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serviziagcom-my.sharepoint.com/personal/n_capodaglio_agcom_it/Documents/Documenti/Documenti Excel/BILANCI AZIENDALI/Esercizio 2022/"/>
    </mc:Choice>
  </mc:AlternateContent>
  <xr:revisionPtr revIDLastSave="0" documentId="8_{E0BF4505-6369-4028-BD2E-597EE614DDB1}" xr6:coauthVersionLast="47" xr6:coauthVersionMax="47" xr10:uidLastSave="{00000000-0000-0000-0000-000000000000}"/>
  <bookViews>
    <workbookView xWindow="45" yWindow="30" windowWidth="14430" windowHeight="15600" tabRatio="538" firstSheet="3" activeTab="4" xr2:uid="{00000000-000D-0000-FFFF-FFFF00000000}"/>
  </bookViews>
  <sheets>
    <sheet name="Campione imprese" sheetId="31" r:id="rId1"/>
    <sheet name="Mercati" sheetId="28" r:id="rId2"/>
    <sheet name="&gt;100 mln€" sheetId="29" r:id="rId3"/>
    <sheet name="TLC" sheetId="22" r:id="rId4"/>
    <sheet name="Corr. &amp; pacchi" sheetId="25" r:id="rId5"/>
    <sheet name=" TV" sheetId="24" r:id="rId6"/>
    <sheet name="Editoria" sheetId="23" r:id="rId7"/>
  </sheets>
  <externalReferences>
    <externalReference r:id="rId8"/>
  </externalReferences>
  <definedNames>
    <definedName name="_xlnm.Print_Area" localSheetId="5">' TV'!#REF!</definedName>
    <definedName name="_xlnm.Print_Area" localSheetId="0">'Campione imprese'!$A$1:$O$30</definedName>
    <definedName name="_xlnm.Print_Area" localSheetId="4">'Corr. &amp; pacchi'!#REF!</definedName>
    <definedName name="_xlnm.Print_Area" localSheetId="6">Editoria!#REF!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28" l="1"/>
  <c r="K6" i="31"/>
  <c r="K7" i="31" s="1"/>
  <c r="K8" i="31" s="1"/>
  <c r="K9" i="31" s="1"/>
  <c r="K10" i="31" s="1"/>
  <c r="K11" i="31" s="1"/>
  <c r="K12" i="31" s="1"/>
  <c r="K13" i="31" s="1"/>
  <c r="K14" i="31" s="1"/>
  <c r="K15" i="31" s="1"/>
  <c r="K16" i="31" s="1"/>
  <c r="K17" i="31" s="1"/>
  <c r="K18" i="31" s="1"/>
  <c r="K19" i="31" s="1"/>
  <c r="K20" i="31" s="1"/>
  <c r="K21" i="31" s="1"/>
  <c r="K22" i="31" s="1"/>
  <c r="K23" i="31" s="1"/>
  <c r="K24" i="31" s="1"/>
  <c r="N6" i="31"/>
  <c r="N7" i="31" s="1"/>
  <c r="N8" i="31" s="1"/>
  <c r="N9" i="31" s="1"/>
  <c r="N10" i="31" s="1"/>
  <c r="N11" i="31" s="1"/>
  <c r="N12" i="31" s="1"/>
  <c r="N13" i="31" s="1"/>
  <c r="N14" i="31" s="1"/>
  <c r="N15" i="31" s="1"/>
  <c r="N16" i="31" s="1"/>
  <c r="N17" i="31" s="1"/>
  <c r="N18" i="31" s="1"/>
  <c r="N19" i="31" s="1"/>
  <c r="N20" i="31" s="1"/>
  <c r="N21" i="31" s="1"/>
  <c r="N22" i="31" s="1"/>
  <c r="N23" i="31" s="1"/>
  <c r="N24" i="31" s="1"/>
  <c r="N25" i="31" s="1"/>
  <c r="N26" i="31" s="1"/>
  <c r="N27" i="31" s="1"/>
  <c r="N28" i="31" s="1"/>
  <c r="N29" i="31" s="1"/>
  <c r="F6" i="31"/>
  <c r="F7" i="31" s="1"/>
  <c r="F8" i="31" s="1"/>
  <c r="F9" i="31" s="1"/>
  <c r="F10" i="31" s="1"/>
  <c r="F11" i="31" s="1"/>
  <c r="F12" i="31" s="1"/>
  <c r="F13" i="31" s="1"/>
  <c r="F14" i="31" s="1"/>
  <c r="F15" i="31" s="1"/>
  <c r="F16" i="31" s="1"/>
  <c r="F17" i="31" s="1"/>
  <c r="F18" i="31" s="1"/>
  <c r="F19" i="31" s="1"/>
  <c r="F20" i="31" s="1"/>
  <c r="F21" i="31" s="1"/>
  <c r="F22" i="31" s="1"/>
  <c r="F23" i="31" s="1"/>
  <c r="F24" i="31" s="1"/>
  <c r="F25" i="31" s="1"/>
  <c r="F26" i="31" s="1"/>
  <c r="F27" i="31" s="1"/>
  <c r="F28" i="31" s="1"/>
  <c r="F29" i="31" s="1"/>
  <c r="F30" i="31" s="1"/>
  <c r="H5" i="31" s="1"/>
  <c r="H6" i="31" s="1"/>
  <c r="H7" i="31" s="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C5" i="31" s="1"/>
  <c r="C6" i="31" s="1"/>
  <c r="C7" i="31" s="1"/>
  <c r="C8" i="31" s="1"/>
  <c r="C9" i="31" s="1"/>
  <c r="C10" i="31" s="1"/>
  <c r="C11" i="31" s="1"/>
  <c r="C12" i="31" s="1"/>
  <c r="C13" i="31" s="1"/>
  <c r="C14" i="31" s="1"/>
  <c r="C15" i="31" s="1"/>
  <c r="C16" i="31" s="1"/>
  <c r="C17" i="31" s="1"/>
  <c r="C18" i="31" s="1"/>
  <c r="C19" i="31" s="1"/>
  <c r="C20" i="31" s="1"/>
  <c r="C21" i="31" s="1"/>
  <c r="C22" i="31" s="1"/>
  <c r="C23" i="31" s="1"/>
  <c r="C24" i="31" s="1"/>
  <c r="C25" i="31" s="1"/>
  <c r="C26" i="31" s="1"/>
  <c r="C27" i="31" s="1"/>
  <c r="C28" i="31" s="1"/>
  <c r="C29" i="31" s="1"/>
  <c r="C30" i="31" s="1"/>
  <c r="H21" i="22" l="1"/>
  <c r="H20" i="22"/>
  <c r="H19" i="22"/>
  <c r="J25" i="28" l="1"/>
  <c r="I25" i="28"/>
  <c r="E15" i="23" l="1"/>
  <c r="D15" i="23"/>
  <c r="C15" i="23"/>
  <c r="B15" i="23"/>
  <c r="O7" i="29" l="1"/>
  <c r="N7" i="29"/>
  <c r="K7" i="29"/>
  <c r="J7" i="29"/>
  <c r="G7" i="29"/>
  <c r="F7" i="29"/>
  <c r="C5" i="24" l="1"/>
  <c r="D5" i="24"/>
  <c r="E5" i="24"/>
  <c r="F5" i="24"/>
  <c r="B5" i="24"/>
  <c r="C5" i="25"/>
  <c r="D5" i="25"/>
  <c r="E5" i="25"/>
  <c r="F5" i="25"/>
  <c r="B5" i="25"/>
  <c r="J28" i="28" l="1"/>
  <c r="I24" i="28"/>
  <c r="J24" i="28"/>
  <c r="J22" i="28"/>
  <c r="J21" i="28"/>
  <c r="J20" i="28"/>
  <c r="I16" i="28"/>
  <c r="J16" i="28"/>
  <c r="J14" i="28"/>
  <c r="I14" i="28"/>
  <c r="J13" i="28"/>
  <c r="I13" i="28"/>
  <c r="I12" i="28"/>
  <c r="J9" i="28"/>
  <c r="I27" i="28" l="1"/>
  <c r="J15" i="28"/>
  <c r="J23" i="28"/>
  <c r="J11" i="28"/>
  <c r="J18" i="28"/>
  <c r="I10" i="28"/>
  <c r="J26" i="28"/>
  <c r="I22" i="28"/>
  <c r="I21" i="28"/>
  <c r="I28" i="28"/>
  <c r="I11" i="28"/>
  <c r="I18" i="28"/>
  <c r="I26" i="28"/>
  <c r="J27" i="28"/>
  <c r="I9" i="28"/>
  <c r="J10" i="28"/>
  <c r="I20" i="28"/>
  <c r="I15" i="28"/>
  <c r="I23" i="28"/>
  <c r="J12" i="28"/>
  <c r="C54" i="22" l="1"/>
  <c r="D54" i="22"/>
  <c r="E54" i="22"/>
  <c r="F54" i="22"/>
  <c r="B54" i="22"/>
  <c r="C8" i="22"/>
  <c r="D8" i="22"/>
  <c r="E8" i="22"/>
  <c r="F8" i="22"/>
  <c r="B8" i="22"/>
  <c r="F8" i="25"/>
  <c r="E8" i="25"/>
  <c r="D8" i="25"/>
  <c r="C8" i="25"/>
  <c r="B8" i="25"/>
  <c r="B14" i="24"/>
  <c r="C14" i="24"/>
  <c r="D14" i="24"/>
  <c r="E14" i="24"/>
  <c r="F14" i="24"/>
  <c r="F15" i="23"/>
  <c r="B5" i="23" l="1"/>
  <c r="C5" i="23"/>
  <c r="D5" i="23"/>
  <c r="E5" i="23"/>
  <c r="F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Nevio Capodaglio</author>
  </authors>
  <commentList>
    <comment ref="B10" authorId="0" shapeId="0" xr:uid="{40F76F6E-6E14-48A0-B4A8-8F874CCD5FEB}">
      <text>
        <r>
          <rPr>
            <b/>
            <sz val="9"/>
            <color indexed="81"/>
            <rFont val="Tahoma"/>
            <family val="2"/>
          </rPr>
          <t>Nevio Capodaglio:</t>
        </r>
        <r>
          <rPr>
            <sz val="9"/>
            <color indexed="81"/>
            <rFont val="Tahoma"/>
            <family val="2"/>
          </rPr>
          <t xml:space="preserve">
2019-2020 incl. In Retelit</t>
        </r>
      </text>
    </comment>
  </commentList>
</comments>
</file>

<file path=xl/sharedStrings.xml><?xml version="1.0" encoding="utf-8"?>
<sst xmlns="http://schemas.openxmlformats.org/spreadsheetml/2006/main" count="373" uniqueCount="245">
  <si>
    <t>Ebitda</t>
  </si>
  <si>
    <t>Ebit</t>
  </si>
  <si>
    <t xml:space="preserve"> - Tim</t>
  </si>
  <si>
    <r>
      <t xml:space="preserve">Servizi di comunicazione elettronica </t>
    </r>
    <r>
      <rPr>
        <b/>
        <i/>
        <sz val="28"/>
        <color indexed="9"/>
        <rFont val="Calibri"/>
        <family val="2"/>
      </rPr>
      <t>(Digital communication services)</t>
    </r>
  </si>
  <si>
    <r>
      <t xml:space="preserve">Totale </t>
    </r>
    <r>
      <rPr>
        <b/>
        <i/>
        <sz val="12"/>
        <rFont val="Calibri"/>
        <family val="2"/>
      </rPr>
      <t>(Total)</t>
    </r>
  </si>
  <si>
    <r>
      <t xml:space="preserve"> - Altri operatori </t>
    </r>
    <r>
      <rPr>
        <b/>
        <i/>
        <sz val="12"/>
        <rFont val="Calibri"/>
        <family val="2"/>
      </rPr>
      <t>(Other operators)</t>
    </r>
  </si>
  <si>
    <r>
      <rPr>
        <b/>
        <sz val="12"/>
        <rFont val="Calibri"/>
        <family val="2"/>
      </rPr>
      <t xml:space="preserve">Occupati complessivi </t>
    </r>
    <r>
      <rPr>
        <b/>
        <i/>
        <sz val="12"/>
        <rFont val="Calibri"/>
        <family val="2"/>
      </rPr>
      <t>(Total employees)</t>
    </r>
  </si>
  <si>
    <r>
      <t xml:space="preserve">Totale </t>
    </r>
    <r>
      <rPr>
        <b/>
        <i/>
        <sz val="12"/>
        <rFont val="Calibri"/>
        <family val="2"/>
      </rPr>
      <t>(Avg)</t>
    </r>
  </si>
  <si>
    <t xml:space="preserve"> </t>
  </si>
  <si>
    <t>Editoria quotidiana e periodica - Newspapers and magazines publishing</t>
  </si>
  <si>
    <r>
      <t>Totale (</t>
    </r>
    <r>
      <rPr>
        <b/>
        <i/>
        <sz val="12"/>
        <rFont val="Calibri"/>
        <family val="2"/>
        <scheme val="minor"/>
      </rPr>
      <t>Total</t>
    </r>
    <r>
      <rPr>
        <b/>
        <sz val="12"/>
        <rFont val="Calibri"/>
        <family val="2"/>
        <scheme val="minor"/>
      </rPr>
      <t>)</t>
    </r>
  </si>
  <si>
    <r>
      <t xml:space="preserve"> - di cui domestici (</t>
    </r>
    <r>
      <rPr>
        <b/>
        <i/>
        <sz val="12"/>
        <rFont val="Calibri"/>
        <family val="2"/>
        <scheme val="minor"/>
      </rPr>
      <t>o/w domestic</t>
    </r>
    <r>
      <rPr>
        <b/>
        <sz val="12"/>
        <rFont val="Calibri"/>
        <family val="2"/>
        <scheme val="minor"/>
      </rPr>
      <t>)</t>
    </r>
  </si>
  <si>
    <r>
      <t>Editoriali (C</t>
    </r>
    <r>
      <rPr>
        <b/>
        <i/>
        <sz val="12"/>
        <rFont val="Calibri"/>
        <family val="2"/>
      </rPr>
      <t>opies</t>
    </r>
    <r>
      <rPr>
        <b/>
        <sz val="12"/>
        <rFont val="Calibri"/>
        <family val="2"/>
      </rPr>
      <t>)</t>
    </r>
  </si>
  <si>
    <r>
      <t>Pubblicità (</t>
    </r>
    <r>
      <rPr>
        <b/>
        <i/>
        <sz val="12"/>
        <rFont val="Calibri"/>
        <family val="2"/>
      </rPr>
      <t>Advertising</t>
    </r>
    <r>
      <rPr>
        <b/>
        <sz val="12"/>
        <rFont val="Calibri"/>
        <family val="2"/>
      </rPr>
      <t>)</t>
    </r>
  </si>
  <si>
    <r>
      <t>Libri (</t>
    </r>
    <r>
      <rPr>
        <b/>
        <i/>
        <sz val="12"/>
        <rFont val="Calibri"/>
        <family val="2"/>
      </rPr>
      <t>Books</t>
    </r>
    <r>
      <rPr>
        <b/>
        <sz val="12"/>
        <rFont val="Calibri"/>
        <family val="2"/>
      </rPr>
      <t>)</t>
    </r>
  </si>
  <si>
    <r>
      <t>Altro (O</t>
    </r>
    <r>
      <rPr>
        <b/>
        <i/>
        <sz val="12"/>
        <rFont val="Calibri"/>
        <family val="2"/>
      </rPr>
      <t>ther</t>
    </r>
    <r>
      <rPr>
        <b/>
        <sz val="12"/>
        <rFont val="Calibri"/>
        <family val="2"/>
      </rPr>
      <t>)</t>
    </r>
  </si>
  <si>
    <r>
      <t>Totale (</t>
    </r>
    <r>
      <rPr>
        <b/>
        <i/>
        <sz val="12"/>
        <rFont val="Calibri"/>
        <family val="2"/>
      </rPr>
      <t>Total</t>
    </r>
    <r>
      <rPr>
        <b/>
        <sz val="12"/>
        <rFont val="Calibri"/>
        <family val="2"/>
      </rPr>
      <t>)</t>
    </r>
  </si>
  <si>
    <t>(*) sono incluse alcune tipologie di spese operative del Gruppo Rai, Mediaset e Sky Italia specificamente legate a contenuti e diritti televisivi</t>
  </si>
  <si>
    <r>
      <t>Totale (Average</t>
    </r>
    <r>
      <rPr>
        <b/>
        <sz val="12"/>
        <rFont val="Calibri"/>
        <family val="2"/>
      </rPr>
      <t>)</t>
    </r>
  </si>
  <si>
    <r>
      <t>Altro (</t>
    </r>
    <r>
      <rPr>
        <b/>
        <i/>
        <sz val="12"/>
        <rFont val="Calibri"/>
        <family val="2"/>
        <scheme val="minor"/>
      </rPr>
      <t>Other</t>
    </r>
    <r>
      <rPr>
        <b/>
        <sz val="12"/>
        <rFont val="Calibri"/>
        <family val="2"/>
        <scheme val="minor"/>
      </rPr>
      <t>)</t>
    </r>
  </si>
  <si>
    <r>
      <t>Pubblicità (</t>
    </r>
    <r>
      <rPr>
        <b/>
        <i/>
        <sz val="12"/>
        <rFont val="Calibri"/>
        <family val="2"/>
        <scheme val="minor"/>
      </rPr>
      <t>Advertising</t>
    </r>
    <r>
      <rPr>
        <b/>
        <sz val="12"/>
        <rFont val="Calibri"/>
        <family val="2"/>
        <scheme val="minor"/>
      </rPr>
      <t>)</t>
    </r>
  </si>
  <si>
    <r>
      <t>Tv a pagamento  (</t>
    </r>
    <r>
      <rPr>
        <b/>
        <i/>
        <sz val="12"/>
        <rFont val="Calibri"/>
        <family val="2"/>
        <scheme val="minor"/>
      </rPr>
      <t>Pay TV</t>
    </r>
    <r>
      <rPr>
        <b/>
        <sz val="12"/>
        <rFont val="Calibri"/>
        <family val="2"/>
        <scheme val="minor"/>
      </rPr>
      <t>)</t>
    </r>
  </si>
  <si>
    <r>
      <t>Canone di abbonamento pubblico (</t>
    </r>
    <r>
      <rPr>
        <b/>
        <i/>
        <sz val="12"/>
        <rFont val="Calibri"/>
        <family val="2"/>
        <scheme val="minor"/>
      </rPr>
      <t>Public funding</t>
    </r>
    <r>
      <rPr>
        <b/>
        <sz val="12"/>
        <rFont val="Calibri"/>
        <family val="2"/>
        <scheme val="minor"/>
      </rPr>
      <t>)</t>
    </r>
  </si>
  <si>
    <t>Ricavi per tipologia (Revenues by type) (%)</t>
  </si>
  <si>
    <r>
      <t>Ricavi complessivi (</t>
    </r>
    <r>
      <rPr>
        <b/>
        <i/>
        <sz val="12"/>
        <rFont val="Calibri"/>
        <family val="2"/>
        <scheme val="minor"/>
      </rPr>
      <t>Total revenues</t>
    </r>
    <r>
      <rPr>
        <b/>
        <sz val="12"/>
        <rFont val="Calibri"/>
        <family val="2"/>
        <scheme val="minor"/>
      </rPr>
      <t>)</t>
    </r>
  </si>
  <si>
    <t>Settore televisivo - Television sector</t>
  </si>
  <si>
    <t xml:space="preserve"> - Gruppo Poste Italiane</t>
  </si>
  <si>
    <t>Risultati consolidati - Consolidated results</t>
  </si>
  <si>
    <r>
      <rPr>
        <b/>
        <i/>
        <sz val="10"/>
        <color indexed="10"/>
        <rFont val="Calibri"/>
        <family val="2"/>
      </rPr>
      <t>(*)</t>
    </r>
    <r>
      <rPr>
        <b/>
        <i/>
        <sz val="10"/>
        <color indexed="8"/>
        <rFont val="Calibri"/>
        <family val="2"/>
      </rPr>
      <t xml:space="preserve"> - Poste Italiane spa + SDA</t>
    </r>
    <r>
      <rPr>
        <b/>
        <i/>
        <sz val="10"/>
        <color theme="1"/>
        <rFont val="Calibri"/>
        <family val="2"/>
        <scheme val="minor"/>
      </rPr>
      <t xml:space="preserve"> + Postel + Nexive + MLK deliveries</t>
    </r>
  </si>
  <si>
    <r>
      <t xml:space="preserve">Corrispondenza, consegna pacchi e servizi a monte </t>
    </r>
    <r>
      <rPr>
        <b/>
        <i/>
        <sz val="24"/>
        <color indexed="9"/>
        <rFont val="Calibri"/>
        <family val="2"/>
      </rPr>
      <t>(Mail and parcel delivery, upstream services)</t>
    </r>
  </si>
  <si>
    <t>Variazione %</t>
  </si>
  <si>
    <r>
      <t xml:space="preserve">Ricavi </t>
    </r>
    <r>
      <rPr>
        <b/>
        <sz val="11"/>
        <color theme="1"/>
        <rFont val="Calibri"/>
        <family val="2"/>
        <scheme val="minor"/>
      </rPr>
      <t>(mld €)</t>
    </r>
  </si>
  <si>
    <t>EDITORIA</t>
  </si>
  <si>
    <r>
      <t>Ebitda</t>
    </r>
    <r>
      <rPr>
        <b/>
        <sz val="11"/>
        <color theme="1"/>
        <rFont val="Calibri"/>
        <family val="2"/>
        <scheme val="minor"/>
      </rPr>
      <t xml:space="preserve"> (mld €)</t>
    </r>
  </si>
  <si>
    <r>
      <t xml:space="preserve">Ebit </t>
    </r>
    <r>
      <rPr>
        <b/>
        <sz val="11"/>
        <color theme="1"/>
        <rFont val="Calibri"/>
        <family val="2"/>
        <scheme val="minor"/>
      </rPr>
      <t>(mld €)</t>
    </r>
  </si>
  <si>
    <r>
      <t xml:space="preserve">Investimenti
 </t>
    </r>
    <r>
      <rPr>
        <b/>
        <sz val="11"/>
        <color theme="1"/>
        <rFont val="Calibri"/>
        <family val="2"/>
        <scheme val="minor"/>
      </rPr>
      <t>(mld €)</t>
    </r>
  </si>
  <si>
    <r>
      <t xml:space="preserve">TV </t>
    </r>
    <r>
      <rPr>
        <b/>
        <sz val="9"/>
        <color rgb="FF00B050"/>
        <rFont val="Calibri"/>
        <family val="2"/>
        <scheme val="minor"/>
      </rPr>
      <t>(*)</t>
    </r>
  </si>
  <si>
    <r>
      <t xml:space="preserve">Occupati
 </t>
    </r>
    <r>
      <rPr>
        <b/>
        <sz val="11"/>
        <color theme="1"/>
        <rFont val="Calibri"/>
        <family val="2"/>
        <scheme val="minor"/>
      </rPr>
      <t>(migliaia)</t>
    </r>
  </si>
  <si>
    <t>COMUNICAZIONI ELETTRONICHE</t>
  </si>
  <si>
    <t>TV</t>
  </si>
  <si>
    <t>POSTE, PACCHI &amp; UPSTREAM SERVICES</t>
  </si>
  <si>
    <t>Poste Italiane</t>
  </si>
  <si>
    <t>Rai</t>
  </si>
  <si>
    <t>Cairo</t>
  </si>
  <si>
    <t>Vodafone</t>
  </si>
  <si>
    <t>Bartolini</t>
  </si>
  <si>
    <t>Sky Italia</t>
  </si>
  <si>
    <t>Arnoldo Mondadori</t>
  </si>
  <si>
    <t>Wind Tre</t>
  </si>
  <si>
    <t>MFE Italia</t>
  </si>
  <si>
    <t>Gedi</t>
  </si>
  <si>
    <t>Fastweb</t>
  </si>
  <si>
    <t>Discovery</t>
  </si>
  <si>
    <t>Panini</t>
  </si>
  <si>
    <t>TI Sparkle</t>
  </si>
  <si>
    <t>Walt Disney Italia</t>
  </si>
  <si>
    <t>Wolters Kluwer</t>
  </si>
  <si>
    <t>Qvc Italia</t>
  </si>
  <si>
    <t>Sole 24Ore</t>
  </si>
  <si>
    <t>Open Fiber</t>
  </si>
  <si>
    <t>La7</t>
  </si>
  <si>
    <t>Monrif</t>
  </si>
  <si>
    <t>Caltagirone</t>
  </si>
  <si>
    <t>PostePay</t>
  </si>
  <si>
    <t>Eolo</t>
  </si>
  <si>
    <t>Postel</t>
  </si>
  <si>
    <t>Aruba</t>
  </si>
  <si>
    <t>Retelit</t>
  </si>
  <si>
    <t>Comunicazioni elettroniche</t>
  </si>
  <si>
    <t>Editoria</t>
  </si>
  <si>
    <t>Totale (26 imprese)</t>
  </si>
  <si>
    <t>Poste/Pacchi/Upstream serv.</t>
  </si>
  <si>
    <r>
      <rPr>
        <b/>
        <u/>
        <sz val="36"/>
        <color rgb="FFFF0000"/>
        <rFont val="Calibri"/>
        <family val="2"/>
      </rPr>
      <t xml:space="preserve">Focus 
</t>
    </r>
    <r>
      <rPr>
        <b/>
        <u/>
        <sz val="28"/>
        <color rgb="FFFF0000"/>
        <rFont val="Calibri"/>
        <family val="2"/>
      </rPr>
      <t>Bilanci d'esercizio 2018-2022 - Principali indici reddituali e patrimoniali</t>
    </r>
  </si>
  <si>
    <t>2018-2022 Annual Reports  - Main profitability and capital ratios</t>
  </si>
  <si>
    <t xml:space="preserve"> '22 vs '21</t>
  </si>
  <si>
    <t xml:space="preserve"> '22 vs '18</t>
  </si>
  <si>
    <t>3.3 - Patrimonio netto (Equity) / Passività (Equity + liabilities) (%)</t>
  </si>
  <si>
    <t>3.4 - Risultato di esercizio / Patrimonio netto (Net income / Equity) (%)</t>
  </si>
  <si>
    <t>3.5 - Investimenti (Capex) / Ricavi (Revenues) (%)</t>
  </si>
  <si>
    <t>Principali imprese - Main players (2022 revenues &gt; 100 mln €)</t>
  </si>
  <si>
    <r>
      <rPr>
        <b/>
        <u/>
        <sz val="36"/>
        <color theme="0"/>
        <rFont val="Calibri"/>
        <family val="2"/>
      </rPr>
      <t xml:space="preserve">Focus 
</t>
    </r>
    <r>
      <rPr>
        <b/>
        <u/>
        <sz val="28"/>
        <color theme="0"/>
        <rFont val="Calibri"/>
        <family val="2"/>
      </rPr>
      <t>Bilanci d'esercizio 2018-2022 - Principali indici reddituali e patrimoniali</t>
    </r>
  </si>
  <si>
    <r>
      <t xml:space="preserve"> - Gruppo Poste Italiane</t>
    </r>
    <r>
      <rPr>
        <b/>
        <sz val="12"/>
        <color indexed="10"/>
        <rFont val="Calibri"/>
        <family val="2"/>
      </rPr>
      <t xml:space="preserve"> (*)</t>
    </r>
  </si>
  <si>
    <r>
      <t xml:space="preserve"> - Altre imprese </t>
    </r>
    <r>
      <rPr>
        <b/>
        <i/>
        <sz val="12"/>
        <rFont val="Calibri"/>
        <family val="2"/>
      </rPr>
      <t>(Other companies)</t>
    </r>
  </si>
  <si>
    <t xml:space="preserve">Variazione ricavi (changes revenues) (2022 vs 2021 in %) </t>
  </si>
  <si>
    <t>Media / (avegage)</t>
  </si>
  <si>
    <r>
      <t>Inclusa/</t>
    </r>
    <r>
      <rPr>
        <b/>
        <i/>
        <sz val="12"/>
        <rFont val="Calibri"/>
        <family val="2"/>
        <scheme val="minor"/>
      </rPr>
      <t>including</t>
    </r>
    <r>
      <rPr>
        <b/>
        <sz val="12"/>
        <rFont val="Calibri"/>
        <family val="2"/>
        <scheme val="minor"/>
      </rPr>
      <t xml:space="preserve"> Rai</t>
    </r>
  </si>
  <si>
    <r>
      <rPr>
        <b/>
        <sz val="12"/>
        <rFont val="Calibri"/>
        <family val="2"/>
        <scheme val="minor"/>
      </rPr>
      <t>Esclusa/</t>
    </r>
    <r>
      <rPr>
        <b/>
        <i/>
        <sz val="12"/>
        <rFont val="Calibri"/>
        <family val="2"/>
        <scheme val="minor"/>
      </rPr>
      <t>excluding Rai</t>
    </r>
  </si>
  <si>
    <t>Totale / Total</t>
  </si>
  <si>
    <t>Media (Average)</t>
  </si>
  <si>
    <t>Totale (Total)</t>
  </si>
  <si>
    <t>Totale (52 imprese)</t>
  </si>
  <si>
    <t>Totale (19 imprese)</t>
  </si>
  <si>
    <t>Var. % 
'22/'21</t>
  </si>
  <si>
    <t>Ricavi domestici per tipologia (Domestic revenues by type) (%)</t>
  </si>
  <si>
    <r>
      <rPr>
        <b/>
        <sz val="12"/>
        <rFont val="Calibri"/>
        <family val="2"/>
        <scheme val="minor"/>
      </rPr>
      <t>Esclusa/</t>
    </r>
    <r>
      <rPr>
        <b/>
        <i/>
        <sz val="12"/>
        <rFont val="Calibri"/>
        <family val="2"/>
        <scheme val="minor"/>
      </rPr>
      <t xml:space="preserve">excluding </t>
    </r>
    <r>
      <rPr>
        <b/>
        <sz val="12"/>
        <rFont val="Calibri"/>
        <family val="2"/>
        <scheme val="minor"/>
      </rPr>
      <t>Rai</t>
    </r>
  </si>
  <si>
    <t>EDITORIA (complessivi)</t>
  </si>
  <si>
    <t>DHL Express</t>
  </si>
  <si>
    <t>Amazon Italia Transport</t>
  </si>
  <si>
    <t>SDA</t>
  </si>
  <si>
    <t>UPS - United Parcel Service Italia</t>
  </si>
  <si>
    <t>GLS Enterprise</t>
  </si>
  <si>
    <t>GLS Italy</t>
  </si>
  <si>
    <t>Fedex-TNT</t>
  </si>
  <si>
    <t>Telecom Italia (spa)</t>
  </si>
  <si>
    <t xml:space="preserve">Iliad </t>
  </si>
  <si>
    <t>BT Italia</t>
  </si>
  <si>
    <t>Irideos</t>
  </si>
  <si>
    <t>Colt Technology Services</t>
  </si>
  <si>
    <t>Totale (29 imprese)</t>
  </si>
  <si>
    <t>Mercati</t>
  </si>
  <si>
    <t>n.s.</t>
  </si>
  <si>
    <t>(*) - la variazione in % su base annua è calcolata includendo per il 2021 anche i ricavi di Linkem</t>
  </si>
  <si>
    <r>
      <t>Tiscali Italia</t>
    </r>
    <r>
      <rPr>
        <b/>
        <sz val="10"/>
        <color rgb="FFFF0000"/>
        <rFont val="Calibri"/>
        <family val="2"/>
        <scheme val="minor"/>
      </rPr>
      <t xml:space="preserve"> (*)</t>
    </r>
  </si>
  <si>
    <t>(*) - incluse spese operative in contenut di Rai, Mediasete Sky Italia</t>
  </si>
  <si>
    <t>Avg 18-22</t>
  </si>
  <si>
    <t>Focus Imprese 2018-2022</t>
  </si>
  <si>
    <t>TLC</t>
  </si>
  <si>
    <t>2Bite</t>
  </si>
  <si>
    <t>Altroconsumo</t>
  </si>
  <si>
    <t>Canale Italia</t>
  </si>
  <si>
    <t>Acantho</t>
  </si>
  <si>
    <t>Lycamobile</t>
  </si>
  <si>
    <t>Asendia</t>
  </si>
  <si>
    <t>Chili TV</t>
  </si>
  <si>
    <t>Maxfone</t>
  </si>
  <si>
    <t>Atom Delivery</t>
  </si>
  <si>
    <t>Athesia Druck</t>
  </si>
  <si>
    <t>Discovery Italia</t>
  </si>
  <si>
    <t>Asco TLC</t>
  </si>
  <si>
    <t>Micso</t>
  </si>
  <si>
    <t>Athesis</t>
  </si>
  <si>
    <t>La 7</t>
  </si>
  <si>
    <t>BBBell</t>
  </si>
  <si>
    <t>Mynet</t>
  </si>
  <si>
    <t>CRC Post</t>
  </si>
  <si>
    <t>Avvenire</t>
  </si>
  <si>
    <t>MFE (Mediaset Italia)</t>
  </si>
  <si>
    <t>Net Global (4 All)</t>
  </si>
  <si>
    <t>Bresi</t>
  </si>
  <si>
    <t xml:space="preserve">Paramount Italy - Viacom </t>
  </si>
  <si>
    <t>Opnet</t>
  </si>
  <si>
    <t>Elleci Service</t>
  </si>
  <si>
    <t>Caltagirone Editore</t>
  </si>
  <si>
    <t>QVC Italia</t>
  </si>
  <si>
    <t>Orange Business Italy</t>
  </si>
  <si>
    <t>Fedex Express Italy</t>
  </si>
  <si>
    <t>Class</t>
  </si>
  <si>
    <t>Connesi</t>
  </si>
  <si>
    <t>Planetel</t>
  </si>
  <si>
    <t>Fulmine Group</t>
  </si>
  <si>
    <t>Corriere dello Sport</t>
  </si>
  <si>
    <t>Daily Telecom Mobile</t>
  </si>
  <si>
    <t>De Agostini Ed.</t>
  </si>
  <si>
    <t>Telecity</t>
  </si>
  <si>
    <t>Digi Italy</t>
  </si>
  <si>
    <t>Ed. Condè Nast</t>
  </si>
  <si>
    <t>Telelombardia</t>
  </si>
  <si>
    <t>Dimensione</t>
  </si>
  <si>
    <t>Gruppo Nuova Posta</t>
  </si>
  <si>
    <t>Ed. Il Fatto</t>
  </si>
  <si>
    <t>Telenorba</t>
  </si>
  <si>
    <t>Siportal</t>
  </si>
  <si>
    <t>Hibripost</t>
  </si>
  <si>
    <t>Teleradio diffusione</t>
  </si>
  <si>
    <t>Fastalp</t>
  </si>
  <si>
    <t>Skylogic</t>
  </si>
  <si>
    <t xml:space="preserve">HR Parcel </t>
  </si>
  <si>
    <t>Gruppo SAE</t>
  </si>
  <si>
    <t>Trmedia</t>
  </si>
  <si>
    <t>STEL</t>
  </si>
  <si>
    <t>Integraa Holding</t>
  </si>
  <si>
    <t>Hachette</t>
  </si>
  <si>
    <t>Triveneta</t>
  </si>
  <si>
    <t>Fidoka</t>
  </si>
  <si>
    <t>Tecnotel ST</t>
  </si>
  <si>
    <t>Mail Express Poste Private</t>
  </si>
  <si>
    <t>Hearst Magazine</t>
  </si>
  <si>
    <t>Videolina</t>
  </si>
  <si>
    <t>Go Internet</t>
  </si>
  <si>
    <t>MLK Deliveries</t>
  </si>
  <si>
    <t>L'Unione Sarda</t>
  </si>
  <si>
    <t>Videomedia</t>
  </si>
  <si>
    <t>Green TLC</t>
  </si>
  <si>
    <t>Post &amp; Service Group</t>
  </si>
  <si>
    <t>Trans World Telec.</t>
  </si>
  <si>
    <t xml:space="preserve">Poste Italiane </t>
  </si>
  <si>
    <t>Infranet</t>
  </si>
  <si>
    <t>Unidata</t>
  </si>
  <si>
    <t>Periodici S. Paolo</t>
  </si>
  <si>
    <t>Verizon Italia</t>
  </si>
  <si>
    <t>Rotomail</t>
  </si>
  <si>
    <t>Sesaab</t>
  </si>
  <si>
    <t>Sole 24 Ore</t>
  </si>
  <si>
    <t>ISI Line</t>
  </si>
  <si>
    <t>Konverto</t>
  </si>
  <si>
    <t>Selecta</t>
  </si>
  <si>
    <t>Swiss Post Solutions (SPS)</t>
  </si>
  <si>
    <t xml:space="preserve">UPS </t>
  </si>
  <si>
    <t>Netflix services Italy (not. Incl.)</t>
  </si>
  <si>
    <t>Nuova Società Televisiva Italiana</t>
  </si>
  <si>
    <t xml:space="preserve">Sailpost </t>
  </si>
  <si>
    <t xml:space="preserve">Nexive </t>
  </si>
  <si>
    <t xml:space="preserve">Vianova </t>
  </si>
  <si>
    <t xml:space="preserve">Vodafone </t>
  </si>
  <si>
    <t>Tiscali Italia</t>
  </si>
  <si>
    <t xml:space="preserve">Hal Service </t>
  </si>
  <si>
    <t>Intred</t>
  </si>
  <si>
    <r>
      <t>Defendini logistica</t>
    </r>
    <r>
      <rPr>
        <b/>
        <sz val="9"/>
        <color rgb="FF0000FF"/>
        <rFont val="Calibri"/>
        <family val="2"/>
        <scheme val="minor"/>
      </rPr>
      <t xml:space="preserve"> (2018-21)</t>
    </r>
  </si>
  <si>
    <r>
      <t>TNT Global Express</t>
    </r>
    <r>
      <rPr>
        <b/>
        <sz val="9"/>
        <color rgb="FF0000FF"/>
        <rFont val="Calibri"/>
        <family val="2"/>
        <scheme val="minor"/>
      </rPr>
      <t xml:space="preserve"> (2018-21)</t>
    </r>
  </si>
  <si>
    <t>Nuova Editoriale Sportiva (NES)</t>
  </si>
  <si>
    <t>Arnoldo Mondadori Editore</t>
  </si>
  <si>
    <t>Compagnia Italia Mobile (CIM)</t>
  </si>
  <si>
    <r>
      <t>Qcom</t>
    </r>
    <r>
      <rPr>
        <b/>
        <sz val="9"/>
        <color rgb="FFFF0000"/>
        <rFont val="Calibri"/>
        <family val="2"/>
        <scheme val="minor"/>
      </rPr>
      <t xml:space="preserve"> (2018-2019)</t>
    </r>
  </si>
  <si>
    <r>
      <t>Brennercomm</t>
    </r>
    <r>
      <rPr>
        <b/>
        <sz val="8"/>
        <color rgb="FFFF0000"/>
        <rFont val="Calibri"/>
        <family val="2"/>
        <scheme val="minor"/>
      </rPr>
      <t xml:space="preserve"> (2018)</t>
    </r>
  </si>
  <si>
    <r>
      <t>Linkem</t>
    </r>
    <r>
      <rPr>
        <b/>
        <sz val="8"/>
        <color rgb="FFFF0000"/>
        <rFont val="Calibri"/>
        <family val="2"/>
        <scheme val="minor"/>
      </rPr>
      <t xml:space="preserve"> (2018-2021)</t>
    </r>
  </si>
  <si>
    <t>Tim</t>
  </si>
  <si>
    <r>
      <t>2.1 - Ricavi (</t>
    </r>
    <r>
      <rPr>
        <b/>
        <i/>
        <sz val="16"/>
        <color theme="0"/>
        <rFont val="Calibri"/>
        <family val="2"/>
      </rPr>
      <t>Revenues</t>
    </r>
    <r>
      <rPr>
        <b/>
        <sz val="16"/>
        <color theme="0"/>
        <rFont val="Calibri"/>
        <family val="2"/>
      </rPr>
      <t>)</t>
    </r>
    <r>
      <rPr>
        <b/>
        <i/>
        <sz val="16"/>
        <color theme="0"/>
        <rFont val="Calibri"/>
        <family val="2"/>
      </rPr>
      <t xml:space="preserve"> - mld/bln €</t>
    </r>
  </si>
  <si>
    <r>
      <t>2.2 -  Indici reddituali (</t>
    </r>
    <r>
      <rPr>
        <b/>
        <i/>
        <sz val="16"/>
        <color theme="0"/>
        <rFont val="Calibri"/>
        <family val="2"/>
      </rPr>
      <t>Profitability ratios</t>
    </r>
    <r>
      <rPr>
        <b/>
        <sz val="16"/>
        <color theme="0"/>
        <rFont val="Calibri"/>
        <family val="2"/>
      </rPr>
      <t>)</t>
    </r>
    <r>
      <rPr>
        <b/>
        <i/>
        <sz val="16"/>
        <color theme="0"/>
        <rFont val="Calibri"/>
        <family val="2"/>
      </rPr>
      <t xml:space="preserve"> - (% ricavi/revenues)</t>
    </r>
  </si>
  <si>
    <r>
      <t>2.3 - Patrimonio netto/Passività complessive [(Equity/(</t>
    </r>
    <r>
      <rPr>
        <b/>
        <i/>
        <sz val="16"/>
        <color theme="0"/>
        <rFont val="Calibri"/>
        <family val="2"/>
      </rPr>
      <t>Equity + liabilities</t>
    </r>
    <r>
      <rPr>
        <b/>
        <sz val="16"/>
        <color theme="0"/>
        <rFont val="Calibri"/>
        <family val="2"/>
      </rPr>
      <t>)] (%)</t>
    </r>
  </si>
  <si>
    <r>
      <t>2.4 - Risultato d'esercizio / Patrimonio netto (</t>
    </r>
    <r>
      <rPr>
        <b/>
        <i/>
        <sz val="16"/>
        <color theme="0"/>
        <rFont val="Calibri"/>
        <family val="2"/>
      </rPr>
      <t>Net income / Equity</t>
    </r>
    <r>
      <rPr>
        <b/>
        <sz val="16"/>
        <color theme="0"/>
        <rFont val="Calibri"/>
        <family val="2"/>
      </rPr>
      <t>) (%)</t>
    </r>
  </si>
  <si>
    <r>
      <t>2.5 - Investimenti/Ricavi (</t>
    </r>
    <r>
      <rPr>
        <b/>
        <i/>
        <sz val="16"/>
        <color theme="0"/>
        <rFont val="Calibri"/>
        <family val="2"/>
      </rPr>
      <t>Capex /Revenues</t>
    </r>
    <r>
      <rPr>
        <b/>
        <sz val="16"/>
        <color theme="0"/>
        <rFont val="Calibri"/>
        <family val="2"/>
      </rPr>
      <t>) (%)</t>
    </r>
  </si>
  <si>
    <r>
      <t>2.7 - Occupazione (</t>
    </r>
    <r>
      <rPr>
        <b/>
        <i/>
        <sz val="16"/>
        <color theme="0"/>
        <rFont val="Calibri"/>
        <family val="2"/>
      </rPr>
      <t>Employment</t>
    </r>
    <r>
      <rPr>
        <b/>
        <sz val="16"/>
        <color theme="0"/>
        <rFont val="Calibri"/>
        <family val="2"/>
      </rPr>
      <t>)</t>
    </r>
    <r>
      <rPr>
        <b/>
        <i/>
        <sz val="16"/>
        <color theme="0"/>
        <rFont val="Calibri"/>
        <family val="2"/>
      </rPr>
      <t xml:space="preserve"> (*1.000)</t>
    </r>
  </si>
  <si>
    <r>
      <t>3.1 - Ricavi (</t>
    </r>
    <r>
      <rPr>
        <b/>
        <i/>
        <sz val="16"/>
        <color theme="0"/>
        <rFont val="Calibri"/>
        <family val="2"/>
      </rPr>
      <t>Revenues) - mld/bln €</t>
    </r>
  </si>
  <si>
    <r>
      <t>3.2 -  Indici reddituali (</t>
    </r>
    <r>
      <rPr>
        <b/>
        <i/>
        <sz val="16"/>
        <color theme="0"/>
        <rFont val="Calibri"/>
        <family val="2"/>
      </rPr>
      <t>Profitability ratios) (% ricavi/revenues)</t>
    </r>
  </si>
  <si>
    <r>
      <t xml:space="preserve">3.7 - Occupazione </t>
    </r>
    <r>
      <rPr>
        <b/>
        <i/>
        <sz val="16"/>
        <color theme="0"/>
        <rFont val="Calibri"/>
        <family val="2"/>
      </rPr>
      <t>(employment) - *1.000</t>
    </r>
  </si>
  <si>
    <r>
      <t xml:space="preserve">3.6 - Flusso finanziario derivante  dall'attività operativa </t>
    </r>
    <r>
      <rPr>
        <b/>
        <i/>
        <sz val="14"/>
        <color theme="0"/>
        <rFont val="Calibri"/>
        <family val="2"/>
      </rPr>
      <t>(Net cash provided by operating activities)</t>
    </r>
  </si>
  <si>
    <r>
      <t>4.1 - Ricavi (</t>
    </r>
    <r>
      <rPr>
        <b/>
        <i/>
        <sz val="16"/>
        <color theme="0"/>
        <rFont val="Calibri"/>
        <family val="2"/>
      </rPr>
      <t>Revenues) - mld/bln €</t>
    </r>
  </si>
  <si>
    <r>
      <t>4.2 -  Indici reddituali (</t>
    </r>
    <r>
      <rPr>
        <b/>
        <i/>
        <sz val="16"/>
        <color theme="0"/>
        <rFont val="Calibri"/>
        <family val="2"/>
      </rPr>
      <t>Profitability ratios) (% ricavi/revenues)</t>
    </r>
  </si>
  <si>
    <r>
      <t>4.3 - Patrimonio netto / Passività [</t>
    </r>
    <r>
      <rPr>
        <b/>
        <i/>
        <sz val="16"/>
        <color theme="0"/>
        <rFont val="Calibri"/>
        <family val="2"/>
        <scheme val="minor"/>
      </rPr>
      <t>Equity / (Equity + liabilities)</t>
    </r>
    <r>
      <rPr>
        <b/>
        <sz val="16"/>
        <color theme="0"/>
        <rFont val="Calibri"/>
        <family val="2"/>
        <scheme val="minor"/>
      </rPr>
      <t>] (%)</t>
    </r>
  </si>
  <si>
    <r>
      <t xml:space="preserve">4.5 - Investimenti (*) / Ricavi (Capex/ </t>
    </r>
    <r>
      <rPr>
        <b/>
        <i/>
        <sz val="16"/>
        <color theme="0"/>
        <rFont val="Calibri"/>
        <family val="2"/>
        <scheme val="minor"/>
      </rPr>
      <t xml:space="preserve">Net income </t>
    </r>
    <r>
      <rPr>
        <b/>
        <sz val="16"/>
        <color theme="0"/>
        <rFont val="Calibri"/>
        <family val="2"/>
        <scheme val="minor"/>
      </rPr>
      <t>) (%)</t>
    </r>
  </si>
  <si>
    <r>
      <t>4.4 - Risultato di esercizio / Patrimonio netto (</t>
    </r>
    <r>
      <rPr>
        <b/>
        <i/>
        <sz val="16"/>
        <color theme="0"/>
        <rFont val="Calibri"/>
        <family val="2"/>
        <scheme val="minor"/>
      </rPr>
      <t>Net income / Equity</t>
    </r>
    <r>
      <rPr>
        <b/>
        <sz val="16"/>
        <color theme="0"/>
        <rFont val="Calibri"/>
        <family val="2"/>
        <scheme val="minor"/>
      </rPr>
      <t>) (%)</t>
    </r>
  </si>
  <si>
    <r>
      <t xml:space="preserve">4.7 - Occupazione </t>
    </r>
    <r>
      <rPr>
        <b/>
        <i/>
        <sz val="16"/>
        <color theme="0"/>
        <rFont val="Calibri"/>
        <family val="2"/>
      </rPr>
      <t>(employment) - *1.000</t>
    </r>
  </si>
  <si>
    <r>
      <t>5.1 - Ricavi (</t>
    </r>
    <r>
      <rPr>
        <b/>
        <i/>
        <sz val="16"/>
        <color theme="0"/>
        <rFont val="Calibri"/>
        <family val="2"/>
      </rPr>
      <t>Revenues) - mld/bln €</t>
    </r>
  </si>
  <si>
    <r>
      <t>5.2 -  Indici reddituali (</t>
    </r>
    <r>
      <rPr>
        <b/>
        <i/>
        <sz val="16"/>
        <color theme="0"/>
        <rFont val="Calibri"/>
        <family val="2"/>
      </rPr>
      <t>Profitability ratios) (% ricavi/revenues)</t>
    </r>
  </si>
  <si>
    <r>
      <t>5.3 - Patrimonio netto / Passività [</t>
    </r>
    <r>
      <rPr>
        <b/>
        <i/>
        <sz val="16"/>
        <color theme="0"/>
        <rFont val="Calibri"/>
        <family val="2"/>
        <scheme val="minor"/>
      </rPr>
      <t>Equity / (Equity + liabilities)</t>
    </r>
    <r>
      <rPr>
        <b/>
        <sz val="16"/>
        <color theme="0"/>
        <rFont val="Calibri"/>
        <family val="2"/>
        <scheme val="minor"/>
      </rPr>
      <t>] (%)</t>
    </r>
  </si>
  <si>
    <r>
      <t>5.4 - Risultato di esercizio / Patrimonio netto (</t>
    </r>
    <r>
      <rPr>
        <b/>
        <i/>
        <sz val="16"/>
        <color theme="0"/>
        <rFont val="Calibri"/>
        <family val="2"/>
        <scheme val="minor"/>
      </rPr>
      <t>Net income / Equity</t>
    </r>
    <r>
      <rPr>
        <b/>
        <sz val="16"/>
        <color theme="0"/>
        <rFont val="Calibri"/>
        <family val="2"/>
        <scheme val="minor"/>
      </rPr>
      <t>) (%)</t>
    </r>
  </si>
  <si>
    <r>
      <t>5.5 - Investimenti / Ricavi (</t>
    </r>
    <r>
      <rPr>
        <b/>
        <i/>
        <sz val="16"/>
        <color theme="0"/>
        <rFont val="Calibri"/>
        <family val="2"/>
        <scheme val="minor"/>
      </rPr>
      <t>Capex / Revenues</t>
    </r>
    <r>
      <rPr>
        <b/>
        <sz val="16"/>
        <color theme="0"/>
        <rFont val="Calibri"/>
        <family val="2"/>
        <scheme val="minor"/>
      </rPr>
      <t>) (%)</t>
    </r>
  </si>
  <si>
    <r>
      <t xml:space="preserve">5.7 - Occupazione </t>
    </r>
    <r>
      <rPr>
        <b/>
        <i/>
        <sz val="16"/>
        <color theme="0"/>
        <rFont val="Calibri"/>
        <family val="2"/>
      </rPr>
      <t>(employment) - *1.000</t>
    </r>
  </si>
  <si>
    <t>Operating cash flow / Ricavi (Revenues) (%)</t>
  </si>
  <si>
    <t>Investimenti (Capex) / Operating cash flow (%)</t>
  </si>
  <si>
    <r>
      <t>2.6 - Flusso finanziario derivante  dall'attività operativa</t>
    </r>
    <r>
      <rPr>
        <b/>
        <sz val="14"/>
        <color theme="0"/>
        <rFont val="Calibri"/>
        <family val="2"/>
      </rPr>
      <t xml:space="preserve"> </t>
    </r>
    <r>
      <rPr>
        <b/>
        <i/>
        <sz val="14"/>
        <color theme="0"/>
        <rFont val="Calibri"/>
        <family val="2"/>
      </rPr>
      <t>(Net cash provided by operating activities)</t>
    </r>
  </si>
  <si>
    <r>
      <t>4.6 - Flusso finanziario derivante  dall'attività operativa</t>
    </r>
    <r>
      <rPr>
        <b/>
        <i/>
        <sz val="16"/>
        <color theme="0"/>
        <rFont val="Calibri"/>
        <family val="2"/>
      </rPr>
      <t xml:space="preserve"> </t>
    </r>
    <r>
      <rPr>
        <b/>
        <i/>
        <sz val="14"/>
        <color theme="0"/>
        <rFont val="Calibri"/>
        <family val="2"/>
      </rPr>
      <t>(Net cash provided by operating activities)</t>
    </r>
  </si>
  <si>
    <r>
      <t xml:space="preserve">4.6 - Flusso finanziario derivante  dall'attività operativa </t>
    </r>
    <r>
      <rPr>
        <b/>
        <i/>
        <sz val="14"/>
        <color theme="0"/>
        <rFont val="Calibri"/>
        <family val="2"/>
      </rPr>
      <t>(Net cash provided by operating activities)</t>
    </r>
  </si>
  <si>
    <r>
      <t xml:space="preserve">Cairo Communications </t>
    </r>
    <r>
      <rPr>
        <b/>
        <i/>
        <sz val="9"/>
        <color rgb="FF7030A0"/>
        <rFont val="Calibri"/>
        <family val="2"/>
        <scheme val="minor"/>
      </rPr>
      <t>(inc. RCS md)</t>
    </r>
  </si>
  <si>
    <t>Corrispondenza e consegna pacchi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</si>
</sst>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28"/>
      <color indexed="9"/>
      <name val="Calibri"/>
      <family val="2"/>
    </font>
    <font>
      <b/>
      <i/>
      <sz val="28"/>
      <color indexed="9"/>
      <name val="Calibri"/>
      <family val="2"/>
    </font>
    <font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24"/>
      <color theme="0"/>
      <name val="Calibri"/>
      <family val="2"/>
    </font>
    <font>
      <b/>
      <u/>
      <sz val="36"/>
      <color theme="0"/>
      <name val="Calibri"/>
      <family val="2"/>
    </font>
    <font>
      <b/>
      <u/>
      <sz val="28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color theme="0"/>
      <name val="Calibri"/>
      <family val="2"/>
    </font>
    <font>
      <b/>
      <sz val="16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10"/>
      <name val="Calibri"/>
      <family val="2"/>
    </font>
    <font>
      <b/>
      <i/>
      <sz val="10"/>
      <color indexed="8"/>
      <name val="Calibri"/>
      <family val="2"/>
    </font>
    <font>
      <b/>
      <u/>
      <sz val="24"/>
      <color rgb="FFFF0000"/>
      <name val="Calibri"/>
      <family val="2"/>
    </font>
    <font>
      <b/>
      <u/>
      <sz val="36"/>
      <color rgb="FFFF0000"/>
      <name val="Calibri"/>
      <family val="2"/>
    </font>
    <font>
      <b/>
      <u/>
      <sz val="28"/>
      <color rgb="FFFF0000"/>
      <name val="Calibri"/>
      <family val="2"/>
    </font>
    <font>
      <b/>
      <i/>
      <u/>
      <sz val="20"/>
      <color rgb="FFFF0000"/>
      <name val="Calibri"/>
      <family val="2"/>
      <scheme val="minor"/>
    </font>
    <font>
      <b/>
      <i/>
      <sz val="26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</font>
    <font>
      <b/>
      <i/>
      <sz val="24"/>
      <color indexed="9"/>
      <name val="Calibri"/>
      <family val="2"/>
    </font>
    <font>
      <b/>
      <sz val="16"/>
      <color rgb="FF0000FF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12"/>
      <color indexed="10"/>
      <name val="Calibri"/>
      <family val="2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theme="1"/>
      <name val="Calibri"/>
      <family val="2"/>
    </font>
    <font>
      <b/>
      <sz val="15"/>
      <color theme="1"/>
      <name val="Calibri"/>
      <family val="2"/>
      <scheme val="minor"/>
    </font>
    <font>
      <b/>
      <sz val="15"/>
      <color theme="1"/>
      <name val="Calibri"/>
      <family val="2"/>
    </font>
    <font>
      <b/>
      <i/>
      <u/>
      <sz val="20"/>
      <color theme="0"/>
      <name val="Calibri"/>
      <family val="2"/>
    </font>
    <font>
      <b/>
      <sz val="15"/>
      <name val="Calibri"/>
      <family val="2"/>
    </font>
    <font>
      <sz val="14"/>
      <color theme="1"/>
      <name val="Calibri"/>
      <family val="2"/>
    </font>
    <font>
      <b/>
      <sz val="12"/>
      <color rgb="FF0000FF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5" tint="-0.499984740745262"/>
      <name val="Calibri"/>
      <family val="2"/>
      <scheme val="minor"/>
    </font>
    <font>
      <b/>
      <sz val="15"/>
      <color theme="5" tint="-0.499984740745262"/>
      <name val="Calibri"/>
      <family val="2"/>
      <scheme val="minor"/>
    </font>
    <font>
      <b/>
      <sz val="15"/>
      <color theme="0"/>
      <name val="Calibri"/>
      <family val="2"/>
    </font>
    <font>
      <b/>
      <sz val="14"/>
      <color theme="5" tint="-0.499984740745262"/>
      <name val="Calibri"/>
      <family val="2"/>
    </font>
    <font>
      <b/>
      <sz val="8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24"/>
      <name val="Calibri"/>
      <family val="2"/>
    </font>
    <font>
      <b/>
      <sz val="18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28"/>
      <name val="Calibri"/>
      <family val="2"/>
      <scheme val="minor"/>
    </font>
    <font>
      <b/>
      <sz val="16"/>
      <color theme="0"/>
      <name val="Calibri"/>
      <family val="2"/>
    </font>
    <font>
      <b/>
      <i/>
      <sz val="16"/>
      <color theme="0"/>
      <name val="Calibri"/>
      <family val="2"/>
    </font>
    <font>
      <sz val="14"/>
      <color theme="0"/>
      <name val="Calibri"/>
      <family val="2"/>
    </font>
    <font>
      <b/>
      <i/>
      <sz val="14"/>
      <color theme="0"/>
      <name val="Calibri"/>
      <family val="2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i/>
      <sz val="12"/>
      <color rgb="FF00B050"/>
      <name val="Calibri"/>
      <family val="2"/>
      <scheme val="minor"/>
    </font>
    <font>
      <b/>
      <i/>
      <sz val="9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7030A0"/>
      </top>
      <bottom style="thin">
        <color rgb="FF7030A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53">
    <xf numFmtId="0" fontId="0" fillId="0" borderId="0" xfId="0"/>
    <xf numFmtId="0" fontId="0" fillId="3" borderId="0" xfId="0" applyFill="1"/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3" borderId="0" xfId="1" applyFont="1" applyFill="1" applyAlignment="1">
      <alignment horizontal="center" vertical="center" wrapText="1"/>
    </xf>
    <xf numFmtId="0" fontId="18" fillId="3" borderId="0" xfId="1" applyFont="1" applyFill="1" applyAlignment="1">
      <alignment horizontal="center" vertical="center"/>
    </xf>
    <xf numFmtId="49" fontId="11" fillId="0" borderId="4" xfId="0" applyNumberFormat="1" applyFont="1" applyBorder="1" applyAlignment="1">
      <alignment vertical="center"/>
    </xf>
    <xf numFmtId="2" fontId="2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2" fontId="20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11" fillId="3" borderId="5" xfId="0" applyFont="1" applyFill="1" applyBorder="1" applyAlignment="1">
      <alignment vertical="center"/>
    </xf>
    <xf numFmtId="2" fontId="20" fillId="0" borderId="5" xfId="0" applyNumberFormat="1" applyFont="1" applyBorder="1" applyAlignment="1">
      <alignment vertical="center"/>
    </xf>
    <xf numFmtId="164" fontId="20" fillId="0" borderId="5" xfId="0" applyNumberFormat="1" applyFont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2" fontId="20" fillId="0" borderId="6" xfId="0" applyNumberFormat="1" applyFont="1" applyBorder="1" applyAlignment="1">
      <alignment vertical="center"/>
    </xf>
    <xf numFmtId="164" fontId="20" fillId="0" borderId="6" xfId="0" applyNumberFormat="1" applyFont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164" fontId="21" fillId="0" borderId="4" xfId="0" applyNumberFormat="1" applyFont="1" applyBorder="1" applyAlignment="1">
      <alignment vertical="center"/>
    </xf>
    <xf numFmtId="164" fontId="20" fillId="0" borderId="0" xfId="0" applyNumberFormat="1" applyFont="1" applyAlignment="1">
      <alignment vertical="center"/>
    </xf>
    <xf numFmtId="164" fontId="20" fillId="0" borderId="4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2" fontId="20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4" fontId="25" fillId="0" borderId="2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164" fontId="25" fillId="3" borderId="4" xfId="0" applyNumberFormat="1" applyFont="1" applyFill="1" applyBorder="1" applyAlignment="1">
      <alignment vertical="center"/>
    </xf>
    <xf numFmtId="164" fontId="20" fillId="3" borderId="4" xfId="0" applyNumberFormat="1" applyFont="1" applyFill="1" applyBorder="1" applyAlignment="1">
      <alignment vertical="center"/>
    </xf>
    <xf numFmtId="164" fontId="20" fillId="3" borderId="1" xfId="0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3" fontId="45" fillId="0" borderId="1" xfId="0" applyNumberFormat="1" applyFont="1" applyBorder="1" applyAlignment="1">
      <alignment vertical="center"/>
    </xf>
    <xf numFmtId="165" fontId="45" fillId="0" borderId="1" xfId="0" applyNumberFormat="1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3" fontId="46" fillId="0" borderId="1" xfId="0" applyNumberFormat="1" applyFont="1" applyBorder="1" applyAlignment="1">
      <alignment vertical="center"/>
    </xf>
    <xf numFmtId="165" fontId="46" fillId="0" borderId="1" xfId="0" applyNumberFormat="1" applyFont="1" applyBorder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3" fontId="46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38" fillId="0" borderId="0" xfId="0" applyFont="1"/>
    <xf numFmtId="0" fontId="47" fillId="0" borderId="0" xfId="0" applyFont="1"/>
    <xf numFmtId="0" fontId="23" fillId="0" borderId="0" xfId="0" applyFont="1"/>
    <xf numFmtId="0" fontId="11" fillId="0" borderId="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8" fillId="3" borderId="0" xfId="0" applyFont="1" applyFill="1"/>
    <xf numFmtId="0" fontId="50" fillId="0" borderId="0" xfId="0" applyFont="1" applyAlignment="1">
      <alignment vertical="center"/>
    </xf>
    <xf numFmtId="0" fontId="48" fillId="0" borderId="0" xfId="0" applyFont="1"/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7" fillId="0" borderId="0" xfId="0" applyFont="1"/>
    <xf numFmtId="0" fontId="2" fillId="0" borderId="1" xfId="0" applyFont="1" applyBorder="1" applyAlignment="1">
      <alignment vertical="center"/>
    </xf>
    <xf numFmtId="0" fontId="59" fillId="0" borderId="0" xfId="0" applyFont="1" applyAlignment="1">
      <alignment vertical="center"/>
    </xf>
    <xf numFmtId="0" fontId="59" fillId="0" borderId="0" xfId="0" applyFont="1"/>
    <xf numFmtId="164" fontId="58" fillId="0" borderId="1" xfId="0" applyNumberFormat="1" applyFont="1" applyBorder="1" applyAlignment="1">
      <alignment vertical="center"/>
    </xf>
    <xf numFmtId="0" fontId="58" fillId="0" borderId="0" xfId="0" applyFont="1" applyAlignment="1">
      <alignment vertical="center"/>
    </xf>
    <xf numFmtId="0" fontId="58" fillId="3" borderId="0" xfId="0" applyFont="1" applyFill="1" applyAlignment="1">
      <alignment vertical="center"/>
    </xf>
    <xf numFmtId="0" fontId="61" fillId="3" borderId="0" xfId="0" applyFont="1" applyFill="1" applyAlignment="1">
      <alignment vertical="center"/>
    </xf>
    <xf numFmtId="49" fontId="11" fillId="0" borderId="2" xfId="0" applyNumberFormat="1" applyFont="1" applyBorder="1" applyAlignment="1">
      <alignment vertical="center"/>
    </xf>
    <xf numFmtId="164" fontId="20" fillId="3" borderId="17" xfId="0" applyNumberFormat="1" applyFont="1" applyFill="1" applyBorder="1" applyAlignment="1">
      <alignment vertical="center"/>
    </xf>
    <xf numFmtId="164" fontId="20" fillId="3" borderId="0" xfId="0" applyNumberFormat="1" applyFont="1" applyFill="1" applyAlignment="1">
      <alignment vertical="center"/>
    </xf>
    <xf numFmtId="0" fontId="11" fillId="3" borderId="1" xfId="0" applyFont="1" applyFill="1" applyBorder="1" applyAlignment="1">
      <alignment vertical="center"/>
    </xf>
    <xf numFmtId="49" fontId="11" fillId="0" borderId="17" xfId="0" applyNumberFormat="1" applyFont="1" applyBorder="1" applyAlignment="1">
      <alignment vertical="center"/>
    </xf>
    <xf numFmtId="49" fontId="16" fillId="0" borderId="2" xfId="0" applyNumberFormat="1" applyFont="1" applyBorder="1" applyAlignment="1">
      <alignment vertical="center"/>
    </xf>
    <xf numFmtId="49" fontId="11" fillId="0" borderId="6" xfId="0" applyNumberFormat="1" applyFont="1" applyBorder="1" applyAlignment="1">
      <alignment vertical="center"/>
    </xf>
    <xf numFmtId="49" fontId="61" fillId="0" borderId="2" xfId="0" applyNumberFormat="1" applyFont="1" applyBorder="1" applyAlignment="1">
      <alignment vertical="center"/>
    </xf>
    <xf numFmtId="0" fontId="62" fillId="0" borderId="0" xfId="0" applyFont="1" applyAlignment="1">
      <alignment vertical="center"/>
    </xf>
    <xf numFmtId="0" fontId="62" fillId="0" borderId="3" xfId="0" applyFont="1" applyBorder="1" applyAlignment="1">
      <alignment vertical="center"/>
    </xf>
    <xf numFmtId="2" fontId="20" fillId="3" borderId="1" xfId="0" applyNumberFormat="1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/>
    <xf numFmtId="0" fontId="63" fillId="3" borderId="0" xfId="1" applyFont="1" applyFill="1" applyAlignment="1">
      <alignment horizontal="center" vertical="center"/>
    </xf>
    <xf numFmtId="0" fontId="51" fillId="3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0" fontId="19" fillId="3" borderId="0" xfId="0" applyFont="1" applyFill="1" applyAlignment="1">
      <alignment vertical="center" wrapText="1"/>
    </xf>
    <xf numFmtId="164" fontId="20" fillId="3" borderId="0" xfId="0" applyNumberFormat="1" applyFont="1" applyFill="1" applyAlignment="1">
      <alignment horizontal="right" vertical="center"/>
    </xf>
    <xf numFmtId="0" fontId="15" fillId="0" borderId="2" xfId="0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4" fontId="20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58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26" fillId="0" borderId="2" xfId="0" applyNumberFormat="1" applyFont="1" applyBorder="1" applyAlignment="1">
      <alignment vertical="center"/>
    </xf>
    <xf numFmtId="0" fontId="54" fillId="3" borderId="0" xfId="0" applyFont="1" applyFill="1"/>
    <xf numFmtId="0" fontId="57" fillId="3" borderId="0" xfId="0" applyFont="1" applyFill="1" applyAlignment="1">
      <alignment vertical="center"/>
    </xf>
    <xf numFmtId="165" fontId="2" fillId="3" borderId="0" xfId="4" applyNumberFormat="1" applyFont="1" applyFill="1" applyAlignment="1">
      <alignment horizontal="center" vertical="center"/>
    </xf>
    <xf numFmtId="0" fontId="59" fillId="3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54" fillId="0" borderId="0" xfId="0" applyFont="1"/>
    <xf numFmtId="164" fontId="2" fillId="3" borderId="0" xfId="0" applyNumberFormat="1" applyFont="1" applyFill="1" applyAlignment="1">
      <alignment horizontal="right" vertical="center"/>
    </xf>
    <xf numFmtId="164" fontId="60" fillId="0" borderId="0" xfId="0" applyNumberFormat="1" applyFont="1" applyAlignment="1">
      <alignment vertical="center"/>
    </xf>
    <xf numFmtId="2" fontId="20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23" fillId="0" borderId="4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64" fillId="0" borderId="2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1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0" fontId="66" fillId="0" borderId="0" xfId="0" applyFont="1"/>
    <xf numFmtId="2" fontId="2" fillId="0" borderId="2" xfId="0" applyNumberFormat="1" applyFont="1" applyBorder="1" applyAlignment="1">
      <alignment vertical="center"/>
    </xf>
    <xf numFmtId="2" fontId="58" fillId="0" borderId="1" xfId="0" applyNumberFormat="1" applyFont="1" applyBorder="1" applyAlignment="1">
      <alignment vertical="center"/>
    </xf>
    <xf numFmtId="164" fontId="20" fillId="3" borderId="1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Alignment="1">
      <alignment vertical="center"/>
    </xf>
    <xf numFmtId="2" fontId="58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4" fontId="58" fillId="3" borderId="0" xfId="0" applyNumberFormat="1" applyFont="1" applyFill="1" applyAlignment="1">
      <alignment vertical="center"/>
    </xf>
    <xf numFmtId="164" fontId="21" fillId="3" borderId="0" xfId="0" applyNumberFormat="1" applyFont="1" applyFill="1" applyAlignment="1">
      <alignment vertical="center"/>
    </xf>
    <xf numFmtId="2" fontId="26" fillId="3" borderId="0" xfId="0" applyNumberFormat="1" applyFont="1" applyFill="1" applyAlignment="1">
      <alignment vertical="center"/>
    </xf>
    <xf numFmtId="0" fontId="26" fillId="3" borderId="0" xfId="0" applyFont="1" applyFill="1" applyAlignment="1">
      <alignment vertical="center"/>
    </xf>
    <xf numFmtId="164" fontId="26" fillId="3" borderId="0" xfId="0" applyNumberFormat="1" applyFont="1" applyFill="1" applyAlignment="1">
      <alignment vertical="center"/>
    </xf>
    <xf numFmtId="0" fontId="59" fillId="3" borderId="0" xfId="0" applyFont="1" applyFill="1"/>
    <xf numFmtId="0" fontId="57" fillId="3" borderId="0" xfId="0" applyFont="1" applyFill="1"/>
    <xf numFmtId="0" fontId="21" fillId="3" borderId="0" xfId="0" applyFont="1" applyFill="1" applyAlignment="1">
      <alignment vertical="center"/>
    </xf>
    <xf numFmtId="1" fontId="21" fillId="3" borderId="0" xfId="0" applyNumberFormat="1" applyFont="1" applyFill="1" applyAlignment="1">
      <alignment vertical="center"/>
    </xf>
    <xf numFmtId="164" fontId="25" fillId="3" borderId="0" xfId="0" applyNumberFormat="1" applyFont="1" applyFill="1" applyAlignment="1">
      <alignment vertical="center"/>
    </xf>
    <xf numFmtId="0" fontId="8" fillId="3" borderId="0" xfId="0" applyFont="1" applyFill="1"/>
    <xf numFmtId="0" fontId="11" fillId="9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0" fillId="3" borderId="0" xfId="0" applyFont="1" applyFill="1" applyAlignment="1">
      <alignment vertical="center"/>
    </xf>
    <xf numFmtId="0" fontId="71" fillId="3" borderId="0" xfId="0" applyFont="1" applyFill="1" applyAlignment="1">
      <alignment vertical="center"/>
    </xf>
    <xf numFmtId="0" fontId="71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74" fillId="3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5" fillId="3" borderId="0" xfId="0" applyFont="1" applyFill="1" applyAlignment="1">
      <alignment vertical="center"/>
    </xf>
    <xf numFmtId="0" fontId="74" fillId="3" borderId="0" xfId="0" applyFont="1" applyFill="1" applyAlignment="1">
      <alignment horizontal="center" vertical="center"/>
    </xf>
    <xf numFmtId="0" fontId="69" fillId="3" borderId="0" xfId="0" applyFont="1" applyFill="1" applyAlignment="1">
      <alignment horizontal="center" vertical="center"/>
    </xf>
    <xf numFmtId="0" fontId="69" fillId="3" borderId="0" xfId="0" applyFont="1" applyFill="1" applyAlignment="1">
      <alignment vertical="center"/>
    </xf>
    <xf numFmtId="0" fontId="76" fillId="3" borderId="0" xfId="0" applyFont="1" applyFill="1" applyAlignment="1">
      <alignment horizontal="center" vertical="center"/>
    </xf>
    <xf numFmtId="0" fontId="77" fillId="3" borderId="0" xfId="0" applyFont="1" applyFill="1" applyAlignment="1">
      <alignment horizontal="center" vertical="center"/>
    </xf>
    <xf numFmtId="0" fontId="78" fillId="3" borderId="0" xfId="0" applyFont="1" applyFill="1" applyAlignment="1">
      <alignment horizontal="center" vertical="center"/>
    </xf>
    <xf numFmtId="0" fontId="69" fillId="9" borderId="7" xfId="0" applyFont="1" applyFill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vertical="center"/>
    </xf>
    <xf numFmtId="0" fontId="17" fillId="3" borderId="23" xfId="0" applyFont="1" applyFill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83" fillId="4" borderId="1" xfId="0" applyFont="1" applyFill="1" applyBorder="1" applyAlignment="1">
      <alignment vertical="center"/>
    </xf>
    <xf numFmtId="0" fontId="85" fillId="4" borderId="1" xfId="0" applyFont="1" applyFill="1" applyBorder="1" applyAlignment="1">
      <alignment vertical="center"/>
    </xf>
    <xf numFmtId="0" fontId="87" fillId="5" borderId="1" xfId="0" applyFont="1" applyFill="1" applyBorder="1" applyAlignment="1">
      <alignment vertical="center"/>
    </xf>
    <xf numFmtId="0" fontId="88" fillId="5" borderId="1" xfId="0" applyFont="1" applyFill="1" applyBorder="1" applyAlignment="1">
      <alignment vertical="center"/>
    </xf>
    <xf numFmtId="0" fontId="89" fillId="5" borderId="1" xfId="0" applyFont="1" applyFill="1" applyBorder="1" applyAlignment="1">
      <alignment vertical="center"/>
    </xf>
    <xf numFmtId="0" fontId="83" fillId="5" borderId="1" xfId="0" applyFont="1" applyFill="1" applyBorder="1" applyAlignment="1">
      <alignment vertical="center"/>
    </xf>
    <xf numFmtId="0" fontId="90" fillId="5" borderId="1" xfId="0" applyFont="1" applyFill="1" applyBorder="1" applyAlignment="1">
      <alignment vertical="center"/>
    </xf>
    <xf numFmtId="0" fontId="87" fillId="6" borderId="1" xfId="0" applyFont="1" applyFill="1" applyBorder="1" applyAlignment="1">
      <alignment vertical="center"/>
    </xf>
    <xf numFmtId="0" fontId="89" fillId="6" borderId="1" xfId="0" applyFont="1" applyFill="1" applyBorder="1" applyAlignment="1">
      <alignment vertical="center"/>
    </xf>
    <xf numFmtId="1" fontId="90" fillId="6" borderId="1" xfId="0" applyNumberFormat="1" applyFont="1" applyFill="1" applyBorder="1" applyAlignment="1">
      <alignment vertical="center"/>
    </xf>
    <xf numFmtId="164" fontId="90" fillId="6" borderId="1" xfId="0" applyNumberFormat="1" applyFont="1" applyFill="1" applyBorder="1" applyAlignment="1">
      <alignment vertical="center"/>
    </xf>
    <xf numFmtId="0" fontId="88" fillId="6" borderId="1" xfId="0" applyFont="1" applyFill="1" applyBorder="1" applyAlignment="1">
      <alignment vertical="center"/>
    </xf>
    <xf numFmtId="0" fontId="83" fillId="6" borderId="1" xfId="0" applyFont="1" applyFill="1" applyBorder="1" applyAlignment="1">
      <alignment vertical="center"/>
    </xf>
    <xf numFmtId="0" fontId="87" fillId="8" borderId="1" xfId="0" applyFont="1" applyFill="1" applyBorder="1" applyAlignment="1">
      <alignment vertical="center"/>
    </xf>
    <xf numFmtId="0" fontId="89" fillId="8" borderId="1" xfId="0" applyFont="1" applyFill="1" applyBorder="1" applyAlignment="1">
      <alignment vertical="center"/>
    </xf>
    <xf numFmtId="0" fontId="90" fillId="8" borderId="1" xfId="0" applyFont="1" applyFill="1" applyBorder="1" applyAlignment="1">
      <alignment vertical="center"/>
    </xf>
    <xf numFmtId="0" fontId="88" fillId="8" borderId="1" xfId="0" applyFont="1" applyFill="1" applyBorder="1" applyAlignment="1">
      <alignment vertical="center"/>
    </xf>
    <xf numFmtId="0" fontId="83" fillId="8" borderId="1" xfId="0" applyFont="1" applyFill="1" applyBorder="1" applyAlignment="1">
      <alignment vertical="center"/>
    </xf>
    <xf numFmtId="164" fontId="90" fillId="3" borderId="0" xfId="0" applyNumberFormat="1" applyFont="1" applyFill="1" applyAlignment="1">
      <alignment vertical="center"/>
    </xf>
    <xf numFmtId="164" fontId="20" fillId="3" borderId="6" xfId="0" applyNumberFormat="1" applyFont="1" applyFill="1" applyBorder="1" applyAlignment="1">
      <alignment vertical="center"/>
    </xf>
    <xf numFmtId="0" fontId="88" fillId="3" borderId="2" xfId="0" applyFont="1" applyFill="1" applyBorder="1" applyAlignment="1">
      <alignment vertical="center"/>
    </xf>
    <xf numFmtId="0" fontId="88" fillId="3" borderId="1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26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0" fontId="40" fillId="0" borderId="9" xfId="0" applyFont="1" applyBorder="1" applyAlignment="1">
      <alignment vertical="center"/>
    </xf>
    <xf numFmtId="2" fontId="40" fillId="0" borderId="9" xfId="0" applyNumberFormat="1" applyFont="1" applyBorder="1" applyAlignment="1">
      <alignment vertical="center"/>
    </xf>
    <xf numFmtId="2" fontId="40" fillId="0" borderId="0" xfId="0" applyNumberFormat="1" applyFont="1" applyAlignment="1">
      <alignment vertical="center"/>
    </xf>
    <xf numFmtId="164" fontId="40" fillId="0" borderId="9" xfId="0" applyNumberFormat="1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2" fontId="41" fillId="0" borderId="1" xfId="0" applyNumberFormat="1" applyFont="1" applyBorder="1" applyAlignment="1">
      <alignment vertical="center"/>
    </xf>
    <xf numFmtId="164" fontId="41" fillId="0" borderId="1" xfId="0" applyNumberFormat="1" applyFont="1" applyBorder="1" applyAlignment="1">
      <alignment vertical="center"/>
    </xf>
    <xf numFmtId="0" fontId="42" fillId="0" borderId="1" xfId="0" applyFont="1" applyBorder="1" applyAlignment="1">
      <alignment vertical="center"/>
    </xf>
    <xf numFmtId="2" fontId="42" fillId="0" borderId="1" xfId="0" applyNumberFormat="1" applyFont="1" applyBorder="1" applyAlignment="1">
      <alignment vertical="center"/>
    </xf>
    <xf numFmtId="2" fontId="42" fillId="0" borderId="0" xfId="0" applyNumberFormat="1" applyFont="1" applyAlignment="1">
      <alignment vertical="center"/>
    </xf>
    <xf numFmtId="164" fontId="42" fillId="0" borderId="1" xfId="0" applyNumberFormat="1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2" fontId="43" fillId="0" borderId="12" xfId="0" applyNumberFormat="1" applyFont="1" applyBorder="1" applyAlignment="1">
      <alignment vertical="center"/>
    </xf>
    <xf numFmtId="2" fontId="43" fillId="0" borderId="0" xfId="0" applyNumberFormat="1" applyFont="1" applyAlignment="1">
      <alignment vertical="center"/>
    </xf>
    <xf numFmtId="164" fontId="43" fillId="0" borderId="12" xfId="0" applyNumberFormat="1" applyFont="1" applyBorder="1" applyAlignment="1">
      <alignment vertical="center"/>
    </xf>
    <xf numFmtId="164" fontId="40" fillId="0" borderId="9" xfId="0" applyNumberFormat="1" applyFont="1" applyBorder="1" applyAlignment="1">
      <alignment horizontal="right" vertical="center"/>
    </xf>
    <xf numFmtId="2" fontId="41" fillId="0" borderId="0" xfId="0" applyNumberFormat="1" applyFont="1" applyAlignment="1">
      <alignment vertical="center"/>
    </xf>
    <xf numFmtId="164" fontId="41" fillId="0" borderId="1" xfId="0" applyNumberFormat="1" applyFont="1" applyBorder="1" applyAlignment="1">
      <alignment horizontal="right" vertical="center"/>
    </xf>
    <xf numFmtId="164" fontId="42" fillId="0" borderId="1" xfId="0" applyNumberFormat="1" applyFont="1" applyBorder="1" applyAlignment="1">
      <alignment horizontal="right" vertical="center"/>
    </xf>
    <xf numFmtId="164" fontId="43" fillId="0" borderId="12" xfId="0" applyNumberFormat="1" applyFont="1" applyBorder="1" applyAlignment="1">
      <alignment horizontal="right" vertical="center"/>
    </xf>
    <xf numFmtId="0" fontId="65" fillId="0" borderId="0" xfId="0" applyFont="1" applyAlignment="1">
      <alignment vertical="center"/>
    </xf>
    <xf numFmtId="0" fontId="45" fillId="3" borderId="26" xfId="0" applyFont="1" applyFill="1" applyBorder="1" applyAlignment="1">
      <alignment horizontal="center" vertical="center"/>
    </xf>
    <xf numFmtId="0" fontId="45" fillId="3" borderId="26" xfId="0" applyFont="1" applyFill="1" applyBorder="1" applyAlignment="1">
      <alignment vertical="center"/>
    </xf>
    <xf numFmtId="0" fontId="93" fillId="0" borderId="26" xfId="0" applyFont="1" applyBorder="1" applyAlignment="1">
      <alignment vertical="center"/>
    </xf>
    <xf numFmtId="0" fontId="46" fillId="3" borderId="25" xfId="0" applyFont="1" applyFill="1" applyBorder="1" applyAlignment="1">
      <alignment horizontal="center" vertical="center"/>
    </xf>
    <xf numFmtId="0" fontId="46" fillId="3" borderId="25" xfId="0" applyFont="1" applyFill="1" applyBorder="1" applyAlignment="1">
      <alignment vertical="center"/>
    </xf>
    <xf numFmtId="0" fontId="46" fillId="0" borderId="25" xfId="0" applyFont="1" applyBorder="1" applyAlignment="1">
      <alignment vertical="center"/>
    </xf>
    <xf numFmtId="0" fontId="46" fillId="3" borderId="0" xfId="0" applyFont="1" applyFill="1" applyAlignment="1">
      <alignment vertical="center"/>
    </xf>
    <xf numFmtId="0" fontId="95" fillId="3" borderId="0" xfId="0" applyFont="1" applyFill="1" applyAlignment="1">
      <alignment vertical="center"/>
    </xf>
    <xf numFmtId="0" fontId="96" fillId="3" borderId="0" xfId="0" applyFont="1" applyFill="1" applyAlignment="1">
      <alignment vertical="center"/>
    </xf>
    <xf numFmtId="0" fontId="96" fillId="0" borderId="0" xfId="0" applyFont="1" applyAlignment="1">
      <alignment vertical="center"/>
    </xf>
    <xf numFmtId="0" fontId="82" fillId="0" borderId="0" xfId="0" applyFont="1" applyAlignment="1">
      <alignment horizontal="center" vertical="center"/>
    </xf>
    <xf numFmtId="0" fontId="69" fillId="0" borderId="19" xfId="0" applyFont="1" applyBorder="1" applyAlignment="1">
      <alignment horizontal="center" vertical="center"/>
    </xf>
    <xf numFmtId="0" fontId="78" fillId="0" borderId="22" xfId="0" applyFont="1" applyBorder="1" applyAlignment="1">
      <alignment horizontal="center" vertical="center"/>
    </xf>
    <xf numFmtId="0" fontId="77" fillId="0" borderId="21" xfId="0" applyFont="1" applyBorder="1" applyAlignment="1">
      <alignment horizontal="center" vertical="center"/>
    </xf>
    <xf numFmtId="0" fontId="76" fillId="0" borderId="20" xfId="0" applyFont="1" applyBorder="1" applyAlignment="1">
      <alignment horizontal="center" vertical="center"/>
    </xf>
    <xf numFmtId="0" fontId="39" fillId="3" borderId="8" xfId="0" applyFont="1" applyFill="1" applyBorder="1" applyAlignment="1">
      <alignment horizontal="left" vertical="center" wrapText="1"/>
    </xf>
    <xf numFmtId="0" fontId="39" fillId="3" borderId="10" xfId="0" applyFont="1" applyFill="1" applyBorder="1" applyAlignment="1">
      <alignment horizontal="left" vertical="center"/>
    </xf>
    <xf numFmtId="0" fontId="39" fillId="3" borderId="1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9" fillId="3" borderId="8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horizontal="center" vertical="center"/>
    </xf>
    <xf numFmtId="0" fontId="47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55" fillId="7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36" fillId="5" borderId="0" xfId="1" applyFont="1" applyFill="1" applyAlignment="1">
      <alignment horizontal="center" vertical="center"/>
    </xf>
    <xf numFmtId="0" fontId="18" fillId="6" borderId="0" xfId="1" applyFont="1" applyFill="1" applyAlignment="1">
      <alignment horizontal="center" vertical="center" wrapText="1"/>
    </xf>
    <xf numFmtId="0" fontId="18" fillId="6" borderId="0" xfId="1" applyFont="1" applyFill="1" applyAlignment="1">
      <alignment horizontal="center" vertical="center"/>
    </xf>
    <xf numFmtId="0" fontId="18" fillId="8" borderId="0" xfId="1" applyFont="1" applyFill="1" applyAlignment="1">
      <alignment horizontal="center" vertical="center" wrapText="1"/>
    </xf>
    <xf numFmtId="0" fontId="18" fillId="8" borderId="0" xfId="1" applyFont="1" applyFill="1" applyAlignment="1">
      <alignment horizontal="center" vertical="center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rviziagcom-my.sharepoint.com/personal/n_capodaglio_agcom_it/Documents/Documenti/Documenti%20Excel/BILANCI%20AZIENDALI/Esercizio%202022/TLC/2018-2022%20-%20TELECOMUNICAZIONI%20-%20Rev%20B.xlsx" TargetMode="External"/><Relationship Id="rId1" Type="http://schemas.openxmlformats.org/officeDocument/2006/relationships/externalLinkPath" Target="TLC/2018-2022%20-%20TELECOMUNICAZIONI%20-%20Rev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1 Ricavi"/>
      <sheetName val="Ex 2.2 - Ricavi 2013-2022"/>
      <sheetName val="2.2 Margini. %"/>
      <sheetName val="Redd. mld"/>
      <sheetName val="Ex 2.4 2013-2022 margini"/>
      <sheetName val="2.3 Patrimonio-Pass."/>
      <sheetName val="2.4 Utile-Patrimonio."/>
      <sheetName val="2.5 Investim-Ricavi"/>
      <sheetName val="2.6 Cash Flow"/>
      <sheetName val="2.7 Occupati"/>
      <sheetName val="RANK classe ricavi"/>
      <sheetName val="RANK &gt;100"/>
      <sheetName val="Cons. TI INCL."/>
      <sheetName val="Cons. TI ESCL."/>
      <sheetName val="Addetti"/>
      <sheetName val=" Patrim-RE - dett."/>
      <sheetName val="Invest. dett."/>
      <sheetName val="Cash flow"/>
      <sheetName val="Investimenti storici"/>
      <sheetName val="Storico 2013-2022"/>
      <sheetName val="FISCALE"/>
      <sheetName val="Confronti RA23"/>
      <sheetName val="Ricavi 2013-22"/>
      <sheetName val="2Bite"/>
      <sheetName val="Acantho"/>
      <sheetName val="Aruba"/>
      <sheetName val="Asco TLC"/>
      <sheetName val="BBBell"/>
      <sheetName val="Brennercom"/>
      <sheetName val="BT Italia"/>
      <sheetName val="CIM"/>
      <sheetName val="Colt TS"/>
      <sheetName val="Connesi"/>
      <sheetName val="Daily T. Mobile"/>
      <sheetName val="DIGI Italy"/>
      <sheetName val="Dimensione"/>
      <sheetName val="Eolo"/>
      <sheetName val="Fastalp"/>
      <sheetName val="Fastweb SpA"/>
      <sheetName val="Fidoka"/>
      <sheetName val="Go Internet"/>
      <sheetName val="Green TLC"/>
      <sheetName val="Hal Service (Wic)"/>
      <sheetName val="Iliad"/>
      <sheetName val="Infranet"/>
      <sheetName val="Intred"/>
      <sheetName val="Irideos"/>
      <sheetName val="ISI Line"/>
      <sheetName val="Konverto"/>
      <sheetName val="Linkem"/>
      <sheetName val="Lycamobile"/>
      <sheetName val="Maxfone"/>
      <sheetName val="Micso"/>
      <sheetName val="Mynet"/>
      <sheetName val="Net Global (4 All)"/>
      <sheetName val="OpenFiber"/>
      <sheetName val="Opnet"/>
      <sheetName val="Orange Business Italy"/>
      <sheetName val="Planetel"/>
      <sheetName val="PostePay"/>
      <sheetName val="Retelit "/>
      <sheetName val="Siportal"/>
      <sheetName val="Skylogic"/>
      <sheetName val="Stel"/>
      <sheetName val="Tecnotel ST"/>
      <sheetName val="TI Sparkle"/>
      <sheetName val="TI Consolidato"/>
      <sheetName val="Telecom Italia SpA"/>
      <sheetName val="Foglio1"/>
      <sheetName val="Tiscali Cons."/>
      <sheetName val="Tiscali Italia"/>
      <sheetName val="TWT"/>
      <sheetName val="Unidata"/>
      <sheetName val="Verizon Italia"/>
      <sheetName val="Vianova-Welcome Italia"/>
      <sheetName val="Vodafone Cons."/>
      <sheetName val="Vodafone Civ."/>
      <sheetName val="Wind Tre Spa"/>
      <sheetName val="Connectivia"/>
      <sheetName val="DCS - IVO"/>
      <sheetName val="FiberCop"/>
      <sheetName val="Neomedia"/>
      <sheetName val="Orakom"/>
      <sheetName val="Seflow (Pianeta Fibra)"/>
      <sheetName val="Terrecablate"/>
      <sheetName val="Virgin Fibra"/>
      <sheetName val="Wolnet 2022"/>
      <sheetName val="Big TLC"/>
      <sheetName val="CloudItalia"/>
      <sheetName val="Infracom Italia "/>
      <sheetName val="KPN QWEST"/>
      <sheetName val="MC Link"/>
      <sheetName val="Qcom"/>
      <sheetName val="Wind Cons."/>
      <sheetName val="Wind Spa"/>
      <sheetName val="H3G"/>
      <sheetName val="Separatore"/>
      <sheetName val="Descrizione attività"/>
      <sheetName val="TI Rete Mobile old"/>
      <sheetName val="TI Rete fissa old"/>
      <sheetName val="Fastweb Consolidato"/>
      <sheetName val="Cable &amp; Wireless"/>
      <sheetName val="Teletu"/>
    </sheetNames>
    <sheetDataSet>
      <sheetData sheetId="0"/>
      <sheetData sheetId="1"/>
      <sheetData sheetId="2">
        <row r="15">
          <cell r="M15">
            <v>3.6455389830076159</v>
          </cell>
        </row>
        <row r="18">
          <cell r="M18">
            <v>3.1662912100580436</v>
          </cell>
        </row>
        <row r="21">
          <cell r="M21">
            <v>4.0127479321802264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0D8E4-AACE-4EA3-BB18-3DE77F1F0E93}">
  <dimension ref="A1:P59"/>
  <sheetViews>
    <sheetView showGridLine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14" sqref="T14"/>
    </sheetView>
  </sheetViews>
  <sheetFormatPr defaultColWidth="9.140625" defaultRowHeight="15" x14ac:dyDescent="0.25"/>
  <cols>
    <col min="1" max="1" width="4.140625" style="148" customWidth="1"/>
    <col min="2" max="2" width="30.5703125" style="147" customWidth="1"/>
    <col min="3" max="3" width="4.140625" style="147" customWidth="1"/>
    <col min="4" max="4" width="30.5703125" style="147" customWidth="1"/>
    <col min="5" max="5" width="1.85546875" style="147" customWidth="1"/>
    <col min="6" max="6" width="4.140625" style="148" customWidth="1"/>
    <col min="7" max="7" width="30.5703125" style="147" customWidth="1"/>
    <col min="8" max="8" width="4.140625" style="147" customWidth="1"/>
    <col min="9" max="9" width="30.5703125" style="147" customWidth="1"/>
    <col min="10" max="10" width="1.85546875" style="147" customWidth="1"/>
    <col min="11" max="11" width="4.140625" style="147" customWidth="1"/>
    <col min="12" max="12" width="30.5703125" style="147" customWidth="1"/>
    <col min="13" max="13" width="1.85546875" style="147" customWidth="1"/>
    <col min="14" max="14" width="4.140625" style="147" customWidth="1"/>
    <col min="15" max="15" width="30.5703125" style="147" customWidth="1"/>
    <col min="16" max="16384" width="9.140625" style="147"/>
  </cols>
  <sheetData>
    <row r="1" spans="1:15" ht="30" customHeight="1" x14ac:dyDescent="0.25">
      <c r="A1" s="224" t="s">
        <v>115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5" ht="4.5" customHeight="1" thickBot="1" x14ac:dyDescent="0.3"/>
    <row r="3" spans="1:15" ht="24.75" thickTop="1" thickBot="1" x14ac:dyDescent="0.3">
      <c r="A3" s="225" t="s">
        <v>116</v>
      </c>
      <c r="B3" s="225"/>
      <c r="C3" s="225"/>
      <c r="D3" s="225"/>
      <c r="E3" s="161"/>
      <c r="F3" s="228" t="s">
        <v>244</v>
      </c>
      <c r="G3" s="228"/>
      <c r="H3" s="228"/>
      <c r="I3" s="228"/>
      <c r="J3" s="161"/>
      <c r="K3" s="227" t="s">
        <v>39</v>
      </c>
      <c r="L3" s="227"/>
      <c r="M3" s="161"/>
      <c r="N3" s="226" t="s">
        <v>69</v>
      </c>
      <c r="O3" s="226"/>
    </row>
    <row r="4" spans="1:15" s="149" customFormat="1" ht="9.9499999999999993" customHeight="1" thickTop="1" x14ac:dyDescent="0.25">
      <c r="A4" s="156"/>
      <c r="B4" s="156"/>
      <c r="C4" s="156"/>
      <c r="D4" s="156"/>
      <c r="E4" s="157"/>
      <c r="F4" s="158"/>
      <c r="G4" s="158"/>
      <c r="H4" s="158"/>
      <c r="I4" s="158"/>
      <c r="J4" s="156"/>
      <c r="K4" s="159"/>
      <c r="L4" s="159"/>
      <c r="M4" s="157"/>
      <c r="N4" s="160"/>
      <c r="O4" s="160"/>
    </row>
    <row r="5" spans="1:15" s="6" customFormat="1" ht="17.100000000000001" customHeight="1" x14ac:dyDescent="0.25">
      <c r="A5" s="162">
        <v>1</v>
      </c>
      <c r="B5" s="163" t="s">
        <v>117</v>
      </c>
      <c r="C5" s="162">
        <f>+A30+1</f>
        <v>27</v>
      </c>
      <c r="D5" s="164" t="s">
        <v>214</v>
      </c>
      <c r="E5" s="139"/>
      <c r="F5" s="165">
        <v>1</v>
      </c>
      <c r="G5" s="166" t="s">
        <v>97</v>
      </c>
      <c r="H5" s="165">
        <f>+F30+1</f>
        <v>27</v>
      </c>
      <c r="I5" s="166" t="s">
        <v>196</v>
      </c>
      <c r="J5" s="139"/>
      <c r="K5" s="214">
        <v>1</v>
      </c>
      <c r="L5" s="215" t="s">
        <v>119</v>
      </c>
      <c r="M5" s="139"/>
      <c r="N5" s="217">
        <v>1</v>
      </c>
      <c r="O5" s="218" t="s">
        <v>118</v>
      </c>
    </row>
    <row r="6" spans="1:15" s="6" customFormat="1" ht="17.100000000000001" customHeight="1" x14ac:dyDescent="0.25">
      <c r="A6" s="162">
        <f>+A5+1</f>
        <v>2</v>
      </c>
      <c r="B6" s="163" t="s">
        <v>120</v>
      </c>
      <c r="C6" s="162">
        <f>+C5+1</f>
        <v>28</v>
      </c>
      <c r="D6" s="164" t="s">
        <v>121</v>
      </c>
      <c r="E6" s="139"/>
      <c r="F6" s="165">
        <f t="shared" ref="F6:F12" si="0">+F5+1</f>
        <v>2</v>
      </c>
      <c r="G6" s="166" t="s">
        <v>122</v>
      </c>
      <c r="H6" s="165">
        <f>+H5+1</f>
        <v>28</v>
      </c>
      <c r="I6" s="166" t="s">
        <v>208</v>
      </c>
      <c r="J6" s="139"/>
      <c r="K6" s="214">
        <f>+K5+1</f>
        <v>2</v>
      </c>
      <c r="L6" s="215" t="s">
        <v>123</v>
      </c>
      <c r="M6" s="139"/>
      <c r="N6" s="217">
        <f>+N5+1</f>
        <v>2</v>
      </c>
      <c r="O6" s="218" t="s">
        <v>210</v>
      </c>
    </row>
    <row r="7" spans="1:15" s="6" customFormat="1" ht="17.100000000000001" customHeight="1" x14ac:dyDescent="0.25">
      <c r="A7" s="162">
        <f t="shared" ref="A7:A30" si="1">+A6+1</f>
        <v>3</v>
      </c>
      <c r="B7" s="163" t="s">
        <v>66</v>
      </c>
      <c r="C7" s="162">
        <f>+C6+1</f>
        <v>29</v>
      </c>
      <c r="D7" s="164" t="s">
        <v>124</v>
      </c>
      <c r="E7" s="139"/>
      <c r="F7" s="165">
        <f t="shared" si="0"/>
        <v>3</v>
      </c>
      <c r="G7" s="167" t="s">
        <v>125</v>
      </c>
      <c r="H7" s="165">
        <f>+H6+1</f>
        <v>29</v>
      </c>
      <c r="I7" s="166" t="s">
        <v>197</v>
      </c>
      <c r="J7" s="139"/>
      <c r="K7" s="214">
        <f t="shared" ref="K7:K9" si="2">+K6+1</f>
        <v>3</v>
      </c>
      <c r="L7" s="215" t="s">
        <v>127</v>
      </c>
      <c r="M7" s="139"/>
      <c r="N7" s="217">
        <f t="shared" ref="N7:N29" si="3">+N6+1</f>
        <v>3</v>
      </c>
      <c r="O7" s="219" t="s">
        <v>126</v>
      </c>
    </row>
    <row r="8" spans="1:15" s="6" customFormat="1" ht="17.100000000000001" customHeight="1" x14ac:dyDescent="0.25">
      <c r="A8" s="162">
        <f t="shared" si="1"/>
        <v>4</v>
      </c>
      <c r="B8" s="163" t="s">
        <v>128</v>
      </c>
      <c r="C8" s="162">
        <f>+C7+1</f>
        <v>30</v>
      </c>
      <c r="D8" s="163" t="s">
        <v>129</v>
      </c>
      <c r="E8" s="139"/>
      <c r="F8" s="165">
        <f t="shared" si="0"/>
        <v>4</v>
      </c>
      <c r="G8" s="166" t="s">
        <v>45</v>
      </c>
      <c r="H8" s="141"/>
      <c r="I8" s="141"/>
      <c r="J8" s="139"/>
      <c r="K8" s="214">
        <f t="shared" si="2"/>
        <v>4</v>
      </c>
      <c r="L8" s="215" t="s">
        <v>131</v>
      </c>
      <c r="M8" s="139"/>
      <c r="N8" s="217">
        <f t="shared" si="3"/>
        <v>4</v>
      </c>
      <c r="O8" s="219" t="s">
        <v>130</v>
      </c>
    </row>
    <row r="9" spans="1:15" s="6" customFormat="1" ht="17.100000000000001" customHeight="1" x14ac:dyDescent="0.25">
      <c r="A9" s="162">
        <f t="shared" si="1"/>
        <v>5</v>
      </c>
      <c r="B9" s="163" t="s">
        <v>132</v>
      </c>
      <c r="C9" s="162">
        <f>+C8+1</f>
        <v>31</v>
      </c>
      <c r="D9" s="164" t="s">
        <v>133</v>
      </c>
      <c r="E9" s="139"/>
      <c r="F9" s="165">
        <f t="shared" si="0"/>
        <v>5</v>
      </c>
      <c r="G9" s="167" t="s">
        <v>134</v>
      </c>
      <c r="H9" s="32"/>
      <c r="I9" s="32"/>
      <c r="J9" s="139"/>
      <c r="K9" s="214">
        <f t="shared" si="2"/>
        <v>5</v>
      </c>
      <c r="L9" s="215" t="s">
        <v>136</v>
      </c>
      <c r="M9" s="139"/>
      <c r="N9" s="217">
        <f t="shared" si="3"/>
        <v>5</v>
      </c>
      <c r="O9" s="219" t="s">
        <v>135</v>
      </c>
    </row>
    <row r="10" spans="1:15" s="6" customFormat="1" ht="17.100000000000001" customHeight="1" x14ac:dyDescent="0.25">
      <c r="A10" s="162">
        <f t="shared" si="1"/>
        <v>6</v>
      </c>
      <c r="B10" s="164" t="s">
        <v>213</v>
      </c>
      <c r="C10" s="162">
        <f t="shared" ref="C10:C11" si="4">+C9+1</f>
        <v>32</v>
      </c>
      <c r="D10" s="164" t="s">
        <v>137</v>
      </c>
      <c r="E10" s="139"/>
      <c r="F10" s="165">
        <f t="shared" si="0"/>
        <v>6</v>
      </c>
      <c r="G10" s="166" t="s">
        <v>207</v>
      </c>
      <c r="H10" s="141"/>
      <c r="I10" s="141"/>
      <c r="J10" s="139"/>
      <c r="K10" s="214">
        <f>+K9+1</f>
        <v>6</v>
      </c>
      <c r="L10" s="216" t="s">
        <v>198</v>
      </c>
      <c r="M10" s="139"/>
      <c r="N10" s="217">
        <f t="shared" si="3"/>
        <v>6</v>
      </c>
      <c r="O10" s="218" t="s">
        <v>138</v>
      </c>
    </row>
    <row r="11" spans="1:15" s="6" customFormat="1" ht="17.100000000000001" customHeight="1" x14ac:dyDescent="0.25">
      <c r="A11" s="162">
        <f t="shared" si="1"/>
        <v>7</v>
      </c>
      <c r="B11" s="164" t="s">
        <v>105</v>
      </c>
      <c r="C11" s="162">
        <f t="shared" si="4"/>
        <v>33</v>
      </c>
      <c r="D11" s="164" t="s">
        <v>59</v>
      </c>
      <c r="E11" s="139"/>
      <c r="F11" s="165">
        <f t="shared" si="0"/>
        <v>7</v>
      </c>
      <c r="G11" s="166" t="s">
        <v>96</v>
      </c>
      <c r="H11" s="141"/>
      <c r="I11" s="141"/>
      <c r="J11" s="139"/>
      <c r="K11" s="214">
        <f t="shared" ref="K11:K24" si="5">+K10+1</f>
        <v>7</v>
      </c>
      <c r="L11" s="215" t="s">
        <v>199</v>
      </c>
      <c r="M11" s="139"/>
      <c r="N11" s="217">
        <f t="shared" si="3"/>
        <v>7</v>
      </c>
      <c r="O11" s="218" t="s">
        <v>243</v>
      </c>
    </row>
    <row r="12" spans="1:15" s="6" customFormat="1" ht="17.100000000000001" customHeight="1" x14ac:dyDescent="0.25">
      <c r="A12" s="162">
        <f t="shared" si="1"/>
        <v>8</v>
      </c>
      <c r="B12" s="164" t="s">
        <v>211</v>
      </c>
      <c r="C12" s="162">
        <f>+C11+1</f>
        <v>34</v>
      </c>
      <c r="D12" s="164" t="s">
        <v>140</v>
      </c>
      <c r="E12" s="139"/>
      <c r="F12" s="165">
        <f t="shared" si="0"/>
        <v>8</v>
      </c>
      <c r="G12" s="166" t="s">
        <v>141</v>
      </c>
      <c r="H12" s="141"/>
      <c r="I12" s="141"/>
      <c r="J12" s="139"/>
      <c r="K12" s="214">
        <f t="shared" si="5"/>
        <v>8</v>
      </c>
      <c r="L12" s="215" t="s">
        <v>139</v>
      </c>
      <c r="M12" s="139"/>
      <c r="N12" s="217">
        <f t="shared" si="3"/>
        <v>8</v>
      </c>
      <c r="O12" s="218" t="s">
        <v>142</v>
      </c>
    </row>
    <row r="13" spans="1:15" s="6" customFormat="1" ht="17.100000000000001" customHeight="1" x14ac:dyDescent="0.25">
      <c r="A13" s="162">
        <f t="shared" si="1"/>
        <v>9</v>
      </c>
      <c r="B13" s="164" t="s">
        <v>107</v>
      </c>
      <c r="C13" s="162">
        <f>+C12+1</f>
        <v>35</v>
      </c>
      <c r="D13" s="164" t="s">
        <v>144</v>
      </c>
      <c r="E13" s="139"/>
      <c r="F13" s="165">
        <f>+F12+1</f>
        <v>9</v>
      </c>
      <c r="G13" s="166" t="s">
        <v>145</v>
      </c>
      <c r="H13" s="141"/>
      <c r="I13" s="141"/>
      <c r="J13" s="139"/>
      <c r="K13" s="214">
        <f t="shared" si="5"/>
        <v>9</v>
      </c>
      <c r="L13" s="215" t="s">
        <v>143</v>
      </c>
      <c r="M13" s="139"/>
      <c r="N13" s="217">
        <f t="shared" si="3"/>
        <v>9</v>
      </c>
      <c r="O13" s="218" t="s">
        <v>146</v>
      </c>
    </row>
    <row r="14" spans="1:15" s="6" customFormat="1" ht="17.100000000000001" customHeight="1" x14ac:dyDescent="0.25">
      <c r="A14" s="162">
        <f t="shared" si="1"/>
        <v>10</v>
      </c>
      <c r="B14" s="164" t="s">
        <v>147</v>
      </c>
      <c r="C14" s="162">
        <f>+C13+1</f>
        <v>36</v>
      </c>
      <c r="D14" s="164" t="s">
        <v>148</v>
      </c>
      <c r="E14" s="139"/>
      <c r="F14" s="165">
        <f>+F13+1</f>
        <v>10</v>
      </c>
      <c r="G14" s="166" t="s">
        <v>149</v>
      </c>
      <c r="H14" s="141"/>
      <c r="I14" s="141"/>
      <c r="J14" s="139"/>
      <c r="K14" s="214">
        <f t="shared" si="5"/>
        <v>10</v>
      </c>
      <c r="L14" s="215" t="s">
        <v>42</v>
      </c>
      <c r="M14" s="139"/>
      <c r="N14" s="217">
        <f t="shared" si="3"/>
        <v>10</v>
      </c>
      <c r="O14" s="219" t="s">
        <v>150</v>
      </c>
    </row>
    <row r="15" spans="1:15" s="6" customFormat="1" ht="17.100000000000001" customHeight="1" x14ac:dyDescent="0.25">
      <c r="A15" s="162">
        <f t="shared" si="1"/>
        <v>11</v>
      </c>
      <c r="B15" s="164" t="s">
        <v>151</v>
      </c>
      <c r="C15" s="162">
        <f>+C14+1</f>
        <v>37</v>
      </c>
      <c r="D15" s="164" t="s">
        <v>63</v>
      </c>
      <c r="E15" s="139"/>
      <c r="F15" s="165">
        <f>+F14+1</f>
        <v>11</v>
      </c>
      <c r="G15" s="166" t="s">
        <v>100</v>
      </c>
      <c r="H15" s="141"/>
      <c r="I15" s="141"/>
      <c r="J15" s="139"/>
      <c r="K15" s="214">
        <f t="shared" si="5"/>
        <v>11</v>
      </c>
      <c r="L15" s="215" t="s">
        <v>46</v>
      </c>
      <c r="M15" s="139"/>
      <c r="N15" s="217">
        <f t="shared" si="3"/>
        <v>11</v>
      </c>
      <c r="O15" s="218" t="s">
        <v>152</v>
      </c>
    </row>
    <row r="16" spans="1:15" s="6" customFormat="1" ht="17.100000000000001" customHeight="1" x14ac:dyDescent="0.25">
      <c r="A16" s="162">
        <f t="shared" si="1"/>
        <v>12</v>
      </c>
      <c r="B16" s="164" t="s">
        <v>154</v>
      </c>
      <c r="C16" s="162">
        <f t="shared" ref="C16:C22" si="6">+C15+1</f>
        <v>38</v>
      </c>
      <c r="D16" s="164" t="s">
        <v>212</v>
      </c>
      <c r="E16" s="139"/>
      <c r="F16" s="165">
        <f>+F15+1</f>
        <v>12</v>
      </c>
      <c r="G16" s="166" t="s">
        <v>101</v>
      </c>
      <c r="H16" s="141"/>
      <c r="I16" s="141"/>
      <c r="J16" s="139"/>
      <c r="K16" s="214">
        <f t="shared" si="5"/>
        <v>12</v>
      </c>
      <c r="L16" s="215" t="s">
        <v>153</v>
      </c>
      <c r="M16" s="139"/>
      <c r="N16" s="217">
        <f t="shared" si="3"/>
        <v>12</v>
      </c>
      <c r="O16" s="218" t="s">
        <v>155</v>
      </c>
    </row>
    <row r="17" spans="1:15" s="6" customFormat="1" ht="17.100000000000001" customHeight="1" x14ac:dyDescent="0.25">
      <c r="A17" s="162">
        <f t="shared" si="1"/>
        <v>13</v>
      </c>
      <c r="B17" s="164" t="s">
        <v>157</v>
      </c>
      <c r="C17" s="162">
        <f t="shared" si="6"/>
        <v>39</v>
      </c>
      <c r="D17" s="164" t="s">
        <v>67</v>
      </c>
      <c r="E17" s="139"/>
      <c r="F17" s="165">
        <f t="shared" ref="F17:F30" si="7">+F16+1</f>
        <v>13</v>
      </c>
      <c r="G17" s="167" t="s">
        <v>158</v>
      </c>
      <c r="H17" s="32"/>
      <c r="I17" s="32"/>
      <c r="J17" s="139"/>
      <c r="K17" s="214">
        <f t="shared" si="5"/>
        <v>13</v>
      </c>
      <c r="L17" s="215" t="s">
        <v>156</v>
      </c>
      <c r="M17" s="139"/>
      <c r="N17" s="217">
        <f t="shared" si="3"/>
        <v>13</v>
      </c>
      <c r="O17" s="219" t="s">
        <v>159</v>
      </c>
    </row>
    <row r="18" spans="1:15" s="6" customFormat="1" ht="17.100000000000001" customHeight="1" x14ac:dyDescent="0.25">
      <c r="A18" s="162">
        <f t="shared" si="1"/>
        <v>14</v>
      </c>
      <c r="B18" s="164" t="s">
        <v>64</v>
      </c>
      <c r="C18" s="162">
        <f t="shared" si="6"/>
        <v>40</v>
      </c>
      <c r="D18" s="164" t="s">
        <v>161</v>
      </c>
      <c r="E18" s="139"/>
      <c r="F18" s="165">
        <f t="shared" si="7"/>
        <v>14</v>
      </c>
      <c r="G18" s="167" t="s">
        <v>162</v>
      </c>
      <c r="H18" s="32"/>
      <c r="I18" s="32"/>
      <c r="J18" s="139"/>
      <c r="K18" s="214">
        <f t="shared" si="5"/>
        <v>14</v>
      </c>
      <c r="L18" s="215" t="s">
        <v>160</v>
      </c>
      <c r="M18" s="139"/>
      <c r="N18" s="217">
        <f t="shared" si="3"/>
        <v>14</v>
      </c>
      <c r="O18" s="218" t="s">
        <v>50</v>
      </c>
    </row>
    <row r="19" spans="1:15" s="6" customFormat="1" ht="17.100000000000001" customHeight="1" x14ac:dyDescent="0.25">
      <c r="A19" s="162">
        <f t="shared" si="1"/>
        <v>15</v>
      </c>
      <c r="B19" s="164" t="s">
        <v>164</v>
      </c>
      <c r="C19" s="162">
        <f t="shared" si="6"/>
        <v>41</v>
      </c>
      <c r="D19" s="164" t="s">
        <v>165</v>
      </c>
      <c r="E19" s="139"/>
      <c r="F19" s="165">
        <f t="shared" si="7"/>
        <v>15</v>
      </c>
      <c r="G19" s="166" t="s">
        <v>166</v>
      </c>
      <c r="H19" s="141"/>
      <c r="I19" s="141"/>
      <c r="J19" s="139"/>
      <c r="K19" s="214">
        <f t="shared" si="5"/>
        <v>15</v>
      </c>
      <c r="L19" s="215" t="s">
        <v>163</v>
      </c>
      <c r="M19" s="139"/>
      <c r="N19" s="217">
        <f t="shared" si="3"/>
        <v>15</v>
      </c>
      <c r="O19" s="219" t="s">
        <v>167</v>
      </c>
    </row>
    <row r="20" spans="1:15" s="6" customFormat="1" ht="17.100000000000001" customHeight="1" x14ac:dyDescent="0.25">
      <c r="A20" s="162">
        <f t="shared" si="1"/>
        <v>16</v>
      </c>
      <c r="B20" s="164" t="s">
        <v>51</v>
      </c>
      <c r="C20" s="162">
        <f t="shared" si="6"/>
        <v>42</v>
      </c>
      <c r="D20" s="164" t="s">
        <v>169</v>
      </c>
      <c r="E20" s="139"/>
      <c r="F20" s="165">
        <f t="shared" si="7"/>
        <v>16</v>
      </c>
      <c r="G20" s="167" t="s">
        <v>170</v>
      </c>
      <c r="H20" s="32"/>
      <c r="I20" s="32"/>
      <c r="J20" s="151"/>
      <c r="K20" s="214">
        <f t="shared" si="5"/>
        <v>16</v>
      </c>
      <c r="L20" s="215" t="s">
        <v>168</v>
      </c>
      <c r="M20" s="139"/>
      <c r="N20" s="217">
        <f t="shared" si="3"/>
        <v>16</v>
      </c>
      <c r="O20" s="219" t="s">
        <v>171</v>
      </c>
    </row>
    <row r="21" spans="1:15" s="6" customFormat="1" ht="17.100000000000001" customHeight="1" x14ac:dyDescent="0.25">
      <c r="A21" s="162">
        <f t="shared" si="1"/>
        <v>17</v>
      </c>
      <c r="B21" s="164" t="s">
        <v>173</v>
      </c>
      <c r="C21" s="162">
        <f t="shared" si="6"/>
        <v>43</v>
      </c>
      <c r="D21" s="164" t="s">
        <v>174</v>
      </c>
      <c r="E21" s="139"/>
      <c r="F21" s="165">
        <f t="shared" si="7"/>
        <v>17</v>
      </c>
      <c r="G21" s="166" t="s">
        <v>175</v>
      </c>
      <c r="H21" s="141"/>
      <c r="I21" s="141"/>
      <c r="J21" s="151"/>
      <c r="K21" s="214">
        <f t="shared" si="5"/>
        <v>17</v>
      </c>
      <c r="L21" s="215" t="s">
        <v>172</v>
      </c>
      <c r="M21" s="139"/>
      <c r="N21" s="217">
        <f t="shared" si="3"/>
        <v>17</v>
      </c>
      <c r="O21" s="219" t="s">
        <v>176</v>
      </c>
    </row>
    <row r="22" spans="1:15" s="6" customFormat="1" ht="17.100000000000001" customHeight="1" x14ac:dyDescent="0.25">
      <c r="A22" s="162">
        <f t="shared" si="1"/>
        <v>18</v>
      </c>
      <c r="B22" s="164" t="s">
        <v>178</v>
      </c>
      <c r="C22" s="162">
        <f t="shared" si="6"/>
        <v>44</v>
      </c>
      <c r="D22" s="164" t="s">
        <v>54</v>
      </c>
      <c r="E22" s="139"/>
      <c r="F22" s="165">
        <f t="shared" si="7"/>
        <v>18</v>
      </c>
      <c r="G22" s="166" t="s">
        <v>179</v>
      </c>
      <c r="H22" s="141"/>
      <c r="I22" s="141"/>
      <c r="J22" s="139"/>
      <c r="K22" s="214">
        <f t="shared" si="5"/>
        <v>18</v>
      </c>
      <c r="L22" s="215" t="s">
        <v>177</v>
      </c>
      <c r="M22" s="139"/>
      <c r="N22" s="217">
        <f t="shared" si="3"/>
        <v>18</v>
      </c>
      <c r="O22" s="219" t="s">
        <v>180</v>
      </c>
    </row>
    <row r="23" spans="1:15" s="6" customFormat="1" ht="17.100000000000001" customHeight="1" x14ac:dyDescent="0.25">
      <c r="A23" s="162">
        <f t="shared" si="1"/>
        <v>19</v>
      </c>
      <c r="B23" s="163" t="s">
        <v>182</v>
      </c>
      <c r="C23" s="162">
        <f>+C22+1</f>
        <v>45</v>
      </c>
      <c r="D23" s="164" t="s">
        <v>215</v>
      </c>
      <c r="E23" s="139"/>
      <c r="F23" s="165">
        <f t="shared" si="7"/>
        <v>19</v>
      </c>
      <c r="G23" s="166" t="s">
        <v>201</v>
      </c>
      <c r="H23" s="141"/>
      <c r="I23" s="141"/>
      <c r="J23" s="146"/>
      <c r="K23" s="214">
        <f t="shared" si="5"/>
        <v>19</v>
      </c>
      <c r="L23" s="215" t="s">
        <v>181</v>
      </c>
      <c r="M23" s="139"/>
      <c r="N23" s="217">
        <f t="shared" si="3"/>
        <v>19</v>
      </c>
      <c r="O23" s="218" t="s">
        <v>61</v>
      </c>
    </row>
    <row r="24" spans="1:15" s="152" customFormat="1" ht="17.100000000000001" customHeight="1" x14ac:dyDescent="0.25">
      <c r="A24" s="162">
        <f t="shared" si="1"/>
        <v>20</v>
      </c>
      <c r="B24" s="164" t="s">
        <v>205</v>
      </c>
      <c r="C24" s="162">
        <f>+C23+1</f>
        <v>46</v>
      </c>
      <c r="D24" s="164" t="s">
        <v>204</v>
      </c>
      <c r="E24" s="139"/>
      <c r="F24" s="165">
        <f t="shared" si="7"/>
        <v>20</v>
      </c>
      <c r="G24" s="166" t="s">
        <v>183</v>
      </c>
      <c r="H24" s="141"/>
      <c r="I24" s="141"/>
      <c r="J24" s="146"/>
      <c r="K24" s="214">
        <f t="shared" si="5"/>
        <v>20</v>
      </c>
      <c r="L24" s="215" t="s">
        <v>55</v>
      </c>
      <c r="M24" s="139"/>
      <c r="N24" s="217">
        <f t="shared" si="3"/>
        <v>20</v>
      </c>
      <c r="O24" s="219" t="s">
        <v>209</v>
      </c>
    </row>
    <row r="25" spans="1:15" s="6" customFormat="1" ht="17.100000000000001" customHeight="1" x14ac:dyDescent="0.25">
      <c r="A25" s="162">
        <f t="shared" si="1"/>
        <v>21</v>
      </c>
      <c r="B25" s="164" t="s">
        <v>104</v>
      </c>
      <c r="C25" s="162">
        <f t="shared" ref="C25:C30" si="8">+C24+1</f>
        <v>47</v>
      </c>
      <c r="D25" s="164" t="s">
        <v>184</v>
      </c>
      <c r="E25" s="139"/>
      <c r="F25" s="165">
        <f t="shared" si="7"/>
        <v>21</v>
      </c>
      <c r="G25" s="166" t="s">
        <v>185</v>
      </c>
      <c r="H25" s="141"/>
      <c r="I25" s="141"/>
      <c r="J25" s="151"/>
      <c r="K25" s="52"/>
      <c r="L25" s="52"/>
      <c r="M25" s="139"/>
      <c r="N25" s="217">
        <f t="shared" si="3"/>
        <v>21</v>
      </c>
      <c r="O25" s="218" t="s">
        <v>53</v>
      </c>
    </row>
    <row r="26" spans="1:15" s="6" customFormat="1" ht="17.100000000000001" customHeight="1" x14ac:dyDescent="0.25">
      <c r="A26" s="162">
        <f t="shared" si="1"/>
        <v>22</v>
      </c>
      <c r="B26" s="164" t="s">
        <v>186</v>
      </c>
      <c r="C26" s="162">
        <f t="shared" si="8"/>
        <v>48</v>
      </c>
      <c r="D26" s="164" t="s">
        <v>187</v>
      </c>
      <c r="E26" s="139"/>
      <c r="F26" s="165">
        <f t="shared" si="7"/>
        <v>22</v>
      </c>
      <c r="G26" s="166" t="s">
        <v>65</v>
      </c>
      <c r="H26" s="141"/>
      <c r="I26" s="141"/>
      <c r="J26" s="139"/>
      <c r="M26" s="139"/>
      <c r="N26" s="217">
        <f t="shared" si="3"/>
        <v>22</v>
      </c>
      <c r="O26" s="218" t="s">
        <v>188</v>
      </c>
    </row>
    <row r="27" spans="1:15" s="6" customFormat="1" ht="17.100000000000001" customHeight="1" x14ac:dyDescent="0.25">
      <c r="A27" s="162">
        <f t="shared" si="1"/>
        <v>23</v>
      </c>
      <c r="B27" s="164" t="s">
        <v>206</v>
      </c>
      <c r="C27" s="162">
        <f t="shared" si="8"/>
        <v>49</v>
      </c>
      <c r="D27" s="164" t="s">
        <v>189</v>
      </c>
      <c r="E27" s="139"/>
      <c r="F27" s="165">
        <f t="shared" si="7"/>
        <v>23</v>
      </c>
      <c r="G27" s="166" t="s">
        <v>190</v>
      </c>
      <c r="H27" s="141"/>
      <c r="I27" s="141"/>
      <c r="J27" s="139"/>
      <c r="M27" s="139"/>
      <c r="N27" s="217">
        <f t="shared" si="3"/>
        <v>23</v>
      </c>
      <c r="O27" s="219" t="s">
        <v>191</v>
      </c>
    </row>
    <row r="28" spans="1:15" s="6" customFormat="1" ht="17.100000000000001" customHeight="1" x14ac:dyDescent="0.25">
      <c r="A28" s="162">
        <f t="shared" si="1"/>
        <v>24</v>
      </c>
      <c r="B28" s="164" t="s">
        <v>106</v>
      </c>
      <c r="C28" s="162">
        <f t="shared" si="8"/>
        <v>50</v>
      </c>
      <c r="D28" s="164" t="s">
        <v>202</v>
      </c>
      <c r="E28" s="139"/>
      <c r="F28" s="165">
        <f t="shared" si="7"/>
        <v>24</v>
      </c>
      <c r="G28" s="166" t="s">
        <v>200</v>
      </c>
      <c r="H28" s="141"/>
      <c r="I28" s="141"/>
      <c r="J28" s="139"/>
      <c r="M28" s="139"/>
      <c r="N28" s="217">
        <f t="shared" si="3"/>
        <v>24</v>
      </c>
      <c r="O28" s="218" t="s">
        <v>192</v>
      </c>
    </row>
    <row r="29" spans="1:15" s="6" customFormat="1" ht="17.100000000000001" customHeight="1" x14ac:dyDescent="0.25">
      <c r="A29" s="162">
        <f t="shared" si="1"/>
        <v>25</v>
      </c>
      <c r="B29" s="164" t="s">
        <v>193</v>
      </c>
      <c r="C29" s="162">
        <f t="shared" si="8"/>
        <v>51</v>
      </c>
      <c r="D29" s="164" t="s">
        <v>203</v>
      </c>
      <c r="E29" s="139"/>
      <c r="F29" s="165">
        <f t="shared" si="7"/>
        <v>25</v>
      </c>
      <c r="G29" s="166" t="s">
        <v>98</v>
      </c>
      <c r="H29" s="141"/>
      <c r="I29" s="141"/>
      <c r="J29" s="139"/>
      <c r="M29" s="139"/>
      <c r="N29" s="217">
        <f t="shared" si="3"/>
        <v>25</v>
      </c>
      <c r="O29" s="218" t="s">
        <v>56</v>
      </c>
    </row>
    <row r="30" spans="1:15" s="6" customFormat="1" ht="17.100000000000001" customHeight="1" x14ac:dyDescent="0.25">
      <c r="A30" s="162">
        <f t="shared" si="1"/>
        <v>26</v>
      </c>
      <c r="B30" s="164" t="s">
        <v>194</v>
      </c>
      <c r="C30" s="162">
        <f t="shared" si="8"/>
        <v>52</v>
      </c>
      <c r="D30" s="164" t="s">
        <v>48</v>
      </c>
      <c r="E30" s="139"/>
      <c r="F30" s="165">
        <f t="shared" si="7"/>
        <v>26</v>
      </c>
      <c r="G30" s="166" t="s">
        <v>195</v>
      </c>
      <c r="H30" s="141"/>
      <c r="I30" s="141"/>
      <c r="J30" s="139"/>
      <c r="M30" s="139"/>
      <c r="N30" s="220"/>
      <c r="O30" s="220"/>
    </row>
    <row r="31" spans="1:15" s="2" customFormat="1" ht="15.75" x14ac:dyDescent="0.25">
      <c r="A31" s="153"/>
      <c r="C31" s="154"/>
      <c r="D31" s="154"/>
      <c r="E31" s="150"/>
      <c r="F31" s="155"/>
      <c r="G31" s="150"/>
      <c r="H31" s="150"/>
      <c r="I31" s="150"/>
      <c r="J31" s="150"/>
      <c r="K31" s="150"/>
      <c r="L31" s="150"/>
      <c r="M31" s="150"/>
      <c r="N31" s="221"/>
      <c r="O31" s="221"/>
    </row>
    <row r="32" spans="1:15" ht="15.75" x14ac:dyDescent="0.25">
      <c r="C32" s="141"/>
      <c r="D32" s="141"/>
      <c r="E32" s="143"/>
      <c r="F32" s="144"/>
      <c r="G32" s="143"/>
      <c r="H32" s="143"/>
      <c r="I32" s="143"/>
      <c r="J32" s="143"/>
      <c r="K32" s="143"/>
      <c r="L32" s="143"/>
      <c r="M32" s="143"/>
      <c r="N32" s="222"/>
      <c r="O32" s="223"/>
    </row>
    <row r="33" spans="1:15" ht="18.75" x14ac:dyDescent="0.25">
      <c r="C33" s="142"/>
      <c r="D33" s="142"/>
      <c r="N33" s="223"/>
      <c r="O33" s="223"/>
    </row>
    <row r="34" spans="1:15" ht="18.75" x14ac:dyDescent="0.25">
      <c r="C34" s="142"/>
      <c r="D34" s="142"/>
      <c r="N34" s="223"/>
      <c r="O34" s="223"/>
    </row>
    <row r="35" spans="1:15" ht="18.75" x14ac:dyDescent="0.25">
      <c r="A35" s="147"/>
      <c r="C35" s="142"/>
      <c r="D35" s="142"/>
    </row>
    <row r="36" spans="1:15" ht="15.75" x14ac:dyDescent="0.25">
      <c r="A36" s="147"/>
      <c r="C36" s="141"/>
      <c r="D36" s="141"/>
    </row>
    <row r="37" spans="1:15" ht="15.75" x14ac:dyDescent="0.25">
      <c r="A37" s="147"/>
      <c r="C37" s="141"/>
      <c r="D37" s="141"/>
    </row>
    <row r="38" spans="1:15" ht="15.75" x14ac:dyDescent="0.25">
      <c r="A38" s="147"/>
      <c r="C38" s="141"/>
      <c r="D38" s="141"/>
    </row>
    <row r="39" spans="1:15" ht="15.75" x14ac:dyDescent="0.25">
      <c r="A39" s="147"/>
      <c r="C39" s="141"/>
      <c r="D39" s="141"/>
    </row>
    <row r="40" spans="1:15" ht="15.75" x14ac:dyDescent="0.25">
      <c r="A40" s="147"/>
      <c r="C40" s="141"/>
      <c r="D40" s="141"/>
    </row>
    <row r="41" spans="1:15" ht="15.75" x14ac:dyDescent="0.25">
      <c r="A41" s="147"/>
      <c r="C41" s="141"/>
      <c r="D41" s="141"/>
    </row>
    <row r="42" spans="1:15" ht="15.75" x14ac:dyDescent="0.25">
      <c r="A42" s="147"/>
      <c r="C42" s="141"/>
      <c r="D42" s="141"/>
    </row>
    <row r="43" spans="1:15" ht="15.75" x14ac:dyDescent="0.25">
      <c r="A43" s="147"/>
      <c r="C43" s="141"/>
      <c r="D43" s="141"/>
    </row>
    <row r="44" spans="1:15" ht="15.75" x14ac:dyDescent="0.25">
      <c r="A44" s="147"/>
      <c r="C44" s="141"/>
      <c r="D44" s="141"/>
    </row>
    <row r="45" spans="1:15" ht="18.75" x14ac:dyDescent="0.25">
      <c r="C45" s="142"/>
      <c r="D45" s="142"/>
    </row>
    <row r="46" spans="1:15" ht="15.75" x14ac:dyDescent="0.25">
      <c r="C46" s="145"/>
      <c r="D46" s="145"/>
    </row>
    <row r="47" spans="1:15" ht="15.75" x14ac:dyDescent="0.25">
      <c r="C47" s="145"/>
      <c r="D47" s="145"/>
    </row>
    <row r="48" spans="1:15" ht="15.75" x14ac:dyDescent="0.25">
      <c r="C48" s="145"/>
      <c r="D48" s="145"/>
    </row>
    <row r="49" spans="1:16" ht="15.75" x14ac:dyDescent="0.25">
      <c r="C49" s="145"/>
      <c r="D49" s="145"/>
    </row>
    <row r="50" spans="1:16" ht="15.75" x14ac:dyDescent="0.25">
      <c r="C50" s="145"/>
      <c r="D50" s="145"/>
    </row>
    <row r="51" spans="1:16" x14ac:dyDescent="0.25">
      <c r="A51" s="147"/>
      <c r="C51" s="149"/>
      <c r="D51" s="149"/>
    </row>
    <row r="52" spans="1:16" x14ac:dyDescent="0.25">
      <c r="A52" s="147"/>
      <c r="C52" s="149"/>
      <c r="D52" s="149"/>
    </row>
    <row r="53" spans="1:16" x14ac:dyDescent="0.25">
      <c r="C53" s="149"/>
      <c r="D53" s="149"/>
    </row>
    <row r="54" spans="1:16" x14ac:dyDescent="0.25">
      <c r="C54" s="149"/>
      <c r="D54" s="149"/>
    </row>
    <row r="59" spans="1:16" ht="15.75" x14ac:dyDescent="0.25">
      <c r="O59" s="140"/>
      <c r="P59" s="6"/>
    </row>
  </sheetData>
  <mergeCells count="5">
    <mergeCell ref="A1:O1"/>
    <mergeCell ref="A3:D3"/>
    <mergeCell ref="N3:O3"/>
    <mergeCell ref="K3:L3"/>
    <mergeCell ref="F3:I3"/>
  </mergeCells>
  <pageMargins left="0.51181102362204722" right="0.11811023622047245" top="0.47244094488188981" bottom="0.39370078740157483" header="0.31496062992125984" footer="0.31496062992125984"/>
  <pageSetup paperSize="9" scale="90" orientation="landscape" r:id="rId1"/>
  <headerFooter>
    <oddHeader>&amp;R&amp;D</oddHeader>
    <oddFooter>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15A78-873C-4F96-8711-C98D7CA7508A}">
  <sheetPr>
    <tabColor theme="0"/>
  </sheetPr>
  <dimension ref="A1:P30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15" sqref="N15"/>
    </sheetView>
  </sheetViews>
  <sheetFormatPr defaultColWidth="8.7109375" defaultRowHeight="15" x14ac:dyDescent="0.25"/>
  <cols>
    <col min="1" max="1" width="19.85546875" style="147" customWidth="1"/>
    <col min="2" max="2" width="33.5703125" style="147" customWidth="1"/>
    <col min="3" max="6" width="12.140625" style="147" customWidth="1"/>
    <col min="7" max="7" width="12.140625" style="149" customWidth="1"/>
    <col min="8" max="8" width="5.28515625" style="147" customWidth="1"/>
    <col min="9" max="12" width="12.140625" style="147" customWidth="1"/>
    <col min="13" max="16384" width="8.7109375" style="147"/>
  </cols>
  <sheetData>
    <row r="1" spans="1:16" s="149" customFormat="1" ht="70.5" customHeight="1" x14ac:dyDescent="0.25">
      <c r="A1" s="234" t="s">
        <v>72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6" s="149" customFormat="1" ht="35.450000000000003" customHeight="1" thickBot="1" x14ac:dyDescent="0.3">
      <c r="A2" s="235" t="s">
        <v>73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6" s="149" customFormat="1" ht="35.25" thickTop="1" thickBot="1" x14ac:dyDescent="0.3">
      <c r="A3" s="236" t="s">
        <v>27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6" ht="15.75" thickTop="1" x14ac:dyDescent="0.25"/>
    <row r="5" spans="1:16" s="2" customFormat="1" ht="15.75" x14ac:dyDescent="0.25">
      <c r="G5" s="8"/>
    </row>
    <row r="6" spans="1:16" ht="15.75" x14ac:dyDescent="0.25">
      <c r="C6" s="2"/>
      <c r="D6" s="2"/>
      <c r="E6" s="2"/>
      <c r="F6" s="2"/>
      <c r="G6" s="2"/>
      <c r="H6" s="2"/>
      <c r="I6" s="232" t="s">
        <v>30</v>
      </c>
      <c r="J6" s="232"/>
      <c r="K6" s="2"/>
      <c r="L6" s="2"/>
      <c r="M6" s="2"/>
      <c r="N6" s="2"/>
      <c r="O6" s="2"/>
      <c r="P6" s="2"/>
    </row>
    <row r="7" spans="1:16" ht="18.75" x14ac:dyDescent="0.25">
      <c r="A7" s="190"/>
      <c r="B7" s="34" t="s">
        <v>109</v>
      </c>
      <c r="C7" s="34">
        <v>2018</v>
      </c>
      <c r="D7" s="34">
        <v>2019</v>
      </c>
      <c r="E7" s="34">
        <v>2020</v>
      </c>
      <c r="F7" s="34">
        <v>2021</v>
      </c>
      <c r="G7" s="34">
        <v>2022</v>
      </c>
      <c r="H7" s="34"/>
      <c r="I7" s="34" t="s">
        <v>74</v>
      </c>
      <c r="J7" s="191" t="s">
        <v>75</v>
      </c>
    </row>
    <row r="8" spans="1:16" ht="15.75" thickBot="1" x14ac:dyDescent="0.3">
      <c r="G8" s="147"/>
      <c r="J8" s="192"/>
    </row>
    <row r="9" spans="1:16" ht="15.75" thickTop="1" x14ac:dyDescent="0.25">
      <c r="A9" s="233" t="s">
        <v>31</v>
      </c>
      <c r="B9" s="193" t="s">
        <v>38</v>
      </c>
      <c r="C9" s="194">
        <v>30.873604273200002</v>
      </c>
      <c r="D9" s="194">
        <v>29.881174657100004</v>
      </c>
      <c r="E9" s="194">
        <v>28.559345370989998</v>
      </c>
      <c r="F9" s="194">
        <v>28.819072000000002</v>
      </c>
      <c r="G9" s="194">
        <v>28.382477999999999</v>
      </c>
      <c r="H9" s="195"/>
      <c r="I9" s="196">
        <f>(G9-F9)/F9*100</f>
        <v>-1.5149481565541145</v>
      </c>
      <c r="J9" s="196">
        <f>(G9-C9)/C9*100</f>
        <v>-8.0687899318656431</v>
      </c>
    </row>
    <row r="10" spans="1:16" x14ac:dyDescent="0.25">
      <c r="A10" s="230"/>
      <c r="B10" s="197" t="s">
        <v>40</v>
      </c>
      <c r="C10" s="198">
        <v>9.2638529999999975</v>
      </c>
      <c r="D10" s="198">
        <v>9.5924550000000028</v>
      </c>
      <c r="E10" s="198">
        <v>10.389295000000001</v>
      </c>
      <c r="F10" s="198">
        <v>11.963701000000004</v>
      </c>
      <c r="G10" s="198">
        <v>12.422534999999998</v>
      </c>
      <c r="H10" s="195"/>
      <c r="I10" s="199">
        <f>(G10-F10)/F10*100</f>
        <v>3.8352178811556223</v>
      </c>
      <c r="J10" s="199">
        <f>(G10-C10)/C10*100</f>
        <v>34.09684933472068</v>
      </c>
    </row>
    <row r="11" spans="1:16" x14ac:dyDescent="0.25">
      <c r="A11" s="230"/>
      <c r="B11" s="200" t="s">
        <v>39</v>
      </c>
      <c r="C11" s="201">
        <v>9.1793624999999999</v>
      </c>
      <c r="D11" s="201">
        <v>8.9459429999999998</v>
      </c>
      <c r="E11" s="201">
        <v>8.1199880000000011</v>
      </c>
      <c r="F11" s="201">
        <v>8.2321290000000005</v>
      </c>
      <c r="G11" s="201">
        <v>7.5904629999999997</v>
      </c>
      <c r="H11" s="202"/>
      <c r="I11" s="203">
        <f t="shared" ref="I11" si="0">(G11-F11)/F11*100</f>
        <v>-7.7946543354702138</v>
      </c>
      <c r="J11" s="203">
        <f t="shared" ref="J11" si="1">(G11-C11)/C11*100</f>
        <v>-17.309475467386761</v>
      </c>
    </row>
    <row r="12" spans="1:16" ht="15.75" thickBot="1" x14ac:dyDescent="0.3">
      <c r="A12" s="231"/>
      <c r="B12" s="204" t="s">
        <v>95</v>
      </c>
      <c r="C12" s="205">
        <v>4.6156600000000001</v>
      </c>
      <c r="D12" s="205">
        <v>4.3275488690744925</v>
      </c>
      <c r="E12" s="205">
        <v>3.7113149999999999</v>
      </c>
      <c r="F12" s="205">
        <v>3.9972820000000007</v>
      </c>
      <c r="G12" s="205">
        <v>4.2366640000000011</v>
      </c>
      <c r="H12" s="206"/>
      <c r="I12" s="207">
        <f>(G12-F12)/F12*100</f>
        <v>5.9886192667917948</v>
      </c>
      <c r="J12" s="207">
        <f>(G12-C12)/C12*100</f>
        <v>-8.2110900716257049</v>
      </c>
    </row>
    <row r="13" spans="1:16" ht="15.75" thickTop="1" x14ac:dyDescent="0.25">
      <c r="A13" s="233" t="s">
        <v>33</v>
      </c>
      <c r="B13" s="193" t="s">
        <v>38</v>
      </c>
      <c r="C13" s="194">
        <v>10.658571131549998</v>
      </c>
      <c r="D13" s="194">
        <v>11.501260675799999</v>
      </c>
      <c r="E13" s="194">
        <v>10.413639358919999</v>
      </c>
      <c r="F13" s="194">
        <v>7.8139035659999996</v>
      </c>
      <c r="G13" s="194">
        <v>6.9051622999999998</v>
      </c>
      <c r="I13" s="196">
        <f>(G13-F13)/F13*100</f>
        <v>-11.629798836450087</v>
      </c>
      <c r="J13" s="196">
        <f>(G13-C13)/C13*100</f>
        <v>-35.214934396222084</v>
      </c>
    </row>
    <row r="14" spans="1:16" x14ac:dyDescent="0.25">
      <c r="A14" s="230"/>
      <c r="B14" s="197" t="s">
        <v>40</v>
      </c>
      <c r="C14" s="198">
        <v>1.9746819999999996</v>
      </c>
      <c r="D14" s="198">
        <v>2.2700509999999996</v>
      </c>
      <c r="E14" s="198">
        <v>1.8229643000000024</v>
      </c>
      <c r="F14" s="198">
        <v>2.6727959999999982</v>
      </c>
      <c r="G14" s="198">
        <v>3.2486790000000005</v>
      </c>
      <c r="I14" s="199">
        <f>(G14-F14)/F14*100</f>
        <v>21.54608881485915</v>
      </c>
      <c r="J14" s="199">
        <f>(G14-C14)/C14*100</f>
        <v>64.516565198852334</v>
      </c>
    </row>
    <row r="15" spans="1:16" x14ac:dyDescent="0.25">
      <c r="A15" s="230"/>
      <c r="B15" s="200" t="s">
        <v>39</v>
      </c>
      <c r="C15" s="201">
        <v>1.6010585000000011</v>
      </c>
      <c r="D15" s="201">
        <v>1.4470875000000001</v>
      </c>
      <c r="E15" s="201">
        <v>1.0782009999999995</v>
      </c>
      <c r="F15" s="201">
        <v>0.98870499999999928</v>
      </c>
      <c r="G15" s="201">
        <v>0.90985699999999992</v>
      </c>
      <c r="I15" s="203">
        <f t="shared" ref="I15" si="2">(G15-F15)/F15*100</f>
        <v>-7.9748762269837234</v>
      </c>
      <c r="J15" s="203">
        <f t="shared" ref="J15" si="3">(G15-C15)/C15*100</f>
        <v>-43.171533082645055</v>
      </c>
    </row>
    <row r="16" spans="1:16" ht="15.75" thickBot="1" x14ac:dyDescent="0.3">
      <c r="A16" s="231"/>
      <c r="B16" s="204" t="s">
        <v>32</v>
      </c>
      <c r="C16" s="205">
        <v>0.55399900000000002</v>
      </c>
      <c r="D16" s="205">
        <v>0.46782286907449244</v>
      </c>
      <c r="E16" s="205">
        <v>0.31771075600000021</v>
      </c>
      <c r="F16" s="205">
        <v>0.46298242000000028</v>
      </c>
      <c r="G16" s="205">
        <v>0.61045500000000041</v>
      </c>
      <c r="I16" s="207">
        <f>(G16-F16)/F16*100</f>
        <v>31.852738598584381</v>
      </c>
      <c r="J16" s="207">
        <f>(G16-C16)/C16*100</f>
        <v>10.190632113054427</v>
      </c>
    </row>
    <row r="17" spans="1:10" ht="15.75" thickTop="1" x14ac:dyDescent="0.25">
      <c r="A17" s="233" t="s">
        <v>34</v>
      </c>
      <c r="B17" s="193" t="s">
        <v>38</v>
      </c>
      <c r="C17" s="194">
        <v>0.44452361487999797</v>
      </c>
      <c r="D17" s="194">
        <v>3.0975794375700008</v>
      </c>
      <c r="E17" s="194">
        <v>2.7379998044200002</v>
      </c>
      <c r="F17" s="194">
        <v>-3.7474434000000653E-2</v>
      </c>
      <c r="G17" s="194">
        <v>-0.90134239999999999</v>
      </c>
      <c r="H17" s="195"/>
      <c r="I17" s="208" t="s">
        <v>110</v>
      </c>
      <c r="J17" s="208" t="s">
        <v>110</v>
      </c>
    </row>
    <row r="18" spans="1:10" x14ac:dyDescent="0.25">
      <c r="A18" s="230"/>
      <c r="B18" s="197" t="s">
        <v>40</v>
      </c>
      <c r="C18" s="198">
        <v>0.87874649999999976</v>
      </c>
      <c r="D18" s="198">
        <v>0.98068899999999959</v>
      </c>
      <c r="E18" s="198">
        <v>0.58373750000000224</v>
      </c>
      <c r="F18" s="198">
        <v>1.2672810199999982</v>
      </c>
      <c r="G18" s="198">
        <v>1.2162690000000009</v>
      </c>
      <c r="H18" s="209"/>
      <c r="I18" s="210">
        <f>(G18-F18)/F18*100</f>
        <v>-4.0253123967718967</v>
      </c>
      <c r="J18" s="210">
        <f>(G18-C18)/C18*100</f>
        <v>38.409541318230147</v>
      </c>
    </row>
    <row r="19" spans="1:10" x14ac:dyDescent="0.25">
      <c r="A19" s="230"/>
      <c r="B19" s="200" t="s">
        <v>39</v>
      </c>
      <c r="C19" s="201">
        <v>-0.11690999999999967</v>
      </c>
      <c r="D19" s="201">
        <v>9.4499499999999986E-2</v>
      </c>
      <c r="E19" s="201">
        <v>-0.82429300000000083</v>
      </c>
      <c r="F19" s="201">
        <v>-0.5104540000000003</v>
      </c>
      <c r="G19" s="201">
        <v>-0.62770799999999971</v>
      </c>
      <c r="H19" s="202"/>
      <c r="I19" s="211">
        <f>-(G19-F19)/F19*100</f>
        <v>-22.970532114548881</v>
      </c>
      <c r="J19" s="211" t="s">
        <v>110</v>
      </c>
    </row>
    <row r="20" spans="1:10" ht="15.75" thickBot="1" x14ac:dyDescent="0.3">
      <c r="A20" s="231"/>
      <c r="B20" s="204" t="s">
        <v>32</v>
      </c>
      <c r="C20" s="205">
        <v>0.31295400000000001</v>
      </c>
      <c r="D20" s="205">
        <v>-5.6551309255076666E-3</v>
      </c>
      <c r="E20" s="205">
        <v>-0.20047224399999977</v>
      </c>
      <c r="F20" s="205">
        <v>0.14592842000000028</v>
      </c>
      <c r="G20" s="205">
        <v>0.32730300000000034</v>
      </c>
      <c r="H20" s="206"/>
      <c r="I20" s="212">
        <f>(G20-F20)/F20*100</f>
        <v>124.29010058493041</v>
      </c>
      <c r="J20" s="212">
        <f>(G20-C20)/C20*100</f>
        <v>4.5850188845646107</v>
      </c>
    </row>
    <row r="21" spans="1:10" ht="15.75" thickTop="1" x14ac:dyDescent="0.25">
      <c r="A21" s="229" t="s">
        <v>35</v>
      </c>
      <c r="B21" s="193" t="s">
        <v>38</v>
      </c>
      <c r="C21" s="194">
        <v>6.8855649999999988</v>
      </c>
      <c r="D21" s="194">
        <v>8.1831953499999983</v>
      </c>
      <c r="E21" s="194">
        <v>7.8808451620000008</v>
      </c>
      <c r="F21" s="194">
        <v>7.6770833999999999</v>
      </c>
      <c r="G21" s="194">
        <v>6.6899969999999973</v>
      </c>
      <c r="H21" s="195"/>
      <c r="I21" s="196">
        <f t="shared" ref="I21" si="4">(G21-F21)/F21*100</f>
        <v>-12.857570363245014</v>
      </c>
      <c r="J21" s="196">
        <f t="shared" ref="J21" si="5">(G21-C21)/C21*100</f>
        <v>-2.8402607483917666</v>
      </c>
    </row>
    <row r="22" spans="1:10" x14ac:dyDescent="0.25">
      <c r="A22" s="230"/>
      <c r="B22" s="197" t="s">
        <v>40</v>
      </c>
      <c r="C22" s="198">
        <v>0.60379959999999999</v>
      </c>
      <c r="D22" s="198">
        <v>0.81813318000000013</v>
      </c>
      <c r="E22" s="198">
        <v>0.9006764599999999</v>
      </c>
      <c r="F22" s="198">
        <v>0.97155106000000002</v>
      </c>
      <c r="G22" s="198">
        <v>0.99893246000000024</v>
      </c>
      <c r="H22" s="209"/>
      <c r="I22" s="199">
        <f t="shared" ref="I22:I28" si="6">(G22-F22)/F22*100</f>
        <v>2.8183181643587751</v>
      </c>
      <c r="J22" s="199">
        <f t="shared" ref="J22:J28" si="7">(G22-C22)/C22*100</f>
        <v>65.441060245816701</v>
      </c>
    </row>
    <row r="23" spans="1:10" x14ac:dyDescent="0.25">
      <c r="A23" s="230"/>
      <c r="B23" s="200" t="s">
        <v>36</v>
      </c>
      <c r="C23" s="201">
        <v>4.1798519999999995</v>
      </c>
      <c r="D23" s="201">
        <v>4.0057130000000001</v>
      </c>
      <c r="E23" s="201">
        <v>4.0141390000000001</v>
      </c>
      <c r="F23" s="201">
        <v>3.9409399999999994</v>
      </c>
      <c r="G23" s="201">
        <v>3.2160289999999994</v>
      </c>
      <c r="H23" s="202"/>
      <c r="I23" s="203">
        <f t="shared" si="6"/>
        <v>-18.394367841174951</v>
      </c>
      <c r="J23" s="203">
        <f t="shared" si="7"/>
        <v>-23.05878294255395</v>
      </c>
    </row>
    <row r="24" spans="1:10" ht="15.75" thickBot="1" x14ac:dyDescent="0.3">
      <c r="A24" s="231"/>
      <c r="B24" s="204" t="s">
        <v>32</v>
      </c>
      <c r="C24" s="205">
        <v>0.12482880000000003</v>
      </c>
      <c r="D24" s="205">
        <v>0.1531827</v>
      </c>
      <c r="E24" s="205">
        <v>0.14962999999999999</v>
      </c>
      <c r="F24" s="205">
        <v>0.12264200000000004</v>
      </c>
      <c r="G24" s="205">
        <v>0.18268600000000002</v>
      </c>
      <c r="H24" s="206"/>
      <c r="I24" s="207">
        <f t="shared" si="6"/>
        <v>48.958758011121759</v>
      </c>
      <c r="J24" s="207">
        <f t="shared" si="7"/>
        <v>46.349239918993028</v>
      </c>
    </row>
    <row r="25" spans="1:10" ht="15.75" thickTop="1" x14ac:dyDescent="0.25">
      <c r="A25" s="229" t="s">
        <v>37</v>
      </c>
      <c r="B25" s="193" t="s">
        <v>38</v>
      </c>
      <c r="C25" s="196">
        <v>64.853325986399099</v>
      </c>
      <c r="D25" s="196">
        <v>62.74877118538452</v>
      </c>
      <c r="E25" s="196">
        <v>61.373404761904766</v>
      </c>
      <c r="F25" s="196">
        <v>60.143488372093024</v>
      </c>
      <c r="G25" s="196">
        <v>58.778656363636365</v>
      </c>
      <c r="H25" s="195"/>
      <c r="I25" s="196">
        <f t="shared" si="6"/>
        <v>-2.26929306130828</v>
      </c>
      <c r="J25" s="196">
        <f t="shared" si="7"/>
        <v>-9.3667819350339876</v>
      </c>
    </row>
    <row r="26" spans="1:10" x14ac:dyDescent="0.25">
      <c r="A26" s="230"/>
      <c r="B26" s="197" t="s">
        <v>40</v>
      </c>
      <c r="C26" s="199">
        <v>135.41767151607962</v>
      </c>
      <c r="D26" s="199">
        <v>131.65303921568628</v>
      </c>
      <c r="E26" s="199">
        <v>127.08801871186867</v>
      </c>
      <c r="F26" s="199">
        <v>123.08606603773585</v>
      </c>
      <c r="G26" s="199">
        <v>127.31534444444445</v>
      </c>
      <c r="H26" s="209"/>
      <c r="I26" s="199">
        <f t="shared" si="6"/>
        <v>3.4360334543570397</v>
      </c>
      <c r="J26" s="199">
        <f t="shared" si="7"/>
        <v>-5.9832125164499637</v>
      </c>
    </row>
    <row r="27" spans="1:10" x14ac:dyDescent="0.25">
      <c r="A27" s="230"/>
      <c r="B27" s="200" t="s">
        <v>39</v>
      </c>
      <c r="C27" s="203">
        <v>21.231999999999999</v>
      </c>
      <c r="D27" s="203">
        <v>21.515000000000001</v>
      </c>
      <c r="E27" s="203">
        <v>21.505500000000001</v>
      </c>
      <c r="F27" s="203">
        <v>21.143999999999998</v>
      </c>
      <c r="G27" s="203">
        <v>20.952000000000002</v>
      </c>
      <c r="H27" s="202"/>
      <c r="I27" s="203">
        <f t="shared" si="6"/>
        <v>-0.90805902383653336</v>
      </c>
      <c r="J27" s="203">
        <f t="shared" si="7"/>
        <v>-1.3187641296156631</v>
      </c>
    </row>
    <row r="28" spans="1:10" ht="15.75" thickBot="1" x14ac:dyDescent="0.3">
      <c r="A28" s="231"/>
      <c r="B28" s="204" t="s">
        <v>32</v>
      </c>
      <c r="C28" s="207">
        <v>14.266999999999999</v>
      </c>
      <c r="D28" s="207">
        <v>13.86</v>
      </c>
      <c r="E28" s="207">
        <v>13.16</v>
      </c>
      <c r="F28" s="207">
        <v>12.904837790481585</v>
      </c>
      <c r="G28" s="207">
        <v>12.713574700355247</v>
      </c>
      <c r="H28" s="206"/>
      <c r="I28" s="207">
        <f t="shared" si="6"/>
        <v>-1.4821037910868626</v>
      </c>
      <c r="J28" s="207">
        <f t="shared" si="7"/>
        <v>-10.888240692820862</v>
      </c>
    </row>
    <row r="29" spans="1:10" ht="6.75" customHeight="1" thickTop="1" x14ac:dyDescent="0.25"/>
    <row r="30" spans="1:10" x14ac:dyDescent="0.25">
      <c r="A30" s="213" t="s">
        <v>113</v>
      </c>
    </row>
  </sheetData>
  <mergeCells count="9">
    <mergeCell ref="A21:A24"/>
    <mergeCell ref="A25:A28"/>
    <mergeCell ref="I6:J6"/>
    <mergeCell ref="A9:A12"/>
    <mergeCell ref="A1:L1"/>
    <mergeCell ref="A2:L2"/>
    <mergeCell ref="A3:L3"/>
    <mergeCell ref="A13:A16"/>
    <mergeCell ref="A17:A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A191F-2960-45B2-B634-8DF6DCAEE285}">
  <sheetPr>
    <tabColor theme="0"/>
  </sheetPr>
  <dimension ref="A1:P28"/>
  <sheetViews>
    <sheetView showGridLines="0" zoomScale="90" zoomScaleNormal="90" workbookViewId="0">
      <selection activeCell="T7" sqref="T7"/>
    </sheetView>
  </sheetViews>
  <sheetFormatPr defaultRowHeight="15" x14ac:dyDescent="0.25"/>
  <cols>
    <col min="1" max="1" width="23" customWidth="1"/>
    <col min="2" max="3" width="9.85546875" customWidth="1"/>
    <col min="4" max="4" width="6" customWidth="1"/>
    <col min="5" max="5" width="23" customWidth="1"/>
    <col min="6" max="7" width="9.85546875" customWidth="1"/>
    <col min="8" max="8" width="5.85546875" customWidth="1"/>
    <col min="9" max="9" width="23" customWidth="1"/>
    <col min="10" max="11" width="9.85546875" customWidth="1"/>
    <col min="12" max="12" width="4.42578125" customWidth="1"/>
    <col min="13" max="13" width="23" customWidth="1"/>
    <col min="14" max="15" width="9.85546875" customWidth="1"/>
  </cols>
  <sheetData>
    <row r="1" spans="1:16" s="1" customFormat="1" ht="70.5" customHeight="1" x14ac:dyDescent="0.25">
      <c r="A1" s="234" t="s">
        <v>72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16" s="1" customFormat="1" ht="35.450000000000003" customHeight="1" x14ac:dyDescent="0.25">
      <c r="A2" s="237" t="s">
        <v>73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6" s="1" customFormat="1" ht="31.5" x14ac:dyDescent="0.25">
      <c r="A3" s="238" t="s">
        <v>79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6" ht="15.75" thickBot="1" x14ac:dyDescent="0.3"/>
    <row r="5" spans="1:16" ht="21.75" thickBot="1" x14ac:dyDescent="0.4">
      <c r="A5" s="242" t="s">
        <v>68</v>
      </c>
      <c r="B5" s="242"/>
      <c r="C5" s="242"/>
      <c r="E5" s="241" t="s">
        <v>71</v>
      </c>
      <c r="F5" s="241"/>
      <c r="G5" s="241"/>
      <c r="I5" s="239" t="s">
        <v>39</v>
      </c>
      <c r="J5" s="239"/>
      <c r="K5" s="239"/>
      <c r="M5" s="240" t="s">
        <v>69</v>
      </c>
      <c r="N5" s="240"/>
      <c r="O5" s="240"/>
    </row>
    <row r="6" spans="1:16" ht="9" customHeight="1" x14ac:dyDescent="0.35">
      <c r="A6" s="55"/>
      <c r="E6" s="56"/>
      <c r="I6" s="57"/>
      <c r="M6" s="58"/>
    </row>
    <row r="7" spans="1:16" ht="31.5" x14ac:dyDescent="0.25">
      <c r="B7" s="6">
        <v>2022</v>
      </c>
      <c r="C7" s="39" t="s">
        <v>92</v>
      </c>
      <c r="D7" s="6"/>
      <c r="E7" s="6"/>
      <c r="F7" s="6">
        <f>+B7</f>
        <v>2022</v>
      </c>
      <c r="G7" s="39" t="str">
        <f>+C7</f>
        <v>Var. % 
'22/'21</v>
      </c>
      <c r="H7" s="6"/>
      <c r="I7" s="6"/>
      <c r="J7" s="6">
        <f>+B7</f>
        <v>2022</v>
      </c>
      <c r="K7" s="39" t="str">
        <f>+C7</f>
        <v>Var. % 
'22/'21</v>
      </c>
      <c r="L7" s="6"/>
      <c r="M7" s="6"/>
      <c r="N7" s="6">
        <f>+B7</f>
        <v>2022</v>
      </c>
      <c r="O7" s="39" t="str">
        <f>+C7</f>
        <v>Var. % 
'22/'21</v>
      </c>
    </row>
    <row r="8" spans="1:16" ht="15.75" x14ac:dyDescent="0.25">
      <c r="A8" s="40" t="s">
        <v>103</v>
      </c>
      <c r="B8" s="41">
        <v>12097</v>
      </c>
      <c r="C8" s="42">
        <v>-2.419153175390619</v>
      </c>
      <c r="D8" s="8"/>
      <c r="E8" s="43" t="s">
        <v>41</v>
      </c>
      <c r="F8" s="44">
        <v>3112</v>
      </c>
      <c r="G8" s="45">
        <v>1.7991494929669611</v>
      </c>
      <c r="H8" s="8"/>
      <c r="I8" s="46" t="s">
        <v>42</v>
      </c>
      <c r="J8" s="47">
        <v>2695.8</v>
      </c>
      <c r="K8" s="48">
        <v>1.15192675696973</v>
      </c>
      <c r="L8" s="8"/>
      <c r="M8" s="49" t="s">
        <v>43</v>
      </c>
      <c r="N8" s="50">
        <v>1064</v>
      </c>
      <c r="O8" s="51">
        <v>-0.62575884935089621</v>
      </c>
      <c r="P8" s="3"/>
    </row>
    <row r="9" spans="1:16" ht="15.75" x14ac:dyDescent="0.25">
      <c r="A9" s="40" t="s">
        <v>44</v>
      </c>
      <c r="B9" s="41">
        <v>4775.7539999999999</v>
      </c>
      <c r="C9" s="42">
        <v>-4.6896085965779966</v>
      </c>
      <c r="D9" s="8"/>
      <c r="E9" s="43" t="s">
        <v>45</v>
      </c>
      <c r="F9" s="44">
        <v>1881.9359999999999</v>
      </c>
      <c r="G9" s="45">
        <v>5.9870051683093717</v>
      </c>
      <c r="H9" s="8"/>
      <c r="I9" s="46" t="s">
        <v>46</v>
      </c>
      <c r="J9" s="47">
        <v>2105.154</v>
      </c>
      <c r="K9" s="48">
        <v>-19.450959745261727</v>
      </c>
      <c r="L9" s="8"/>
      <c r="M9" s="49" t="s">
        <v>47</v>
      </c>
      <c r="N9" s="50">
        <v>903.00300000000004</v>
      </c>
      <c r="O9" s="51">
        <v>11.84846626906713</v>
      </c>
      <c r="P9" s="3"/>
    </row>
    <row r="10" spans="1:16" ht="15.75" x14ac:dyDescent="0.25">
      <c r="A10" s="40" t="s">
        <v>48</v>
      </c>
      <c r="B10" s="41">
        <v>4246</v>
      </c>
      <c r="C10" s="42">
        <v>-5.6024899955535794</v>
      </c>
      <c r="D10" s="8"/>
      <c r="E10" s="43" t="s">
        <v>102</v>
      </c>
      <c r="F10" s="44">
        <v>1459.444</v>
      </c>
      <c r="G10" s="45">
        <v>-2.2999999999999998</v>
      </c>
      <c r="H10" s="8"/>
      <c r="I10" s="46" t="s">
        <v>49</v>
      </c>
      <c r="J10" s="47">
        <v>1937.7</v>
      </c>
      <c r="K10" s="48">
        <v>-4.9401491365776993</v>
      </c>
      <c r="L10" s="8"/>
      <c r="M10" s="49" t="s">
        <v>50</v>
      </c>
      <c r="N10" s="50">
        <v>489.59199999999998</v>
      </c>
      <c r="O10" s="51">
        <v>-5.7933423128728228</v>
      </c>
      <c r="P10" s="3"/>
    </row>
    <row r="11" spans="1:16" ht="15.75" x14ac:dyDescent="0.25">
      <c r="A11" s="40" t="s">
        <v>51</v>
      </c>
      <c r="B11" s="41">
        <v>2463.8119999999999</v>
      </c>
      <c r="C11" s="42">
        <v>4.1737805367895939</v>
      </c>
      <c r="D11" s="8"/>
      <c r="E11" s="43" t="s">
        <v>96</v>
      </c>
      <c r="F11" s="44">
        <v>1393.5419999999999</v>
      </c>
      <c r="G11" s="45">
        <v>13.114929746665899</v>
      </c>
      <c r="H11" s="8"/>
      <c r="I11" s="46" t="s">
        <v>52</v>
      </c>
      <c r="J11" s="47">
        <v>244.37700000000001</v>
      </c>
      <c r="K11" s="48">
        <v>-5.4378361645319808</v>
      </c>
      <c r="L11" s="8"/>
      <c r="M11" s="49" t="s">
        <v>53</v>
      </c>
      <c r="N11" s="50">
        <v>407.53100000000001</v>
      </c>
      <c r="O11" s="51">
        <v>70.980071323683674</v>
      </c>
      <c r="P11" s="3"/>
    </row>
    <row r="12" spans="1:16" ht="15.75" x14ac:dyDescent="0.25">
      <c r="A12" s="40" t="s">
        <v>104</v>
      </c>
      <c r="B12" s="41">
        <v>919.81100000000004</v>
      </c>
      <c r="C12" s="42">
        <v>15.904041975965139</v>
      </c>
      <c r="D12" s="8"/>
      <c r="E12" s="43" t="s">
        <v>97</v>
      </c>
      <c r="F12" s="44">
        <v>1216.663</v>
      </c>
      <c r="G12" s="45">
        <v>15.57097139752323</v>
      </c>
      <c r="H12" s="8"/>
      <c r="I12" s="46" t="s">
        <v>55</v>
      </c>
      <c r="J12" s="47">
        <v>187.22200000000001</v>
      </c>
      <c r="K12" s="48">
        <v>-5.9181201915587449</v>
      </c>
      <c r="L12" s="8"/>
      <c r="M12" s="49" t="s">
        <v>56</v>
      </c>
      <c r="N12" s="50">
        <v>223.20099999999999</v>
      </c>
      <c r="O12" s="51">
        <v>3.7058891857358578</v>
      </c>
      <c r="P12" s="3"/>
    </row>
    <row r="13" spans="1:16" ht="15.75" x14ac:dyDescent="0.25">
      <c r="A13" s="40" t="s">
        <v>54</v>
      </c>
      <c r="B13" s="41">
        <v>803.23</v>
      </c>
      <c r="C13" s="42">
        <v>-2.2545594378873477</v>
      </c>
      <c r="D13" s="8"/>
      <c r="E13" s="43" t="s">
        <v>98</v>
      </c>
      <c r="F13" s="44">
        <v>1066.7829999999999</v>
      </c>
      <c r="G13" s="45">
        <v>-4.1281798263351694</v>
      </c>
      <c r="H13" s="8"/>
      <c r="I13" s="46" t="s">
        <v>57</v>
      </c>
      <c r="J13" s="47">
        <v>126.15600000000001</v>
      </c>
      <c r="K13" s="48">
        <v>-6.087810978605563</v>
      </c>
      <c r="L13" s="8"/>
      <c r="M13" s="49" t="s">
        <v>58</v>
      </c>
      <c r="N13" s="50">
        <v>211.55600000000001</v>
      </c>
      <c r="O13" s="51">
        <v>3.9357390257682701</v>
      </c>
      <c r="P13" s="3"/>
    </row>
    <row r="14" spans="1:16" ht="15.75" x14ac:dyDescent="0.25">
      <c r="A14" s="40" t="s">
        <v>59</v>
      </c>
      <c r="B14" s="41">
        <v>469.90300000000002</v>
      </c>
      <c r="C14" s="42">
        <v>23.806600517460343</v>
      </c>
      <c r="D14" s="8"/>
      <c r="E14" s="43" t="s">
        <v>99</v>
      </c>
      <c r="F14" s="44">
        <v>911.63699999999994</v>
      </c>
      <c r="G14" s="45">
        <v>-1.3079735287463079</v>
      </c>
      <c r="H14" s="8"/>
      <c r="I14" s="46" t="s">
        <v>60</v>
      </c>
      <c r="J14" s="47">
        <v>106.724</v>
      </c>
      <c r="K14" s="48">
        <v>-3.3927148960822566</v>
      </c>
      <c r="L14" s="8"/>
      <c r="M14" s="49" t="s">
        <v>61</v>
      </c>
      <c r="N14" s="50">
        <v>142.762</v>
      </c>
      <c r="O14" s="51">
        <v>2.0888008523966448</v>
      </c>
      <c r="P14" s="3"/>
    </row>
    <row r="15" spans="1:16" ht="15.75" x14ac:dyDescent="0.25">
      <c r="A15" s="40" t="s">
        <v>63</v>
      </c>
      <c r="B15" s="41">
        <v>333.3</v>
      </c>
      <c r="C15" s="42">
        <v>1.0000000000000036</v>
      </c>
      <c r="D15" s="8"/>
      <c r="E15" s="43" t="s">
        <v>100</v>
      </c>
      <c r="F15" s="44">
        <v>656.62599999999998</v>
      </c>
      <c r="G15" s="45">
        <v>4.2374347748093824</v>
      </c>
      <c r="H15" s="8"/>
      <c r="I15" s="52"/>
      <c r="J15" s="52"/>
      <c r="K15" s="52"/>
      <c r="L15" s="8"/>
      <c r="M15" s="49" t="s">
        <v>62</v>
      </c>
      <c r="N15" s="50">
        <v>109.867</v>
      </c>
      <c r="O15" s="51">
        <v>-4.8004020553345921</v>
      </c>
      <c r="P15" s="3"/>
    </row>
    <row r="16" spans="1:16" ht="15.75" x14ac:dyDescent="0.25">
      <c r="A16" s="40" t="s">
        <v>105</v>
      </c>
      <c r="B16" s="41">
        <v>300.096</v>
      </c>
      <c r="C16" s="42">
        <v>-12.42905374844247</v>
      </c>
      <c r="D16" s="8"/>
      <c r="E16" s="43" t="s">
        <v>65</v>
      </c>
      <c r="F16" s="44">
        <v>185.46799999999999</v>
      </c>
      <c r="G16" s="45">
        <v>0.83125383958812227</v>
      </c>
      <c r="H16" s="8"/>
      <c r="I16" s="52"/>
      <c r="J16" s="52"/>
      <c r="K16" s="52"/>
      <c r="L16" s="8"/>
      <c r="M16" s="53"/>
      <c r="N16" s="54"/>
      <c r="O16" s="53"/>
      <c r="P16" s="3"/>
    </row>
    <row r="17" spans="1:16" ht="15.75" x14ac:dyDescent="0.25">
      <c r="A17" s="40" t="s">
        <v>112</v>
      </c>
      <c r="B17" s="41">
        <v>292</v>
      </c>
      <c r="C17" s="42">
        <v>-16.562041373459266</v>
      </c>
      <c r="D17" s="8"/>
      <c r="E17" s="43" t="s">
        <v>101</v>
      </c>
      <c r="F17" s="44">
        <v>177.465</v>
      </c>
      <c r="G17" s="45">
        <v>20.449177390454462</v>
      </c>
      <c r="H17" s="8"/>
      <c r="I17" s="52"/>
      <c r="J17" s="52"/>
      <c r="K17" s="52"/>
      <c r="L17" s="8"/>
      <c r="M17" s="53"/>
      <c r="N17" s="53"/>
      <c r="O17" s="53"/>
      <c r="P17" s="3"/>
    </row>
    <row r="18" spans="1:16" ht="15.75" x14ac:dyDescent="0.25">
      <c r="A18" s="40" t="s">
        <v>66</v>
      </c>
      <c r="B18" s="41">
        <v>233.863</v>
      </c>
      <c r="C18" s="42">
        <v>22.777553195398916</v>
      </c>
      <c r="D18" s="8"/>
      <c r="E18" s="118"/>
      <c r="F18" s="119"/>
      <c r="G18" s="120"/>
      <c r="H18" s="8"/>
      <c r="I18" s="52"/>
      <c r="J18" s="52"/>
      <c r="K18" s="52"/>
      <c r="L18" s="8"/>
      <c r="M18" s="53"/>
      <c r="N18" s="53"/>
      <c r="O18" s="53"/>
      <c r="P18" s="3"/>
    </row>
    <row r="19" spans="1:16" ht="15.75" x14ac:dyDescent="0.25">
      <c r="A19" s="40" t="s">
        <v>64</v>
      </c>
      <c r="B19" s="41">
        <v>216.154</v>
      </c>
      <c r="C19" s="42">
        <v>5.5826108193918689</v>
      </c>
      <c r="D19" s="8"/>
      <c r="E19" s="32"/>
      <c r="F19" s="32"/>
      <c r="G19" s="32"/>
      <c r="H19" s="8"/>
      <c r="I19" s="52"/>
      <c r="J19" s="52"/>
      <c r="K19" s="52"/>
      <c r="L19" s="8"/>
      <c r="M19" s="53"/>
      <c r="N19" s="53"/>
      <c r="O19" s="53"/>
      <c r="P19" s="3"/>
    </row>
    <row r="20" spans="1:16" ht="15.75" x14ac:dyDescent="0.25">
      <c r="A20" s="40" t="s">
        <v>67</v>
      </c>
      <c r="B20" s="41">
        <v>196.10499999999999</v>
      </c>
      <c r="C20" s="42">
        <v>12.680709738215077</v>
      </c>
      <c r="D20" s="8"/>
      <c r="E20" s="32"/>
      <c r="F20" s="32"/>
      <c r="G20" s="32"/>
      <c r="H20" s="8"/>
      <c r="I20" s="52"/>
      <c r="J20" s="52"/>
      <c r="K20" s="52"/>
      <c r="L20" s="8"/>
      <c r="M20" s="53"/>
      <c r="N20" s="53"/>
      <c r="O20" s="53"/>
      <c r="P20" s="3"/>
    </row>
    <row r="21" spans="1:16" ht="15.75" x14ac:dyDescent="0.25">
      <c r="A21" s="40" t="s">
        <v>106</v>
      </c>
      <c r="B21" s="41">
        <v>174.47800000000001</v>
      </c>
      <c r="C21" s="42">
        <v>-2.5387799333046521</v>
      </c>
      <c r="D21" s="8"/>
      <c r="E21" s="32"/>
      <c r="F21" s="32"/>
      <c r="G21" s="32"/>
      <c r="H21" s="8"/>
      <c r="I21" s="52"/>
      <c r="J21" s="52"/>
      <c r="K21" s="52"/>
      <c r="L21" s="8"/>
      <c r="M21" s="53"/>
      <c r="N21" s="53"/>
      <c r="O21" s="53"/>
      <c r="P21" s="3"/>
    </row>
    <row r="22" spans="1:16" ht="15.75" x14ac:dyDescent="0.25">
      <c r="A22" s="40" t="s">
        <v>107</v>
      </c>
      <c r="B22" s="41">
        <v>114.804</v>
      </c>
      <c r="C22" s="42">
        <v>0.92304446437048104</v>
      </c>
      <c r="D22" s="8"/>
      <c r="E22" s="32"/>
      <c r="F22" s="32"/>
      <c r="G22" s="32"/>
      <c r="H22" s="8"/>
      <c r="I22" s="52"/>
      <c r="J22" s="52"/>
      <c r="K22" s="52"/>
      <c r="L22" s="8"/>
      <c r="M22" s="53"/>
      <c r="N22" s="53"/>
      <c r="O22" s="53"/>
      <c r="P22" s="3"/>
    </row>
    <row r="23" spans="1:16" ht="15.75" x14ac:dyDescent="0.25">
      <c r="A23" s="2"/>
      <c r="B23" s="2"/>
      <c r="C23" s="2"/>
      <c r="D23" s="8"/>
      <c r="E23" s="32"/>
      <c r="F23" s="32"/>
      <c r="G23" s="32"/>
      <c r="H23" s="8"/>
      <c r="I23" s="52"/>
      <c r="J23" s="52"/>
      <c r="K23" s="52"/>
      <c r="L23" s="8"/>
      <c r="M23" s="53"/>
      <c r="N23" s="53"/>
      <c r="O23" s="53"/>
      <c r="P23" s="3"/>
    </row>
    <row r="24" spans="1:16" ht="15.75" x14ac:dyDescent="0.25">
      <c r="A24" s="40" t="s">
        <v>90</v>
      </c>
      <c r="B24" s="41">
        <v>28382.477999999999</v>
      </c>
      <c r="C24" s="42">
        <v>-1.5149481565541145</v>
      </c>
      <c r="D24" s="8"/>
      <c r="E24" s="43" t="s">
        <v>108</v>
      </c>
      <c r="F24" s="44">
        <v>12422.534999999998</v>
      </c>
      <c r="G24" s="45">
        <v>3.8352178811556223</v>
      </c>
      <c r="H24" s="8"/>
      <c r="I24" s="46" t="s">
        <v>91</v>
      </c>
      <c r="J24" s="47">
        <v>7590.4629999999997</v>
      </c>
      <c r="K24" s="48">
        <v>-7.7946543354701969</v>
      </c>
      <c r="L24" s="8"/>
      <c r="M24" s="49" t="s">
        <v>70</v>
      </c>
      <c r="N24" s="50">
        <v>4236.6640000000007</v>
      </c>
      <c r="O24" s="51">
        <v>5.9886192667917859</v>
      </c>
      <c r="P24" s="3"/>
    </row>
    <row r="25" spans="1:16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5.75" x14ac:dyDescent="0.25">
      <c r="A26" s="121" t="s">
        <v>111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</sheetData>
  <mergeCells count="7">
    <mergeCell ref="A1:O1"/>
    <mergeCell ref="A2:O2"/>
    <mergeCell ref="A3:O3"/>
    <mergeCell ref="I5:K5"/>
    <mergeCell ref="M5:O5"/>
    <mergeCell ref="E5:G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57"/>
  <sheetViews>
    <sheetView showGridLines="0" zoomScale="80" zoomScaleNormal="80" workbookViewId="0">
      <pane xSplit="1" ySplit="5" topLeftCell="B11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O14" sqref="O14"/>
    </sheetView>
  </sheetViews>
  <sheetFormatPr defaultColWidth="9.140625" defaultRowHeight="15" x14ac:dyDescent="0.25"/>
  <cols>
    <col min="1" max="1" width="59.85546875" style="64" customWidth="1"/>
    <col min="2" max="6" width="13.85546875" style="64" customWidth="1"/>
    <col min="7" max="7" width="4" style="64" customWidth="1"/>
    <col min="8" max="8" width="14.42578125" style="62" customWidth="1"/>
    <col min="9" max="9" width="3.42578125" style="64" customWidth="1"/>
    <col min="10" max="10" width="11.7109375" style="64" customWidth="1"/>
    <col min="11" max="11" width="4.85546875" style="64" customWidth="1"/>
    <col min="12" max="12" width="11.7109375" style="64" customWidth="1"/>
    <col min="13" max="13" width="12.140625" style="64" customWidth="1"/>
    <col min="14" max="16384" width="9.140625" style="64"/>
  </cols>
  <sheetData>
    <row r="1" spans="1:17" s="62" customFormat="1" ht="90.6" customHeight="1" x14ac:dyDescent="0.25">
      <c r="A1" s="244" t="s">
        <v>80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7" s="62" customFormat="1" ht="26.45" customHeight="1" x14ac:dyDescent="0.25">
      <c r="A2" s="243" t="s">
        <v>73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7" s="62" customFormat="1" ht="39.950000000000003" customHeight="1" x14ac:dyDescent="0.25">
      <c r="A3" s="246" t="s">
        <v>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7" ht="9.6" customHeight="1" x14ac:dyDescent="0.25"/>
    <row r="5" spans="1:17" ht="24.6" customHeight="1" x14ac:dyDescent="0.3">
      <c r="B5" s="65">
        <v>2018</v>
      </c>
      <c r="C5" s="65">
        <v>2019</v>
      </c>
      <c r="D5" s="65">
        <v>2020</v>
      </c>
      <c r="E5" s="65">
        <v>2021</v>
      </c>
      <c r="F5" s="65">
        <v>2022</v>
      </c>
      <c r="G5" s="65"/>
      <c r="H5" s="107" t="s">
        <v>114</v>
      </c>
      <c r="I5" s="88"/>
      <c r="J5" s="103"/>
      <c r="K5" s="108"/>
      <c r="L5" s="103"/>
      <c r="M5" s="88"/>
    </row>
    <row r="6" spans="1:17" ht="15.6" customHeight="1" x14ac:dyDescent="0.25">
      <c r="J6" s="62"/>
    </row>
    <row r="7" spans="1:17" s="67" customFormat="1" ht="24.95" customHeight="1" x14ac:dyDescent="0.3">
      <c r="A7" s="168" t="s">
        <v>216</v>
      </c>
      <c r="B7" s="169"/>
      <c r="C7" s="169"/>
      <c r="D7" s="169"/>
      <c r="E7" s="169"/>
      <c r="F7" s="169"/>
      <c r="G7" s="104"/>
      <c r="H7" s="104"/>
      <c r="J7" s="104"/>
      <c r="K7" s="66"/>
      <c r="L7" s="66"/>
      <c r="N7" s="66"/>
      <c r="O7" s="66"/>
      <c r="P7" s="66"/>
      <c r="Q7" s="66"/>
    </row>
    <row r="8" spans="1:17" s="70" customFormat="1" ht="15.75" x14ac:dyDescent="0.25">
      <c r="A8" s="98" t="s">
        <v>4</v>
      </c>
      <c r="B8" s="122">
        <f>+B9+B10</f>
        <v>30.873604273200002</v>
      </c>
      <c r="C8" s="122">
        <f t="shared" ref="C8:F8" si="0">+C9+C10</f>
        <v>29.881174657100004</v>
      </c>
      <c r="D8" s="122">
        <f t="shared" si="0"/>
        <v>28.559345370989995</v>
      </c>
      <c r="E8" s="122">
        <f t="shared" si="0"/>
        <v>28.819072000000006</v>
      </c>
      <c r="F8" s="122">
        <f t="shared" si="0"/>
        <v>28.382477999999999</v>
      </c>
      <c r="G8" s="125"/>
      <c r="H8" s="105"/>
      <c r="J8" s="109"/>
      <c r="K8" s="69"/>
      <c r="L8" s="110"/>
      <c r="N8" s="69"/>
      <c r="O8" s="69"/>
      <c r="P8" s="69"/>
      <c r="Q8" s="69"/>
    </row>
    <row r="9" spans="1:17" s="70" customFormat="1" ht="15.75" x14ac:dyDescent="0.25">
      <c r="A9" s="68" t="s">
        <v>2</v>
      </c>
      <c r="B9" s="123">
        <v>13.901472999999999</v>
      </c>
      <c r="C9" s="123">
        <v>13.135999999999999</v>
      </c>
      <c r="D9" s="123">
        <v>12.0299</v>
      </c>
      <c r="E9" s="123">
        <v>12.3969</v>
      </c>
      <c r="F9" s="123">
        <v>12.097</v>
      </c>
      <c r="G9" s="126"/>
      <c r="H9" s="105"/>
      <c r="J9" s="109"/>
      <c r="K9" s="69"/>
      <c r="L9" s="110"/>
      <c r="N9" s="69"/>
      <c r="O9" s="69"/>
      <c r="P9" s="69"/>
      <c r="Q9" s="69"/>
    </row>
    <row r="10" spans="1:17" s="70" customFormat="1" ht="15.75" x14ac:dyDescent="0.25">
      <c r="A10" s="68" t="s">
        <v>5</v>
      </c>
      <c r="B10" s="123">
        <v>16.972131273200002</v>
      </c>
      <c r="C10" s="123">
        <v>16.745174657100005</v>
      </c>
      <c r="D10" s="123">
        <v>16.529445370989997</v>
      </c>
      <c r="E10" s="123">
        <v>16.422172000000003</v>
      </c>
      <c r="F10" s="123">
        <v>16.285477999999998</v>
      </c>
      <c r="G10" s="126"/>
      <c r="H10" s="105"/>
      <c r="J10" s="109"/>
      <c r="K10" s="69"/>
      <c r="L10" s="110"/>
      <c r="N10" s="69"/>
      <c r="O10" s="69"/>
      <c r="P10" s="69"/>
      <c r="Q10" s="69"/>
    </row>
    <row r="11" spans="1:17" s="70" customFormat="1" ht="15.75" x14ac:dyDescent="0.25">
      <c r="A11" s="69"/>
      <c r="B11" s="69"/>
      <c r="C11" s="69"/>
      <c r="D11" s="69"/>
      <c r="E11" s="69"/>
      <c r="F11" s="69"/>
      <c r="G11" s="106"/>
      <c r="H11" s="106"/>
      <c r="J11" s="106"/>
      <c r="K11" s="106"/>
      <c r="L11" s="69"/>
      <c r="M11" s="69"/>
      <c r="N11" s="69"/>
      <c r="O11" s="69"/>
      <c r="P11" s="69"/>
      <c r="Q11" s="69"/>
    </row>
    <row r="12" spans="1:17" s="70" customFormat="1" ht="15.75" x14ac:dyDescent="0.25">
      <c r="A12" s="69"/>
      <c r="B12" s="69"/>
      <c r="C12" s="69"/>
      <c r="D12" s="69"/>
      <c r="E12" s="69"/>
      <c r="F12" s="69"/>
      <c r="G12" s="106"/>
      <c r="H12" s="106"/>
      <c r="J12" s="106"/>
      <c r="K12" s="106"/>
      <c r="L12" s="69"/>
      <c r="M12" s="69"/>
      <c r="N12" s="69"/>
      <c r="O12" s="69"/>
      <c r="P12" s="69"/>
      <c r="Q12" s="69"/>
    </row>
    <row r="13" spans="1:17" s="67" customFormat="1" ht="24.95" customHeight="1" x14ac:dyDescent="0.3">
      <c r="A13" s="168" t="s">
        <v>217</v>
      </c>
      <c r="B13" s="169"/>
      <c r="C13" s="169"/>
      <c r="D13" s="169"/>
      <c r="E13" s="169"/>
      <c r="F13" s="169"/>
      <c r="G13" s="104"/>
      <c r="H13" s="169"/>
      <c r="J13" s="66"/>
      <c r="K13" s="66"/>
      <c r="L13" s="66"/>
      <c r="M13" s="66"/>
      <c r="N13" s="66"/>
      <c r="O13" s="66"/>
      <c r="P13" s="66"/>
      <c r="Q13" s="66"/>
    </row>
    <row r="14" spans="1:17" s="70" customFormat="1" ht="18.75" x14ac:dyDescent="0.25">
      <c r="A14" s="114" t="s">
        <v>0</v>
      </c>
      <c r="G14" s="133"/>
      <c r="J14" s="69"/>
      <c r="K14" s="69"/>
      <c r="L14" s="69"/>
      <c r="M14" s="69"/>
      <c r="N14" s="69"/>
      <c r="O14" s="69"/>
      <c r="P14" s="69"/>
      <c r="Q14" s="69"/>
    </row>
    <row r="15" spans="1:17" s="70" customFormat="1" ht="15.75" x14ac:dyDescent="0.25">
      <c r="A15" s="68" t="s">
        <v>4</v>
      </c>
      <c r="B15" s="71">
        <v>34.523248523989885</v>
      </c>
      <c r="C15" s="71">
        <v>38.489988455213584</v>
      </c>
      <c r="D15" s="71">
        <v>36.463158464052057</v>
      </c>
      <c r="E15" s="71">
        <v>27.113654339737238</v>
      </c>
      <c r="F15" s="71">
        <v>24.328962044822163</v>
      </c>
      <c r="G15" s="128"/>
      <c r="H15" s="71">
        <v>32.278141746813517</v>
      </c>
      <c r="J15" s="69"/>
      <c r="K15" s="69"/>
      <c r="L15" s="69"/>
      <c r="M15" s="69"/>
      <c r="N15" s="69"/>
      <c r="O15" s="69"/>
      <c r="P15" s="69"/>
      <c r="Q15" s="69"/>
    </row>
    <row r="16" spans="1:17" s="70" customFormat="1" ht="15.75" x14ac:dyDescent="0.25">
      <c r="A16" s="68" t="s">
        <v>2</v>
      </c>
      <c r="B16" s="71">
        <v>40.339617247754951</v>
      </c>
      <c r="C16" s="71">
        <v>41.726804202192447</v>
      </c>
      <c r="D16" s="71">
        <v>43.058886607536223</v>
      </c>
      <c r="E16" s="71">
        <v>21.272802071485604</v>
      </c>
      <c r="F16" s="71">
        <v>17.24307679589981</v>
      </c>
      <c r="G16" s="128"/>
      <c r="H16" s="71">
        <v>33.026459366224472</v>
      </c>
      <c r="J16" s="69"/>
      <c r="K16" s="69"/>
      <c r="L16" s="69"/>
      <c r="M16" s="69"/>
      <c r="N16" s="69"/>
      <c r="O16" s="69"/>
      <c r="P16" s="69"/>
      <c r="Q16" s="69"/>
    </row>
    <row r="17" spans="1:17" s="70" customFormat="1" ht="13.5" customHeight="1" x14ac:dyDescent="0.25">
      <c r="A17" s="68" t="s">
        <v>5</v>
      </c>
      <c r="B17" s="71">
        <v>29.75919788886776</v>
      </c>
      <c r="C17" s="71">
        <v>35.950820454700306</v>
      </c>
      <c r="D17" s="71">
        <v>31.662879433966989</v>
      </c>
      <c r="E17" s="71">
        <v>31.522843421686236</v>
      </c>
      <c r="F17" s="71">
        <v>29.592421542677467</v>
      </c>
      <c r="G17" s="128"/>
      <c r="H17" s="71">
        <v>31.704766256761602</v>
      </c>
      <c r="J17" s="69"/>
      <c r="K17" s="69"/>
      <c r="L17" s="69"/>
      <c r="M17" s="69"/>
      <c r="N17" s="69"/>
      <c r="O17" s="69"/>
      <c r="P17" s="69"/>
      <c r="Q17" s="69"/>
    </row>
    <row r="18" spans="1:17" s="70" customFormat="1" ht="18.75" x14ac:dyDescent="0.25">
      <c r="A18" s="115" t="s">
        <v>1</v>
      </c>
      <c r="B18" s="72"/>
      <c r="C18" s="72"/>
      <c r="D18" s="72"/>
      <c r="E18" s="72"/>
      <c r="F18" s="72"/>
      <c r="G18" s="73"/>
      <c r="H18" s="72"/>
      <c r="J18" s="69"/>
      <c r="K18" s="69"/>
      <c r="L18" s="69"/>
      <c r="M18" s="69"/>
      <c r="N18" s="69"/>
      <c r="O18" s="69"/>
      <c r="P18" s="69"/>
      <c r="Q18" s="69"/>
    </row>
    <row r="19" spans="1:17" s="70" customFormat="1" ht="15.75" x14ac:dyDescent="0.25">
      <c r="A19" s="68" t="s">
        <v>4</v>
      </c>
      <c r="B19" s="71">
        <v>1.4398176868059072</v>
      </c>
      <c r="C19" s="71">
        <v>10.366324192794044</v>
      </c>
      <c r="D19" s="71">
        <v>9.5870537957120145</v>
      </c>
      <c r="E19" s="71">
        <v>-0.13003345145881398</v>
      </c>
      <c r="F19" s="71">
        <v>-3.175700162614413</v>
      </c>
      <c r="G19" s="128"/>
      <c r="H19" s="71">
        <f>+'[1]2.2 Margini. %'!$M$15</f>
        <v>3.6455389830076159</v>
      </c>
      <c r="J19" s="69"/>
      <c r="K19" s="69"/>
      <c r="L19" s="69"/>
      <c r="M19" s="69"/>
      <c r="N19" s="69"/>
      <c r="O19" s="69"/>
      <c r="P19" s="69"/>
      <c r="Q19" s="69"/>
    </row>
    <row r="20" spans="1:17" s="70" customFormat="1" ht="15.75" x14ac:dyDescent="0.25">
      <c r="A20" s="68" t="s">
        <v>2</v>
      </c>
      <c r="B20" s="71">
        <v>-1.730248298147991</v>
      </c>
      <c r="C20" s="71">
        <v>13.098302375152254</v>
      </c>
      <c r="D20" s="71">
        <v>13.162644743514077</v>
      </c>
      <c r="E20" s="71">
        <v>-3.2419233840718329</v>
      </c>
      <c r="F20" s="71">
        <v>-5.3656526411506995</v>
      </c>
      <c r="G20" s="128"/>
      <c r="H20" s="71">
        <f>+'[1]2.2 Margini. %'!$M$18</f>
        <v>3.1662912100580436</v>
      </c>
      <c r="J20" s="69"/>
      <c r="K20" s="69"/>
      <c r="L20" s="69"/>
      <c r="M20" s="69"/>
      <c r="N20" s="69"/>
      <c r="O20" s="69"/>
      <c r="P20" s="69"/>
      <c r="Q20" s="69"/>
    </row>
    <row r="21" spans="1:17" s="70" customFormat="1" ht="14.1" customHeight="1" x14ac:dyDescent="0.25">
      <c r="A21" s="68" t="s">
        <v>5</v>
      </c>
      <c r="B21" s="71">
        <v>4.036344074015858</v>
      </c>
      <c r="C21" s="71">
        <v>8.2231834887798794</v>
      </c>
      <c r="D21" s="71">
        <v>6.9847885304505581</v>
      </c>
      <c r="E21" s="71">
        <v>2.2190948067040113</v>
      </c>
      <c r="F21" s="71">
        <v>-1.5489837019214292</v>
      </c>
      <c r="G21" s="128"/>
      <c r="H21" s="71">
        <f>+'[1]2.2 Margini. %'!$M$21</f>
        <v>4.0127479321802264</v>
      </c>
      <c r="J21" s="69"/>
      <c r="K21" s="69"/>
      <c r="L21" s="69"/>
      <c r="M21" s="69"/>
      <c r="N21" s="69"/>
      <c r="O21" s="69"/>
      <c r="P21" s="69"/>
      <c r="Q21" s="69"/>
    </row>
    <row r="22" spans="1:17" s="70" customFormat="1" ht="15.75" customHeight="1" x14ac:dyDescent="0.25">
      <c r="A22" s="69"/>
      <c r="B22" s="69"/>
      <c r="C22" s="69"/>
      <c r="D22" s="69"/>
      <c r="E22" s="69"/>
      <c r="F22" s="69"/>
      <c r="G22" s="106"/>
      <c r="H22" s="69"/>
      <c r="J22" s="69"/>
      <c r="K22" s="69"/>
      <c r="L22" s="69"/>
      <c r="M22" s="69"/>
      <c r="N22" s="69"/>
      <c r="O22" s="69"/>
      <c r="P22" s="69"/>
      <c r="Q22" s="69"/>
    </row>
    <row r="23" spans="1:17" s="70" customFormat="1" ht="15.75" customHeight="1" x14ac:dyDescent="0.25">
      <c r="A23" s="69"/>
      <c r="B23" s="69"/>
      <c r="C23" s="69"/>
      <c r="D23" s="69"/>
      <c r="E23" s="69"/>
      <c r="F23" s="69"/>
      <c r="G23" s="106"/>
      <c r="H23" s="69"/>
      <c r="J23" s="69"/>
      <c r="K23" s="69"/>
      <c r="L23" s="69"/>
      <c r="N23" s="69"/>
      <c r="O23" s="69"/>
      <c r="P23" s="69"/>
      <c r="Q23" s="69"/>
    </row>
    <row r="24" spans="1:17" s="70" customFormat="1" ht="24.95" customHeight="1" x14ac:dyDescent="0.25">
      <c r="A24" s="168" t="s">
        <v>218</v>
      </c>
      <c r="B24" s="169"/>
      <c r="C24" s="169"/>
      <c r="D24" s="169"/>
      <c r="E24" s="169"/>
      <c r="F24" s="169"/>
      <c r="G24" s="104"/>
      <c r="H24" s="169"/>
      <c r="J24" s="69"/>
      <c r="K24" s="69"/>
      <c r="L24" s="69"/>
      <c r="M24" s="69"/>
      <c r="N24" s="69"/>
      <c r="O24" s="69"/>
      <c r="P24" s="69"/>
      <c r="Q24" s="69"/>
    </row>
    <row r="25" spans="1:17" s="70" customFormat="1" ht="15.75" x14ac:dyDescent="0.25">
      <c r="A25" s="98" t="s">
        <v>7</v>
      </c>
      <c r="B25" s="100">
        <v>27.967526724997892</v>
      </c>
      <c r="C25" s="100">
        <v>27.183414156421158</v>
      </c>
      <c r="D25" s="100">
        <v>33.474494883338203</v>
      </c>
      <c r="E25" s="100">
        <v>27.82597389371389</v>
      </c>
      <c r="F25" s="100">
        <v>27.40619363311102</v>
      </c>
      <c r="G25" s="128"/>
      <c r="H25" s="100">
        <v>28.850345842546549</v>
      </c>
      <c r="J25" s="69"/>
      <c r="K25" s="69"/>
      <c r="L25" s="69"/>
      <c r="M25" s="69"/>
      <c r="N25" s="69"/>
      <c r="O25" s="69"/>
      <c r="P25" s="69"/>
      <c r="Q25" s="69"/>
    </row>
    <row r="26" spans="1:17" s="70" customFormat="1" ht="15.75" x14ac:dyDescent="0.25">
      <c r="A26" s="68" t="s">
        <v>2</v>
      </c>
      <c r="B26" s="71">
        <v>29.6559449313072</v>
      </c>
      <c r="C26" s="71">
        <v>28.7204285782013</v>
      </c>
      <c r="D26" s="71">
        <v>37.119829006545842</v>
      </c>
      <c r="E26" s="71">
        <v>28.819486733362332</v>
      </c>
      <c r="F26" s="71">
        <v>28.289007446942637</v>
      </c>
      <c r="G26" s="128"/>
      <c r="H26" s="71">
        <v>30.746179595780749</v>
      </c>
      <c r="J26" s="69"/>
      <c r="K26" s="69"/>
      <c r="L26" s="69"/>
      <c r="M26" s="69"/>
      <c r="N26" s="69"/>
      <c r="O26" s="69"/>
      <c r="P26" s="69"/>
      <c r="Q26" s="69"/>
    </row>
    <row r="27" spans="1:17" s="70" customFormat="1" ht="15.75" x14ac:dyDescent="0.25">
      <c r="A27" s="68" t="s">
        <v>5</v>
      </c>
      <c r="B27" s="71">
        <v>25.407185230045375</v>
      </c>
      <c r="C27" s="71">
        <v>24.826186278197035</v>
      </c>
      <c r="D27" s="71">
        <v>27.727354848560903</v>
      </c>
      <c r="E27" s="71">
        <v>26.593064074673961</v>
      </c>
      <c r="F27" s="71">
        <v>26.43587355272528</v>
      </c>
      <c r="G27" s="128"/>
      <c r="H27" s="71">
        <v>26.225976406763834</v>
      </c>
      <c r="J27" s="69"/>
      <c r="K27" s="69"/>
      <c r="L27" s="69"/>
      <c r="M27" s="69"/>
      <c r="N27" s="69"/>
      <c r="O27" s="69"/>
      <c r="P27" s="69"/>
      <c r="Q27" s="69"/>
    </row>
    <row r="28" spans="1:17" s="70" customFormat="1" ht="15.75" x14ac:dyDescent="0.25">
      <c r="A28" s="69"/>
      <c r="B28" s="69"/>
      <c r="C28" s="69"/>
      <c r="D28" s="69"/>
      <c r="E28" s="69"/>
      <c r="F28" s="69"/>
      <c r="G28" s="106"/>
      <c r="H28" s="69"/>
      <c r="J28" s="69"/>
      <c r="K28" s="69"/>
      <c r="L28" s="69"/>
      <c r="M28" s="69"/>
      <c r="N28" s="69"/>
      <c r="O28" s="69"/>
      <c r="P28" s="69"/>
      <c r="Q28" s="69"/>
    </row>
    <row r="29" spans="1:17" s="70" customFormat="1" ht="15.75" x14ac:dyDescent="0.25">
      <c r="A29" s="69"/>
      <c r="B29" s="69"/>
      <c r="C29" s="69"/>
      <c r="D29" s="69"/>
      <c r="E29" s="69"/>
      <c r="F29" s="69"/>
      <c r="G29" s="106"/>
      <c r="H29" s="69"/>
      <c r="J29" s="69"/>
      <c r="K29" s="69"/>
      <c r="L29" s="69"/>
      <c r="M29" s="69"/>
      <c r="N29" s="69"/>
      <c r="O29" s="69"/>
      <c r="P29" s="69"/>
      <c r="Q29" s="69"/>
    </row>
    <row r="30" spans="1:17" s="70" customFormat="1" ht="24.95" customHeight="1" x14ac:dyDescent="0.25">
      <c r="A30" s="168" t="s">
        <v>219</v>
      </c>
      <c r="B30" s="169"/>
      <c r="C30" s="169"/>
      <c r="D30" s="169"/>
      <c r="E30" s="169"/>
      <c r="F30" s="169"/>
      <c r="G30" s="104"/>
      <c r="H30" s="169"/>
      <c r="J30" s="69"/>
      <c r="K30" s="69"/>
      <c r="L30" s="69"/>
      <c r="M30" s="69"/>
      <c r="N30" s="69"/>
      <c r="O30" s="69"/>
      <c r="P30" s="69"/>
      <c r="Q30" s="69"/>
    </row>
    <row r="31" spans="1:17" s="70" customFormat="1" ht="15.75" x14ac:dyDescent="0.25">
      <c r="A31" s="98" t="s">
        <v>7</v>
      </c>
      <c r="B31" s="100">
        <v>-5.9336837231326376</v>
      </c>
      <c r="C31" s="100">
        <v>2.7486050907641557</v>
      </c>
      <c r="D31" s="100">
        <v>21.392008473658709</v>
      </c>
      <c r="E31" s="100">
        <v>-28.887954850464652</v>
      </c>
      <c r="F31" s="100">
        <v>-14.74212657980922</v>
      </c>
      <c r="G31" s="128"/>
      <c r="H31" s="100">
        <v>-3.5251703832197978</v>
      </c>
      <c r="J31" s="69"/>
      <c r="K31" s="69"/>
      <c r="L31" s="69"/>
      <c r="M31" s="69"/>
      <c r="N31" s="69"/>
      <c r="O31" s="69"/>
      <c r="P31" s="69"/>
      <c r="Q31" s="69"/>
    </row>
    <row r="32" spans="1:17" s="70" customFormat="1" ht="15.75" x14ac:dyDescent="0.25">
      <c r="A32" s="68" t="s">
        <v>2</v>
      </c>
      <c r="B32" s="71">
        <v>-10.219456389899658</v>
      </c>
      <c r="C32" s="71">
        <v>2.1022944866292508</v>
      </c>
      <c r="D32" s="71">
        <v>28.634836852207297</v>
      </c>
      <c r="E32" s="71">
        <v>-50.193190050712388</v>
      </c>
      <c r="F32" s="71">
        <v>-21.589544794586743</v>
      </c>
      <c r="G32" s="128"/>
      <c r="H32" s="71">
        <v>-6.1881537660267094</v>
      </c>
      <c r="J32" s="69"/>
      <c r="K32" s="69"/>
      <c r="L32" s="69"/>
      <c r="M32" s="69"/>
      <c r="N32" s="69"/>
      <c r="O32" s="69"/>
      <c r="P32" s="69"/>
      <c r="Q32" s="69"/>
    </row>
    <row r="33" spans="1:17" s="70" customFormat="1" ht="15.75" x14ac:dyDescent="0.25">
      <c r="A33" s="68" t="s">
        <v>5</v>
      </c>
      <c r="B33" s="71">
        <v>1.6521306599624339</v>
      </c>
      <c r="C33" s="71">
        <v>3.8952945342903118</v>
      </c>
      <c r="D33" s="71">
        <v>6.1050826102352209</v>
      </c>
      <c r="E33" s="71">
        <v>-0.23548777365894041</v>
      </c>
      <c r="F33" s="71">
        <v>-6.6884015709803553</v>
      </c>
      <c r="G33" s="128"/>
      <c r="H33" s="71">
        <v>0.79651025051135049</v>
      </c>
      <c r="J33" s="69"/>
      <c r="K33" s="69"/>
      <c r="L33" s="69"/>
      <c r="M33" s="69"/>
      <c r="N33" s="69"/>
      <c r="O33" s="69"/>
      <c r="P33" s="69"/>
      <c r="Q33" s="69"/>
    </row>
    <row r="34" spans="1:17" s="67" customFormat="1" ht="18.75" x14ac:dyDescent="0.3">
      <c r="G34" s="134"/>
      <c r="J34" s="66"/>
      <c r="K34" s="66"/>
      <c r="L34" s="66"/>
      <c r="M34" s="66"/>
      <c r="N34" s="66"/>
      <c r="O34" s="66"/>
      <c r="P34" s="66"/>
      <c r="Q34" s="66"/>
    </row>
    <row r="35" spans="1:17" s="67" customFormat="1" ht="18.75" x14ac:dyDescent="0.3">
      <c r="G35" s="134"/>
      <c r="J35" s="66"/>
      <c r="K35" s="66"/>
      <c r="L35" s="66"/>
      <c r="M35" s="66"/>
      <c r="N35" s="66"/>
      <c r="O35" s="66"/>
      <c r="P35" s="66"/>
      <c r="Q35" s="66"/>
    </row>
    <row r="36" spans="1:17" s="70" customFormat="1" ht="24.95" customHeight="1" x14ac:dyDescent="0.25">
      <c r="A36" s="168" t="s">
        <v>220</v>
      </c>
      <c r="B36" s="169"/>
      <c r="C36" s="169"/>
      <c r="D36" s="169"/>
      <c r="E36" s="169"/>
      <c r="F36" s="169"/>
      <c r="G36" s="104"/>
      <c r="H36" s="169"/>
      <c r="J36" s="69"/>
      <c r="K36" s="69"/>
      <c r="L36" s="69"/>
      <c r="M36" s="69"/>
      <c r="N36" s="69"/>
      <c r="O36" s="69"/>
      <c r="P36" s="69"/>
      <c r="Q36" s="69"/>
    </row>
    <row r="37" spans="1:17" s="70" customFormat="1" ht="15.75" x14ac:dyDescent="0.25">
      <c r="A37" s="68" t="s">
        <v>7</v>
      </c>
      <c r="B37" s="71">
        <v>22.302433298910458</v>
      </c>
      <c r="C37" s="71">
        <v>27.385788691060064</v>
      </c>
      <c r="D37" s="71">
        <v>27.594628166810857</v>
      </c>
      <c r="E37" s="71">
        <v>26.638898712630301</v>
      </c>
      <c r="F37" s="71">
        <v>23.570870027627603</v>
      </c>
      <c r="G37" s="128"/>
      <c r="H37" s="71">
        <v>29.09769628083037</v>
      </c>
      <c r="J37" s="69"/>
      <c r="K37" s="69"/>
      <c r="L37" s="69"/>
      <c r="M37" s="69"/>
      <c r="N37" s="69"/>
      <c r="O37" s="69"/>
      <c r="P37" s="69"/>
      <c r="Q37" s="69"/>
    </row>
    <row r="38" spans="1:17" s="70" customFormat="1" ht="15.75" x14ac:dyDescent="0.25">
      <c r="A38" s="68" t="s">
        <v>2</v>
      </c>
      <c r="B38" s="71">
        <v>19.443263314614214</v>
      </c>
      <c r="C38" s="71">
        <v>25.865286236297202</v>
      </c>
      <c r="D38" s="71">
        <v>28.042136676115348</v>
      </c>
      <c r="E38" s="71">
        <v>20.542643725447491</v>
      </c>
      <c r="F38" s="71">
        <v>17.075696453666197</v>
      </c>
      <c r="G38" s="128"/>
      <c r="H38" s="71">
        <v>25.936080606818557</v>
      </c>
      <c r="J38" s="69"/>
      <c r="K38" s="69"/>
      <c r="L38" s="69"/>
      <c r="M38" s="69"/>
      <c r="N38" s="69"/>
      <c r="O38" s="69"/>
      <c r="P38" s="69"/>
      <c r="Q38" s="69"/>
    </row>
    <row r="39" spans="1:17" s="70" customFormat="1" ht="15.75" x14ac:dyDescent="0.25">
      <c r="A39" s="68" t="s">
        <v>5</v>
      </c>
      <c r="B39" s="71">
        <v>24.644312094172136</v>
      </c>
      <c r="C39" s="71">
        <v>28.578569337113002</v>
      </c>
      <c r="D39" s="71">
        <v>27.268937709856374</v>
      </c>
      <c r="E39" s="71">
        <v>31.240888233298236</v>
      </c>
      <c r="F39" s="71">
        <v>28.39554356341274</v>
      </c>
      <c r="G39" s="128"/>
      <c r="H39" s="71">
        <v>31.520187599248437</v>
      </c>
      <c r="J39" s="69"/>
      <c r="K39" s="69"/>
      <c r="L39" s="69"/>
      <c r="M39" s="69"/>
      <c r="N39" s="69"/>
      <c r="O39" s="69"/>
      <c r="P39" s="69"/>
      <c r="Q39" s="69"/>
    </row>
    <row r="40" spans="1:17" s="70" customFormat="1" ht="15.75" x14ac:dyDescent="0.25">
      <c r="G40" s="133"/>
      <c r="J40" s="69"/>
      <c r="K40" s="69"/>
      <c r="L40" s="69"/>
      <c r="M40" s="69"/>
      <c r="N40" s="69"/>
      <c r="O40" s="69"/>
      <c r="P40" s="69"/>
      <c r="Q40" s="69"/>
    </row>
    <row r="41" spans="1:17" s="70" customFormat="1" ht="15.75" x14ac:dyDescent="0.25">
      <c r="G41" s="133"/>
      <c r="J41" s="69"/>
      <c r="K41" s="69"/>
      <c r="L41" s="69"/>
      <c r="M41" s="69"/>
      <c r="N41" s="69"/>
      <c r="O41" s="69"/>
      <c r="P41" s="69"/>
      <c r="Q41" s="69"/>
    </row>
    <row r="42" spans="1:17" s="67" customFormat="1" ht="24.95" customHeight="1" x14ac:dyDescent="0.3">
      <c r="A42" s="168" t="s">
        <v>240</v>
      </c>
      <c r="B42" s="169"/>
      <c r="C42" s="169"/>
      <c r="D42" s="169"/>
      <c r="E42" s="169"/>
      <c r="F42" s="169"/>
      <c r="G42" s="104"/>
      <c r="H42" s="169"/>
      <c r="J42" s="66"/>
      <c r="K42" s="66"/>
      <c r="L42" s="66"/>
      <c r="M42" s="66"/>
      <c r="N42" s="66"/>
      <c r="O42" s="66"/>
      <c r="P42" s="66"/>
      <c r="Q42" s="66"/>
    </row>
    <row r="43" spans="1:17" s="70" customFormat="1" ht="18.75" x14ac:dyDescent="0.25">
      <c r="A43" s="74" t="s">
        <v>238</v>
      </c>
      <c r="G43" s="133"/>
      <c r="J43" s="69"/>
      <c r="K43" s="69"/>
      <c r="L43" s="69"/>
      <c r="M43" s="69"/>
      <c r="N43" s="69"/>
      <c r="O43" s="69"/>
      <c r="P43" s="69"/>
      <c r="Q43" s="69"/>
    </row>
    <row r="44" spans="1:17" s="70" customFormat="1" ht="15.75" x14ac:dyDescent="0.25">
      <c r="A44" s="68" t="s">
        <v>7</v>
      </c>
      <c r="B44" s="71">
        <v>29.888577562905859</v>
      </c>
      <c r="C44" s="71">
        <v>29.186059576502586</v>
      </c>
      <c r="D44" s="71">
        <v>32.284872983137028</v>
      </c>
      <c r="E44" s="71">
        <v>24.822915880150479</v>
      </c>
      <c r="F44" s="71">
        <v>13.132137370105601</v>
      </c>
      <c r="G44" s="128"/>
      <c r="H44" s="71">
        <v>25.970004340173553</v>
      </c>
      <c r="J44" s="69"/>
      <c r="K44" s="69"/>
      <c r="L44" s="69"/>
      <c r="M44" s="69"/>
      <c r="N44" s="69"/>
      <c r="O44" s="69"/>
      <c r="P44" s="69"/>
      <c r="Q44" s="69"/>
    </row>
    <row r="45" spans="1:17" s="70" customFormat="1" ht="15.75" x14ac:dyDescent="0.25">
      <c r="A45" s="68" t="s">
        <v>2</v>
      </c>
      <c r="B45" s="71">
        <v>20.725408019711296</v>
      </c>
      <c r="C45" s="71">
        <v>33.459203714981726</v>
      </c>
      <c r="D45" s="71">
        <v>37.290418041712734</v>
      </c>
      <c r="E45" s="71">
        <v>19.158015310279183</v>
      </c>
      <c r="F45" s="71">
        <v>11.098867487806894</v>
      </c>
      <c r="G45" s="128"/>
      <c r="H45" s="71">
        <v>24.3544020900903</v>
      </c>
      <c r="J45" s="69"/>
      <c r="K45" s="69"/>
      <c r="L45" s="69"/>
      <c r="M45" s="69"/>
      <c r="N45" s="69"/>
      <c r="O45" s="69"/>
      <c r="P45" s="69"/>
      <c r="Q45" s="69"/>
    </row>
    <row r="46" spans="1:17" s="70" customFormat="1" ht="15.75" x14ac:dyDescent="0.25">
      <c r="A46" s="68" t="s">
        <v>5</v>
      </c>
      <c r="B46" s="71">
        <v>37.393913925716376</v>
      </c>
      <c r="C46" s="71">
        <v>25.833928437084353</v>
      </c>
      <c r="D46" s="71">
        <v>28.641907042740613</v>
      </c>
      <c r="E46" s="71">
        <v>29.099281142591853</v>
      </c>
      <c r="F46" s="71">
        <v>14.642468584588064</v>
      </c>
      <c r="G46" s="128"/>
      <c r="H46" s="71">
        <v>27.207910154284438</v>
      </c>
      <c r="J46" s="69"/>
      <c r="K46" s="69"/>
      <c r="L46" s="69"/>
      <c r="M46" s="69"/>
      <c r="N46" s="69"/>
      <c r="O46" s="69"/>
      <c r="P46" s="69"/>
      <c r="Q46" s="69"/>
    </row>
    <row r="47" spans="1:17" s="70" customFormat="1" ht="18.75" x14ac:dyDescent="0.25">
      <c r="A47" s="74" t="s">
        <v>239</v>
      </c>
      <c r="B47" s="73"/>
      <c r="C47" s="73"/>
      <c r="D47" s="73"/>
      <c r="E47" s="73"/>
      <c r="F47" s="73"/>
      <c r="G47" s="73"/>
      <c r="H47" s="73"/>
      <c r="J47" s="69"/>
      <c r="K47" s="69"/>
      <c r="L47" s="69"/>
      <c r="M47" s="69"/>
      <c r="N47" s="69"/>
      <c r="O47" s="69"/>
      <c r="P47" s="69"/>
      <c r="Q47" s="69"/>
    </row>
    <row r="48" spans="1:17" s="70" customFormat="1" ht="15.75" x14ac:dyDescent="0.25">
      <c r="A48" s="68" t="s">
        <v>7</v>
      </c>
      <c r="B48" s="71">
        <v>132.22785647753756</v>
      </c>
      <c r="C48" s="71">
        <v>93.831743950485517</v>
      </c>
      <c r="D48" s="71">
        <v>85.472314483702732</v>
      </c>
      <c r="E48" s="71">
        <v>107.31575146629714</v>
      </c>
      <c r="F48" s="71">
        <v>179.48997458163248</v>
      </c>
      <c r="G48" s="128"/>
      <c r="H48" s="71">
        <v>112.04347869830167</v>
      </c>
      <c r="J48" s="69"/>
      <c r="K48" s="69"/>
      <c r="L48" s="69"/>
      <c r="M48" s="69"/>
      <c r="N48" s="69"/>
      <c r="O48" s="69"/>
      <c r="P48" s="69"/>
      <c r="Q48" s="69"/>
    </row>
    <row r="49" spans="1:19" s="70" customFormat="1" ht="15.75" x14ac:dyDescent="0.25">
      <c r="A49" s="68" t="s">
        <v>2</v>
      </c>
      <c r="B49" s="71">
        <v>177.07939608564257</v>
      </c>
      <c r="C49" s="71">
        <v>77.303950376785963</v>
      </c>
      <c r="D49" s="71">
        <v>75.199308961212651</v>
      </c>
      <c r="E49" s="71">
        <v>107.22741052631579</v>
      </c>
      <c r="F49" s="71">
        <v>153.8508002949435</v>
      </c>
      <c r="G49" s="128"/>
      <c r="H49" s="71">
        <v>106.49442556987192</v>
      </c>
      <c r="J49" s="69"/>
      <c r="K49" s="69"/>
      <c r="L49" s="69"/>
      <c r="M49" s="69"/>
      <c r="N49" s="69"/>
      <c r="O49" s="69"/>
      <c r="P49" s="69"/>
      <c r="Q49" s="69"/>
    </row>
    <row r="50" spans="1:19" s="70" customFormat="1" ht="15.75" x14ac:dyDescent="0.25">
      <c r="A50" s="68" t="s">
        <v>5</v>
      </c>
      <c r="B50" s="71">
        <v>111.86662885176155</v>
      </c>
      <c r="C50" s="71">
        <v>110.62417164587619</v>
      </c>
      <c r="D50" s="71">
        <v>95.206431852336394</v>
      </c>
      <c r="E50" s="71">
        <v>107.35965634412791</v>
      </c>
      <c r="F50" s="71">
        <v>193.92593126886061</v>
      </c>
      <c r="G50" s="128"/>
      <c r="H50" s="71">
        <v>115.84935197341846</v>
      </c>
      <c r="J50" s="69"/>
      <c r="K50" s="69"/>
      <c r="L50" s="69"/>
      <c r="M50" s="69"/>
      <c r="N50" s="69"/>
      <c r="O50" s="69"/>
      <c r="P50" s="69"/>
      <c r="Q50" s="69"/>
    </row>
    <row r="51" spans="1:19" s="70" customFormat="1" ht="15.75" x14ac:dyDescent="0.25">
      <c r="A51" s="69"/>
      <c r="B51" s="69"/>
      <c r="C51" s="69"/>
      <c r="D51" s="69"/>
      <c r="E51" s="69"/>
      <c r="F51" s="69"/>
      <c r="G51" s="106"/>
      <c r="H51" s="106"/>
      <c r="J51" s="69"/>
      <c r="K51" s="69"/>
      <c r="L51" s="69"/>
      <c r="M51" s="69"/>
      <c r="N51" s="69"/>
      <c r="O51" s="69"/>
      <c r="P51" s="69"/>
      <c r="Q51" s="69"/>
    </row>
    <row r="52" spans="1:19" s="70" customFormat="1" ht="15.75" x14ac:dyDescent="0.25">
      <c r="A52" s="69"/>
      <c r="B52" s="69"/>
      <c r="C52" s="69"/>
      <c r="D52" s="69"/>
      <c r="E52" s="69"/>
      <c r="F52" s="69"/>
      <c r="G52" s="106"/>
      <c r="H52" s="106"/>
      <c r="J52" s="69"/>
      <c r="K52" s="69"/>
      <c r="L52" s="69"/>
      <c r="M52" s="69"/>
      <c r="N52" s="69"/>
      <c r="O52" s="69"/>
      <c r="P52" s="69"/>
      <c r="Q52" s="69"/>
    </row>
    <row r="53" spans="1:19" s="67" customFormat="1" ht="24.95" customHeight="1" x14ac:dyDescent="0.3">
      <c r="A53" s="168" t="s">
        <v>221</v>
      </c>
      <c r="B53" s="169"/>
      <c r="C53" s="169"/>
      <c r="D53" s="169"/>
      <c r="E53" s="169"/>
      <c r="F53" s="169"/>
      <c r="G53" s="104"/>
      <c r="H53" s="104"/>
      <c r="J53" s="104"/>
      <c r="K53" s="104"/>
      <c r="L53" s="66"/>
      <c r="M53" s="66"/>
      <c r="N53" s="66"/>
      <c r="O53" s="66"/>
      <c r="P53" s="66"/>
      <c r="Q53" s="66"/>
    </row>
    <row r="54" spans="1:19" s="70" customFormat="1" ht="15.75" x14ac:dyDescent="0.25">
      <c r="A54" s="101" t="s">
        <v>6</v>
      </c>
      <c r="B54" s="99">
        <f>+B55+B56</f>
        <v>64.853325986399099</v>
      </c>
      <c r="C54" s="99">
        <f t="shared" ref="C54:F54" si="1">+C55+C56</f>
        <v>62.74877118538452</v>
      </c>
      <c r="D54" s="99">
        <f t="shared" si="1"/>
        <v>61.373404761904766</v>
      </c>
      <c r="E54" s="99">
        <f t="shared" si="1"/>
        <v>60.143488372093024</v>
      </c>
      <c r="F54" s="99">
        <f t="shared" si="1"/>
        <v>58.778656363636365</v>
      </c>
      <c r="G54" s="127"/>
      <c r="H54" s="106"/>
      <c r="J54" s="109"/>
      <c r="K54" s="69"/>
      <c r="L54" s="110"/>
      <c r="N54" s="69"/>
      <c r="O54" s="69"/>
      <c r="P54" s="69"/>
      <c r="Q54" s="69"/>
    </row>
    <row r="55" spans="1:19" s="70" customFormat="1" ht="15.75" x14ac:dyDescent="0.25">
      <c r="A55" s="68" t="s">
        <v>2</v>
      </c>
      <c r="B55" s="71">
        <v>42.655999999999999</v>
      </c>
      <c r="C55" s="71">
        <v>40.237000000000002</v>
      </c>
      <c r="D55" s="71">
        <v>38.515999999999998</v>
      </c>
      <c r="E55" s="71">
        <v>37.064</v>
      </c>
      <c r="F55" s="71">
        <v>35.524000000000001</v>
      </c>
      <c r="G55" s="128"/>
      <c r="H55" s="106"/>
      <c r="J55" s="109"/>
      <c r="K55" s="69"/>
      <c r="L55" s="110"/>
      <c r="N55" s="69"/>
      <c r="O55" s="69"/>
      <c r="P55" s="69"/>
      <c r="Q55" s="69"/>
      <c r="S55" s="70" t="s">
        <v>8</v>
      </c>
    </row>
    <row r="56" spans="1:19" s="70" customFormat="1" ht="15.75" x14ac:dyDescent="0.25">
      <c r="A56" s="68" t="s">
        <v>5</v>
      </c>
      <c r="B56" s="71">
        <v>22.1973259863991</v>
      </c>
      <c r="C56" s="71">
        <v>22.511771185384518</v>
      </c>
      <c r="D56" s="71">
        <v>22.857404761904768</v>
      </c>
      <c r="E56" s="71">
        <v>23.079488372093024</v>
      </c>
      <c r="F56" s="71">
        <v>23.254656363636364</v>
      </c>
      <c r="G56" s="128"/>
      <c r="H56" s="106"/>
      <c r="J56" s="109"/>
      <c r="K56" s="69"/>
      <c r="L56" s="110"/>
      <c r="N56" s="69"/>
      <c r="O56" s="69"/>
      <c r="P56" s="69"/>
      <c r="Q56" s="69"/>
    </row>
    <row r="57" spans="1:19" s="70" customFormat="1" ht="15.75" x14ac:dyDescent="0.25">
      <c r="A57" s="69"/>
      <c r="B57" s="69"/>
      <c r="C57" s="69"/>
      <c r="D57" s="69"/>
      <c r="E57" s="69"/>
      <c r="F57" s="69"/>
      <c r="G57" s="69"/>
      <c r="H57" s="106"/>
      <c r="I57" s="69"/>
      <c r="J57" s="69"/>
      <c r="K57" s="69"/>
      <c r="L57" s="69"/>
      <c r="M57" s="69"/>
      <c r="N57" s="69"/>
      <c r="O57" s="69"/>
      <c r="P57" s="69"/>
      <c r="Q57" s="69"/>
    </row>
  </sheetData>
  <mergeCells count="3">
    <mergeCell ref="A2:M2"/>
    <mergeCell ref="A1:M1"/>
    <mergeCell ref="A3:M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90EE-5C0D-4577-9758-DA3FF7C47538}">
  <sheetPr>
    <tabColor rgb="FF0000FF"/>
  </sheetPr>
  <dimension ref="A1:M59"/>
  <sheetViews>
    <sheetView showGridLines="0" tabSelected="1" zoomScale="80" zoomScaleNormal="80" workbookViewId="0">
      <pane xSplit="1" ySplit="5" topLeftCell="B30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B48" sqref="B48:F50"/>
    </sheetView>
  </sheetViews>
  <sheetFormatPr defaultColWidth="9.140625" defaultRowHeight="15.75" x14ac:dyDescent="0.25"/>
  <cols>
    <col min="1" max="1" width="59.85546875" style="2" customWidth="1"/>
    <col min="2" max="6" width="13.85546875" style="2" customWidth="1"/>
    <col min="7" max="7" width="4" style="2" customWidth="1"/>
    <col min="8" max="8" width="14.42578125" style="2" customWidth="1"/>
    <col min="9" max="12" width="11.7109375" style="2" customWidth="1"/>
    <col min="13" max="20" width="11.28515625" style="2" customWidth="1"/>
    <col min="21" max="16384" width="9.140625" style="2"/>
  </cols>
  <sheetData>
    <row r="1" spans="1:13" ht="90.6" customHeight="1" x14ac:dyDescent="0.25">
      <c r="A1" s="244" t="s">
        <v>80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ht="26.45" customHeight="1" x14ac:dyDescent="0.25">
      <c r="A2" s="247" t="s">
        <v>73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39.950000000000003" customHeight="1" x14ac:dyDescent="0.25">
      <c r="A3" s="248" t="s">
        <v>29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3" ht="9.6" customHeight="1" x14ac:dyDescent="0.25"/>
    <row r="5" spans="1:13" ht="24.6" customHeight="1" x14ac:dyDescent="0.3">
      <c r="B5" s="86">
        <f>++TLC!B5</f>
        <v>2018</v>
      </c>
      <c r="C5" s="86">
        <f>++TLC!C5</f>
        <v>2019</v>
      </c>
      <c r="D5" s="86">
        <f>++TLC!D5</f>
        <v>2020</v>
      </c>
      <c r="E5" s="86">
        <f>++TLC!E5</f>
        <v>2021</v>
      </c>
      <c r="F5" s="86">
        <f>++TLC!F5</f>
        <v>2022</v>
      </c>
      <c r="G5" s="86"/>
      <c r="H5" s="107" t="s">
        <v>114</v>
      </c>
      <c r="I5" s="87"/>
      <c r="J5" s="103"/>
      <c r="K5" s="108"/>
      <c r="L5" s="103"/>
      <c r="M5" s="87"/>
    </row>
    <row r="6" spans="1:13" ht="15.6" customHeight="1" x14ac:dyDescent="0.25">
      <c r="H6" s="8"/>
      <c r="J6" s="62"/>
      <c r="K6" s="64"/>
      <c r="L6" s="64"/>
    </row>
    <row r="7" spans="1:13" ht="24.95" customHeight="1" x14ac:dyDescent="0.25">
      <c r="A7" s="170" t="s">
        <v>222</v>
      </c>
      <c r="B7" s="171"/>
      <c r="C7" s="171"/>
      <c r="D7" s="171"/>
      <c r="E7" s="171"/>
      <c r="F7" s="171"/>
      <c r="G7" s="8"/>
      <c r="H7" s="8"/>
      <c r="J7" s="104"/>
      <c r="K7" s="66"/>
      <c r="L7" s="66"/>
    </row>
    <row r="8" spans="1:13" s="4" customFormat="1" ht="18.75" x14ac:dyDescent="0.25">
      <c r="A8" s="61" t="s">
        <v>4</v>
      </c>
      <c r="B8" s="102">
        <f>+B9+B10</f>
        <v>9.2638529999999975</v>
      </c>
      <c r="C8" s="102">
        <f>+C9+C10</f>
        <v>9.5924550000000028</v>
      </c>
      <c r="D8" s="102">
        <f>+D9+D10</f>
        <v>10.389295000000001</v>
      </c>
      <c r="E8" s="102">
        <f>+E9+E10</f>
        <v>11.963701000000004</v>
      </c>
      <c r="F8" s="102">
        <f>+F9+F10</f>
        <v>12.422534999999998</v>
      </c>
      <c r="G8" s="130"/>
      <c r="H8" s="7"/>
      <c r="J8" s="109"/>
      <c r="K8" s="69"/>
      <c r="L8" s="110"/>
    </row>
    <row r="9" spans="1:13" s="4" customFormat="1" ht="18.75" x14ac:dyDescent="0.25">
      <c r="A9" s="5" t="s">
        <v>81</v>
      </c>
      <c r="B9" s="28">
        <v>3.8510379999999995</v>
      </c>
      <c r="C9" s="28">
        <v>3.9643809999999999</v>
      </c>
      <c r="D9" s="28">
        <v>4.0375500000000004</v>
      </c>
      <c r="E9" s="28">
        <v>4.5040979999999999</v>
      </c>
      <c r="F9" s="28">
        <v>4.4872940000000003</v>
      </c>
      <c r="G9" s="111"/>
      <c r="H9" s="7"/>
      <c r="J9" s="109"/>
      <c r="K9" s="69"/>
      <c r="L9" s="110"/>
    </row>
    <row r="10" spans="1:13" s="4" customFormat="1" ht="18.75" x14ac:dyDescent="0.25">
      <c r="A10" s="5" t="s">
        <v>82</v>
      </c>
      <c r="B10" s="28">
        <v>5.4128149999999984</v>
      </c>
      <c r="C10" s="28">
        <v>5.6280740000000025</v>
      </c>
      <c r="D10" s="28">
        <v>6.3517450000000011</v>
      </c>
      <c r="E10" s="28">
        <v>7.4596030000000031</v>
      </c>
      <c r="F10" s="28">
        <v>7.9352409999999978</v>
      </c>
      <c r="G10" s="111"/>
      <c r="H10" s="7"/>
      <c r="J10" s="109"/>
      <c r="K10" s="69"/>
      <c r="L10" s="110"/>
    </row>
    <row r="11" spans="1:13" x14ac:dyDescent="0.25">
      <c r="A11" s="30" t="s">
        <v>28</v>
      </c>
      <c r="G11" s="8"/>
      <c r="H11" s="8"/>
    </row>
    <row r="12" spans="1:13" x14ac:dyDescent="0.25">
      <c r="G12" s="8"/>
      <c r="H12" s="8"/>
    </row>
    <row r="13" spans="1:13" s="4" customFormat="1" ht="24.95" customHeight="1" x14ac:dyDescent="0.25">
      <c r="A13" s="170" t="s">
        <v>223</v>
      </c>
      <c r="B13" s="171"/>
      <c r="C13" s="171"/>
      <c r="D13" s="171"/>
      <c r="E13" s="171"/>
      <c r="F13" s="171"/>
      <c r="G13" s="8"/>
      <c r="H13" s="171"/>
    </row>
    <row r="14" spans="1:13" s="4" customFormat="1" ht="18.75" x14ac:dyDescent="0.25">
      <c r="A14" s="116" t="s">
        <v>0</v>
      </c>
      <c r="G14" s="7"/>
    </row>
    <row r="15" spans="1:13" s="4" customFormat="1" ht="18.75" x14ac:dyDescent="0.25">
      <c r="A15" s="59" t="s">
        <v>4</v>
      </c>
      <c r="B15" s="26">
        <v>12.635605884008724</v>
      </c>
      <c r="C15" s="26">
        <v>14.129165932993526</v>
      </c>
      <c r="D15" s="26">
        <v>10.991817839279848</v>
      </c>
      <c r="E15" s="26">
        <v>14.371811935031214</v>
      </c>
      <c r="F15" s="26">
        <v>16.777403825223224</v>
      </c>
      <c r="G15" s="77"/>
      <c r="H15" s="26">
        <v>13.902104362684121</v>
      </c>
    </row>
    <row r="16" spans="1:13" s="4" customFormat="1" ht="18.75" x14ac:dyDescent="0.25">
      <c r="A16" s="60" t="s">
        <v>26</v>
      </c>
      <c r="B16" s="21">
        <v>15.856836280244677</v>
      </c>
      <c r="C16" s="21">
        <v>18.269514947053388</v>
      </c>
      <c r="D16" s="21">
        <v>14.119249947767019</v>
      </c>
      <c r="E16" s="21">
        <v>19.568544656368772</v>
      </c>
      <c r="F16" s="21">
        <v>23.774900950965243</v>
      </c>
      <c r="G16" s="77"/>
      <c r="H16" s="21">
        <v>18.461640262914532</v>
      </c>
    </row>
    <row r="17" spans="1:11" ht="18.75" x14ac:dyDescent="0.25">
      <c r="A17" s="61" t="s">
        <v>82</v>
      </c>
      <c r="B17" s="27">
        <v>6.5564775444939452</v>
      </c>
      <c r="C17" s="27">
        <v>6.4500928736899956</v>
      </c>
      <c r="D17" s="27">
        <v>5.9533608480819078</v>
      </c>
      <c r="E17" s="27">
        <v>6.6126039147123405</v>
      </c>
      <c r="F17" s="27">
        <v>6.6997461072700908</v>
      </c>
      <c r="G17" s="77"/>
      <c r="H17" s="27">
        <v>6.4688211151830561</v>
      </c>
    </row>
    <row r="18" spans="1:11" ht="18.75" x14ac:dyDescent="0.25">
      <c r="A18" s="117" t="s">
        <v>1</v>
      </c>
      <c r="B18" s="13"/>
      <c r="C18" s="13"/>
      <c r="D18" s="13"/>
      <c r="E18" s="13"/>
      <c r="F18" s="13"/>
      <c r="G18" s="135"/>
      <c r="H18" s="13"/>
    </row>
    <row r="19" spans="1:11" ht="18.75" x14ac:dyDescent="0.25">
      <c r="A19" s="59" t="s">
        <v>4</v>
      </c>
      <c r="B19" s="26">
        <v>5.6229278668423932</v>
      </c>
      <c r="C19" s="26">
        <v>6.1039675362630561</v>
      </c>
      <c r="D19" s="26">
        <v>3.5197267801440959</v>
      </c>
      <c r="E19" s="26">
        <v>6.8142591085419619</v>
      </c>
      <c r="F19" s="26">
        <v>6.2812719179397041</v>
      </c>
      <c r="G19" s="77"/>
      <c r="H19" s="26">
        <v>5.7128061784614017</v>
      </c>
    </row>
    <row r="20" spans="1:11" ht="18.75" x14ac:dyDescent="0.25">
      <c r="A20" s="60" t="s">
        <v>26</v>
      </c>
      <c r="B20" s="21">
        <v>6.7986604539044215</v>
      </c>
      <c r="C20" s="21">
        <v>7.6029102314591039</v>
      </c>
      <c r="D20" s="21">
        <v>3.8298077766878595</v>
      </c>
      <c r="E20" s="21">
        <v>9.0265791036628471</v>
      </c>
      <c r="F20" s="21">
        <v>9.8516141418168388</v>
      </c>
      <c r="G20" s="77"/>
      <c r="H20" s="21">
        <v>7.5043109299425925</v>
      </c>
    </row>
    <row r="21" spans="1:11" ht="18" customHeight="1" x14ac:dyDescent="0.25">
      <c r="A21" s="61" t="s">
        <v>82</v>
      </c>
      <c r="B21" s="27">
        <v>3.4040771761089195</v>
      </c>
      <c r="C21" s="27">
        <v>3.3238901976057855</v>
      </c>
      <c r="D21" s="27">
        <v>3.0201700477585312</v>
      </c>
      <c r="E21" s="27">
        <v>3.511058430321286</v>
      </c>
      <c r="F21" s="27">
        <v>1.139335276647554</v>
      </c>
      <c r="G21" s="77"/>
      <c r="H21" s="27">
        <v>2.7921663264249843</v>
      </c>
    </row>
    <row r="22" spans="1:11" ht="18.75" x14ac:dyDescent="0.25">
      <c r="A22" s="13"/>
      <c r="B22" s="24"/>
      <c r="C22" s="24"/>
      <c r="D22" s="24"/>
      <c r="E22" s="24"/>
      <c r="F22" s="24"/>
      <c r="G22" s="77"/>
      <c r="H22" s="24"/>
    </row>
    <row r="23" spans="1:11" x14ac:dyDescent="0.25">
      <c r="G23" s="8"/>
    </row>
    <row r="24" spans="1:11" ht="24.95" customHeight="1" x14ac:dyDescent="0.25">
      <c r="A24" s="170" t="s">
        <v>76</v>
      </c>
      <c r="B24" s="171"/>
      <c r="C24" s="171"/>
      <c r="D24" s="171"/>
      <c r="E24" s="171"/>
      <c r="F24" s="171"/>
      <c r="G24" s="8"/>
      <c r="H24" s="171"/>
      <c r="I24" s="4"/>
      <c r="J24" s="4"/>
      <c r="K24" s="4"/>
    </row>
    <row r="25" spans="1:11" ht="18.75" x14ac:dyDescent="0.25">
      <c r="A25" s="61" t="s">
        <v>4</v>
      </c>
      <c r="B25" s="97">
        <v>7.5690500594803298</v>
      </c>
      <c r="C25" s="97">
        <v>7.3497575925900076</v>
      </c>
      <c r="D25" s="97">
        <v>6.8824629467030771</v>
      </c>
      <c r="E25" s="97">
        <v>6.6797426941509652</v>
      </c>
      <c r="F25" s="97">
        <v>4.0971296320048607</v>
      </c>
      <c r="G25" s="93"/>
      <c r="H25" s="97">
        <v>6.4074250008202966</v>
      </c>
      <c r="I25" s="4"/>
      <c r="J25" s="4"/>
      <c r="K25" s="4"/>
    </row>
    <row r="26" spans="1:11" ht="18.75" x14ac:dyDescent="0.25">
      <c r="A26" s="5" t="s">
        <v>26</v>
      </c>
      <c r="B26" s="29">
        <v>6.8839455090824844</v>
      </c>
      <c r="C26" s="29">
        <v>6.8183662785872512</v>
      </c>
      <c r="D26" s="29">
        <v>6.3771835578122591</v>
      </c>
      <c r="E26" s="29">
        <v>5.9419819276742381</v>
      </c>
      <c r="F26" s="29">
        <v>3.392677985762123</v>
      </c>
      <c r="G26" s="93"/>
      <c r="H26" s="29">
        <v>5.7735514167147377</v>
      </c>
      <c r="I26" s="4"/>
      <c r="J26" s="4"/>
      <c r="K26" s="4"/>
    </row>
    <row r="27" spans="1:11" ht="18.75" x14ac:dyDescent="0.25">
      <c r="A27" s="5" t="s">
        <v>82</v>
      </c>
      <c r="B27" s="29">
        <v>29.969793892192808</v>
      </c>
      <c r="C27" s="29">
        <v>27.443925908610268</v>
      </c>
      <c r="D27" s="29">
        <v>26.310423596573596</v>
      </c>
      <c r="E27" s="29">
        <v>33.350652934147575</v>
      </c>
      <c r="F27" s="29">
        <v>27.584375623237179</v>
      </c>
      <c r="G27" s="93"/>
      <c r="H27" s="29">
        <v>29.009664240342975</v>
      </c>
      <c r="I27" s="4"/>
      <c r="J27" s="4"/>
      <c r="K27" s="4"/>
    </row>
    <row r="28" spans="1:11" ht="18.75" x14ac:dyDescent="0.25">
      <c r="G28" s="8"/>
      <c r="I28" s="4"/>
      <c r="J28" s="4"/>
      <c r="K28" s="4"/>
    </row>
    <row r="29" spans="1:11" x14ac:dyDescent="0.25">
      <c r="G29" s="8"/>
    </row>
    <row r="30" spans="1:11" ht="24.95" customHeight="1" x14ac:dyDescent="0.25">
      <c r="A30" s="170" t="s">
        <v>77</v>
      </c>
      <c r="B30" s="171"/>
      <c r="C30" s="171"/>
      <c r="D30" s="171"/>
      <c r="E30" s="171"/>
      <c r="F30" s="171"/>
      <c r="G30" s="8"/>
      <c r="H30" s="171"/>
    </row>
    <row r="31" spans="1:11" ht="18.75" x14ac:dyDescent="0.25">
      <c r="A31" s="61" t="s">
        <v>4</v>
      </c>
      <c r="B31" s="27">
        <v>10.373007475773893</v>
      </c>
      <c r="C31" s="27">
        <v>10.113517330690463</v>
      </c>
      <c r="D31" s="27">
        <v>6.4738226535775656</v>
      </c>
      <c r="E31" s="27">
        <v>12.846311545817921</v>
      </c>
      <c r="F31" s="27">
        <v>18.025983114498956</v>
      </c>
      <c r="G31" s="77"/>
      <c r="H31" s="27">
        <v>11.081726107955383</v>
      </c>
    </row>
    <row r="32" spans="1:11" ht="18.75" x14ac:dyDescent="0.25">
      <c r="A32" s="5" t="s">
        <v>26</v>
      </c>
      <c r="B32" s="28">
        <v>8.9603695231726768</v>
      </c>
      <c r="C32" s="28">
        <v>9.1458941507168845</v>
      </c>
      <c r="D32" s="28">
        <v>4.9029080412941912</v>
      </c>
      <c r="E32" s="28">
        <v>12.133214601579944</v>
      </c>
      <c r="F32" s="28">
        <v>22.143142479045423</v>
      </c>
      <c r="G32" s="77"/>
      <c r="H32" s="28">
        <v>10.48094463568439</v>
      </c>
    </row>
    <row r="33" spans="1:8" ht="18.75" x14ac:dyDescent="0.25">
      <c r="A33" s="5" t="s">
        <v>82</v>
      </c>
      <c r="B33" s="28">
        <v>20.982390415466444</v>
      </c>
      <c r="C33" s="28">
        <v>19.204188266754223</v>
      </c>
      <c r="D33" s="28">
        <v>21.114099489050357</v>
      </c>
      <c r="E33" s="28">
        <v>17.439326324461131</v>
      </c>
      <c r="F33" s="28">
        <v>1.142654701998792</v>
      </c>
      <c r="G33" s="77"/>
      <c r="H33" s="28">
        <v>15.345220346183892</v>
      </c>
    </row>
    <row r="34" spans="1:8" x14ac:dyDescent="0.25">
      <c r="G34" s="8"/>
    </row>
    <row r="35" spans="1:8" x14ac:dyDescent="0.25">
      <c r="G35" s="8"/>
    </row>
    <row r="36" spans="1:8" ht="24.95" customHeight="1" x14ac:dyDescent="0.25">
      <c r="A36" s="170" t="s">
        <v>78</v>
      </c>
      <c r="B36" s="171"/>
      <c r="C36" s="171"/>
      <c r="D36" s="171"/>
      <c r="E36" s="171"/>
      <c r="F36" s="171"/>
      <c r="G36" s="8"/>
      <c r="H36" s="171"/>
    </row>
    <row r="37" spans="1:8" ht="18.75" x14ac:dyDescent="0.25">
      <c r="A37" s="61" t="s">
        <v>4</v>
      </c>
      <c r="B37" s="27">
        <v>3.8635961529613958</v>
      </c>
      <c r="C37" s="27">
        <v>5.0921937240650834</v>
      </c>
      <c r="D37" s="27">
        <v>5.4307545026786368</v>
      </c>
      <c r="E37" s="27">
        <v>5.2240983298389541</v>
      </c>
      <c r="F37" s="27">
        <v>5.1588640415207676</v>
      </c>
      <c r="G37" s="77"/>
      <c r="H37" s="27">
        <v>4.9780770594316675</v>
      </c>
    </row>
    <row r="38" spans="1:8" ht="18.75" x14ac:dyDescent="0.25">
      <c r="A38" s="5" t="s">
        <v>26</v>
      </c>
      <c r="B38" s="28">
        <v>4.766677807035113</v>
      </c>
      <c r="C38" s="28">
        <v>6.5516995270802028</v>
      </c>
      <c r="D38" s="28">
        <v>7.0594392999741826</v>
      </c>
      <c r="E38" s="28">
        <v>6.6197936143172615</v>
      </c>
      <c r="F38" s="28">
        <v>6.8525884003556818</v>
      </c>
      <c r="G38" s="77"/>
      <c r="H38" s="28">
        <v>6.3862920247852184</v>
      </c>
    </row>
    <row r="39" spans="1:8" ht="18.75" x14ac:dyDescent="0.25">
      <c r="A39" s="5" t="s">
        <v>82</v>
      </c>
      <c r="B39" s="28">
        <v>2.1592941935019021</v>
      </c>
      <c r="C39" s="28">
        <v>2.3852596820866263</v>
      </c>
      <c r="D39" s="28">
        <v>2.8068579579312432</v>
      </c>
      <c r="E39" s="28">
        <v>3.1401947261804684</v>
      </c>
      <c r="F39" s="28">
        <v>2.719595535913784</v>
      </c>
      <c r="G39" s="77"/>
      <c r="H39" s="28">
        <v>2.6823037746300575</v>
      </c>
    </row>
    <row r="40" spans="1:8" x14ac:dyDescent="0.25">
      <c r="G40" s="8"/>
    </row>
    <row r="41" spans="1:8" x14ac:dyDescent="0.25">
      <c r="G41" s="8"/>
    </row>
    <row r="42" spans="1:8" ht="24.95" customHeight="1" x14ac:dyDescent="0.25">
      <c r="A42" s="173" t="s">
        <v>225</v>
      </c>
      <c r="B42" s="172"/>
      <c r="C42" s="172"/>
      <c r="D42" s="172"/>
      <c r="E42" s="172"/>
      <c r="F42" s="172"/>
      <c r="G42" s="7"/>
      <c r="H42" s="172"/>
    </row>
    <row r="43" spans="1:8" ht="18.75" x14ac:dyDescent="0.25">
      <c r="A43" s="74" t="s">
        <v>238</v>
      </c>
      <c r="B43" s="3"/>
      <c r="C43" s="3"/>
      <c r="D43" s="3"/>
      <c r="E43" s="3"/>
      <c r="F43" s="3"/>
      <c r="G43" s="138"/>
      <c r="H43" s="3"/>
    </row>
    <row r="44" spans="1:8" ht="18.75" x14ac:dyDescent="0.25">
      <c r="A44" s="5" t="s">
        <v>4</v>
      </c>
      <c r="B44" s="28">
        <v>15.049690803994963</v>
      </c>
      <c r="C44" s="28">
        <v>12.720236894517612</v>
      </c>
      <c r="D44" s="28">
        <v>9.3208345705844344</v>
      </c>
      <c r="E44" s="28">
        <v>8.6435460063737768</v>
      </c>
      <c r="F44" s="28">
        <v>22.632852312350099</v>
      </c>
      <c r="G44" s="77"/>
      <c r="H44" s="28">
        <v>13.851611974440429</v>
      </c>
    </row>
    <row r="45" spans="1:8" ht="18.75" x14ac:dyDescent="0.25">
      <c r="A45" s="5" t="s">
        <v>26</v>
      </c>
      <c r="B45" s="28">
        <v>28.348902295952417</v>
      </c>
      <c r="C45" s="28">
        <v>22.984950235610551</v>
      </c>
      <c r="D45" s="28">
        <v>16.08299587621206</v>
      </c>
      <c r="E45" s="28">
        <v>20.304442754131905</v>
      </c>
      <c r="F45" s="28">
        <v>56.9231033224032</v>
      </c>
      <c r="G45" s="77"/>
      <c r="H45" s="28">
        <v>29.368206585944272</v>
      </c>
    </row>
    <row r="46" spans="1:8" ht="18.75" x14ac:dyDescent="0.25">
      <c r="A46" s="5" t="s">
        <v>82</v>
      </c>
      <c r="B46" s="28">
        <v>5.5877437717086487</v>
      </c>
      <c r="C46" s="28">
        <v>5.4898354214958758</v>
      </c>
      <c r="D46" s="28">
        <v>5.0223993563973393</v>
      </c>
      <c r="E46" s="28">
        <v>1.6027126376564529</v>
      </c>
      <c r="F46" s="28">
        <v>3.2420817464775218</v>
      </c>
      <c r="G46" s="77"/>
      <c r="H46" s="28">
        <v>3.9870685785488345</v>
      </c>
    </row>
    <row r="47" spans="1:8" ht="18.75" x14ac:dyDescent="0.25">
      <c r="A47" s="74" t="s">
        <v>239</v>
      </c>
      <c r="B47" s="13"/>
      <c r="C47" s="13"/>
      <c r="D47" s="13"/>
      <c r="E47" s="13"/>
      <c r="F47" s="13"/>
      <c r="G47" s="135"/>
      <c r="H47" s="13"/>
    </row>
    <row r="48" spans="1:8" ht="18.75" x14ac:dyDescent="0.25">
      <c r="A48" s="5" t="s">
        <v>4</v>
      </c>
      <c r="B48" s="28">
        <v>43.308544520061268</v>
      </c>
      <c r="C48" s="28">
        <v>67.050039215429194</v>
      </c>
      <c r="D48" s="28">
        <v>93.009633724334378</v>
      </c>
      <c r="E48" s="28">
        <v>93.95245472338911</v>
      </c>
      <c r="F48" s="28">
        <v>35.529296401232912</v>
      </c>
      <c r="G48" s="77"/>
      <c r="H48" s="28">
        <v>57.789277693090838</v>
      </c>
    </row>
    <row r="49" spans="1:8" ht="18.75" x14ac:dyDescent="0.25">
      <c r="A49" s="5" t="s">
        <v>26</v>
      </c>
      <c r="B49" s="28">
        <v>44.600985411187963</v>
      </c>
      <c r="C49" s="28">
        <v>75.052759459664131</v>
      </c>
      <c r="D49" s="28">
        <v>111.24693736438549</v>
      </c>
      <c r="E49" s="28">
        <v>80.621017088521768</v>
      </c>
      <c r="F49" s="28">
        <v>30.65903981001501</v>
      </c>
      <c r="G49" s="77"/>
      <c r="H49" s="28">
        <v>55.763601598597759</v>
      </c>
    </row>
    <row r="50" spans="1:8" ht="18.75" x14ac:dyDescent="0.25">
      <c r="A50" s="5" t="s">
        <v>82</v>
      </c>
      <c r="B50" s="28">
        <v>38.643400301113346</v>
      </c>
      <c r="C50" s="28">
        <v>43.448655541602534</v>
      </c>
      <c r="D50" s="28">
        <v>55.886793517444509</v>
      </c>
      <c r="E50" s="28">
        <v>195.9299909665765</v>
      </c>
      <c r="F50" s="28">
        <v>83.884236998915526</v>
      </c>
      <c r="G50" s="77"/>
      <c r="H50" s="28">
        <v>67.275084985027561</v>
      </c>
    </row>
    <row r="51" spans="1:8" x14ac:dyDescent="0.25">
      <c r="G51" s="8"/>
      <c r="H51" s="8"/>
    </row>
    <row r="52" spans="1:8" x14ac:dyDescent="0.25">
      <c r="G52" s="8"/>
      <c r="H52" s="8"/>
    </row>
    <row r="53" spans="1:8" s="4" customFormat="1" ht="24.95" customHeight="1" x14ac:dyDescent="0.25">
      <c r="A53" s="170" t="s">
        <v>224</v>
      </c>
      <c r="B53" s="174"/>
      <c r="C53" s="174"/>
      <c r="D53" s="174"/>
      <c r="E53" s="174"/>
      <c r="F53" s="174"/>
      <c r="G53" s="131"/>
      <c r="H53" s="7"/>
    </row>
    <row r="54" spans="1:8" s="4" customFormat="1" ht="20.25" customHeight="1" x14ac:dyDescent="0.25">
      <c r="A54" s="61" t="s">
        <v>4</v>
      </c>
      <c r="B54" s="102">
        <v>135.41767151607962</v>
      </c>
      <c r="C54" s="102">
        <v>131.65303921568628</v>
      </c>
      <c r="D54" s="102">
        <v>127.08801871186867</v>
      </c>
      <c r="E54" s="102">
        <v>123.08606603773585</v>
      </c>
      <c r="F54" s="102">
        <v>127.31534444444445</v>
      </c>
      <c r="G54" s="132"/>
      <c r="H54" s="7"/>
    </row>
    <row r="55" spans="1:8" s="4" customFormat="1" ht="18.75" x14ac:dyDescent="0.25">
      <c r="A55" s="5" t="s">
        <v>26</v>
      </c>
      <c r="B55" s="28">
        <v>122.97199999999999</v>
      </c>
      <c r="C55" s="28">
        <v>118.73</v>
      </c>
      <c r="D55" s="28">
        <v>112.919</v>
      </c>
      <c r="E55" s="28">
        <v>107.12949999999999</v>
      </c>
      <c r="F55" s="28">
        <v>109.7174</v>
      </c>
      <c r="G55" s="77"/>
      <c r="H55" s="7"/>
    </row>
    <row r="56" spans="1:8" s="4" customFormat="1" ht="18.75" x14ac:dyDescent="0.25">
      <c r="A56" s="5" t="s">
        <v>82</v>
      </c>
      <c r="B56" s="28">
        <v>12.445671516079628</v>
      </c>
      <c r="C56" s="28">
        <v>12.923039215686273</v>
      </c>
      <c r="D56" s="28">
        <v>14.169018711868674</v>
      </c>
      <c r="E56" s="28">
        <v>15.956566037735854</v>
      </c>
      <c r="F56" s="28">
        <v>17.597944444444451</v>
      </c>
      <c r="G56" s="77"/>
      <c r="H56" s="7"/>
    </row>
    <row r="57" spans="1:8" s="4" customFormat="1" ht="18.75" x14ac:dyDescent="0.25">
      <c r="A57" s="2"/>
      <c r="B57" s="2"/>
      <c r="C57" s="2"/>
      <c r="D57" s="2"/>
      <c r="E57" s="2"/>
      <c r="F57" s="2"/>
      <c r="G57" s="2"/>
      <c r="H57" s="7"/>
    </row>
    <row r="58" spans="1:8" x14ac:dyDescent="0.25">
      <c r="H58" s="8"/>
    </row>
    <row r="59" spans="1:8" x14ac:dyDescent="0.25">
      <c r="H59" s="8"/>
    </row>
  </sheetData>
  <mergeCells count="3"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BCD0-0D04-402A-A894-99A1C07C166B}">
  <sheetPr>
    <tabColor rgb="FF00B050"/>
  </sheetPr>
  <dimension ref="A1:M57"/>
  <sheetViews>
    <sheetView showGridLines="0" zoomScale="80" zoomScaleNormal="80" workbookViewId="0">
      <pane xSplit="1" ySplit="5" topLeftCell="B6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H54" sqref="H54"/>
    </sheetView>
  </sheetViews>
  <sheetFormatPr defaultColWidth="9.140625" defaultRowHeight="15.75" x14ac:dyDescent="0.25"/>
  <cols>
    <col min="1" max="1" width="59.85546875" style="2" customWidth="1"/>
    <col min="2" max="6" width="13.85546875" style="2" customWidth="1"/>
    <col min="7" max="7" width="4" style="2" customWidth="1"/>
    <col min="8" max="8" width="14.42578125" style="2" customWidth="1"/>
    <col min="9" max="11" width="11.7109375" style="2" customWidth="1"/>
    <col min="12" max="12" width="8.85546875" style="2" customWidth="1"/>
    <col min="13" max="20" width="11.28515625" style="2" customWidth="1"/>
    <col min="21" max="16384" width="9.140625" style="2"/>
  </cols>
  <sheetData>
    <row r="1" spans="1:13" ht="90.6" customHeight="1" x14ac:dyDescent="0.25">
      <c r="A1" s="244" t="s">
        <v>80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ht="26.45" customHeight="1" x14ac:dyDescent="0.25">
      <c r="A2" s="247" t="s">
        <v>73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39.950000000000003" customHeight="1" x14ac:dyDescent="0.25">
      <c r="A3" s="249" t="s">
        <v>25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3" s="8" customFormat="1" ht="9.6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3" s="8" customFormat="1" ht="24.6" customHeight="1" x14ac:dyDescent="0.25">
      <c r="A5" s="9"/>
      <c r="B5" s="63">
        <f>+TLC!B5</f>
        <v>2018</v>
      </c>
      <c r="C5" s="63">
        <f>+TLC!C5</f>
        <v>2019</v>
      </c>
      <c r="D5" s="63">
        <f>+TLC!D5</f>
        <v>2020</v>
      </c>
      <c r="E5" s="63">
        <f>+TLC!E5</f>
        <v>2021</v>
      </c>
      <c r="F5" s="63">
        <f>+TLC!F5</f>
        <v>2022</v>
      </c>
      <c r="G5" s="63"/>
      <c r="H5" s="107" t="s">
        <v>114</v>
      </c>
      <c r="I5" s="89"/>
      <c r="J5" s="89"/>
      <c r="K5" s="89"/>
      <c r="L5" s="90"/>
      <c r="M5" s="90"/>
    </row>
    <row r="6" spans="1:13" ht="15.6" customHeight="1" x14ac:dyDescent="0.25"/>
    <row r="7" spans="1:13" s="4" customFormat="1" ht="24.95" customHeight="1" x14ac:dyDescent="0.25">
      <c r="A7" s="175" t="s">
        <v>226</v>
      </c>
      <c r="B7" s="176"/>
      <c r="C7" s="176"/>
      <c r="D7" s="176"/>
      <c r="E7" s="176"/>
      <c r="F7" s="176"/>
      <c r="G7" s="7"/>
    </row>
    <row r="8" spans="1:13" s="4" customFormat="1" ht="18.75" x14ac:dyDescent="0.25">
      <c r="A8" s="75" t="s">
        <v>24</v>
      </c>
      <c r="B8" s="31">
        <v>9.1793624999999999</v>
      </c>
      <c r="C8" s="31">
        <v>8.9459429999999998</v>
      </c>
      <c r="D8" s="31">
        <v>8.1199880000000011</v>
      </c>
      <c r="E8" s="31">
        <v>8.2321290000000005</v>
      </c>
      <c r="F8" s="31">
        <v>7.5904629999999997</v>
      </c>
      <c r="G8" s="111"/>
    </row>
    <row r="9" spans="1:13" s="4" customFormat="1" ht="18.75" x14ac:dyDescent="0.25">
      <c r="A9" s="82" t="s">
        <v>23</v>
      </c>
      <c r="B9" s="14"/>
      <c r="C9" s="14"/>
      <c r="D9" s="14"/>
      <c r="E9" s="14"/>
      <c r="F9" s="14"/>
      <c r="G9" s="111"/>
    </row>
    <row r="10" spans="1:13" s="4" customFormat="1" ht="18.75" x14ac:dyDescent="0.25">
      <c r="A10" s="16" t="s">
        <v>22</v>
      </c>
      <c r="B10" s="18">
        <v>19.151656773550453</v>
      </c>
      <c r="C10" s="18">
        <v>20.107438645652</v>
      </c>
      <c r="D10" s="18">
        <v>21.257420577468832</v>
      </c>
      <c r="E10" s="18">
        <v>22.106067579844773</v>
      </c>
      <c r="F10" s="18">
        <v>24.561084086701957</v>
      </c>
      <c r="G10" s="77"/>
    </row>
    <row r="11" spans="1:13" s="4" customFormat="1" ht="18.75" x14ac:dyDescent="0.25">
      <c r="A11" s="19" t="s">
        <v>21</v>
      </c>
      <c r="B11" s="21">
        <v>33.05787543328271</v>
      </c>
      <c r="C11" s="21">
        <v>31.051759619809342</v>
      </c>
      <c r="D11" s="21">
        <v>31.267854910925781</v>
      </c>
      <c r="E11" s="21">
        <v>26.535354858394598</v>
      </c>
      <c r="F11" s="21">
        <v>23.96625089196645</v>
      </c>
      <c r="G11" s="77"/>
    </row>
    <row r="12" spans="1:13" s="4" customFormat="1" ht="18.75" x14ac:dyDescent="0.25">
      <c r="A12" s="19" t="s">
        <v>20</v>
      </c>
      <c r="B12" s="21">
        <v>34.587433120798117</v>
      </c>
      <c r="C12" s="21">
        <v>33.825352999668624</v>
      </c>
      <c r="D12" s="21">
        <v>32.744737504145249</v>
      </c>
      <c r="E12" s="21">
        <v>36.798065142767854</v>
      </c>
      <c r="F12" s="21">
        <v>37.342414374414822</v>
      </c>
      <c r="G12" s="77"/>
    </row>
    <row r="13" spans="1:13" s="4" customFormat="1" ht="18.75" x14ac:dyDescent="0.25">
      <c r="A13" s="19" t="s">
        <v>19</v>
      </c>
      <c r="B13" s="21">
        <v>13.203034672368736</v>
      </c>
      <c r="C13" s="21">
        <v>15.015448734870033</v>
      </c>
      <c r="D13" s="21">
        <v>14.729987007460135</v>
      </c>
      <c r="E13" s="21">
        <v>14.560512418992758</v>
      </c>
      <c r="F13" s="21">
        <v>14.130250646916769</v>
      </c>
      <c r="G13" s="77"/>
    </row>
    <row r="14" spans="1:13" s="4" customFormat="1" ht="18.75" x14ac:dyDescent="0.25">
      <c r="A14" s="22" t="s">
        <v>16</v>
      </c>
      <c r="B14" s="23">
        <f>+B13+B12+B11+B10</f>
        <v>100.00000000000003</v>
      </c>
      <c r="C14" s="23">
        <f>+C13+C12+C11+C10</f>
        <v>100</v>
      </c>
      <c r="D14" s="23">
        <f>+D13+D12+D11+D10</f>
        <v>100</v>
      </c>
      <c r="E14" s="23">
        <f>+E13+E12+E11+E10</f>
        <v>99.999999999999986</v>
      </c>
      <c r="F14" s="23">
        <f>+F13+F12+F11+F10</f>
        <v>100</v>
      </c>
      <c r="G14" s="129"/>
    </row>
    <row r="15" spans="1:13" s="4" customFormat="1" ht="18.75" x14ac:dyDescent="0.25">
      <c r="A15" s="74" t="s">
        <v>83</v>
      </c>
      <c r="B15" s="14"/>
      <c r="C15" s="14"/>
      <c r="D15" s="14"/>
      <c r="E15" s="14"/>
      <c r="F15" s="24"/>
      <c r="G15" s="77"/>
    </row>
    <row r="16" spans="1:13" s="4" customFormat="1" ht="18.75" x14ac:dyDescent="0.25">
      <c r="A16" s="16" t="s">
        <v>22</v>
      </c>
      <c r="B16" s="17"/>
      <c r="C16" s="17"/>
      <c r="D16" s="17"/>
      <c r="E16" s="17"/>
      <c r="F16" s="18">
        <v>2.445323661940872</v>
      </c>
      <c r="G16" s="77"/>
    </row>
    <row r="17" spans="1:10" s="4" customFormat="1" ht="18.75" x14ac:dyDescent="0.25">
      <c r="A17" s="19" t="s">
        <v>21</v>
      </c>
      <c r="B17" s="20"/>
      <c r="C17" s="20"/>
      <c r="D17" s="20"/>
      <c r="E17" s="20"/>
      <c r="F17" s="21">
        <v>-16.721805320891541</v>
      </c>
      <c r="G17" s="77"/>
    </row>
    <row r="18" spans="1:10" s="4" customFormat="1" ht="18.75" x14ac:dyDescent="0.25">
      <c r="A18" s="19" t="s">
        <v>20</v>
      </c>
      <c r="B18" s="20"/>
      <c r="C18" s="20"/>
      <c r="D18" s="20"/>
      <c r="E18" s="20"/>
      <c r="F18" s="21">
        <v>-6.4306720480456683</v>
      </c>
      <c r="G18" s="77"/>
    </row>
    <row r="19" spans="1:10" s="4" customFormat="1" ht="18.75" x14ac:dyDescent="0.25">
      <c r="A19" s="19" t="s">
        <v>19</v>
      </c>
      <c r="B19" s="20"/>
      <c r="C19" s="20"/>
      <c r="D19" s="20"/>
      <c r="E19" s="20"/>
      <c r="F19" s="21">
        <v>-10.519313624847323</v>
      </c>
      <c r="G19" s="77"/>
    </row>
    <row r="20" spans="1:10" s="4" customFormat="1" ht="18.75" x14ac:dyDescent="0.25">
      <c r="A20" s="22" t="s">
        <v>18</v>
      </c>
      <c r="B20" s="12"/>
      <c r="C20" s="12"/>
      <c r="D20" s="12"/>
      <c r="E20" s="12"/>
      <c r="F20" s="25">
        <v>-7.7946543354702138</v>
      </c>
      <c r="G20" s="77"/>
    </row>
    <row r="21" spans="1:10" s="4" customFormat="1" ht="18.75" x14ac:dyDescent="0.25">
      <c r="A21" s="13"/>
      <c r="B21" s="14"/>
      <c r="C21" s="14"/>
      <c r="D21" s="14"/>
      <c r="E21" s="14"/>
      <c r="F21" s="14"/>
      <c r="G21" s="111"/>
    </row>
    <row r="22" spans="1:10" s="4" customFormat="1" ht="18.75" x14ac:dyDescent="0.25">
      <c r="A22" s="13"/>
      <c r="B22" s="14"/>
      <c r="C22" s="14"/>
      <c r="D22" s="14"/>
      <c r="E22" s="14"/>
      <c r="F22" s="14"/>
      <c r="G22" s="111"/>
    </row>
    <row r="23" spans="1:10" s="4" customFormat="1" ht="24.95" customHeight="1" x14ac:dyDescent="0.25">
      <c r="A23" s="175" t="s">
        <v>227</v>
      </c>
      <c r="B23" s="177"/>
      <c r="C23" s="177"/>
      <c r="D23" s="177"/>
      <c r="E23" s="177"/>
      <c r="F23" s="177"/>
      <c r="G23" s="136"/>
      <c r="H23" s="177"/>
    </row>
    <row r="24" spans="1:10" s="4" customFormat="1" ht="19.5" x14ac:dyDescent="0.25">
      <c r="A24" s="83" t="s">
        <v>0</v>
      </c>
      <c r="G24" s="7"/>
    </row>
    <row r="25" spans="1:10" s="4" customFormat="1" ht="18.75" x14ac:dyDescent="0.25">
      <c r="A25" s="81" t="s">
        <v>85</v>
      </c>
      <c r="B25" s="21">
        <v>17.441935646402467</v>
      </c>
      <c r="C25" s="21">
        <v>16.175907894785382</v>
      </c>
      <c r="D25" s="21">
        <v>13.278357061611414</v>
      </c>
      <c r="E25" s="21">
        <v>12.010319566177831</v>
      </c>
      <c r="F25" s="21">
        <v>11.986844544265614</v>
      </c>
      <c r="G25" s="77"/>
      <c r="H25" s="21">
        <v>14.321872678863306</v>
      </c>
    </row>
    <row r="26" spans="1:10" s="4" customFormat="1" ht="18.75" x14ac:dyDescent="0.25">
      <c r="A26" s="80" t="s">
        <v>86</v>
      </c>
      <c r="B26" s="33">
        <v>15.365811148267394</v>
      </c>
      <c r="C26" s="33">
        <v>13.202261847047165</v>
      </c>
      <c r="D26" s="33">
        <v>7.9789001702161535</v>
      </c>
      <c r="E26" s="33">
        <v>6.9050295947802569</v>
      </c>
      <c r="F26" s="33">
        <v>6.5920166516060457</v>
      </c>
      <c r="G26" s="137"/>
      <c r="H26" s="33">
        <v>10.358680254780497</v>
      </c>
    </row>
    <row r="27" spans="1:10" ht="19.5" x14ac:dyDescent="0.25">
      <c r="A27" s="84" t="s">
        <v>1</v>
      </c>
      <c r="B27" s="26"/>
      <c r="C27" s="26"/>
      <c r="D27" s="26"/>
      <c r="E27" s="26"/>
      <c r="F27" s="26"/>
      <c r="G27" s="77"/>
      <c r="H27" s="26"/>
    </row>
    <row r="28" spans="1:10" ht="18.75" x14ac:dyDescent="0.25">
      <c r="A28" s="81" t="s">
        <v>85</v>
      </c>
      <c r="B28" s="21">
        <v>-1.2736178574492472</v>
      </c>
      <c r="C28" s="21">
        <v>1.0563391696101796</v>
      </c>
      <c r="D28" s="21">
        <v>-10.151406627694533</v>
      </c>
      <c r="E28" s="21">
        <v>-6.200753170899052</v>
      </c>
      <c r="F28" s="21">
        <v>-8.2696931662798399</v>
      </c>
      <c r="G28" s="77"/>
      <c r="H28" s="21">
        <v>-4.7182440391495328</v>
      </c>
    </row>
    <row r="29" spans="1:10" ht="18.75" x14ac:dyDescent="0.25">
      <c r="A29" s="80" t="s">
        <v>86</v>
      </c>
      <c r="B29" s="33">
        <v>-1.8859842305343832</v>
      </c>
      <c r="C29" s="33">
        <v>1.157685266990218</v>
      </c>
      <c r="D29" s="33">
        <v>-15.215790964311546</v>
      </c>
      <c r="E29" s="33">
        <v>-9.3614385698368086</v>
      </c>
      <c r="F29" s="33">
        <v>-12.583256497944797</v>
      </c>
      <c r="G29" s="137"/>
      <c r="H29" s="33">
        <v>-7.0482865083550648</v>
      </c>
    </row>
    <row r="30" spans="1:10" x14ac:dyDescent="0.25">
      <c r="G30" s="8"/>
    </row>
    <row r="31" spans="1:10" x14ac:dyDescent="0.25">
      <c r="G31" s="8"/>
    </row>
    <row r="32" spans="1:10" ht="24.95" customHeight="1" x14ac:dyDescent="0.25">
      <c r="A32" s="175" t="s">
        <v>228</v>
      </c>
      <c r="B32" s="178"/>
      <c r="C32" s="178"/>
      <c r="D32" s="178"/>
      <c r="E32" s="178"/>
      <c r="F32" s="178"/>
      <c r="G32" s="77"/>
      <c r="H32" s="178"/>
      <c r="I32" s="4"/>
      <c r="J32" s="4"/>
    </row>
    <row r="33" spans="1:10" s="8" customFormat="1" ht="18.75" x14ac:dyDescent="0.25">
      <c r="A33" s="79" t="s">
        <v>85</v>
      </c>
      <c r="B33" s="76">
        <v>38.625298628820502</v>
      </c>
      <c r="C33" s="76">
        <v>33.74749209498323</v>
      </c>
      <c r="D33" s="76">
        <v>30.461063211503671</v>
      </c>
      <c r="E33" s="76">
        <v>36.941265438403939</v>
      </c>
      <c r="F33" s="76">
        <v>37.367832266934528</v>
      </c>
      <c r="G33" s="77"/>
      <c r="H33" s="76">
        <v>35.323920159452129</v>
      </c>
      <c r="I33" s="7"/>
      <c r="J33" s="7"/>
    </row>
    <row r="34" spans="1:10" s="8" customFormat="1" ht="18.75" x14ac:dyDescent="0.25">
      <c r="A34" s="80" t="s">
        <v>94</v>
      </c>
      <c r="B34" s="35">
        <v>45.399649646839521</v>
      </c>
      <c r="C34" s="35">
        <v>39.542184053716703</v>
      </c>
      <c r="D34" s="35">
        <v>35.349354367096034</v>
      </c>
      <c r="E34" s="35">
        <v>44.484234346353993</v>
      </c>
      <c r="F34" s="35">
        <v>44.588988818084232</v>
      </c>
      <c r="G34" s="137"/>
      <c r="H34" s="35">
        <v>41.713150679889999</v>
      </c>
      <c r="I34" s="7"/>
      <c r="J34" s="7"/>
    </row>
    <row r="35" spans="1:10" ht="18.75" x14ac:dyDescent="0.25">
      <c r="G35" s="8"/>
      <c r="H35" s="4"/>
      <c r="I35" s="4"/>
      <c r="J35" s="4"/>
    </row>
    <row r="36" spans="1:10" ht="18.75" x14ac:dyDescent="0.25">
      <c r="G36" s="8"/>
      <c r="H36" s="4"/>
      <c r="I36" s="4"/>
      <c r="J36" s="4"/>
    </row>
    <row r="37" spans="1:10" ht="24.95" customHeight="1" x14ac:dyDescent="0.25">
      <c r="A37" s="175" t="s">
        <v>230</v>
      </c>
      <c r="B37" s="178"/>
      <c r="C37" s="178"/>
      <c r="D37" s="178"/>
      <c r="E37" s="178"/>
      <c r="F37" s="178"/>
      <c r="G37" s="77"/>
      <c r="H37" s="178"/>
    </row>
    <row r="38" spans="1:10" s="8" customFormat="1" ht="18.75" x14ac:dyDescent="0.25">
      <c r="A38" s="79" t="s">
        <v>85</v>
      </c>
      <c r="B38" s="76">
        <v>10.387134493209448</v>
      </c>
      <c r="C38" s="76">
        <v>1.1822152347096953</v>
      </c>
      <c r="D38" s="76">
        <v>-18.375100856545927</v>
      </c>
      <c r="E38" s="76">
        <v>-9.9895594857732242</v>
      </c>
      <c r="F38" s="76">
        <v>-14.136909532537143</v>
      </c>
      <c r="G38" s="77"/>
      <c r="H38" s="76">
        <v>-5.8688213483288898</v>
      </c>
    </row>
    <row r="39" spans="1:10" s="8" customFormat="1" ht="18.75" x14ac:dyDescent="0.25">
      <c r="A39" s="80" t="s">
        <v>86</v>
      </c>
      <c r="B39" s="36">
        <v>11.599466770550567</v>
      </c>
      <c r="C39" s="36">
        <v>1.3069905697743127</v>
      </c>
      <c r="D39" s="36">
        <v>-20.401069042844771</v>
      </c>
      <c r="E39" s="36">
        <v>-10.857580793641628</v>
      </c>
      <c r="F39" s="36">
        <v>-15.431591816616198</v>
      </c>
      <c r="G39" s="77"/>
      <c r="H39" s="36">
        <v>-6.4665584577819128</v>
      </c>
    </row>
    <row r="40" spans="1:10" x14ac:dyDescent="0.25">
      <c r="G40" s="8"/>
    </row>
    <row r="41" spans="1:10" x14ac:dyDescent="0.25">
      <c r="G41" s="8"/>
    </row>
    <row r="42" spans="1:10" ht="24.95" customHeight="1" x14ac:dyDescent="0.25">
      <c r="A42" s="175" t="s">
        <v>229</v>
      </c>
      <c r="B42" s="179"/>
      <c r="C42" s="179"/>
      <c r="D42" s="179"/>
      <c r="E42" s="179"/>
      <c r="F42" s="179"/>
      <c r="G42" s="8"/>
      <c r="H42" s="179"/>
    </row>
    <row r="43" spans="1:10" ht="18.75" x14ac:dyDescent="0.25">
      <c r="A43" s="78" t="s">
        <v>84</v>
      </c>
      <c r="B43" s="37">
        <v>45.535319037678271</v>
      </c>
      <c r="C43" s="37">
        <v>44.77686701111331</v>
      </c>
      <c r="D43" s="37">
        <v>49.435282416673516</v>
      </c>
      <c r="E43" s="37">
        <v>47.872670605623398</v>
      </c>
      <c r="F43" s="37">
        <v>42.350604963096458</v>
      </c>
      <c r="G43" s="77"/>
      <c r="H43" s="37">
        <v>46.012944957739791</v>
      </c>
    </row>
    <row r="44" spans="1:10" x14ac:dyDescent="0.25">
      <c r="A44" s="38" t="s">
        <v>17</v>
      </c>
      <c r="G44" s="8"/>
    </row>
    <row r="45" spans="1:10" x14ac:dyDescent="0.25">
      <c r="G45" s="8"/>
    </row>
    <row r="46" spans="1:10" x14ac:dyDescent="0.25">
      <c r="G46" s="8"/>
    </row>
    <row r="47" spans="1:10" ht="24.95" customHeight="1" x14ac:dyDescent="0.25">
      <c r="A47" s="180" t="s">
        <v>241</v>
      </c>
      <c r="B47" s="178"/>
      <c r="C47" s="178"/>
      <c r="D47" s="178"/>
      <c r="E47" s="178"/>
      <c r="F47" s="178"/>
      <c r="G47" s="77"/>
      <c r="H47" s="178"/>
    </row>
    <row r="48" spans="1:10" s="8" customFormat="1" ht="24.95" customHeight="1" x14ac:dyDescent="0.25">
      <c r="A48" s="74" t="s">
        <v>238</v>
      </c>
      <c r="B48" s="186"/>
      <c r="C48" s="186"/>
      <c r="D48" s="186"/>
      <c r="E48" s="186"/>
      <c r="F48" s="186"/>
      <c r="G48" s="77"/>
      <c r="H48" s="186"/>
    </row>
    <row r="49" spans="1:9" ht="18.75" x14ac:dyDescent="0.25">
      <c r="A49" s="81" t="s">
        <v>85</v>
      </c>
      <c r="B49" s="187">
        <v>15.566211705878267</v>
      </c>
      <c r="C49" s="187">
        <v>13.995181950075022</v>
      </c>
      <c r="D49" s="187">
        <v>12.55764171080056</v>
      </c>
      <c r="E49" s="187">
        <v>16.758544478591141</v>
      </c>
      <c r="F49" s="187">
        <v>8.5405198602509493</v>
      </c>
      <c r="G49" s="77"/>
      <c r="H49" s="187">
        <v>13.617059502550944</v>
      </c>
      <c r="I49" s="8"/>
    </row>
    <row r="50" spans="1:9" ht="18.75" x14ac:dyDescent="0.25">
      <c r="A50" s="80" t="s">
        <v>86</v>
      </c>
      <c r="B50" s="36">
        <v>14.017153216369843</v>
      </c>
      <c r="C50" s="36">
        <v>12.891643247167659</v>
      </c>
      <c r="D50" s="36">
        <v>8.4677379183531762</v>
      </c>
      <c r="E50" s="36">
        <v>12.081578881662018</v>
      </c>
      <c r="F50" s="36">
        <v>1.6745790261760622</v>
      </c>
      <c r="G50" s="77"/>
      <c r="H50" s="36">
        <v>10.242132089380512</v>
      </c>
      <c r="I50" s="8"/>
    </row>
    <row r="51" spans="1:9" x14ac:dyDescent="0.25">
      <c r="G51" s="8"/>
    </row>
    <row r="52" spans="1:9" x14ac:dyDescent="0.25">
      <c r="G52" s="8"/>
    </row>
    <row r="53" spans="1:9" s="4" customFormat="1" ht="24.95" customHeight="1" x14ac:dyDescent="0.25">
      <c r="A53" s="175" t="s">
        <v>231</v>
      </c>
      <c r="B53" s="176"/>
      <c r="C53" s="176"/>
      <c r="D53" s="176"/>
      <c r="E53" s="176"/>
      <c r="F53" s="176"/>
      <c r="G53" s="7"/>
    </row>
    <row r="54" spans="1:9" s="4" customFormat="1" ht="18.75" x14ac:dyDescent="0.25">
      <c r="A54" s="91" t="s">
        <v>87</v>
      </c>
      <c r="B54" s="85">
        <v>21.231999999999999</v>
      </c>
      <c r="C54" s="85">
        <v>21.515000000000001</v>
      </c>
      <c r="D54" s="85">
        <v>21.505500000000001</v>
      </c>
      <c r="E54" s="85">
        <v>21.143999999999998</v>
      </c>
      <c r="F54" s="85">
        <v>20.952000000000002</v>
      </c>
      <c r="G54" s="111"/>
    </row>
    <row r="55" spans="1:9" x14ac:dyDescent="0.25">
      <c r="G55" s="8"/>
    </row>
    <row r="56" spans="1:9" x14ac:dyDescent="0.25">
      <c r="G56" s="8"/>
    </row>
    <row r="57" spans="1:9" x14ac:dyDescent="0.25">
      <c r="G57" s="8"/>
    </row>
  </sheetData>
  <mergeCells count="3">
    <mergeCell ref="A3:K3"/>
    <mergeCell ref="A1:M1"/>
    <mergeCell ref="A2:M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9B4A7-8737-43F6-8FBE-C31C5BC8AC31}">
  <sheetPr>
    <tabColor rgb="FF7030A0"/>
  </sheetPr>
  <dimension ref="A1:N57"/>
  <sheetViews>
    <sheetView showGridLines="0" zoomScale="80" zoomScaleNormal="80" workbookViewId="0">
      <pane xSplit="1" ySplit="5" topLeftCell="B6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L39" sqref="L39"/>
    </sheetView>
  </sheetViews>
  <sheetFormatPr defaultColWidth="9.140625" defaultRowHeight="15.75" x14ac:dyDescent="0.25"/>
  <cols>
    <col min="1" max="1" width="59.85546875" style="2" customWidth="1"/>
    <col min="2" max="6" width="13.85546875" style="2" customWidth="1"/>
    <col min="7" max="7" width="4" style="2" customWidth="1"/>
    <col min="8" max="8" width="14.42578125" style="2" customWidth="1"/>
    <col min="9" max="12" width="11.7109375" style="2" customWidth="1"/>
    <col min="13" max="21" width="11.28515625" style="2" customWidth="1"/>
    <col min="22" max="16384" width="9.140625" style="2"/>
  </cols>
  <sheetData>
    <row r="1" spans="1:14" ht="90.6" customHeight="1" x14ac:dyDescent="0.25">
      <c r="A1" s="244" t="s">
        <v>80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26.45" customHeight="1" x14ac:dyDescent="0.25">
      <c r="A2" s="247" t="s">
        <v>73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39.950000000000003" customHeight="1" x14ac:dyDescent="0.25">
      <c r="A3" s="251" t="s">
        <v>9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4" s="8" customFormat="1" ht="9.6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4" s="8" customFormat="1" ht="24.6" customHeight="1" x14ac:dyDescent="0.25">
      <c r="A5" s="9"/>
      <c r="B5" s="63">
        <f>' TV'!B5</f>
        <v>2018</v>
      </c>
      <c r="C5" s="63">
        <f>' TV'!C5</f>
        <v>2019</v>
      </c>
      <c r="D5" s="63">
        <f>' TV'!D5</f>
        <v>2020</v>
      </c>
      <c r="E5" s="63">
        <f>' TV'!E5</f>
        <v>2021</v>
      </c>
      <c r="F5" s="63">
        <f>' TV'!F5</f>
        <v>2022</v>
      </c>
      <c r="G5" s="63"/>
      <c r="H5" s="107" t="s">
        <v>114</v>
      </c>
      <c r="I5" s="89"/>
      <c r="J5" s="89"/>
      <c r="K5" s="89"/>
      <c r="L5" s="89"/>
      <c r="M5" s="90"/>
      <c r="N5" s="90"/>
    </row>
    <row r="6" spans="1:14" ht="15.6" customHeight="1" x14ac:dyDescent="0.25">
      <c r="H6" s="8"/>
    </row>
    <row r="7" spans="1:14" s="4" customFormat="1" ht="24.95" customHeight="1" x14ac:dyDescent="0.25">
      <c r="A7" s="181" t="s">
        <v>232</v>
      </c>
      <c r="B7" s="182"/>
      <c r="C7" s="182"/>
      <c r="D7" s="182"/>
      <c r="E7" s="182"/>
      <c r="F7" s="182"/>
      <c r="G7" s="7"/>
      <c r="H7" s="7"/>
    </row>
    <row r="8" spans="1:14" s="4" customFormat="1" ht="18.75" x14ac:dyDescent="0.25">
      <c r="A8" s="95" t="s">
        <v>10</v>
      </c>
      <c r="B8" s="14">
        <v>4.6156600000000001</v>
      </c>
      <c r="C8" s="14">
        <v>4.3275488690744925</v>
      </c>
      <c r="D8" s="14">
        <v>3.7113149999999999</v>
      </c>
      <c r="E8" s="14">
        <v>3.9972820000000007</v>
      </c>
      <c r="F8" s="14">
        <v>4.2366640000000011</v>
      </c>
      <c r="G8" s="111"/>
      <c r="H8" s="7"/>
    </row>
    <row r="9" spans="1:14" s="4" customFormat="1" ht="18.75" x14ac:dyDescent="0.25">
      <c r="A9" s="11" t="s">
        <v>11</v>
      </c>
      <c r="B9" s="12">
        <v>3.955584</v>
      </c>
      <c r="C9" s="12">
        <v>3.8524125763778629</v>
      </c>
      <c r="D9" s="12">
        <v>3.3442357477611941</v>
      </c>
      <c r="E9" s="12">
        <v>3.5920122767641298</v>
      </c>
      <c r="F9" s="12">
        <v>3.6640733256047815</v>
      </c>
      <c r="G9" s="111"/>
      <c r="H9" s="7"/>
    </row>
    <row r="10" spans="1:14" s="4" customFormat="1" ht="18.75" x14ac:dyDescent="0.25">
      <c r="A10" s="15" t="s">
        <v>93</v>
      </c>
      <c r="B10" s="14"/>
      <c r="C10" s="14"/>
      <c r="D10" s="14"/>
      <c r="E10" s="14"/>
      <c r="F10" s="14"/>
      <c r="G10" s="111"/>
      <c r="H10" s="7"/>
    </row>
    <row r="11" spans="1:14" s="4" customFormat="1" ht="18.75" x14ac:dyDescent="0.25">
      <c r="A11" s="16" t="s">
        <v>12</v>
      </c>
      <c r="B11" s="18">
        <v>45.604745089473518</v>
      </c>
      <c r="C11" s="18">
        <v>41.708109247736161</v>
      </c>
      <c r="D11" s="18">
        <v>43.099744089675234</v>
      </c>
      <c r="E11" s="18">
        <v>39.681275739981018</v>
      </c>
      <c r="F11" s="18">
        <v>36.510788096817208</v>
      </c>
      <c r="G11" s="77"/>
      <c r="H11" s="7"/>
    </row>
    <row r="12" spans="1:14" s="4" customFormat="1" ht="18.75" x14ac:dyDescent="0.25">
      <c r="A12" s="19" t="s">
        <v>13</v>
      </c>
      <c r="B12" s="21">
        <v>31.392512458337375</v>
      </c>
      <c r="C12" s="21">
        <v>30.588553446943862</v>
      </c>
      <c r="D12" s="21">
        <v>28.784566581553133</v>
      </c>
      <c r="E12" s="21">
        <v>31.067472129211954</v>
      </c>
      <c r="F12" s="21">
        <v>29.650649845165276</v>
      </c>
      <c r="G12" s="77"/>
      <c r="H12" s="7"/>
    </row>
    <row r="13" spans="1:14" s="4" customFormat="1" ht="18.75" x14ac:dyDescent="0.25">
      <c r="A13" s="19" t="s">
        <v>14</v>
      </c>
      <c r="B13" s="21">
        <v>11.509476223991198</v>
      </c>
      <c r="C13" s="21">
        <v>12.551822797096261</v>
      </c>
      <c r="D13" s="21">
        <v>12.81970029436496</v>
      </c>
      <c r="E13" s="21">
        <v>11.850739006478967</v>
      </c>
      <c r="F13" s="21">
        <v>14.56807636107815</v>
      </c>
      <c r="G13" s="77"/>
      <c r="H13" s="7"/>
    </row>
    <row r="14" spans="1:14" s="4" customFormat="1" ht="18.75" x14ac:dyDescent="0.25">
      <c r="A14" s="19" t="s">
        <v>15</v>
      </c>
      <c r="B14" s="21">
        <v>11.493266228197911</v>
      </c>
      <c r="C14" s="21">
        <v>15.151514508223713</v>
      </c>
      <c r="D14" s="21">
        <v>15.295989034406677</v>
      </c>
      <c r="E14" s="21">
        <v>17.400513124328068</v>
      </c>
      <c r="F14" s="21">
        <v>19.270485696939375</v>
      </c>
      <c r="G14" s="77"/>
      <c r="H14" s="7"/>
    </row>
    <row r="15" spans="1:14" s="4" customFormat="1" ht="18.75" x14ac:dyDescent="0.25">
      <c r="A15" s="22" t="s">
        <v>16</v>
      </c>
      <c r="B15" s="23">
        <f t="shared" ref="B15:E15" si="0">+B14+B13+B12+B11</f>
        <v>100</v>
      </c>
      <c r="C15" s="23">
        <f t="shared" si="0"/>
        <v>100</v>
      </c>
      <c r="D15" s="23">
        <f t="shared" si="0"/>
        <v>100</v>
      </c>
      <c r="E15" s="23">
        <f t="shared" si="0"/>
        <v>100</v>
      </c>
      <c r="F15" s="23">
        <f>+F14+F13+F12+F11</f>
        <v>100</v>
      </c>
      <c r="G15" s="129"/>
      <c r="H15" s="7"/>
    </row>
    <row r="16" spans="1:14" s="4" customFormat="1" ht="18.75" x14ac:dyDescent="0.25">
      <c r="A16" s="13"/>
      <c r="B16" s="14"/>
      <c r="C16" s="14"/>
      <c r="D16" s="14"/>
      <c r="E16" s="14"/>
      <c r="F16" s="14"/>
      <c r="G16" s="111"/>
      <c r="H16" s="7"/>
    </row>
    <row r="17" spans="1:12" s="4" customFormat="1" ht="18.75" x14ac:dyDescent="0.25">
      <c r="A17" s="13"/>
      <c r="B17" s="14"/>
      <c r="C17" s="14"/>
      <c r="D17" s="14"/>
      <c r="E17" s="14"/>
      <c r="F17" s="14"/>
      <c r="G17" s="111"/>
      <c r="H17" s="7"/>
    </row>
    <row r="18" spans="1:12" s="4" customFormat="1" ht="24.95" customHeight="1" x14ac:dyDescent="0.25">
      <c r="A18" s="181" t="s">
        <v>233</v>
      </c>
      <c r="B18" s="183"/>
      <c r="C18" s="183"/>
      <c r="D18" s="183"/>
      <c r="E18" s="183"/>
      <c r="F18" s="183"/>
      <c r="G18" s="135"/>
      <c r="H18" s="183"/>
    </row>
    <row r="19" spans="1:12" s="4" customFormat="1" ht="21" x14ac:dyDescent="0.25">
      <c r="A19" s="96" t="s">
        <v>0</v>
      </c>
      <c r="B19" s="24">
        <v>12.002595511801131</v>
      </c>
      <c r="C19" s="24">
        <v>10.81034283443096</v>
      </c>
      <c r="D19" s="24">
        <v>8.5605979551722289</v>
      </c>
      <c r="E19" s="24">
        <v>11.582430761702582</v>
      </c>
      <c r="F19" s="24">
        <v>14.408860367496699</v>
      </c>
      <c r="G19" s="77"/>
      <c r="H19" s="24">
        <v>11.551684063976891</v>
      </c>
    </row>
    <row r="20" spans="1:12" ht="21" x14ac:dyDescent="0.25">
      <c r="A20" s="113" t="s">
        <v>1</v>
      </c>
      <c r="B20" s="25">
        <v>6.7802654441618317</v>
      </c>
      <c r="C20" s="25">
        <v>-0.13067745961045835</v>
      </c>
      <c r="D20" s="25">
        <v>-5.4016499273168606</v>
      </c>
      <c r="E20" s="25">
        <v>3.6506911446327845</v>
      </c>
      <c r="F20" s="25">
        <v>7.7254887335885094</v>
      </c>
      <c r="G20" s="77"/>
      <c r="H20" s="25">
        <v>2.7769293237379373</v>
      </c>
    </row>
    <row r="21" spans="1:12" x14ac:dyDescent="0.25">
      <c r="G21" s="8"/>
      <c r="H21" s="8"/>
    </row>
    <row r="22" spans="1:12" ht="18.75" x14ac:dyDescent="0.25">
      <c r="A22" s="13"/>
      <c r="B22" s="14"/>
      <c r="C22" s="14"/>
      <c r="D22" s="14"/>
      <c r="E22" s="14"/>
      <c r="F22" s="14"/>
      <c r="G22" s="111"/>
      <c r="H22" s="111"/>
      <c r="I22" s="14"/>
      <c r="J22" s="14"/>
      <c r="K22" s="14"/>
      <c r="L22" s="14"/>
    </row>
    <row r="23" spans="1:12" ht="24.95" customHeight="1" x14ac:dyDescent="0.25">
      <c r="A23" s="181" t="s">
        <v>234</v>
      </c>
      <c r="B23" s="184"/>
      <c r="C23" s="184"/>
      <c r="D23" s="184"/>
      <c r="E23" s="184"/>
      <c r="F23" s="184"/>
      <c r="G23" s="8"/>
      <c r="H23" s="184"/>
      <c r="I23" s="4"/>
      <c r="J23" s="4"/>
      <c r="K23" s="4"/>
    </row>
    <row r="24" spans="1:12" ht="18.75" x14ac:dyDescent="0.25">
      <c r="A24" s="91" t="s">
        <v>88</v>
      </c>
      <c r="B24" s="28">
        <v>38.062906588996064</v>
      </c>
      <c r="C24" s="28">
        <v>39.025523868837439</v>
      </c>
      <c r="D24" s="28">
        <v>38.168124491097394</v>
      </c>
      <c r="E24" s="28">
        <v>33.98290537605412</v>
      </c>
      <c r="F24" s="28">
        <v>32.926302769929734</v>
      </c>
      <c r="G24" s="77"/>
      <c r="H24" s="124">
        <v>36.350248082978496</v>
      </c>
      <c r="I24" s="4"/>
      <c r="J24" s="4"/>
      <c r="K24" s="4"/>
    </row>
    <row r="25" spans="1:12" ht="18.75" x14ac:dyDescent="0.25">
      <c r="G25" s="8"/>
      <c r="H25" s="112"/>
      <c r="I25" s="4"/>
      <c r="J25" s="4"/>
      <c r="K25" s="4"/>
    </row>
    <row r="26" spans="1:12" ht="18.75" x14ac:dyDescent="0.25">
      <c r="G26" s="8"/>
      <c r="H26" s="112"/>
      <c r="I26" s="4"/>
      <c r="J26" s="4"/>
      <c r="K26" s="4"/>
    </row>
    <row r="27" spans="1:12" ht="24.95" customHeight="1" x14ac:dyDescent="0.25">
      <c r="A27" s="181" t="s">
        <v>235</v>
      </c>
      <c r="B27" s="184"/>
      <c r="C27" s="184"/>
      <c r="D27" s="184"/>
      <c r="E27" s="184"/>
      <c r="F27" s="184"/>
      <c r="G27" s="8"/>
      <c r="H27" s="184"/>
    </row>
    <row r="28" spans="1:12" ht="18.75" x14ac:dyDescent="0.25">
      <c r="A28" s="91" t="s">
        <v>88</v>
      </c>
      <c r="B28" s="28">
        <v>0.23058778206822322</v>
      </c>
      <c r="C28" s="28">
        <v>2.1085014420586856</v>
      </c>
      <c r="D28" s="28">
        <v>-5.8752855061376748</v>
      </c>
      <c r="E28" s="28">
        <v>6.2731561978113515</v>
      </c>
      <c r="F28" s="28">
        <v>4.7716756363925459</v>
      </c>
      <c r="G28" s="77"/>
      <c r="H28" s="28">
        <v>1.4291785882137025</v>
      </c>
    </row>
    <row r="29" spans="1:12" ht="18.75" x14ac:dyDescent="0.25">
      <c r="A29" s="6"/>
      <c r="B29" s="24"/>
      <c r="C29" s="24"/>
      <c r="D29" s="24"/>
      <c r="E29" s="24"/>
      <c r="F29" s="24"/>
      <c r="G29" s="77"/>
      <c r="H29" s="93"/>
    </row>
    <row r="30" spans="1:12" x14ac:dyDescent="0.25">
      <c r="G30" s="8"/>
      <c r="H30" s="112"/>
    </row>
    <row r="31" spans="1:12" ht="24.95" customHeight="1" x14ac:dyDescent="0.25">
      <c r="A31" s="181" t="s">
        <v>236</v>
      </c>
      <c r="B31" s="184"/>
      <c r="C31" s="184"/>
      <c r="D31" s="184"/>
      <c r="E31" s="184"/>
      <c r="F31" s="184"/>
      <c r="G31" s="8"/>
      <c r="H31" s="184"/>
    </row>
    <row r="32" spans="1:12" ht="18.75" x14ac:dyDescent="0.25">
      <c r="A32" s="91" t="s">
        <v>88</v>
      </c>
      <c r="B32" s="28">
        <v>2.7044626337295217</v>
      </c>
      <c r="C32" s="28">
        <v>3.539710460456575</v>
      </c>
      <c r="D32" s="28">
        <v>4.0317246043518269</v>
      </c>
      <c r="E32" s="28">
        <v>3.0681347975949662</v>
      </c>
      <c r="F32" s="28">
        <v>4.312024743996691</v>
      </c>
      <c r="G32" s="77"/>
      <c r="H32" s="124">
        <v>3.5089669305321682</v>
      </c>
    </row>
    <row r="33" spans="1:8" x14ac:dyDescent="0.25">
      <c r="G33" s="8"/>
      <c r="H33" s="112"/>
    </row>
    <row r="34" spans="1:8" x14ac:dyDescent="0.25">
      <c r="G34" s="8"/>
      <c r="H34" s="112"/>
    </row>
    <row r="35" spans="1:8" ht="24.95" customHeight="1" x14ac:dyDescent="0.25">
      <c r="A35" s="185" t="s">
        <v>242</v>
      </c>
      <c r="B35" s="184"/>
      <c r="C35" s="184"/>
      <c r="D35" s="184"/>
      <c r="E35" s="184"/>
      <c r="F35" s="184"/>
      <c r="G35" s="8"/>
      <c r="H35" s="184"/>
    </row>
    <row r="36" spans="1:8" s="8" customFormat="1" ht="24.95" customHeight="1" x14ac:dyDescent="0.25">
      <c r="A36" s="74" t="s">
        <v>238</v>
      </c>
      <c r="B36" s="188"/>
      <c r="C36" s="188"/>
      <c r="D36" s="188"/>
      <c r="E36" s="188"/>
      <c r="F36" s="188"/>
      <c r="H36" s="189"/>
    </row>
    <row r="37" spans="1:8" s="8" customFormat="1" ht="23.25" customHeight="1" x14ac:dyDescent="0.25">
      <c r="A37" s="91" t="s">
        <v>88</v>
      </c>
      <c r="B37" s="27">
        <v>10.485672688196271</v>
      </c>
      <c r="C37" s="27">
        <v>11.483428957932945</v>
      </c>
      <c r="D37" s="27">
        <v>10.406257620277445</v>
      </c>
      <c r="E37" s="27">
        <v>11.684789814679071</v>
      </c>
      <c r="F37" s="27">
        <v>11.793783977204706</v>
      </c>
      <c r="G37" s="77"/>
      <c r="H37" s="124">
        <v>11.17305391265314</v>
      </c>
    </row>
    <row r="38" spans="1:8" s="8" customFormat="1" ht="23.25" customHeight="1" x14ac:dyDescent="0.25">
      <c r="A38" s="92"/>
      <c r="B38" s="77"/>
      <c r="C38" s="77"/>
      <c r="D38" s="77"/>
      <c r="E38" s="77"/>
      <c r="F38" s="77"/>
      <c r="G38" s="77"/>
      <c r="H38" s="93"/>
    </row>
    <row r="39" spans="1:8" x14ac:dyDescent="0.25">
      <c r="G39" s="8"/>
      <c r="H39" s="112"/>
    </row>
    <row r="40" spans="1:8" s="4" customFormat="1" ht="24.95" customHeight="1" x14ac:dyDescent="0.25">
      <c r="A40" s="181" t="s">
        <v>237</v>
      </c>
      <c r="B40" s="182"/>
      <c r="C40" s="182"/>
      <c r="D40" s="182"/>
      <c r="E40" s="182"/>
      <c r="F40" s="182"/>
      <c r="G40" s="7"/>
      <c r="H40" s="7"/>
    </row>
    <row r="41" spans="1:8" ht="18.75" x14ac:dyDescent="0.25">
      <c r="A41" s="94" t="s">
        <v>89</v>
      </c>
      <c r="B41" s="31">
        <v>14.266999999999999</v>
      </c>
      <c r="C41" s="31">
        <v>13.86</v>
      </c>
      <c r="D41" s="31">
        <v>13.16</v>
      </c>
      <c r="E41" s="31">
        <v>12.904837790481585</v>
      </c>
      <c r="F41" s="31">
        <v>12.713574700355247</v>
      </c>
      <c r="G41" s="111"/>
      <c r="H41" s="8"/>
    </row>
    <row r="42" spans="1:8" x14ac:dyDescent="0.25">
      <c r="G42" s="8"/>
      <c r="H42" s="8"/>
    </row>
    <row r="43" spans="1:8" x14ac:dyDescent="0.25">
      <c r="G43" s="8"/>
    </row>
    <row r="44" spans="1:8" x14ac:dyDescent="0.25">
      <c r="G44" s="8"/>
    </row>
    <row r="45" spans="1:8" x14ac:dyDescent="0.25">
      <c r="G45" s="8"/>
    </row>
    <row r="46" spans="1:8" x14ac:dyDescent="0.25">
      <c r="G46" s="8"/>
    </row>
    <row r="47" spans="1:8" x14ac:dyDescent="0.25">
      <c r="G47" s="8"/>
    </row>
    <row r="48" spans="1:8" x14ac:dyDescent="0.25">
      <c r="G48" s="8"/>
    </row>
    <row r="49" spans="7:7" x14ac:dyDescent="0.25">
      <c r="G49" s="8"/>
    </row>
    <row r="50" spans="7:7" x14ac:dyDescent="0.25">
      <c r="G50" s="8"/>
    </row>
    <row r="51" spans="7:7" x14ac:dyDescent="0.25">
      <c r="G51" s="8"/>
    </row>
    <row r="52" spans="7:7" x14ac:dyDescent="0.25">
      <c r="G52" s="8"/>
    </row>
    <row r="53" spans="7:7" x14ac:dyDescent="0.25">
      <c r="G53" s="8"/>
    </row>
    <row r="54" spans="7:7" x14ac:dyDescent="0.25">
      <c r="G54" s="8"/>
    </row>
    <row r="55" spans="7:7" x14ac:dyDescent="0.25">
      <c r="G55" s="8"/>
    </row>
    <row r="56" spans="7:7" x14ac:dyDescent="0.25">
      <c r="G56" s="8"/>
    </row>
    <row r="57" spans="7:7" x14ac:dyDescent="0.25">
      <c r="G57" s="8"/>
    </row>
  </sheetData>
  <mergeCells count="3">
    <mergeCell ref="A3:L3"/>
    <mergeCell ref="A1:N1"/>
    <mergeCell ref="A2:N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9F8A49D1072C408F1D2F8100DCF7E1" ma:contentTypeVersion="15" ma:contentTypeDescription="Creare un nuovo documento." ma:contentTypeScope="" ma:versionID="d1050e5680fbb86b522ab33c3b46dc6d">
  <xsd:schema xmlns:xsd="http://www.w3.org/2001/XMLSchema" xmlns:xs="http://www.w3.org/2001/XMLSchema" xmlns:p="http://schemas.microsoft.com/office/2006/metadata/properties" xmlns:ns2="3727983f-e8d2-42c6-aaa9-e3e773964df3" xmlns:ns3="0524074f-48dc-42cf-86b7-9aaf95bffbff" targetNamespace="http://schemas.microsoft.com/office/2006/metadata/properties" ma:root="true" ma:fieldsID="e74a5ac9865e8ea17aa618568903980c" ns2:_="" ns3:_="">
    <xsd:import namespace="3727983f-e8d2-42c6-aaa9-e3e773964df3"/>
    <xsd:import namespace="0524074f-48dc-42cf-86b7-9aaf95bffb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7983f-e8d2-42c6-aaa9-e3e773964d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4074f-48dc-42cf-86b7-9aaf95bffbf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5b330f-bde7-458d-84e9-cbc7c6fffe76}" ma:internalName="TaxCatchAll" ma:showField="CatchAllData" ma:web="0524074f-48dc-42cf-86b7-9aaf95bffb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678E06-878D-4CAD-95AB-CCFFA65B795C}"/>
</file>

<file path=customXml/itemProps2.xml><?xml version="1.0" encoding="utf-8"?>
<ds:datastoreItem xmlns:ds="http://schemas.openxmlformats.org/officeDocument/2006/customXml" ds:itemID="{90A8FDB1-1EFF-4513-BDA2-4CA6A6A97F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Campione imprese</vt:lpstr>
      <vt:lpstr>Mercati</vt:lpstr>
      <vt:lpstr>&gt;100 mln€</vt:lpstr>
      <vt:lpstr>TLC</vt:lpstr>
      <vt:lpstr>Corr. &amp; pacchi</vt:lpstr>
      <vt:lpstr> TV</vt:lpstr>
      <vt:lpstr>Editoria</vt:lpstr>
      <vt:lpstr>'Campione imprese'!Area_stampa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cp:lastPrinted>2015-04-14T14:00:34Z</cp:lastPrinted>
  <dcterms:created xsi:type="dcterms:W3CDTF">2015-04-08T12:40:46Z</dcterms:created>
  <dcterms:modified xsi:type="dcterms:W3CDTF">2024-02-07T10:01:44Z</dcterms:modified>
</cp:coreProperties>
</file>