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rviziagcom-my.sharepoint.com/personal/n_capodaglio_agcom_it/Documents/Desktop/OTT &amp; TELCO/"/>
    </mc:Choice>
  </mc:AlternateContent>
  <xr:revisionPtr revIDLastSave="7" documentId="14_{DADAEB07-3EE8-47CF-BF51-41A54B4F4868}" xr6:coauthVersionLast="47" xr6:coauthVersionMax="47" xr10:uidLastSave="{4E164981-0460-459D-B4E2-FCDB16A64726}"/>
  <bookViews>
    <workbookView xWindow="-120" yWindow="-120" windowWidth="29040" windowHeight="15720" xr2:uid="{72532011-9AF2-4EFF-9214-796C2308C1C4}"/>
  </bookViews>
  <sheets>
    <sheet name="OPEN DATA 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4" i="1" l="1"/>
  <c r="G194" i="1"/>
  <c r="E194" i="1"/>
  <c r="J80" i="1" l="1"/>
  <c r="J77" i="1" l="1"/>
  <c r="F79" i="1" l="1"/>
  <c r="D79" i="1"/>
  <c r="D78" i="1"/>
  <c r="N76" i="1" s="1"/>
  <c r="E13" i="1"/>
  <c r="F78" i="1"/>
  <c r="N79" i="1" s="1"/>
  <c r="G13" i="1"/>
  <c r="G215" i="1"/>
  <c r="D80" i="1" l="1"/>
  <c r="I13" i="1"/>
  <c r="E215" i="1"/>
  <c r="I215" i="1" s="1"/>
  <c r="B65" i="1" l="1"/>
  <c r="M48" i="1" l="1"/>
  <c r="M34" i="1"/>
  <c r="M32" i="1"/>
  <c r="M31" i="1"/>
  <c r="M27" i="1"/>
  <c r="M49" i="1"/>
  <c r="M52" i="1"/>
  <c r="M53" i="1"/>
  <c r="M54" i="1"/>
  <c r="M55" i="1"/>
  <c r="M56" i="1"/>
  <c r="M28" i="1"/>
  <c r="M29" i="1"/>
  <c r="M30" i="1"/>
  <c r="M33" i="1"/>
  <c r="M35" i="1"/>
  <c r="M51" i="1" l="1"/>
  <c r="M50" i="1"/>
  <c r="M7" i="1" l="1"/>
  <c r="M8" i="1"/>
  <c r="M9" i="1"/>
  <c r="M10" i="1"/>
  <c r="M11" i="1"/>
  <c r="M12" i="1"/>
  <c r="M13" i="1"/>
  <c r="M14" i="1"/>
  <c r="M6" i="1"/>
  <c r="G78" i="1" l="1"/>
  <c r="O79" i="1" s="1"/>
  <c r="E78" i="1"/>
  <c r="O76" i="1" s="1"/>
  <c r="H13" i="1"/>
  <c r="H215" i="1"/>
  <c r="F13" i="1"/>
  <c r="F215" i="1"/>
  <c r="I66" i="1"/>
  <c r="G66" i="1"/>
  <c r="F66" i="1"/>
  <c r="H66" i="1"/>
  <c r="E66" i="1"/>
  <c r="B66" i="1"/>
  <c r="D66" i="1"/>
  <c r="K66" i="1"/>
  <c r="J66" i="1"/>
  <c r="C66" i="1"/>
  <c r="F194" i="1"/>
  <c r="H194" i="1"/>
  <c r="F38" i="1"/>
  <c r="H100" i="1"/>
  <c r="H61" i="1"/>
  <c r="E100" i="1"/>
  <c r="F61" i="1"/>
  <c r="G38" i="1"/>
  <c r="H38" i="1"/>
  <c r="G100" i="1"/>
  <c r="E38" i="1"/>
  <c r="F100" i="1"/>
  <c r="J100" i="1" l="1"/>
  <c r="J61" i="1"/>
  <c r="J13" i="1"/>
  <c r="J194" i="1"/>
  <c r="I38" i="1"/>
  <c r="J38" i="1"/>
  <c r="J215" i="1"/>
  <c r="G79" i="1"/>
  <c r="G80" i="1" s="1"/>
  <c r="I100" i="1"/>
  <c r="E79" i="1"/>
  <c r="F37" i="1"/>
  <c r="F193" i="1"/>
  <c r="H193" i="1"/>
  <c r="H195" i="1" s="1"/>
  <c r="E214" i="1"/>
  <c r="E193" i="1"/>
  <c r="E60" i="1"/>
  <c r="G193" i="1"/>
  <c r="E99" i="1"/>
  <c r="F60" i="1"/>
  <c r="E37" i="1"/>
  <c r="F99" i="1"/>
  <c r="F214" i="1"/>
  <c r="H37" i="1"/>
  <c r="H39" i="1" s="1"/>
  <c r="H60" i="1"/>
  <c r="H62" i="1" s="1"/>
  <c r="H214" i="1"/>
  <c r="H216" i="1" s="1"/>
  <c r="H99" i="1"/>
  <c r="H101" i="1" s="1"/>
  <c r="G99" i="1"/>
  <c r="G37" i="1"/>
  <c r="G39" i="1" s="1"/>
  <c r="G60" i="1"/>
  <c r="G214" i="1"/>
  <c r="F195" i="1" l="1"/>
  <c r="J193" i="1"/>
  <c r="J195" i="1" s="1"/>
  <c r="F39" i="1"/>
  <c r="J37" i="1"/>
  <c r="E39" i="1"/>
  <c r="I37" i="1"/>
  <c r="I39" i="1" s="1"/>
  <c r="I193" i="1"/>
  <c r="J39" i="1"/>
  <c r="O81" i="1"/>
  <c r="O80" i="1" s="1"/>
  <c r="I214" i="1"/>
  <c r="I216" i="1" s="1"/>
  <c r="E101" i="1"/>
  <c r="I99" i="1"/>
  <c r="I101" i="1" s="1"/>
  <c r="F216" i="1"/>
  <c r="J214" i="1"/>
  <c r="J216" i="1" s="1"/>
  <c r="I60" i="1"/>
  <c r="F101" i="1"/>
  <c r="J99" i="1"/>
  <c r="J101" i="1" s="1"/>
  <c r="F62" i="1"/>
  <c r="J60" i="1"/>
  <c r="J62" i="1" s="1"/>
  <c r="O78" i="1"/>
  <c r="O77" i="1" s="1"/>
  <c r="E80" i="1"/>
  <c r="O83" i="1" s="1"/>
  <c r="G101" i="1"/>
  <c r="K65" i="1"/>
  <c r="O84" i="1" l="1"/>
  <c r="H65" i="1"/>
  <c r="D65" i="1"/>
  <c r="F65" i="1" l="1"/>
  <c r="C65" i="1"/>
  <c r="I65" i="1"/>
  <c r="J65" i="1" l="1"/>
  <c r="E65" i="1"/>
  <c r="N81" i="1" l="1"/>
  <c r="N80" i="1" s="1"/>
  <c r="G65" i="1"/>
  <c r="E195" i="1"/>
  <c r="G61" i="1"/>
  <c r="G62" i="1" s="1"/>
  <c r="E216" i="1"/>
  <c r="G216" i="1"/>
  <c r="E61" i="1"/>
  <c r="G195" i="1" l="1"/>
  <c r="I195" i="1"/>
  <c r="N78" i="1"/>
  <c r="N77" i="1" s="1"/>
  <c r="E62" i="1"/>
  <c r="I61" i="1"/>
  <c r="I62" i="1" s="1"/>
  <c r="F80" i="1"/>
  <c r="N83" i="1" l="1"/>
  <c r="N84" i="1"/>
</calcChain>
</file>

<file path=xl/sharedStrings.xml><?xml version="1.0" encoding="utf-8"?>
<sst xmlns="http://schemas.openxmlformats.org/spreadsheetml/2006/main" count="553" uniqueCount="106">
  <si>
    <t>Net income  - Mld US$</t>
  </si>
  <si>
    <t>Stockholders equity  - Mld US$</t>
  </si>
  <si>
    <t>Total assets - Mld US $</t>
  </si>
  <si>
    <t>Cash flow from operating activities - Mld US$</t>
  </si>
  <si>
    <t>Capex - Mld US$</t>
  </si>
  <si>
    <t>Ebit /Revenues (%)</t>
  </si>
  <si>
    <t>Income before taxes /Revenues (%)</t>
  </si>
  <si>
    <t>Income Before Taxes (IBT) less Net Income  - Mld US$</t>
  </si>
  <si>
    <t>Cash &amp; cash equivalent &amp; short term invest. - Mld US$</t>
  </si>
  <si>
    <t>Stockholders equity  - % Assets</t>
  </si>
  <si>
    <t>Net Income / Revenues (%)</t>
  </si>
  <si>
    <t>Cash flow from operating activities / Revenues (%)</t>
  </si>
  <si>
    <t>Capex / Revenues (%)</t>
  </si>
  <si>
    <t>Mld US$</t>
  </si>
  <si>
    <t>Ricavi</t>
  </si>
  <si>
    <t>Capex</t>
  </si>
  <si>
    <t>OTT</t>
  </si>
  <si>
    <t>TELCO</t>
  </si>
  <si>
    <t>Capex (%)</t>
  </si>
  <si>
    <t>Net Income</t>
  </si>
  <si>
    <t>Net Inc. (%)</t>
  </si>
  <si>
    <t>Inc b.tax</t>
  </si>
  <si>
    <t>Piattaforme</t>
  </si>
  <si>
    <t>Telco</t>
  </si>
  <si>
    <t>Cash&amp;cash equivalent &amp; short term invest / Assets (%)</t>
  </si>
  <si>
    <t>C.F. Act.</t>
  </si>
  <si>
    <t>C.F. (%)</t>
  </si>
  <si>
    <t>Employees (mln)</t>
  </si>
  <si>
    <t xml:space="preserve"> - Piattaforme excl Amazon</t>
  </si>
  <si>
    <t>Total current assets  - Mld US$</t>
  </si>
  <si>
    <t>Total current assets  - % Total Assets</t>
  </si>
  <si>
    <t>Rank
2021</t>
  </si>
  <si>
    <t>Var. (%) 
2021/2020</t>
  </si>
  <si>
    <t>Totale</t>
  </si>
  <si>
    <t>2021
% Ricavi</t>
  </si>
  <si>
    <t>2021
% Attività</t>
  </si>
  <si>
    <t>US$ * mln</t>
  </si>
  <si>
    <t>Revenues / Employee (US$ mln)</t>
  </si>
  <si>
    <t>Income before taxes / Employee (US$ mln)</t>
  </si>
  <si>
    <t xml:space="preserve"> - o/w Asia</t>
  </si>
  <si>
    <t xml:space="preserve"> - o/w USA</t>
  </si>
  <si>
    <t xml:space="preserve"> - o/w Europe</t>
  </si>
  <si>
    <t>excl. Amazon</t>
  </si>
  <si>
    <t>2021
% Equity</t>
  </si>
  <si>
    <t>Income before taxes - % Shareholders' Equity</t>
  </si>
  <si>
    <t>10Y - 2012-2021</t>
  </si>
  <si>
    <t>2) Taxes &amp; Co.</t>
  </si>
  <si>
    <t>2)/1) in %</t>
  </si>
  <si>
    <t>Variazione addetti</t>
  </si>
  <si>
    <t>Rank</t>
  </si>
  <si>
    <t>2021/2020</t>
  </si>
  <si>
    <t>2021/2012</t>
  </si>
  <si>
    <t>Migliaia</t>
  </si>
  <si>
    <t>Var. m.a. (%) 
2021/2012</t>
  </si>
  <si>
    <t>Var. m.a. (%) 
2021/12</t>
  </si>
  <si>
    <t>3Y - 2019-2021</t>
  </si>
  <si>
    <t>1) Utile ante imposte</t>
  </si>
  <si>
    <t>3) Diff.  1) vs 2) (*)</t>
  </si>
  <si>
    <t>2) Utile netto</t>
  </si>
  <si>
    <t xml:space="preserve">2. Conto economico - Margine netto (Ebit) </t>
  </si>
  <si>
    <t xml:space="preserve">3. Conto economico - Utile ante imposte </t>
  </si>
  <si>
    <t xml:space="preserve">5. Conto economico – Risultato di esercizio </t>
  </si>
  <si>
    <t xml:space="preserve">7.  Stato patrimoniale – Attività correnti </t>
  </si>
  <si>
    <t xml:space="preserve">8.  Stato patrimoniale – Patrimonio netto </t>
  </si>
  <si>
    <t xml:space="preserve">10.  Cash flow – Investimenti </t>
  </si>
  <si>
    <t xml:space="preserve">11.  Dipendenti </t>
  </si>
  <si>
    <t xml:space="preserve">12.  Produttività </t>
  </si>
  <si>
    <t>5Y - 2012-2016</t>
  </si>
  <si>
    <t>5Y - 2017-2021</t>
  </si>
  <si>
    <t>Piattaforme digitali  vs Telco</t>
  </si>
  <si>
    <t>Ricavi/Revenues - Mld US$</t>
  </si>
  <si>
    <t>Margine netto/Ebit - Mld US$</t>
  </si>
  <si>
    <t>1. Conto economico - Ricavi</t>
  </si>
  <si>
    <t>Utile ante imposte/Income before taxes - Mld US $</t>
  </si>
  <si>
    <t>4. Conto economico – Poste fiscali 
(Risultato ante imposte meno utile netto)</t>
  </si>
  <si>
    <t xml:space="preserve">6.  Stato patrimoniale - 
Liquidità ed investimenti a breve termine </t>
  </si>
  <si>
    <t xml:space="preserve">9.  Cash flow – 
Flusso monetario generato dalle attività operative </t>
  </si>
  <si>
    <t>1) Inc. bef. Taxes</t>
  </si>
  <si>
    <t>AT&amp;T</t>
  </si>
  <si>
    <t>Verizon</t>
  </si>
  <si>
    <t>DT</t>
  </si>
  <si>
    <t>China Mobile</t>
  </si>
  <si>
    <t>NTT</t>
  </si>
  <si>
    <t>China TLC</t>
  </si>
  <si>
    <t>Vodafone</t>
  </si>
  <si>
    <t>Orange</t>
  </si>
  <si>
    <t>Telefonica</t>
  </si>
  <si>
    <t>BT</t>
  </si>
  <si>
    <t>Tim</t>
  </si>
  <si>
    <t>Swisscom</t>
  </si>
  <si>
    <t>Iliad</t>
  </si>
  <si>
    <t xml:space="preserve"> - Asia</t>
  </si>
  <si>
    <t xml:space="preserve"> - USA</t>
  </si>
  <si>
    <t xml:space="preserve"> - EU</t>
  </si>
  <si>
    <t>Media/Avg</t>
  </si>
  <si>
    <t>Apple</t>
  </si>
  <si>
    <t>Google</t>
  </si>
  <si>
    <t>Microsoft</t>
  </si>
  <si>
    <t>Facebook</t>
  </si>
  <si>
    <t>Amazon</t>
  </si>
  <si>
    <t>Netflix</t>
  </si>
  <si>
    <t>Spotify</t>
  </si>
  <si>
    <t>Twitter</t>
  </si>
  <si>
    <t xml:space="preserve"> - excl. Amaz.</t>
  </si>
  <si>
    <t xml:space="preserve"> -excl. Amaz.</t>
  </si>
  <si>
    <t xml:space="preserve"> -excl. Amaz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</si>
</sst>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#,##0.0;\(#,##0.0\)"/>
    <numFmt numFmtId="167" formatCode="0.000"/>
    <numFmt numFmtId="168" formatCode="#,##0.000"/>
  </numFmts>
  <fonts count="42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FF"/>
      <name val="Calibri"/>
      <family val="2"/>
    </font>
    <font>
      <b/>
      <sz val="14"/>
      <color rgb="FFFF0000"/>
      <name val="Calibri"/>
      <family val="2"/>
    </font>
    <font>
      <b/>
      <sz val="12"/>
      <color rgb="FFFF0000"/>
      <name val="Calibri"/>
      <family val="2"/>
    </font>
    <font>
      <b/>
      <sz val="12"/>
      <color rgb="FF7030A0"/>
      <name val="Calibri"/>
      <family val="2"/>
    </font>
    <font>
      <b/>
      <sz val="12"/>
      <color rgb="FF00B050"/>
      <name val="Calibri"/>
      <family val="2"/>
    </font>
    <font>
      <b/>
      <i/>
      <sz val="12"/>
      <color rgb="FF00B050"/>
      <name val="Calibri"/>
      <family val="2"/>
    </font>
    <font>
      <b/>
      <i/>
      <sz val="12"/>
      <color rgb="FFFF0000"/>
      <name val="Calibri"/>
      <family val="2"/>
    </font>
    <font>
      <b/>
      <i/>
      <sz val="12"/>
      <color rgb="FF7030A0"/>
      <name val="Calibri"/>
      <family val="2"/>
    </font>
    <font>
      <b/>
      <sz val="12"/>
      <color rgb="FF0000FF"/>
      <name val="Calibri"/>
      <family val="2"/>
    </font>
    <font>
      <sz val="10"/>
      <name val="Times New Roman"/>
      <family val="1"/>
    </font>
    <font>
      <b/>
      <sz val="12"/>
      <name val="Calibri"/>
      <family val="2"/>
      <scheme val="minor"/>
    </font>
    <font>
      <b/>
      <sz val="13"/>
      <color rgb="FF0000FF"/>
      <name val="Calibri"/>
      <family val="2"/>
    </font>
    <font>
      <b/>
      <sz val="13"/>
      <color rgb="FF0000FF"/>
      <name val="Calibri"/>
      <family val="2"/>
      <scheme val="minor"/>
    </font>
    <font>
      <b/>
      <sz val="12"/>
      <color theme="1"/>
      <name val="Calibri"/>
      <family val="2"/>
    </font>
    <font>
      <b/>
      <sz val="10"/>
      <color rgb="FF0000FF"/>
      <name val="Calibri"/>
      <family val="2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/>
      <top style="medium">
        <color rgb="FFFF0000"/>
      </top>
      <bottom style="thin">
        <color theme="1"/>
      </bottom>
      <diagonal/>
    </border>
    <border>
      <left/>
      <right/>
      <top style="thin">
        <color theme="1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4">
    <xf numFmtId="0" fontId="0" fillId="0" borderId="0"/>
    <xf numFmtId="0" fontId="11" fillId="0" borderId="0"/>
    <xf numFmtId="166" fontId="23" fillId="0" borderId="0" applyFill="0" applyBorder="0" applyAlignment="0" applyProtection="0"/>
    <xf numFmtId="0" fontId="11" fillId="0" borderId="0"/>
  </cellStyleXfs>
  <cellXfs count="394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9" fontId="1" fillId="3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4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vertical="center" wrapText="1"/>
    </xf>
    <xf numFmtId="165" fontId="15" fillId="3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1" fontId="16" fillId="0" borderId="2" xfId="0" applyNumberFormat="1" applyFont="1" applyBorder="1" applyAlignment="1">
      <alignment vertical="center"/>
    </xf>
    <xf numFmtId="1" fontId="16" fillId="0" borderId="3" xfId="0" applyNumberFormat="1" applyFont="1" applyBorder="1" applyAlignment="1">
      <alignment vertical="center"/>
    </xf>
    <xf numFmtId="1" fontId="17" fillId="0" borderId="3" xfId="0" applyNumberFormat="1" applyFont="1" applyBorder="1" applyAlignment="1">
      <alignment vertical="center"/>
    </xf>
    <xf numFmtId="1" fontId="18" fillId="0" borderId="3" xfId="0" applyNumberFormat="1" applyFont="1" applyBorder="1" applyAlignment="1">
      <alignment vertical="center"/>
    </xf>
    <xf numFmtId="1" fontId="17" fillId="0" borderId="1" xfId="0" applyNumberFormat="1" applyFont="1" applyBorder="1" applyAlignment="1">
      <alignment vertical="center"/>
    </xf>
    <xf numFmtId="164" fontId="16" fillId="0" borderId="2" xfId="0" applyNumberFormat="1" applyFont="1" applyBorder="1" applyAlignment="1">
      <alignment vertical="center"/>
    </xf>
    <xf numFmtId="164" fontId="16" fillId="0" borderId="3" xfId="0" applyNumberFormat="1" applyFont="1" applyBorder="1" applyAlignment="1">
      <alignment vertical="center"/>
    </xf>
    <xf numFmtId="164" fontId="17" fillId="0" borderId="3" xfId="0" applyNumberFormat="1" applyFont="1" applyBorder="1" applyAlignment="1">
      <alignment vertical="center"/>
    </xf>
    <xf numFmtId="164" fontId="18" fillId="0" borderId="3" xfId="0" applyNumberFormat="1" applyFont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164" fontId="20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8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8" fillId="0" borderId="0" xfId="0" applyFont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vertical="center"/>
    </xf>
    <xf numFmtId="165" fontId="4" fillId="3" borderId="0" xfId="0" applyNumberFormat="1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1" fillId="3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8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164" fontId="1" fillId="3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vertical="center"/>
    </xf>
    <xf numFmtId="1" fontId="4" fillId="3" borderId="0" xfId="0" applyNumberFormat="1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1" fontId="2" fillId="4" borderId="0" xfId="0" applyNumberFormat="1" applyFont="1" applyFill="1" applyBorder="1" applyAlignment="1">
      <alignment vertical="center"/>
    </xf>
    <xf numFmtId="1" fontId="13" fillId="4" borderId="0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vertical="center"/>
    </xf>
    <xf numFmtId="1" fontId="1" fillId="3" borderId="0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1" fontId="2" fillId="4" borderId="0" xfId="0" applyNumberFormat="1" applyFont="1" applyFill="1" applyAlignment="1">
      <alignment vertical="center"/>
    </xf>
    <xf numFmtId="1" fontId="13" fillId="4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9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4" fontId="1" fillId="3" borderId="0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2" fontId="4" fillId="2" borderId="1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16" fillId="0" borderId="2" xfId="0" applyNumberFormat="1" applyFont="1" applyBorder="1" applyAlignment="1">
      <alignment vertical="center"/>
    </xf>
    <xf numFmtId="3" fontId="16" fillId="0" borderId="3" xfId="0" applyNumberFormat="1" applyFont="1" applyBorder="1" applyAlignment="1">
      <alignment vertical="center"/>
    </xf>
    <xf numFmtId="3" fontId="17" fillId="0" borderId="3" xfId="0" applyNumberFormat="1" applyFont="1" applyBorder="1" applyAlignment="1">
      <alignment vertical="center"/>
    </xf>
    <xf numFmtId="3" fontId="18" fillId="0" borderId="3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165" fontId="16" fillId="0" borderId="2" xfId="0" applyNumberFormat="1" applyFont="1" applyBorder="1" applyAlignment="1">
      <alignment vertical="center"/>
    </xf>
    <xf numFmtId="165" fontId="16" fillId="0" borderId="3" xfId="0" applyNumberFormat="1" applyFont="1" applyBorder="1" applyAlignment="1">
      <alignment vertical="center"/>
    </xf>
    <xf numFmtId="165" fontId="18" fillId="0" borderId="3" xfId="0" applyNumberFormat="1" applyFont="1" applyBorder="1" applyAlignment="1">
      <alignment vertical="center"/>
    </xf>
    <xf numFmtId="165" fontId="17" fillId="0" borderId="3" xfId="0" applyNumberFormat="1" applyFont="1" applyBorder="1" applyAlignment="1">
      <alignment vertical="center"/>
    </xf>
    <xf numFmtId="165" fontId="17" fillId="0" borderId="1" xfId="0" applyNumberFormat="1" applyFont="1" applyBorder="1" applyAlignment="1">
      <alignment vertical="center"/>
    </xf>
    <xf numFmtId="0" fontId="7" fillId="0" borderId="0" xfId="0" applyFont="1" applyAlignment="1"/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165" fontId="7" fillId="0" borderId="2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1" fontId="7" fillId="0" borderId="2" xfId="0" applyNumberFormat="1" applyFont="1" applyBorder="1" applyAlignment="1">
      <alignment vertical="center"/>
    </xf>
    <xf numFmtId="1" fontId="7" fillId="0" borderId="3" xfId="0" applyNumberFormat="1" applyFont="1" applyBorder="1" applyAlignment="1">
      <alignment vertical="center"/>
    </xf>
    <xf numFmtId="3" fontId="18" fillId="0" borderId="2" xfId="0" applyNumberFormat="1" applyFont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165" fontId="18" fillId="0" borderId="2" xfId="0" applyNumberFormat="1" applyFont="1" applyBorder="1" applyAlignment="1">
      <alignment vertical="center"/>
    </xf>
    <xf numFmtId="165" fontId="17" fillId="0" borderId="2" xfId="0" applyNumberFormat="1" applyFont="1" applyBorder="1" applyAlignment="1">
      <alignment vertical="center"/>
    </xf>
    <xf numFmtId="1" fontId="18" fillId="0" borderId="2" xfId="0" applyNumberFormat="1" applyFont="1" applyBorder="1" applyAlignment="1">
      <alignment vertical="center"/>
    </xf>
    <xf numFmtId="1" fontId="17" fillId="0" borderId="2" xfId="0" applyNumberFormat="1" applyFont="1" applyBorder="1" applyAlignment="1">
      <alignment vertical="center"/>
    </xf>
    <xf numFmtId="0" fontId="2" fillId="3" borderId="0" xfId="0" applyFont="1" applyFill="1" applyAlignment="1">
      <alignment vertical="center" wrapText="1"/>
    </xf>
    <xf numFmtId="1" fontId="2" fillId="3" borderId="0" xfId="0" applyNumberFormat="1" applyFont="1" applyFill="1" applyAlignment="1">
      <alignment vertical="center"/>
    </xf>
    <xf numFmtId="1" fontId="13" fillId="3" borderId="0" xfId="0" applyNumberFormat="1" applyFont="1" applyFill="1" applyAlignment="1">
      <alignment horizontal="center" vertical="center"/>
    </xf>
    <xf numFmtId="0" fontId="27" fillId="3" borderId="2" xfId="3" applyFont="1" applyFill="1" applyBorder="1" applyAlignment="1">
      <alignment vertical="center"/>
    </xf>
    <xf numFmtId="165" fontId="27" fillId="3" borderId="2" xfId="3" applyNumberFormat="1" applyFont="1" applyFill="1" applyBorder="1" applyAlignment="1">
      <alignment vertical="center"/>
    </xf>
    <xf numFmtId="1" fontId="27" fillId="3" borderId="2" xfId="3" applyNumberFormat="1" applyFont="1" applyFill="1" applyBorder="1" applyAlignment="1">
      <alignment vertical="center"/>
    </xf>
    <xf numFmtId="0" fontId="27" fillId="0" borderId="2" xfId="3" applyFont="1" applyBorder="1" applyAlignment="1">
      <alignment vertical="center"/>
    </xf>
    <xf numFmtId="165" fontId="27" fillId="0" borderId="2" xfId="3" applyNumberFormat="1" applyFont="1" applyBorder="1" applyAlignment="1">
      <alignment vertical="center"/>
    </xf>
    <xf numFmtId="1" fontId="27" fillId="0" borderId="2" xfId="3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2" fontId="18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2" fontId="16" fillId="0" borderId="3" xfId="0" applyNumberFormat="1" applyFont="1" applyBorder="1" applyAlignment="1">
      <alignment vertical="center"/>
    </xf>
    <xf numFmtId="2" fontId="18" fillId="0" borderId="3" xfId="0" applyNumberFormat="1" applyFont="1" applyBorder="1" applyAlignment="1">
      <alignment vertical="center"/>
    </xf>
    <xf numFmtId="2" fontId="17" fillId="0" borderId="3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2" fontId="18" fillId="0" borderId="4" xfId="0" applyNumberFormat="1" applyFont="1" applyBorder="1" applyAlignment="1">
      <alignment vertical="center"/>
    </xf>
    <xf numFmtId="2" fontId="16" fillId="0" borderId="4" xfId="0" applyNumberFormat="1" applyFont="1" applyBorder="1" applyAlignment="1">
      <alignment vertical="center"/>
    </xf>
    <xf numFmtId="2" fontId="17" fillId="0" borderId="4" xfId="0" applyNumberFormat="1" applyFont="1" applyBorder="1" applyAlignment="1">
      <alignment vertical="center"/>
    </xf>
    <xf numFmtId="2" fontId="17" fillId="0" borderId="5" xfId="0" applyNumberFormat="1" applyFont="1" applyBorder="1" applyAlignment="1">
      <alignment vertical="center"/>
    </xf>
    <xf numFmtId="2" fontId="18" fillId="0" borderId="6" xfId="0" applyNumberFormat="1" applyFont="1" applyBorder="1" applyAlignment="1">
      <alignment vertical="center"/>
    </xf>
    <xf numFmtId="165" fontId="18" fillId="0" borderId="6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165" fontId="18" fillId="0" borderId="4" xfId="0" applyNumberFormat="1" applyFont="1" applyBorder="1" applyAlignment="1">
      <alignment vertical="center"/>
    </xf>
    <xf numFmtId="165" fontId="17" fillId="0" borderId="4" xfId="0" applyNumberFormat="1" applyFont="1" applyBorder="1" applyAlignment="1">
      <alignment vertical="center"/>
    </xf>
    <xf numFmtId="165" fontId="17" fillId="0" borderId="5" xfId="0" applyNumberFormat="1" applyFont="1" applyBorder="1" applyAlignment="1">
      <alignment vertical="center"/>
    </xf>
    <xf numFmtId="1" fontId="18" fillId="0" borderId="6" xfId="0" applyNumberFormat="1" applyFont="1" applyBorder="1" applyAlignment="1">
      <alignment vertical="center"/>
    </xf>
    <xf numFmtId="1" fontId="16" fillId="0" borderId="4" xfId="0" applyNumberFormat="1" applyFont="1" applyBorder="1" applyAlignment="1">
      <alignment vertical="center"/>
    </xf>
    <xf numFmtId="1" fontId="18" fillId="0" borderId="4" xfId="0" applyNumberFormat="1" applyFont="1" applyBorder="1" applyAlignment="1">
      <alignment vertical="center"/>
    </xf>
    <xf numFmtId="1" fontId="17" fillId="0" borderId="4" xfId="0" applyNumberFormat="1" applyFont="1" applyBorder="1" applyAlignment="1">
      <alignment vertical="center"/>
    </xf>
    <xf numFmtId="1" fontId="17" fillId="0" borderId="5" xfId="0" applyNumberFormat="1" applyFont="1" applyBorder="1" applyAlignment="1">
      <alignment vertical="center"/>
    </xf>
    <xf numFmtId="2" fontId="17" fillId="0" borderId="1" xfId="0" applyNumberFormat="1" applyFont="1" applyBorder="1" applyAlignment="1">
      <alignment vertical="center"/>
    </xf>
    <xf numFmtId="1" fontId="18" fillId="0" borderId="0" xfId="0" applyNumberFormat="1" applyFont="1" applyAlignment="1">
      <alignment vertical="center"/>
    </xf>
    <xf numFmtId="0" fontId="16" fillId="3" borderId="2" xfId="3" applyFont="1" applyFill="1" applyBorder="1" applyAlignment="1">
      <alignment vertical="center"/>
    </xf>
    <xf numFmtId="0" fontId="18" fillId="3" borderId="3" xfId="3" applyFont="1" applyFill="1" applyBorder="1" applyAlignment="1">
      <alignment vertical="center"/>
    </xf>
    <xf numFmtId="0" fontId="17" fillId="3" borderId="3" xfId="3" applyFont="1" applyFill="1" applyBorder="1" applyAlignment="1">
      <alignment vertical="center"/>
    </xf>
    <xf numFmtId="0" fontId="16" fillId="3" borderId="3" xfId="3" applyFont="1" applyFill="1" applyBorder="1" applyAlignment="1">
      <alignment vertical="center"/>
    </xf>
    <xf numFmtId="0" fontId="17" fillId="3" borderId="1" xfId="3" applyFont="1" applyFill="1" applyBorder="1" applyAlignment="1">
      <alignment vertical="center"/>
    </xf>
    <xf numFmtId="165" fontId="16" fillId="3" borderId="2" xfId="3" applyNumberFormat="1" applyFont="1" applyFill="1" applyBorder="1" applyAlignment="1">
      <alignment vertical="center"/>
    </xf>
    <xf numFmtId="165" fontId="18" fillId="3" borderId="3" xfId="3" applyNumberFormat="1" applyFont="1" applyFill="1" applyBorder="1" applyAlignment="1">
      <alignment vertical="center"/>
    </xf>
    <xf numFmtId="165" fontId="17" fillId="3" borderId="3" xfId="3" applyNumberFormat="1" applyFont="1" applyFill="1" applyBorder="1" applyAlignment="1">
      <alignment vertical="center"/>
    </xf>
    <xf numFmtId="165" fontId="16" fillId="3" borderId="3" xfId="3" applyNumberFormat="1" applyFont="1" applyFill="1" applyBorder="1" applyAlignment="1">
      <alignment vertical="center"/>
    </xf>
    <xf numFmtId="165" fontId="17" fillId="3" borderId="1" xfId="3" applyNumberFormat="1" applyFont="1" applyFill="1" applyBorder="1" applyAlignment="1">
      <alignment vertical="center"/>
    </xf>
    <xf numFmtId="1" fontId="16" fillId="3" borderId="2" xfId="3" applyNumberFormat="1" applyFont="1" applyFill="1" applyBorder="1" applyAlignment="1">
      <alignment vertical="center"/>
    </xf>
    <xf numFmtId="1" fontId="18" fillId="3" borderId="3" xfId="3" applyNumberFormat="1" applyFont="1" applyFill="1" applyBorder="1" applyAlignment="1">
      <alignment vertical="center"/>
    </xf>
    <xf numFmtId="1" fontId="17" fillId="3" borderId="3" xfId="3" applyNumberFormat="1" applyFont="1" applyFill="1" applyBorder="1" applyAlignment="1">
      <alignment vertical="center"/>
    </xf>
    <xf numFmtId="1" fontId="16" fillId="3" borderId="3" xfId="3" applyNumberFormat="1" applyFont="1" applyFill="1" applyBorder="1" applyAlignment="1">
      <alignment vertical="center"/>
    </xf>
    <xf numFmtId="1" fontId="17" fillId="3" borderId="1" xfId="3" applyNumberFormat="1" applyFont="1" applyFill="1" applyBorder="1" applyAlignment="1">
      <alignment vertical="center"/>
    </xf>
    <xf numFmtId="0" fontId="18" fillId="0" borderId="2" xfId="3" applyFont="1" applyBorder="1" applyAlignment="1">
      <alignment vertical="center"/>
    </xf>
    <xf numFmtId="0" fontId="16" fillId="0" borderId="3" xfId="3" applyFont="1" applyBorder="1" applyAlignment="1">
      <alignment vertical="center"/>
    </xf>
    <xf numFmtId="0" fontId="17" fillId="0" borderId="3" xfId="3" applyFont="1" applyBorder="1" applyAlignment="1">
      <alignment vertical="center"/>
    </xf>
    <xf numFmtId="0" fontId="18" fillId="0" borderId="3" xfId="3" applyFont="1" applyBorder="1" applyAlignment="1">
      <alignment vertical="center"/>
    </xf>
    <xf numFmtId="0" fontId="17" fillId="0" borderId="1" xfId="3" applyFont="1" applyBorder="1" applyAlignment="1">
      <alignment vertical="center"/>
    </xf>
    <xf numFmtId="165" fontId="18" fillId="0" borderId="2" xfId="3" applyNumberFormat="1" applyFont="1" applyBorder="1" applyAlignment="1">
      <alignment vertical="center"/>
    </xf>
    <xf numFmtId="165" fontId="16" fillId="0" borderId="3" xfId="3" applyNumberFormat="1" applyFont="1" applyBorder="1" applyAlignment="1">
      <alignment vertical="center"/>
    </xf>
    <xf numFmtId="165" fontId="17" fillId="0" borderId="3" xfId="3" applyNumberFormat="1" applyFont="1" applyBorder="1" applyAlignment="1">
      <alignment vertical="center"/>
    </xf>
    <xf numFmtId="165" fontId="18" fillId="0" borderId="3" xfId="3" applyNumberFormat="1" applyFont="1" applyBorder="1" applyAlignment="1">
      <alignment vertical="center"/>
    </xf>
    <xf numFmtId="165" fontId="17" fillId="0" borderId="1" xfId="3" applyNumberFormat="1" applyFont="1" applyBorder="1" applyAlignment="1">
      <alignment vertical="center"/>
    </xf>
    <xf numFmtId="1" fontId="18" fillId="0" borderId="2" xfId="3" applyNumberFormat="1" applyFont="1" applyBorder="1" applyAlignment="1">
      <alignment vertical="center"/>
    </xf>
    <xf numFmtId="1" fontId="16" fillId="0" borderId="3" xfId="3" applyNumberFormat="1" applyFont="1" applyBorder="1" applyAlignment="1">
      <alignment vertical="center"/>
    </xf>
    <xf numFmtId="1" fontId="17" fillId="0" borderId="3" xfId="3" applyNumberFormat="1" applyFont="1" applyBorder="1" applyAlignment="1">
      <alignment vertical="center"/>
    </xf>
    <xf numFmtId="1" fontId="18" fillId="0" borderId="3" xfId="3" applyNumberFormat="1" applyFont="1" applyBorder="1" applyAlignment="1">
      <alignment vertical="center"/>
    </xf>
    <xf numFmtId="1" fontId="17" fillId="0" borderId="1" xfId="3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3" fontId="16" fillId="0" borderId="0" xfId="0" applyNumberFormat="1" applyFont="1" applyAlignment="1">
      <alignment vertical="center"/>
    </xf>
    <xf numFmtId="3" fontId="16" fillId="0" borderId="3" xfId="3" applyNumberFormat="1" applyFont="1" applyBorder="1" applyAlignment="1">
      <alignment vertical="center"/>
    </xf>
    <xf numFmtId="3" fontId="17" fillId="0" borderId="3" xfId="3" applyNumberFormat="1" applyFont="1" applyBorder="1" applyAlignment="1">
      <alignment vertical="center"/>
    </xf>
    <xf numFmtId="3" fontId="18" fillId="0" borderId="3" xfId="3" applyNumberFormat="1" applyFont="1" applyBorder="1" applyAlignment="1">
      <alignment vertical="center"/>
    </xf>
    <xf numFmtId="3" fontId="17" fillId="0" borderId="0" xfId="0" applyNumberFormat="1" applyFont="1" applyBorder="1" applyAlignment="1">
      <alignment vertical="center"/>
    </xf>
    <xf numFmtId="165" fontId="17" fillId="0" borderId="0" xfId="0" applyNumberFormat="1" applyFont="1" applyBorder="1" applyAlignment="1">
      <alignment vertical="center"/>
    </xf>
    <xf numFmtId="3" fontId="16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168" fontId="29" fillId="3" borderId="0" xfId="0" applyNumberFormat="1" applyFont="1" applyFill="1" applyBorder="1" applyAlignment="1">
      <alignment vertical="center"/>
    </xf>
    <xf numFmtId="168" fontId="30" fillId="3" borderId="2" xfId="0" applyNumberFormat="1" applyFont="1" applyFill="1" applyBorder="1" applyAlignment="1">
      <alignment vertical="center"/>
    </xf>
    <xf numFmtId="167" fontId="29" fillId="3" borderId="0" xfId="0" applyNumberFormat="1" applyFont="1" applyFill="1" applyBorder="1" applyAlignment="1">
      <alignment vertical="center"/>
    </xf>
    <xf numFmtId="167" fontId="30" fillId="3" borderId="2" xfId="0" applyNumberFormat="1" applyFont="1" applyFill="1" applyBorder="1" applyAlignment="1">
      <alignment vertical="center"/>
    </xf>
    <xf numFmtId="3" fontId="18" fillId="0" borderId="8" xfId="3" applyNumberFormat="1" applyFont="1" applyBorder="1" applyAlignment="1">
      <alignment vertical="center"/>
    </xf>
    <xf numFmtId="1" fontId="18" fillId="0" borderId="8" xfId="3" applyNumberFormat="1" applyFont="1" applyBorder="1" applyAlignment="1">
      <alignment vertical="center"/>
    </xf>
    <xf numFmtId="3" fontId="17" fillId="0" borderId="9" xfId="3" applyNumberFormat="1" applyFont="1" applyBorder="1" applyAlignment="1">
      <alignment vertical="center"/>
    </xf>
    <xf numFmtId="1" fontId="17" fillId="0" borderId="9" xfId="3" applyNumberFormat="1" applyFont="1" applyBorder="1" applyAlignment="1">
      <alignment vertical="center"/>
    </xf>
    <xf numFmtId="0" fontId="25" fillId="2" borderId="7" xfId="0" applyFont="1" applyFill="1" applyBorder="1" applyAlignment="1">
      <alignment vertical="center"/>
    </xf>
    <xf numFmtId="3" fontId="25" fillId="2" borderId="7" xfId="0" applyNumberFormat="1" applyFont="1" applyFill="1" applyBorder="1" applyAlignment="1">
      <alignment vertical="center"/>
    </xf>
    <xf numFmtId="1" fontId="25" fillId="2" borderId="7" xfId="0" applyNumberFormat="1" applyFont="1" applyFill="1" applyBorder="1" applyAlignment="1">
      <alignment vertical="center"/>
    </xf>
    <xf numFmtId="0" fontId="26" fillId="2" borderId="7" xfId="0" applyFont="1" applyFill="1" applyBorder="1" applyAlignment="1">
      <alignment vertical="center"/>
    </xf>
    <xf numFmtId="2" fontId="26" fillId="2" borderId="7" xfId="0" applyNumberFormat="1" applyFont="1" applyFill="1" applyBorder="1" applyAlignment="1">
      <alignment vertical="center"/>
    </xf>
    <xf numFmtId="165" fontId="26" fillId="2" borderId="7" xfId="0" applyNumberFormat="1" applyFont="1" applyFill="1" applyBorder="1" applyAlignment="1">
      <alignment vertical="center"/>
    </xf>
    <xf numFmtId="3" fontId="18" fillId="0" borderId="10" xfId="0" applyNumberFormat="1" applyFont="1" applyBorder="1" applyAlignment="1">
      <alignment vertical="center"/>
    </xf>
    <xf numFmtId="2" fontId="18" fillId="0" borderId="10" xfId="0" applyNumberFormat="1" applyFont="1" applyBorder="1" applyAlignment="1">
      <alignment vertical="center"/>
    </xf>
    <xf numFmtId="165" fontId="18" fillId="0" borderId="10" xfId="0" applyNumberFormat="1" applyFont="1" applyBorder="1" applyAlignment="1">
      <alignment vertical="center"/>
    </xf>
    <xf numFmtId="3" fontId="17" fillId="0" borderId="11" xfId="0" applyNumberFormat="1" applyFont="1" applyBorder="1" applyAlignment="1">
      <alignment vertical="center"/>
    </xf>
    <xf numFmtId="2" fontId="17" fillId="0" borderId="11" xfId="0" applyNumberFormat="1" applyFont="1" applyBorder="1" applyAlignment="1">
      <alignment vertical="center"/>
    </xf>
    <xf numFmtId="165" fontId="17" fillId="0" borderId="11" xfId="0" applyNumberFormat="1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2" fontId="18" fillId="0" borderId="8" xfId="0" applyNumberFormat="1" applyFont="1" applyBorder="1" applyAlignment="1">
      <alignment vertical="center"/>
    </xf>
    <xf numFmtId="165" fontId="18" fillId="0" borderId="8" xfId="0" applyNumberFormat="1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2" fontId="17" fillId="0" borderId="9" xfId="0" applyNumberFormat="1" applyFont="1" applyBorder="1" applyAlignment="1">
      <alignment vertical="center"/>
    </xf>
    <xf numFmtId="165" fontId="17" fillId="0" borderId="9" xfId="0" applyNumberFormat="1" applyFont="1" applyBorder="1" applyAlignment="1">
      <alignment vertical="center"/>
    </xf>
    <xf numFmtId="1" fontId="17" fillId="0" borderId="0" xfId="0" applyNumberFormat="1" applyFont="1" applyBorder="1" applyAlignment="1">
      <alignment vertical="center"/>
    </xf>
    <xf numFmtId="3" fontId="26" fillId="2" borderId="7" xfId="0" applyNumberFormat="1" applyFont="1" applyFill="1" applyBorder="1" applyAlignment="1">
      <alignment vertical="center"/>
    </xf>
    <xf numFmtId="164" fontId="25" fillId="2" borderId="7" xfId="0" applyNumberFormat="1" applyFont="1" applyFill="1" applyBorder="1" applyAlignment="1">
      <alignment vertical="center"/>
    </xf>
    <xf numFmtId="0" fontId="19" fillId="0" borderId="8" xfId="0" applyFont="1" applyBorder="1" applyAlignment="1">
      <alignment vertical="center"/>
    </xf>
    <xf numFmtId="3" fontId="19" fillId="0" borderId="8" xfId="0" applyNumberFormat="1" applyFont="1" applyBorder="1" applyAlignment="1">
      <alignment vertical="center"/>
    </xf>
    <xf numFmtId="164" fontId="19" fillId="0" borderId="8" xfId="0" applyNumberFormat="1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3" fontId="21" fillId="0" borderId="9" xfId="0" applyNumberFormat="1" applyFont="1" applyBorder="1" applyAlignment="1">
      <alignment vertical="center"/>
    </xf>
    <xf numFmtId="164" fontId="21" fillId="0" borderId="9" xfId="0" applyNumberFormat="1" applyFont="1" applyBorder="1" applyAlignment="1">
      <alignment vertical="center"/>
    </xf>
    <xf numFmtId="165" fontId="25" fillId="2" borderId="7" xfId="0" applyNumberFormat="1" applyFont="1" applyFill="1" applyBorder="1" applyAlignment="1">
      <alignment vertical="center"/>
    </xf>
    <xf numFmtId="3" fontId="18" fillId="0" borderId="8" xfId="0" applyNumberFormat="1" applyFont="1" applyBorder="1" applyAlignment="1">
      <alignment vertical="center"/>
    </xf>
    <xf numFmtId="1" fontId="18" fillId="0" borderId="8" xfId="0" applyNumberFormat="1" applyFont="1" applyBorder="1" applyAlignment="1">
      <alignment vertical="center"/>
    </xf>
    <xf numFmtId="3" fontId="17" fillId="0" borderId="12" xfId="0" applyNumberFormat="1" applyFont="1" applyBorder="1" applyAlignment="1">
      <alignment vertical="center"/>
    </xf>
    <xf numFmtId="165" fontId="17" fillId="0" borderId="12" xfId="0" applyNumberFormat="1" applyFont="1" applyBorder="1" applyAlignment="1">
      <alignment vertical="center"/>
    </xf>
    <xf numFmtId="1" fontId="18" fillId="0" borderId="10" xfId="0" applyNumberFormat="1" applyFont="1" applyBorder="1" applyAlignment="1">
      <alignment vertical="center"/>
    </xf>
    <xf numFmtId="1" fontId="17" fillId="0" borderId="11" xfId="0" applyNumberFormat="1" applyFont="1" applyBorder="1" applyAlignment="1">
      <alignment vertical="center"/>
    </xf>
    <xf numFmtId="1" fontId="17" fillId="0" borderId="9" xfId="0" applyNumberFormat="1" applyFont="1" applyBorder="1" applyAlignment="1">
      <alignment vertical="center"/>
    </xf>
    <xf numFmtId="0" fontId="18" fillId="3" borderId="8" xfId="3" applyFont="1" applyFill="1" applyBorder="1" applyAlignment="1">
      <alignment vertical="center"/>
    </xf>
    <xf numFmtId="1" fontId="18" fillId="3" borderId="8" xfId="3" applyNumberFormat="1" applyFont="1" applyFill="1" applyBorder="1" applyAlignment="1">
      <alignment vertical="center"/>
    </xf>
    <xf numFmtId="165" fontId="18" fillId="3" borderId="8" xfId="3" applyNumberFormat="1" applyFont="1" applyFill="1" applyBorder="1" applyAlignment="1">
      <alignment vertical="center"/>
    </xf>
    <xf numFmtId="0" fontId="17" fillId="3" borderId="9" xfId="3" applyFont="1" applyFill="1" applyBorder="1" applyAlignment="1">
      <alignment vertical="center"/>
    </xf>
    <xf numFmtId="1" fontId="17" fillId="3" borderId="9" xfId="3" applyNumberFormat="1" applyFont="1" applyFill="1" applyBorder="1" applyAlignment="1">
      <alignment vertical="center"/>
    </xf>
    <xf numFmtId="165" fontId="17" fillId="3" borderId="9" xfId="3" applyNumberFormat="1" applyFont="1" applyFill="1" applyBorder="1" applyAlignment="1">
      <alignment vertical="center"/>
    </xf>
    <xf numFmtId="2" fontId="25" fillId="2" borderId="7" xfId="0" applyNumberFormat="1" applyFont="1" applyFill="1" applyBorder="1" applyAlignment="1">
      <alignment vertical="center"/>
    </xf>
    <xf numFmtId="0" fontId="18" fillId="0" borderId="8" xfId="3" applyFont="1" applyBorder="1" applyAlignment="1">
      <alignment vertical="center"/>
    </xf>
    <xf numFmtId="165" fontId="18" fillId="0" borderId="8" xfId="3" applyNumberFormat="1" applyFont="1" applyBorder="1" applyAlignment="1">
      <alignment vertical="center"/>
    </xf>
    <xf numFmtId="0" fontId="17" fillId="0" borderId="9" xfId="3" applyFont="1" applyBorder="1" applyAlignment="1">
      <alignment vertical="center"/>
    </xf>
    <xf numFmtId="165" fontId="17" fillId="0" borderId="9" xfId="3" applyNumberFormat="1" applyFont="1" applyBorder="1" applyAlignment="1">
      <alignment vertical="center"/>
    </xf>
    <xf numFmtId="3" fontId="7" fillId="0" borderId="2" xfId="3" applyNumberFormat="1" applyFont="1" applyBorder="1" applyAlignment="1">
      <alignment vertical="center"/>
    </xf>
    <xf numFmtId="0" fontId="25" fillId="2" borderId="13" xfId="0" applyFont="1" applyFill="1" applyBorder="1" applyAlignment="1">
      <alignment vertical="center"/>
    </xf>
    <xf numFmtId="3" fontId="25" fillId="2" borderId="13" xfId="0" applyNumberFormat="1" applyFont="1" applyFill="1" applyBorder="1" applyAlignment="1">
      <alignment vertical="center"/>
    </xf>
    <xf numFmtId="2" fontId="25" fillId="2" borderId="13" xfId="0" applyNumberFormat="1" applyFont="1" applyFill="1" applyBorder="1" applyAlignment="1">
      <alignment vertical="center"/>
    </xf>
    <xf numFmtId="0" fontId="26" fillId="2" borderId="13" xfId="3" applyFont="1" applyFill="1" applyBorder="1" applyAlignment="1">
      <alignment vertical="center"/>
    </xf>
    <xf numFmtId="2" fontId="26" fillId="2" borderId="13" xfId="3" applyNumberFormat="1" applyFont="1" applyFill="1" applyBorder="1" applyAlignment="1">
      <alignment vertical="center"/>
    </xf>
    <xf numFmtId="165" fontId="1" fillId="2" borderId="3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165" fontId="27" fillId="3" borderId="0" xfId="3" applyNumberFormat="1" applyFont="1" applyFill="1" applyBorder="1" applyAlignment="1">
      <alignment vertical="center"/>
    </xf>
    <xf numFmtId="165" fontId="27" fillId="0" borderId="0" xfId="3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horizontal="right" vertical="center"/>
    </xf>
    <xf numFmtId="165" fontId="4" fillId="0" borderId="3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3" fontId="18" fillId="0" borderId="0" xfId="3" applyNumberFormat="1" applyFont="1" applyBorder="1" applyAlignment="1">
      <alignment vertical="center"/>
    </xf>
    <xf numFmtId="1" fontId="18" fillId="0" borderId="0" xfId="3" applyNumberFormat="1" applyFont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3" fontId="24" fillId="3" borderId="2" xfId="0" applyNumberFormat="1" applyFont="1" applyFill="1" applyBorder="1" applyAlignment="1">
      <alignment vertical="center"/>
    </xf>
    <xf numFmtId="165" fontId="24" fillId="3" borderId="2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3" fontId="8" fillId="0" borderId="0" xfId="0" applyNumberFormat="1" applyFont="1" applyAlignment="1">
      <alignment vertical="center"/>
    </xf>
    <xf numFmtId="165" fontId="26" fillId="3" borderId="0" xfId="0" applyNumberFormat="1" applyFont="1" applyFill="1" applyBorder="1" applyAlignment="1">
      <alignment vertical="center"/>
    </xf>
    <xf numFmtId="165" fontId="14" fillId="3" borderId="0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2" fontId="4" fillId="3" borderId="0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4" fillId="0" borderId="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vertical="center"/>
    </xf>
    <xf numFmtId="165" fontId="4" fillId="0" borderId="14" xfId="0" applyNumberFormat="1" applyFont="1" applyBorder="1" applyAlignment="1">
      <alignment vertical="center"/>
    </xf>
    <xf numFmtId="165" fontId="25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3" fontId="25" fillId="3" borderId="0" xfId="0" applyNumberFormat="1" applyFont="1" applyFill="1" applyBorder="1" applyAlignment="1">
      <alignment vertical="center"/>
    </xf>
    <xf numFmtId="1" fontId="28" fillId="3" borderId="0" xfId="0" applyNumberFormat="1" applyFont="1" applyFill="1" applyBorder="1" applyAlignment="1">
      <alignment vertical="center" wrapText="1"/>
    </xf>
    <xf numFmtId="3" fontId="7" fillId="3" borderId="0" xfId="3" applyNumberFormat="1" applyFont="1" applyFill="1" applyBorder="1" applyAlignment="1">
      <alignment vertical="center"/>
    </xf>
    <xf numFmtId="2" fontId="25" fillId="3" borderId="0" xfId="0" applyNumberFormat="1" applyFont="1" applyFill="1" applyBorder="1" applyAlignment="1">
      <alignment vertical="center"/>
    </xf>
    <xf numFmtId="2" fontId="22" fillId="3" borderId="0" xfId="0" applyNumberFormat="1" applyFont="1" applyFill="1" applyBorder="1" applyAlignment="1">
      <alignment vertical="center"/>
    </xf>
    <xf numFmtId="2" fontId="7" fillId="3" borderId="0" xfId="0" applyNumberFormat="1" applyFont="1" applyFill="1" applyBorder="1" applyAlignment="1">
      <alignment vertical="center"/>
    </xf>
    <xf numFmtId="2" fontId="26" fillId="3" borderId="0" xfId="3" applyNumberFormat="1" applyFont="1" applyFill="1" applyBorder="1" applyAlignment="1">
      <alignment vertical="center"/>
    </xf>
    <xf numFmtId="2" fontId="4" fillId="3" borderId="0" xfId="3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 wrapText="1"/>
    </xf>
    <xf numFmtId="0" fontId="8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0" fontId="31" fillId="4" borderId="0" xfId="0" applyFont="1" applyFill="1" applyAlignment="1">
      <alignment vertical="center" wrapText="1"/>
    </xf>
    <xf numFmtId="0" fontId="8" fillId="0" borderId="3" xfId="0" applyFont="1" applyBorder="1" applyAlignment="1">
      <alignment vertical="center"/>
    </xf>
    <xf numFmtId="1" fontId="4" fillId="0" borderId="3" xfId="0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" fontId="4" fillId="0" borderId="3" xfId="0" applyNumberFormat="1" applyFont="1" applyBorder="1" applyAlignment="1">
      <alignment vertical="center"/>
    </xf>
    <xf numFmtId="0" fontId="4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horizontal="right" vertical="center"/>
    </xf>
    <xf numFmtId="1" fontId="4" fillId="0" borderId="16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1" fillId="0" borderId="17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3" fontId="4" fillId="0" borderId="16" xfId="0" applyNumberFormat="1" applyFont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1" fontId="1" fillId="0" borderId="17" xfId="0" applyNumberFormat="1" applyFont="1" applyBorder="1" applyAlignment="1">
      <alignment vertical="center"/>
    </xf>
    <xf numFmtId="165" fontId="4" fillId="0" borderId="16" xfId="0" applyNumberFormat="1" applyFont="1" applyBorder="1" applyAlignment="1">
      <alignment vertical="center"/>
    </xf>
    <xf numFmtId="165" fontId="1" fillId="0" borderId="17" xfId="0" applyNumberFormat="1" applyFont="1" applyBorder="1" applyAlignment="1">
      <alignment vertical="center"/>
    </xf>
    <xf numFmtId="1" fontId="4" fillId="0" borderId="16" xfId="0" applyNumberFormat="1" applyFont="1" applyBorder="1" applyAlignment="1">
      <alignment vertical="center"/>
    </xf>
    <xf numFmtId="0" fontId="1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164" fontId="1" fillId="2" borderId="3" xfId="0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vertical="center" wrapText="1"/>
    </xf>
    <xf numFmtId="3" fontId="4" fillId="0" borderId="20" xfId="0" applyNumberFormat="1" applyFont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1" fontId="1" fillId="2" borderId="3" xfId="0" applyNumberFormat="1" applyFont="1" applyFill="1" applyBorder="1" applyAlignment="1">
      <alignment vertical="center"/>
    </xf>
    <xf numFmtId="1" fontId="4" fillId="2" borderId="3" xfId="0" applyNumberFormat="1" applyFont="1" applyFill="1" applyBorder="1" applyAlignment="1">
      <alignment vertical="center"/>
    </xf>
    <xf numFmtId="49" fontId="5" fillId="2" borderId="20" xfId="0" applyNumberFormat="1" applyFont="1" applyFill="1" applyBorder="1" applyAlignment="1">
      <alignment vertical="center" wrapText="1"/>
    </xf>
    <xf numFmtId="4" fontId="4" fillId="2" borderId="20" xfId="0" applyNumberFormat="1" applyFont="1" applyFill="1" applyBorder="1" applyAlignment="1">
      <alignment vertical="center"/>
    </xf>
    <xf numFmtId="0" fontId="20" fillId="0" borderId="20" xfId="0" applyFont="1" applyBorder="1" applyAlignment="1">
      <alignment vertical="center"/>
    </xf>
    <xf numFmtId="168" fontId="1" fillId="3" borderId="20" xfId="0" applyNumberFormat="1" applyFont="1" applyFill="1" applyBorder="1" applyAlignment="1">
      <alignment vertical="center"/>
    </xf>
    <xf numFmtId="2" fontId="4" fillId="2" borderId="20" xfId="0" applyNumberFormat="1" applyFont="1" applyFill="1" applyBorder="1" applyAlignment="1">
      <alignment vertical="center"/>
    </xf>
    <xf numFmtId="167" fontId="1" fillId="3" borderId="20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13" fillId="0" borderId="0" xfId="0" applyNumberFormat="1" applyFont="1" applyAlignment="1">
      <alignment horizontal="center" vertical="center"/>
    </xf>
    <xf numFmtId="164" fontId="17" fillId="0" borderId="12" xfId="0" applyNumberFormat="1" applyFont="1" applyBorder="1" applyAlignment="1">
      <alignment vertical="center"/>
    </xf>
    <xf numFmtId="0" fontId="7" fillId="0" borderId="1" xfId="0" applyFont="1" applyBorder="1" applyAlignment="1">
      <alignment horizontal="right" vertical="center" wrapText="1"/>
    </xf>
    <xf numFmtId="0" fontId="8" fillId="3" borderId="0" xfId="0" applyFont="1" applyFill="1" applyAlignment="1">
      <alignment vertical="center"/>
    </xf>
    <xf numFmtId="0" fontId="28" fillId="2" borderId="12" xfId="0" applyFont="1" applyFill="1" applyBorder="1" applyAlignment="1">
      <alignment vertical="center" wrapText="1"/>
    </xf>
    <xf numFmtId="1" fontId="28" fillId="2" borderId="12" xfId="0" applyNumberFormat="1" applyFont="1" applyFill="1" applyBorder="1" applyAlignment="1">
      <alignment vertical="center" wrapText="1"/>
    </xf>
    <xf numFmtId="0" fontId="28" fillId="2" borderId="12" xfId="0" applyFont="1" applyFill="1" applyBorder="1" applyAlignment="1">
      <alignment vertical="center"/>
    </xf>
    <xf numFmtId="2" fontId="28" fillId="2" borderId="12" xfId="0" applyNumberFormat="1" applyFont="1" applyFill="1" applyBorder="1" applyAlignment="1">
      <alignment vertical="center"/>
    </xf>
    <xf numFmtId="0" fontId="35" fillId="2" borderId="12" xfId="3" applyFont="1" applyFill="1" applyBorder="1" applyAlignment="1">
      <alignment vertical="center"/>
    </xf>
    <xf numFmtId="2" fontId="35" fillId="2" borderId="12" xfId="3" applyNumberFormat="1" applyFont="1" applyFill="1" applyBorder="1" applyAlignment="1">
      <alignment vertical="center"/>
    </xf>
    <xf numFmtId="0" fontId="36" fillId="4" borderId="0" xfId="0" applyFont="1" applyFill="1" applyAlignment="1">
      <alignment vertical="center" wrapText="1"/>
    </xf>
    <xf numFmtId="49" fontId="37" fillId="2" borderId="1" xfId="0" applyNumberFormat="1" applyFont="1" applyFill="1" applyBorder="1" applyAlignment="1">
      <alignment vertical="center" wrapText="1"/>
    </xf>
    <xf numFmtId="49" fontId="38" fillId="2" borderId="3" xfId="0" applyNumberFormat="1" applyFont="1" applyFill="1" applyBorder="1" applyAlignment="1">
      <alignment vertical="center" wrapText="1"/>
    </xf>
    <xf numFmtId="3" fontId="1" fillId="0" borderId="15" xfId="0" applyNumberFormat="1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39" fillId="0" borderId="14" xfId="0" applyFont="1" applyBorder="1" applyAlignment="1">
      <alignment horizontal="left" vertical="center"/>
    </xf>
    <xf numFmtId="0" fontId="32" fillId="0" borderId="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41" fillId="0" borderId="0" xfId="0" applyFont="1" applyAlignment="1">
      <alignment vertical="center" wrapText="1"/>
    </xf>
  </cellXfs>
  <cellStyles count="4">
    <cellStyle name="Normale" xfId="0" builtinId="0"/>
    <cellStyle name="Normale 11" xfId="1" xr:uid="{D683CD3E-7DC7-45DE-9311-1A4B1E2645D8}"/>
    <cellStyle name="Normale 13" xfId="3" xr:uid="{38789166-69FB-4239-9780-B534B17811DC}"/>
    <cellStyle name="NormalE 2" xfId="2" xr:uid="{4A0BD8E6-3473-4C88-82D7-05D90E5C8BF1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capodaglio\OneDrive%20-%20Agcom\Documenti\FILIERE%202021%2012\GAFAM%20+%203\2021%2012%20-%20PIATTAFORME%20-%20Foc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12%20-%20PIATTAFORME%20FOCUS-%20rev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"/>
      <sheetName val="2012-2021 solari"/>
      <sheetName val="Aggr+dettagli"/>
      <sheetName val="GAFA + 4"/>
      <sheetName val="Apple"/>
      <sheetName val="Alphabet-Google"/>
      <sheetName val="Amazon"/>
      <sheetName val="Facebook-Meta"/>
      <sheetName val="Microsoft"/>
      <sheetName val="Netflix"/>
      <sheetName val="Spotify"/>
      <sheetName val="Twitter"/>
      <sheetName val="Alibaba"/>
      <sheetName val="MBRES DATASET"/>
      <sheetName val="Gafa+4 vs Mediobanca"/>
    </sheetNames>
    <sheetDataSet>
      <sheetData sheetId="0">
        <row r="7">
          <cell r="N7" t="str">
            <v>Amazon</v>
          </cell>
        </row>
        <row r="8">
          <cell r="N8" t="str">
            <v>Apple</v>
          </cell>
        </row>
        <row r="9">
          <cell r="N9" t="str">
            <v>Google</v>
          </cell>
        </row>
        <row r="10">
          <cell r="N10" t="str">
            <v>Microsoft</v>
          </cell>
        </row>
        <row r="11">
          <cell r="N11" t="str">
            <v>Facebook</v>
          </cell>
        </row>
        <row r="12">
          <cell r="N12" t="str">
            <v>Netfix</v>
          </cell>
        </row>
        <row r="13">
          <cell r="N13" t="str">
            <v>Spotify</v>
          </cell>
        </row>
        <row r="14">
          <cell r="N14" t="str">
            <v>Twitter</v>
          </cell>
        </row>
        <row r="15">
          <cell r="N15" t="str">
            <v>Totale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"/>
      <sheetName val="2012-2021 solari"/>
      <sheetName val="Aggr+dettagli"/>
      <sheetName val="GAFA + 4"/>
      <sheetName val="Amazon"/>
      <sheetName val="Apple"/>
      <sheetName val="Alphabet-Google"/>
      <sheetName val="Facebook-Meta"/>
      <sheetName val="Microsoft"/>
      <sheetName val="Netflix"/>
      <sheetName val="Spotify"/>
      <sheetName val="Twitter"/>
      <sheetName val="Alibaba"/>
      <sheetName val="MBRES DATASET"/>
      <sheetName val="Gafa+4 vs Mediobanca"/>
    </sheetNames>
    <sheetDataSet>
      <sheetData sheetId="0">
        <row r="29">
          <cell r="N29" t="str">
            <v>Totale</v>
          </cell>
        </row>
        <row r="30">
          <cell r="N30" t="str">
            <v>Apple</v>
          </cell>
        </row>
        <row r="31">
          <cell r="N31" t="str">
            <v>Google</v>
          </cell>
        </row>
        <row r="32">
          <cell r="N32" t="str">
            <v>Microsoft</v>
          </cell>
        </row>
        <row r="33">
          <cell r="N33" t="str">
            <v>Facebook</v>
          </cell>
        </row>
        <row r="34">
          <cell r="N34" t="str">
            <v>Amazon</v>
          </cell>
        </row>
        <row r="35">
          <cell r="N35" t="str">
            <v>Netflix</v>
          </cell>
        </row>
        <row r="36">
          <cell r="N36" t="str">
            <v>Spotify</v>
          </cell>
        </row>
        <row r="37">
          <cell r="N37" t="str">
            <v>Twitter</v>
          </cell>
        </row>
        <row r="52">
          <cell r="N52" t="str">
            <v>Totale</v>
          </cell>
        </row>
        <row r="53">
          <cell r="N53" t="str">
            <v>Apple</v>
          </cell>
        </row>
        <row r="54">
          <cell r="N54" t="str">
            <v>Google</v>
          </cell>
        </row>
        <row r="55">
          <cell r="N55" t="str">
            <v>Microsoft</v>
          </cell>
        </row>
        <row r="56">
          <cell r="N56" t="str">
            <v>Facebook</v>
          </cell>
        </row>
        <row r="57">
          <cell r="N57" t="str">
            <v>Amazon</v>
          </cell>
        </row>
        <row r="58">
          <cell r="N58" t="str">
            <v>Netflix</v>
          </cell>
        </row>
        <row r="59">
          <cell r="N59" t="str">
            <v>Spotify</v>
          </cell>
        </row>
        <row r="60">
          <cell r="N60" t="str">
            <v>Twitter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8D077-04FF-4885-AF1F-D75511927682}">
  <dimension ref="A1:V297"/>
  <sheetViews>
    <sheetView showGridLines="0"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5" sqref="D5"/>
    </sheetView>
  </sheetViews>
  <sheetFormatPr defaultColWidth="8.7109375" defaultRowHeight="18.75" x14ac:dyDescent="0.25"/>
  <cols>
    <col min="1" max="1" width="60.5703125" style="1" customWidth="1"/>
    <col min="2" max="11" width="9.28515625" style="38" customWidth="1"/>
    <col min="12" max="12" width="1.140625" style="38" customWidth="1"/>
    <col min="13" max="13" width="16.28515625" style="43" customWidth="1"/>
    <col min="14" max="14" width="11.85546875" style="43" customWidth="1"/>
    <col min="15" max="15" width="13.28515625" style="43" customWidth="1"/>
    <col min="16" max="16" width="13.85546875" style="9" customWidth="1"/>
    <col min="17" max="17" width="2.140625" style="9" customWidth="1"/>
    <col min="18" max="18" width="13.5703125" style="9" customWidth="1"/>
    <col min="19" max="19" width="10.85546875" style="9" customWidth="1"/>
    <col min="20" max="20" width="12.85546875" style="9" customWidth="1"/>
    <col min="21" max="21" width="14" style="9" customWidth="1"/>
    <col min="22" max="22" width="16.28515625" style="67" customWidth="1"/>
    <col min="23" max="16384" width="8.7109375" style="9"/>
  </cols>
  <sheetData>
    <row r="1" spans="1:22" ht="42" customHeight="1" x14ac:dyDescent="0.25">
      <c r="A1" s="393" t="s">
        <v>69</v>
      </c>
      <c r="B1" s="362">
        <v>2012</v>
      </c>
      <c r="C1" s="362">
        <v>2013</v>
      </c>
      <c r="D1" s="362">
        <v>2014</v>
      </c>
      <c r="E1" s="362">
        <v>2015</v>
      </c>
      <c r="F1" s="362">
        <v>2016</v>
      </c>
      <c r="G1" s="362">
        <v>2017</v>
      </c>
      <c r="H1" s="362">
        <v>2018</v>
      </c>
      <c r="I1" s="362">
        <v>2019</v>
      </c>
      <c r="J1" s="362">
        <v>2020</v>
      </c>
      <c r="K1" s="362">
        <v>2021</v>
      </c>
      <c r="L1" s="8"/>
      <c r="M1" s="97"/>
      <c r="N1" s="97"/>
      <c r="O1" s="97"/>
      <c r="P1" s="8"/>
    </row>
    <row r="3" spans="1:22" ht="21" x14ac:dyDescent="0.25">
      <c r="A3" s="378" t="s">
        <v>72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  <c r="N3" s="36"/>
      <c r="O3" s="36"/>
      <c r="P3" s="37"/>
      <c r="Q3" s="37"/>
      <c r="R3" s="37"/>
      <c r="S3" s="37"/>
      <c r="T3" s="37"/>
      <c r="U3" s="37"/>
    </row>
    <row r="5" spans="1:22" ht="37.5" customHeight="1" thickBot="1" x14ac:dyDescent="0.3">
      <c r="M5" s="109" t="s">
        <v>13</v>
      </c>
      <c r="N5" s="14" t="s">
        <v>31</v>
      </c>
      <c r="O5" s="14" t="s">
        <v>32</v>
      </c>
      <c r="P5" s="14" t="s">
        <v>54</v>
      </c>
      <c r="Q5" s="262"/>
      <c r="R5" s="109" t="s">
        <v>13</v>
      </c>
      <c r="S5" s="14" t="s">
        <v>31</v>
      </c>
      <c r="T5" s="14" t="s">
        <v>32</v>
      </c>
      <c r="U5" s="14" t="s">
        <v>53</v>
      </c>
    </row>
    <row r="6" spans="1:22" s="38" customFormat="1" ht="20.100000000000001" customHeight="1" thickBot="1" x14ac:dyDescent="0.3">
      <c r="A6" s="2" t="s">
        <v>70</v>
      </c>
      <c r="M6" s="212" t="str">
        <f>[1]Figure!N15</f>
        <v>Totale</v>
      </c>
      <c r="N6" s="228">
        <v>1454.8169569810875</v>
      </c>
      <c r="O6" s="214">
        <v>27.615206212786248</v>
      </c>
      <c r="P6" s="214">
        <v>16.836880265079479</v>
      </c>
      <c r="Q6" s="284"/>
      <c r="R6" s="209" t="s">
        <v>33</v>
      </c>
      <c r="S6" s="210">
        <v>955.74396323814506</v>
      </c>
      <c r="T6" s="229">
        <v>3.3503015936758973</v>
      </c>
      <c r="U6" s="229">
        <v>2.0723953416321272</v>
      </c>
      <c r="V6" s="371"/>
    </row>
    <row r="7" spans="1:22" ht="14.45" customHeight="1" x14ac:dyDescent="0.25">
      <c r="A7" s="379" t="s">
        <v>22</v>
      </c>
      <c r="B7" s="39">
        <v>358.58224809692672</v>
      </c>
      <c r="C7" s="39">
        <v>405.49624869030731</v>
      </c>
      <c r="D7" s="39">
        <v>468.90050591016546</v>
      </c>
      <c r="E7" s="39">
        <v>536.27764820803793</v>
      </c>
      <c r="F7" s="39">
        <v>576.74948750212764</v>
      </c>
      <c r="G7" s="39">
        <v>689.79352736643023</v>
      </c>
      <c r="H7" s="39">
        <v>830.64801205673768</v>
      </c>
      <c r="I7" s="39">
        <v>946.61904686761227</v>
      </c>
      <c r="J7" s="39">
        <v>1140.0028258037826</v>
      </c>
      <c r="K7" s="39">
        <v>1454.8169569810875</v>
      </c>
      <c r="L7" s="40"/>
      <c r="M7" s="279" t="str">
        <f>[1]Figure!N7</f>
        <v>Amazon</v>
      </c>
      <c r="N7" s="280">
        <v>469.822</v>
      </c>
      <c r="O7" s="281">
        <v>21.695366571345684</v>
      </c>
      <c r="P7" s="281">
        <v>25.440561285468497</v>
      </c>
      <c r="Q7" s="263"/>
      <c r="R7" s="15" t="s">
        <v>78</v>
      </c>
      <c r="S7" s="98">
        <v>168.864</v>
      </c>
      <c r="T7" s="26">
        <v>-1.6860735910572893</v>
      </c>
      <c r="U7" s="26">
        <v>3.1771502679812436</v>
      </c>
    </row>
    <row r="8" spans="1:22" ht="14.45" customHeight="1" x14ac:dyDescent="0.25">
      <c r="A8" s="380" t="s">
        <v>23</v>
      </c>
      <c r="B8" s="66">
        <v>794.6333809143066</v>
      </c>
      <c r="C8" s="66">
        <v>798.78774468133065</v>
      </c>
      <c r="D8" s="66">
        <v>812.23539143470043</v>
      </c>
      <c r="E8" s="66">
        <v>844.02301008055429</v>
      </c>
      <c r="F8" s="66">
        <v>886.23120361603242</v>
      </c>
      <c r="G8" s="66">
        <v>892.11279439451971</v>
      </c>
      <c r="H8" s="66">
        <v>899.4836301417821</v>
      </c>
      <c r="I8" s="66">
        <v>918.36560432539807</v>
      </c>
      <c r="J8" s="66">
        <v>924.76165865066832</v>
      </c>
      <c r="K8" s="66">
        <v>955.7439632381454</v>
      </c>
      <c r="L8" s="42"/>
      <c r="M8" s="32" t="str">
        <f>[1]Figure!N8</f>
        <v>Apple</v>
      </c>
      <c r="N8" s="33">
        <v>378.32299999999998</v>
      </c>
      <c r="O8" s="34">
        <v>28.622231288353987</v>
      </c>
      <c r="P8" s="34">
        <v>9.681584059079551</v>
      </c>
      <c r="Q8" s="263"/>
      <c r="R8" s="16" t="s">
        <v>79</v>
      </c>
      <c r="S8" s="99">
        <v>133.613</v>
      </c>
      <c r="T8" s="27">
        <v>4.1475696068344083</v>
      </c>
      <c r="U8" s="27">
        <v>1.5980323259287887</v>
      </c>
    </row>
    <row r="9" spans="1:22" ht="14.45" customHeight="1" x14ac:dyDescent="0.25">
      <c r="M9" s="32" t="str">
        <f>[1]Figure!N9</f>
        <v>Google</v>
      </c>
      <c r="N9" s="33">
        <v>257.637</v>
      </c>
      <c r="O9" s="34">
        <v>41.15007642704915</v>
      </c>
      <c r="P9" s="34">
        <v>19.935226976106101</v>
      </c>
      <c r="Q9" s="263"/>
      <c r="R9" s="17" t="s">
        <v>80</v>
      </c>
      <c r="S9" s="100">
        <v>128.59810874704493</v>
      </c>
      <c r="T9" s="28">
        <v>7.7178981970118619</v>
      </c>
      <c r="U9" s="28">
        <v>7.204395947883846</v>
      </c>
    </row>
    <row r="10" spans="1:22" ht="14.45" customHeight="1" x14ac:dyDescent="0.25">
      <c r="M10" s="32" t="str">
        <f>[1]Figure!N10</f>
        <v>Microsoft</v>
      </c>
      <c r="N10" s="33">
        <v>184.90299999999999</v>
      </c>
      <c r="O10" s="34">
        <v>20.627723702408602</v>
      </c>
      <c r="P10" s="34">
        <v>10.890178526371752</v>
      </c>
      <c r="Q10" s="263"/>
      <c r="R10" s="18" t="s">
        <v>81</v>
      </c>
      <c r="S10" s="101">
        <v>122.9305972204107</v>
      </c>
      <c r="T10" s="29">
        <v>10.440194253127959</v>
      </c>
      <c r="U10" s="29">
        <v>4.2778368465189898</v>
      </c>
    </row>
    <row r="11" spans="1:22" ht="14.45" customHeight="1" x14ac:dyDescent="0.25">
      <c r="C11" s="6" t="s">
        <v>13</v>
      </c>
      <c r="E11" s="386" t="s">
        <v>67</v>
      </c>
      <c r="F11" s="386"/>
      <c r="G11" s="390" t="s">
        <v>68</v>
      </c>
      <c r="H11" s="391"/>
      <c r="I11" s="392" t="s">
        <v>45</v>
      </c>
      <c r="J11" s="392"/>
      <c r="M11" s="32" t="str">
        <f>[1]Figure!N11</f>
        <v>Facebook</v>
      </c>
      <c r="N11" s="33">
        <v>117.929</v>
      </c>
      <c r="O11" s="34">
        <v>37.180978526394156</v>
      </c>
      <c r="P11" s="34">
        <v>41.796447920824932</v>
      </c>
      <c r="Q11" s="263"/>
      <c r="R11" s="18" t="s">
        <v>82</v>
      </c>
      <c r="S11" s="101">
        <v>110.6438148322428</v>
      </c>
      <c r="T11" s="29">
        <v>1.7786922304085719</v>
      </c>
      <c r="U11" s="29">
        <v>1.1938018874209089</v>
      </c>
    </row>
    <row r="12" spans="1:22" ht="14.45" customHeight="1" x14ac:dyDescent="0.25">
      <c r="E12" s="44" t="s">
        <v>16</v>
      </c>
      <c r="F12" s="45" t="s">
        <v>17</v>
      </c>
      <c r="G12" s="332" t="s">
        <v>16</v>
      </c>
      <c r="H12" s="333" t="s">
        <v>17</v>
      </c>
      <c r="I12" s="44" t="s">
        <v>16</v>
      </c>
      <c r="J12" s="45" t="s">
        <v>17</v>
      </c>
      <c r="M12" s="32" t="str">
        <f>[1]Figure!N12</f>
        <v>Netfix</v>
      </c>
      <c r="N12" s="33">
        <v>29.697844</v>
      </c>
      <c r="O12" s="34">
        <v>18.810119484449885</v>
      </c>
      <c r="P12" s="34">
        <v>26.386432790138905</v>
      </c>
      <c r="Q12" s="263"/>
      <c r="R12" s="18" t="s">
        <v>83</v>
      </c>
      <c r="S12" s="101">
        <v>63.700418822370047</v>
      </c>
      <c r="T12" s="29">
        <v>11.685863182581608</v>
      </c>
      <c r="U12" s="29">
        <v>5.0067194730470943</v>
      </c>
    </row>
    <row r="13" spans="1:22" ht="14.45" customHeight="1" x14ac:dyDescent="0.25">
      <c r="C13" s="32" t="s">
        <v>14</v>
      </c>
      <c r="D13" s="32"/>
      <c r="E13" s="300">
        <f>+B7+C7+D7+E7+F7</f>
        <v>2346.0061384075648</v>
      </c>
      <c r="F13" s="270">
        <f>+B8+C8+D8+E8+F8</f>
        <v>4135.9107307269242</v>
      </c>
      <c r="G13" s="334">
        <f>G7+H7+I7+J7+K7</f>
        <v>5061.8803690756504</v>
      </c>
      <c r="H13" s="335">
        <f>G8+H8+I8+J8+K8</f>
        <v>4590.4676507505137</v>
      </c>
      <c r="I13" s="268">
        <f>E13+G13</f>
        <v>7407.8865074832156</v>
      </c>
      <c r="J13" s="269">
        <f>F13+H13</f>
        <v>8726.3783814774379</v>
      </c>
      <c r="M13" s="32" t="str">
        <f>[1]Figure!N13</f>
        <v>Spotify</v>
      </c>
      <c r="N13" s="33">
        <v>11.42789598108747</v>
      </c>
      <c r="O13" s="34">
        <v>22.690355329949245</v>
      </c>
      <c r="P13" s="34">
        <v>36.778510446228729</v>
      </c>
      <c r="Q13" s="263"/>
      <c r="R13" s="17" t="s">
        <v>84</v>
      </c>
      <c r="S13" s="100">
        <v>62.713521999999998</v>
      </c>
      <c r="T13" s="28">
        <v>4.042548334817047</v>
      </c>
      <c r="U13" s="28">
        <v>0.28057681674142909</v>
      </c>
    </row>
    <row r="14" spans="1:22" ht="14.45" customHeight="1" x14ac:dyDescent="0.25">
      <c r="M14" s="32" t="str">
        <f>[1]Figure!N14</f>
        <v>Twitter</v>
      </c>
      <c r="N14" s="33">
        <v>5.077217000000001</v>
      </c>
      <c r="O14" s="34">
        <v>36.61841231811114</v>
      </c>
      <c r="P14" s="34">
        <v>36.097741480299497</v>
      </c>
      <c r="Q14" s="263"/>
      <c r="R14" s="17" t="s">
        <v>85</v>
      </c>
      <c r="S14" s="100">
        <v>50.262953511910162</v>
      </c>
      <c r="T14" s="28">
        <v>0.5968580600793193</v>
      </c>
      <c r="U14" s="28">
        <v>-0.25604199152887697</v>
      </c>
    </row>
    <row r="15" spans="1:22" ht="14.45" customHeight="1" x14ac:dyDescent="0.25">
      <c r="H15" s="283"/>
      <c r="M15" s="9"/>
      <c r="N15" s="9"/>
      <c r="O15" s="9"/>
      <c r="R15" s="17" t="s">
        <v>86</v>
      </c>
      <c r="S15" s="100">
        <v>46.426713947990542</v>
      </c>
      <c r="T15" s="28">
        <v>-8.8192961277741659</v>
      </c>
      <c r="U15" s="28">
        <v>-5.0061340906366603</v>
      </c>
    </row>
    <row r="16" spans="1:22" ht="14.45" customHeight="1" x14ac:dyDescent="0.25">
      <c r="H16" s="283"/>
      <c r="M16" s="9"/>
      <c r="N16" s="367"/>
      <c r="O16" s="9"/>
      <c r="R16" s="17" t="s">
        <v>87</v>
      </c>
      <c r="S16" s="100">
        <v>28.687514999999998</v>
      </c>
      <c r="T16" s="28">
        <v>-2.2549341334208424</v>
      </c>
      <c r="U16" s="28">
        <v>1.5821215022361113</v>
      </c>
    </row>
    <row r="17" spans="1:22" ht="14.45" customHeight="1" x14ac:dyDescent="0.25">
      <c r="M17" s="9"/>
      <c r="N17" s="9"/>
      <c r="O17" s="9"/>
      <c r="R17" s="17" t="s">
        <v>88</v>
      </c>
      <c r="S17" s="100">
        <v>18.104018912529551</v>
      </c>
      <c r="T17" s="28">
        <v>-3.0939576083517979</v>
      </c>
      <c r="U17" s="28">
        <v>-5.6034690396755682</v>
      </c>
    </row>
    <row r="18" spans="1:22" ht="14.45" customHeight="1" x14ac:dyDescent="0.25">
      <c r="M18" s="9"/>
      <c r="N18" s="9"/>
      <c r="O18" s="9"/>
      <c r="R18" s="17" t="s">
        <v>89</v>
      </c>
      <c r="S18" s="100">
        <v>12.231215137263479</v>
      </c>
      <c r="T18" s="28">
        <v>0.747747747747739</v>
      </c>
      <c r="U18" s="28">
        <v>-0.19773860291324441</v>
      </c>
    </row>
    <row r="19" spans="1:22" ht="14.45" customHeight="1" thickBot="1" x14ac:dyDescent="0.3">
      <c r="M19" s="9"/>
      <c r="N19" s="9"/>
      <c r="O19" s="9"/>
      <c r="R19" s="19" t="s">
        <v>90</v>
      </c>
      <c r="S19" s="102">
        <v>8.9680851063829792</v>
      </c>
      <c r="T19" s="30">
        <v>29.228410832907525</v>
      </c>
      <c r="U19" s="30">
        <v>10.248271792649932</v>
      </c>
    </row>
    <row r="20" spans="1:22" ht="14.45" customHeight="1" x14ac:dyDescent="0.25">
      <c r="M20" s="9"/>
      <c r="N20" s="9"/>
      <c r="O20" s="9"/>
      <c r="R20" s="230" t="s">
        <v>91</v>
      </c>
      <c r="S20" s="231">
        <v>297.27483087502355</v>
      </c>
      <c r="T20" s="232">
        <v>7.2980535077041608</v>
      </c>
      <c r="U20" s="232">
        <v>3.1539639225985905</v>
      </c>
    </row>
    <row r="21" spans="1:22" ht="14.45" customHeight="1" x14ac:dyDescent="0.25">
      <c r="M21" s="9"/>
      <c r="N21" s="9"/>
      <c r="O21" s="9"/>
      <c r="R21" s="20" t="s">
        <v>92</v>
      </c>
      <c r="S21" s="103">
        <v>302.47699999999998</v>
      </c>
      <c r="T21" s="31">
        <v>0.8081932465039392</v>
      </c>
      <c r="U21" s="31">
        <v>2.4494308335702097</v>
      </c>
    </row>
    <row r="22" spans="1:22" ht="14.45" customHeight="1" thickBot="1" x14ac:dyDescent="0.3">
      <c r="M22" s="9"/>
      <c r="N22" s="9"/>
      <c r="O22" s="9"/>
      <c r="R22" s="233" t="s">
        <v>93</v>
      </c>
      <c r="S22" s="234">
        <v>355.99213236312164</v>
      </c>
      <c r="T22" s="235">
        <v>2.3982629608352806</v>
      </c>
      <c r="U22" s="235">
        <v>0.96346773249016415</v>
      </c>
    </row>
    <row r="23" spans="1:22" ht="14.1" customHeight="1" x14ac:dyDescent="0.25">
      <c r="N23" s="368"/>
      <c r="S23" s="87"/>
      <c r="T23" s="58"/>
    </row>
    <row r="24" spans="1:22" x14ac:dyDescent="0.25">
      <c r="A24" s="323" t="s">
        <v>59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6"/>
      <c r="N24" s="36"/>
      <c r="O24" s="36"/>
      <c r="P24" s="37"/>
      <c r="Q24" s="37"/>
      <c r="R24" s="37"/>
      <c r="S24" s="37"/>
      <c r="T24" s="37"/>
      <c r="U24" s="37"/>
    </row>
    <row r="26" spans="1:22" s="38" customFormat="1" ht="32.25" thickBot="1" x14ac:dyDescent="0.3">
      <c r="M26" s="109" t="s">
        <v>13</v>
      </c>
      <c r="N26" s="14" t="s">
        <v>31</v>
      </c>
      <c r="O26" s="14" t="s">
        <v>34</v>
      </c>
      <c r="R26" s="109" t="s">
        <v>13</v>
      </c>
      <c r="S26" s="14" t="s">
        <v>31</v>
      </c>
      <c r="T26" s="14" t="s">
        <v>34</v>
      </c>
      <c r="V26" s="371"/>
    </row>
    <row r="27" spans="1:22" ht="20.100000000000001" customHeight="1" thickBot="1" x14ac:dyDescent="0.3">
      <c r="A27" s="2" t="s">
        <v>71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209" t="str">
        <f>+[2]Figure!N29</f>
        <v>Totale</v>
      </c>
      <c r="N27" s="228">
        <v>351.68988111111111</v>
      </c>
      <c r="O27" s="236">
        <v>24.174167026545256</v>
      </c>
      <c r="R27" s="209" t="s">
        <v>33</v>
      </c>
      <c r="S27" s="210">
        <v>139.0281695576306</v>
      </c>
      <c r="T27" s="229">
        <v>14.546591441351184</v>
      </c>
    </row>
    <row r="28" spans="1:22" ht="15" customHeight="1" x14ac:dyDescent="0.25">
      <c r="A28" s="10" t="s">
        <v>22</v>
      </c>
      <c r="B28" s="39">
        <v>88.835530749408974</v>
      </c>
      <c r="C28" s="39">
        <v>94.507468718676108</v>
      </c>
      <c r="D28" s="39">
        <v>107.56724767848699</v>
      </c>
      <c r="E28" s="39">
        <v>114.03501254177223</v>
      </c>
      <c r="F28" s="39">
        <v>123.12305544917258</v>
      </c>
      <c r="G28" s="39">
        <v>145.92205048936168</v>
      </c>
      <c r="H28" s="39">
        <v>173.70072357683216</v>
      </c>
      <c r="I28" s="39">
        <v>191.11733258392434</v>
      </c>
      <c r="J28" s="39">
        <v>235.46761130260046</v>
      </c>
      <c r="K28" s="39">
        <v>351.68988111111116</v>
      </c>
      <c r="L28" s="40"/>
      <c r="M28" s="110" t="str">
        <f>+[2]Figure!N30</f>
        <v>Apple</v>
      </c>
      <c r="N28" s="118">
        <v>116.90300000000001</v>
      </c>
      <c r="O28" s="112">
        <v>30.900315339009261</v>
      </c>
      <c r="R28" s="15" t="s">
        <v>79</v>
      </c>
      <c r="S28" s="98">
        <v>32.448</v>
      </c>
      <c r="T28" s="26">
        <v>24.285062082282412</v>
      </c>
    </row>
    <row r="29" spans="1:22" ht="15" customHeight="1" x14ac:dyDescent="0.25">
      <c r="A29" s="11" t="s">
        <v>23</v>
      </c>
      <c r="B29" s="66">
        <v>91.283806517205704</v>
      </c>
      <c r="C29" s="66">
        <v>124.83282930840386</v>
      </c>
      <c r="D29" s="66">
        <v>109.7421413762454</v>
      </c>
      <c r="E29" s="66">
        <v>117.61472043662747</v>
      </c>
      <c r="F29" s="66">
        <v>128.89676355872504</v>
      </c>
      <c r="G29" s="66">
        <v>126.73636720508243</v>
      </c>
      <c r="H29" s="66">
        <v>115.06656612686979</v>
      </c>
      <c r="I29" s="66">
        <v>134.95612817607673</v>
      </c>
      <c r="J29" s="66">
        <v>113.60292097472673</v>
      </c>
      <c r="K29" s="66">
        <v>139.02816955763066</v>
      </c>
      <c r="L29" s="42"/>
      <c r="M29" s="113" t="str">
        <f>+[2]Figure!N31</f>
        <v>Google</v>
      </c>
      <c r="N29" s="119">
        <v>78.713999999999999</v>
      </c>
      <c r="O29" s="115">
        <v>30.552288685243191</v>
      </c>
      <c r="R29" s="16" t="s">
        <v>78</v>
      </c>
      <c r="S29" s="99">
        <v>23.347000000000001</v>
      </c>
      <c r="T29" s="27">
        <v>13.825919082812204</v>
      </c>
    </row>
    <row r="30" spans="1:22" ht="15" customHeight="1" x14ac:dyDescent="0.25">
      <c r="A30" s="5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113" t="str">
        <f>+[2]Figure!N32</f>
        <v>Microsoft</v>
      </c>
      <c r="N30" s="119">
        <v>78.628</v>
      </c>
      <c r="O30" s="115">
        <v>42.523917946166364</v>
      </c>
      <c r="R30" s="18" t="s">
        <v>81</v>
      </c>
      <c r="S30" s="101">
        <v>17.095343680709536</v>
      </c>
      <c r="T30" s="29">
        <v>13.906500145003054</v>
      </c>
    </row>
    <row r="31" spans="1:22" ht="15" customHeight="1" x14ac:dyDescent="0.25">
      <c r="A31" s="349" t="s">
        <v>5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48"/>
      <c r="M31" s="113" t="str">
        <f>+[2]Figure!N33</f>
        <v>Facebook</v>
      </c>
      <c r="N31" s="119">
        <v>46.753</v>
      </c>
      <c r="O31" s="115">
        <v>39.645040660058172</v>
      </c>
      <c r="R31" s="18" t="s">
        <v>82</v>
      </c>
      <c r="S31" s="101">
        <v>16.097127425932989</v>
      </c>
      <c r="T31" s="29">
        <v>14.548601248374629</v>
      </c>
    </row>
    <row r="32" spans="1:22" ht="15" customHeight="1" x14ac:dyDescent="0.25">
      <c r="A32" s="10" t="s">
        <v>22</v>
      </c>
      <c r="B32" s="52">
        <v>24.774101679845636</v>
      </c>
      <c r="C32" s="52">
        <v>23.306619734195124</v>
      </c>
      <c r="D32" s="52">
        <v>22.940313845405687</v>
      </c>
      <c r="E32" s="52">
        <v>21.264174056632449</v>
      </c>
      <c r="F32" s="52">
        <v>21.347752900901952</v>
      </c>
      <c r="G32" s="52">
        <v>21.154453427024603</v>
      </c>
      <c r="H32" s="52">
        <v>20.911471652925293</v>
      </c>
      <c r="I32" s="52">
        <v>20.189466207798869</v>
      </c>
      <c r="J32" s="52">
        <v>20.655002423926376</v>
      </c>
      <c r="K32" s="52">
        <v>24.174167026545256</v>
      </c>
      <c r="L32" s="53"/>
      <c r="M32" s="113" t="str">
        <f>+[2]Figure!N34</f>
        <v>Amazon</v>
      </c>
      <c r="N32" s="119">
        <v>24.879000000000001</v>
      </c>
      <c r="O32" s="115">
        <v>5.2954097509269467</v>
      </c>
      <c r="R32" s="17" t="s">
        <v>86</v>
      </c>
      <c r="S32" s="100">
        <v>16.059101654846337</v>
      </c>
      <c r="T32" s="28">
        <v>34.590218193853914</v>
      </c>
    </row>
    <row r="33" spans="1:21" ht="15" customHeight="1" x14ac:dyDescent="0.25">
      <c r="A33" s="11" t="s">
        <v>23</v>
      </c>
      <c r="B33" s="261">
        <v>11.487537361213594</v>
      </c>
      <c r="C33" s="261">
        <v>15.627784745020696</v>
      </c>
      <c r="D33" s="261">
        <v>13.51112528874188</v>
      </c>
      <c r="E33" s="261">
        <v>13.935013504596542</v>
      </c>
      <c r="F33" s="261">
        <v>14.544372059209362</v>
      </c>
      <c r="G33" s="261">
        <v>14.206316510806111</v>
      </c>
      <c r="H33" s="261">
        <v>12.792513645716074</v>
      </c>
      <c r="I33" s="261">
        <v>14.695250730259129</v>
      </c>
      <c r="J33" s="261">
        <v>12.284562180106626</v>
      </c>
      <c r="K33" s="261">
        <v>14.546591441351184</v>
      </c>
      <c r="L33" s="55"/>
      <c r="M33" s="113" t="str">
        <f>+[2]Figure!N35</f>
        <v>Netflix</v>
      </c>
      <c r="N33" s="119">
        <v>6.194509</v>
      </c>
      <c r="O33" s="115">
        <v>20.858446828665407</v>
      </c>
      <c r="R33" s="17" t="s">
        <v>80</v>
      </c>
      <c r="S33" s="100">
        <v>15.433806146572104</v>
      </c>
      <c r="T33" s="28">
        <v>12.001580969538761</v>
      </c>
    </row>
    <row r="34" spans="1:21" ht="15" customHeight="1" x14ac:dyDescent="0.25">
      <c r="M34" s="113" t="str">
        <f>+[2]Figure!N36</f>
        <v>Spotify</v>
      </c>
      <c r="N34" s="115">
        <v>0.11111111111111112</v>
      </c>
      <c r="O34" s="115">
        <v>0.97227968556061251</v>
      </c>
      <c r="R34" s="17" t="s">
        <v>84</v>
      </c>
      <c r="S34" s="100">
        <v>7.7930976000000003</v>
      </c>
      <c r="T34" s="28">
        <v>12.426502852128127</v>
      </c>
    </row>
    <row r="35" spans="1:21" ht="15" customHeight="1" x14ac:dyDescent="0.25">
      <c r="C35" s="6" t="s">
        <v>13</v>
      </c>
      <c r="E35" s="386" t="s">
        <v>67</v>
      </c>
      <c r="F35" s="386"/>
      <c r="G35" s="390" t="s">
        <v>68</v>
      </c>
      <c r="H35" s="391"/>
      <c r="I35" s="392" t="s">
        <v>45</v>
      </c>
      <c r="J35" s="392"/>
      <c r="M35" s="113" t="str">
        <f>+[2]Figure!N37</f>
        <v>Twitter</v>
      </c>
      <c r="N35" s="115">
        <v>-0.49273900000000004</v>
      </c>
      <c r="O35" s="115">
        <v>-9.7049032964318833</v>
      </c>
      <c r="R35" s="18" t="s">
        <v>83</v>
      </c>
      <c r="S35" s="101">
        <v>4.4848774690955473</v>
      </c>
      <c r="T35" s="29">
        <v>7.0405776790914381</v>
      </c>
    </row>
    <row r="36" spans="1:21" ht="15" customHeight="1" x14ac:dyDescent="0.25">
      <c r="E36" s="44" t="s">
        <v>16</v>
      </c>
      <c r="F36" s="45" t="s">
        <v>17</v>
      </c>
      <c r="G36" s="332" t="s">
        <v>16</v>
      </c>
      <c r="H36" s="333" t="s">
        <v>17</v>
      </c>
      <c r="I36" s="44" t="s">
        <v>16</v>
      </c>
      <c r="J36" s="45" t="s">
        <v>17</v>
      </c>
      <c r="M36" s="9"/>
      <c r="N36" s="9"/>
      <c r="O36" s="9"/>
      <c r="R36" s="17" t="s">
        <v>87</v>
      </c>
      <c r="S36" s="100">
        <v>3.9694714999999996</v>
      </c>
      <c r="T36" s="28">
        <v>13.836930455635491</v>
      </c>
    </row>
    <row r="37" spans="1:21" ht="15" customHeight="1" x14ac:dyDescent="0.25">
      <c r="C37" s="32" t="s">
        <v>14</v>
      </c>
      <c r="D37" s="324"/>
      <c r="E37" s="300">
        <f>+E13</f>
        <v>2346.0061384075648</v>
      </c>
      <c r="F37" s="270">
        <f>+F13</f>
        <v>4135.9107307269242</v>
      </c>
      <c r="G37" s="334">
        <f>+G13</f>
        <v>5061.8803690756504</v>
      </c>
      <c r="H37" s="335">
        <f>+H13</f>
        <v>4590.4676507505137</v>
      </c>
      <c r="I37" s="268">
        <f>E37+G37</f>
        <v>7407.8865074832156</v>
      </c>
      <c r="J37" s="269">
        <f>F37+H37</f>
        <v>8726.3783814774379</v>
      </c>
      <c r="K37" s="50"/>
      <c r="L37" s="50"/>
      <c r="M37" s="9"/>
      <c r="N37" s="9"/>
      <c r="O37" s="9"/>
      <c r="R37" s="17" t="s">
        <v>85</v>
      </c>
      <c r="S37" s="100">
        <v>2.9804081995963831</v>
      </c>
      <c r="T37" s="28">
        <v>5.9296320477668587</v>
      </c>
    </row>
    <row r="38" spans="1:21" ht="15" customHeight="1" x14ac:dyDescent="0.25">
      <c r="B38" s="50"/>
      <c r="C38" s="32" t="s">
        <v>21</v>
      </c>
      <c r="D38" s="324"/>
      <c r="E38" s="325">
        <f>+B28+C28+D28+E28+F28</f>
        <v>528.06831513751695</v>
      </c>
      <c r="F38" s="326">
        <f>+B29+C29+D29+E29+F29</f>
        <v>572.37026119720747</v>
      </c>
      <c r="G38" s="336">
        <f>+G28+H28+I28+J28+K28</f>
        <v>1097.8975990638298</v>
      </c>
      <c r="H38" s="337">
        <f>+G29+H29+I29+J29+K29</f>
        <v>629.39015204038628</v>
      </c>
      <c r="I38" s="268">
        <f t="shared" ref="I38" si="0">E38+G38</f>
        <v>1625.9659142013468</v>
      </c>
      <c r="J38" s="269">
        <f t="shared" ref="J38" si="1">F38+H38</f>
        <v>1201.7604132375936</v>
      </c>
      <c r="K38" s="50"/>
      <c r="L38" s="50"/>
      <c r="M38" s="9"/>
      <c r="N38" s="9"/>
      <c r="O38" s="9"/>
      <c r="R38" s="17" t="s">
        <v>89</v>
      </c>
      <c r="S38" s="100">
        <v>2.2596521929344853</v>
      </c>
      <c r="T38" s="28">
        <v>18.474470177948675</v>
      </c>
    </row>
    <row r="39" spans="1:21" ht="15" customHeight="1" x14ac:dyDescent="0.25">
      <c r="B39" s="50"/>
      <c r="C39" s="32" t="s">
        <v>20</v>
      </c>
      <c r="D39" s="324"/>
      <c r="E39" s="304">
        <f t="shared" ref="E39:J39" si="2">E38/E37*100</f>
        <v>22.509246949198612</v>
      </c>
      <c r="F39" s="273">
        <f t="shared" si="2"/>
        <v>13.8390380852492</v>
      </c>
      <c r="G39" s="338">
        <f t="shared" si="2"/>
        <v>21.689520869974981</v>
      </c>
      <c r="H39" s="339">
        <f t="shared" si="2"/>
        <v>13.710806826783429</v>
      </c>
      <c r="I39" s="304">
        <f t="shared" si="2"/>
        <v>21.949120205322352</v>
      </c>
      <c r="J39" s="273">
        <f t="shared" si="2"/>
        <v>13.771582673843753</v>
      </c>
      <c r="K39" s="50"/>
      <c r="L39" s="50"/>
      <c r="M39" s="9"/>
      <c r="N39" s="9"/>
      <c r="O39" s="9"/>
      <c r="R39" s="17" t="s">
        <v>90</v>
      </c>
      <c r="S39" s="100">
        <v>1.2316784869976358</v>
      </c>
      <c r="T39" s="28">
        <v>13.734018716225121</v>
      </c>
    </row>
    <row r="40" spans="1:21" ht="15" customHeight="1" thickBot="1" x14ac:dyDescent="0.3">
      <c r="B40" s="50"/>
      <c r="C40" s="8"/>
      <c r="E40" s="61"/>
      <c r="F40" s="56"/>
      <c r="H40" s="61"/>
      <c r="I40" s="62"/>
      <c r="J40" s="50"/>
      <c r="K40" s="50"/>
      <c r="L40" s="50"/>
      <c r="M40" s="9"/>
      <c r="N40" s="9"/>
      <c r="O40" s="9"/>
      <c r="R40" s="19" t="s">
        <v>88</v>
      </c>
      <c r="S40" s="102">
        <v>-4.171394799054374</v>
      </c>
      <c r="T40" s="30">
        <v>-23.041264037607732</v>
      </c>
    </row>
    <row r="41" spans="1:21" ht="15" customHeight="1" x14ac:dyDescent="0.25">
      <c r="B41" s="50"/>
      <c r="C41" s="8"/>
      <c r="E41" s="61"/>
      <c r="F41" s="56"/>
      <c r="H41" s="61"/>
      <c r="I41" s="62"/>
      <c r="J41" s="50"/>
      <c r="K41" s="50"/>
      <c r="L41" s="50"/>
      <c r="M41" s="9"/>
      <c r="N41" s="9"/>
      <c r="O41" s="9"/>
      <c r="R41" s="230" t="s">
        <v>91</v>
      </c>
      <c r="S41" s="231">
        <v>37.677348575738073</v>
      </c>
      <c r="T41" s="232">
        <v>12.674247754118777</v>
      </c>
    </row>
    <row r="42" spans="1:21" ht="15" customHeight="1" x14ac:dyDescent="0.25">
      <c r="B42" s="50"/>
      <c r="C42" s="8"/>
      <c r="E42" s="61"/>
      <c r="F42" s="56"/>
      <c r="H42" s="61"/>
      <c r="I42" s="62"/>
      <c r="J42" s="50"/>
      <c r="K42" s="50"/>
      <c r="L42" s="50"/>
      <c r="M42" s="9"/>
      <c r="N42" s="9"/>
      <c r="O42" s="9"/>
      <c r="R42" s="20" t="s">
        <v>92</v>
      </c>
      <c r="S42" s="103">
        <v>55.795000000000002</v>
      </c>
      <c r="T42" s="31">
        <v>18.446030607285842</v>
      </c>
    </row>
    <row r="43" spans="1:21" ht="15" customHeight="1" thickBot="1" x14ac:dyDescent="0.3">
      <c r="B43" s="50"/>
      <c r="C43" s="8"/>
      <c r="E43" s="61"/>
      <c r="F43" s="56"/>
      <c r="H43" s="61"/>
      <c r="I43" s="62"/>
      <c r="J43" s="50"/>
      <c r="K43" s="50"/>
      <c r="L43" s="50"/>
      <c r="M43" s="9"/>
      <c r="N43" s="9"/>
      <c r="O43" s="9"/>
      <c r="R43" s="233" t="s">
        <v>93</v>
      </c>
      <c r="S43" s="234">
        <v>45.555820981892566</v>
      </c>
      <c r="T43" s="235">
        <v>12.796861739467994</v>
      </c>
    </row>
    <row r="44" spans="1:21" ht="14.1" customHeight="1" x14ac:dyDescent="0.25">
      <c r="B44" s="50"/>
      <c r="C44" s="8"/>
      <c r="E44" s="61"/>
      <c r="F44" s="56"/>
      <c r="H44" s="61"/>
      <c r="I44" s="62"/>
      <c r="J44" s="50"/>
      <c r="K44" s="50"/>
      <c r="L44" s="50"/>
      <c r="M44" s="51"/>
      <c r="N44" s="368"/>
      <c r="S44" s="87"/>
      <c r="T44" s="58"/>
    </row>
    <row r="45" spans="1:21" x14ac:dyDescent="0.25">
      <c r="A45" s="323" t="s">
        <v>60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4"/>
      <c r="N45" s="64"/>
      <c r="O45" s="64"/>
      <c r="P45" s="37"/>
      <c r="Q45" s="37"/>
      <c r="R45" s="37"/>
      <c r="S45" s="37"/>
      <c r="T45" s="37"/>
      <c r="U45" s="37"/>
    </row>
    <row r="47" spans="1:21" ht="32.25" thickBot="1" x14ac:dyDescent="0.3">
      <c r="M47" s="109" t="s">
        <v>13</v>
      </c>
      <c r="N47" s="14" t="s">
        <v>31</v>
      </c>
      <c r="O47" s="14" t="s">
        <v>34</v>
      </c>
      <c r="P47" s="14" t="s">
        <v>43</v>
      </c>
      <c r="R47" s="109" t="s">
        <v>13</v>
      </c>
      <c r="S47" s="14" t="s">
        <v>31</v>
      </c>
      <c r="T47" s="14" t="s">
        <v>34</v>
      </c>
      <c r="U47" s="14" t="s">
        <v>43</v>
      </c>
    </row>
    <row r="48" spans="1:21" ht="20.100000000000001" customHeight="1" thickBot="1" x14ac:dyDescent="0.3">
      <c r="A48" s="2" t="s">
        <v>73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209" t="str">
        <f>+[2]Figure!N52</f>
        <v>Totale</v>
      </c>
      <c r="N48" s="211">
        <v>378.4403982411348</v>
      </c>
      <c r="O48" s="236">
        <v>26.012921861073302</v>
      </c>
      <c r="P48" s="236">
        <v>48.997802835424359</v>
      </c>
      <c r="R48" s="209" t="s">
        <v>33</v>
      </c>
      <c r="S48" s="211">
        <v>131.23218818817753</v>
      </c>
      <c r="T48" s="236">
        <v>13.73089375773311</v>
      </c>
      <c r="U48" s="236">
        <v>14.610627011107379</v>
      </c>
    </row>
    <row r="49" spans="1:21" ht="15" customHeight="1" x14ac:dyDescent="0.25">
      <c r="A49" s="10" t="s">
        <v>22</v>
      </c>
      <c r="B49" s="39">
        <v>90.223761617021282</v>
      </c>
      <c r="C49" s="39">
        <v>96.099432822695036</v>
      </c>
      <c r="D49" s="39">
        <v>108.81267097635934</v>
      </c>
      <c r="E49" s="39">
        <v>112.68263287274149</v>
      </c>
      <c r="F49" s="39">
        <v>124.9912852931442</v>
      </c>
      <c r="G49" s="39">
        <v>149.67045619148936</v>
      </c>
      <c r="H49" s="39">
        <v>182.91497163120567</v>
      </c>
      <c r="I49" s="39">
        <v>198.36707921985817</v>
      </c>
      <c r="J49" s="39">
        <v>243.22845453427891</v>
      </c>
      <c r="K49" s="39">
        <v>378.44039824113469</v>
      </c>
      <c r="L49" s="40"/>
      <c r="M49" s="110" t="str">
        <f>+[2]Figure!N53</f>
        <v>Apple</v>
      </c>
      <c r="N49" s="118">
        <v>116.869</v>
      </c>
      <c r="O49" s="112">
        <v>30.891328309407566</v>
      </c>
      <c r="P49" s="112">
        <v>162.47150086192514</v>
      </c>
      <c r="R49" s="98" t="s">
        <v>79</v>
      </c>
      <c r="S49" s="21">
        <v>29.42</v>
      </c>
      <c r="T49" s="104">
        <v>22.018815534416561</v>
      </c>
      <c r="U49" s="104">
        <v>35.360576923076927</v>
      </c>
    </row>
    <row r="50" spans="1:21" ht="15" customHeight="1" x14ac:dyDescent="0.25">
      <c r="A50" s="11" t="s">
        <v>23</v>
      </c>
      <c r="B50" s="66">
        <v>72.134362952502656</v>
      </c>
      <c r="C50" s="66">
        <v>106.84164747237523</v>
      </c>
      <c r="D50" s="66">
        <v>85.162007210168071</v>
      </c>
      <c r="E50" s="66">
        <v>105.04834440528118</v>
      </c>
      <c r="F50" s="66">
        <v>107.70412232606434</v>
      </c>
      <c r="G50" s="66">
        <v>105.08255573809144</v>
      </c>
      <c r="H50" s="66">
        <v>105.41621475692095</v>
      </c>
      <c r="I50" s="66">
        <v>107.62042181425483</v>
      </c>
      <c r="J50" s="66">
        <v>91.884308841118497</v>
      </c>
      <c r="K50" s="66">
        <v>131.23218818817753</v>
      </c>
      <c r="L50" s="65"/>
      <c r="M50" s="110" t="str">
        <f>+[2]Figure!N54</f>
        <v>Google</v>
      </c>
      <c r="N50" s="118">
        <v>90.733999999999995</v>
      </c>
      <c r="O50" s="112">
        <v>35.217767634307187</v>
      </c>
      <c r="P50" s="112">
        <v>36.057782105033084</v>
      </c>
      <c r="R50" s="98" t="s">
        <v>78</v>
      </c>
      <c r="S50" s="21">
        <v>26.946999999999999</v>
      </c>
      <c r="T50" s="104">
        <v>15.957812203903735</v>
      </c>
      <c r="U50" s="104">
        <v>14.656658780016862</v>
      </c>
    </row>
    <row r="51" spans="1:21" s="67" customFormat="1" ht="15" customHeight="1" x14ac:dyDescent="0.25">
      <c r="L51" s="42"/>
      <c r="M51" s="110" t="str">
        <f>+[2]Figure!N55</f>
        <v>Microsoft</v>
      </c>
      <c r="N51" s="118">
        <v>79.680000000000007</v>
      </c>
      <c r="O51" s="112">
        <v>43.092864907546122</v>
      </c>
      <c r="P51" s="112">
        <v>49.796887694519093</v>
      </c>
      <c r="R51" s="120" t="s">
        <v>81</v>
      </c>
      <c r="S51" s="124">
        <v>22.054693274205469</v>
      </c>
      <c r="T51" s="122">
        <v>17.9407680210502</v>
      </c>
      <c r="U51" s="122">
        <v>12.574155658303946</v>
      </c>
    </row>
    <row r="52" spans="1:21" ht="15" customHeight="1" x14ac:dyDescent="0.25">
      <c r="A52" s="5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110" t="str">
        <f>+[2]Figure!N56</f>
        <v>Facebook</v>
      </c>
      <c r="N52" s="118">
        <v>47.283000000000001</v>
      </c>
      <c r="O52" s="112">
        <v>40.09446361793961</v>
      </c>
      <c r="P52" s="112">
        <v>37.863051433787909</v>
      </c>
      <c r="R52" s="120" t="s">
        <v>82</v>
      </c>
      <c r="S52" s="124">
        <v>16.342253260896278</v>
      </c>
      <c r="T52" s="122">
        <v>14.770146244210993</v>
      </c>
      <c r="U52" s="122">
        <v>19.910165431155807</v>
      </c>
    </row>
    <row r="53" spans="1:21" ht="15" customHeight="1" x14ac:dyDescent="0.25">
      <c r="M53" s="110" t="str">
        <f>+[2]Figure!N57</f>
        <v>Amazon</v>
      </c>
      <c r="N53" s="118">
        <v>38.151000000000003</v>
      </c>
      <c r="O53" s="112">
        <v>8.1203093937704072</v>
      </c>
      <c r="P53" s="112">
        <v>27.59665810698398</v>
      </c>
      <c r="R53" s="121" t="s">
        <v>86</v>
      </c>
      <c r="S53" s="125">
        <v>14.296690307328605</v>
      </c>
      <c r="T53" s="123">
        <v>30.794103419303916</v>
      </c>
      <c r="U53" s="123">
        <v>42.166364523776323</v>
      </c>
    </row>
    <row r="54" spans="1:21" ht="15" customHeight="1" x14ac:dyDescent="0.25">
      <c r="A54" s="349" t="s">
        <v>6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110" t="str">
        <f>+[2]Figure!N58</f>
        <v>Netflix</v>
      </c>
      <c r="N54" s="118">
        <v>5.840103</v>
      </c>
      <c r="O54" s="112">
        <v>19.665074003351894</v>
      </c>
      <c r="P54" s="112">
        <v>36.847823947230815</v>
      </c>
      <c r="R54" s="121" t="s">
        <v>80</v>
      </c>
      <c r="S54" s="125">
        <v>9.3593380614657224</v>
      </c>
      <c r="T54" s="123">
        <v>7.2779748883210464</v>
      </c>
      <c r="U54" s="123">
        <v>9.7190342338803717</v>
      </c>
    </row>
    <row r="55" spans="1:21" ht="15" customHeight="1" x14ac:dyDescent="0.25">
      <c r="A55" s="12" t="s">
        <v>22</v>
      </c>
      <c r="B55" s="68">
        <v>25.16124601701792</v>
      </c>
      <c r="C55" s="68">
        <v>23.699216240121071</v>
      </c>
      <c r="D55" s="68">
        <v>23.205918868683469</v>
      </c>
      <c r="E55" s="68">
        <v>21.011995045713441</v>
      </c>
      <c r="F55" s="68">
        <v>21.671676872132998</v>
      </c>
      <c r="G55" s="68">
        <v>21.697863237847091</v>
      </c>
      <c r="H55" s="68">
        <v>22.020755961155736</v>
      </c>
      <c r="I55" s="68">
        <v>20.955323039004988</v>
      </c>
      <c r="J55" s="68">
        <v>21.335776458517604</v>
      </c>
      <c r="K55" s="68">
        <v>26.012921861073302</v>
      </c>
      <c r="L55" s="69"/>
      <c r="M55" s="110" t="str">
        <f>+[2]Figure!N59</f>
        <v>Spotify</v>
      </c>
      <c r="N55" s="112">
        <v>0.29432624113475175</v>
      </c>
      <c r="O55" s="112">
        <v>2.5755068266446006</v>
      </c>
      <c r="P55" s="112">
        <v>11.750825861255308</v>
      </c>
      <c r="R55" s="121" t="s">
        <v>84</v>
      </c>
      <c r="S55" s="125">
        <v>5.4403085999999998</v>
      </c>
      <c r="T55" s="123">
        <v>8.6748573935936815</v>
      </c>
      <c r="U55" s="123">
        <v>6.9396423118100277</v>
      </c>
    </row>
    <row r="56" spans="1:21" ht="15" customHeight="1" x14ac:dyDescent="0.25">
      <c r="A56" s="3" t="s">
        <v>23</v>
      </c>
      <c r="B56" s="54">
        <v>9.077691006323537</v>
      </c>
      <c r="C56" s="54">
        <v>13.375474045986868</v>
      </c>
      <c r="D56" s="54">
        <v>10.484892447217952</v>
      </c>
      <c r="E56" s="54">
        <v>12.446146983037261</v>
      </c>
      <c r="F56" s="54">
        <v>12.153050116787369</v>
      </c>
      <c r="G56" s="54">
        <v>11.779066099978015</v>
      </c>
      <c r="H56" s="54">
        <v>11.719636825442239</v>
      </c>
      <c r="I56" s="54">
        <v>11.718690389467421</v>
      </c>
      <c r="J56" s="54">
        <v>9.9359989659593033</v>
      </c>
      <c r="K56" s="54">
        <v>13.73089375773311</v>
      </c>
      <c r="L56" s="70"/>
      <c r="M56" s="110" t="str">
        <f>+[2]Figure!N60</f>
        <v>Twitter</v>
      </c>
      <c r="N56" s="112">
        <v>-0.41103100000000004</v>
      </c>
      <c r="O56" s="112">
        <v>-8.095596465544018</v>
      </c>
      <c r="P56" s="112">
        <v>-5.625167647461339</v>
      </c>
      <c r="R56" s="120" t="s">
        <v>83</v>
      </c>
      <c r="S56" s="124">
        <v>4.9076127124907618</v>
      </c>
      <c r="T56" s="122">
        <v>7.7042079207920793</v>
      </c>
      <c r="U56" s="122">
        <v>7.8540151402701497</v>
      </c>
    </row>
    <row r="57" spans="1:21" ht="15" customHeight="1" x14ac:dyDescent="0.25">
      <c r="M57" s="49"/>
      <c r="N57" s="9"/>
      <c r="O57" s="9"/>
      <c r="R57" s="121" t="s">
        <v>87</v>
      </c>
      <c r="S57" s="125">
        <v>2.7008916999999997</v>
      </c>
      <c r="T57" s="123">
        <v>9.4148681055155858</v>
      </c>
      <c r="U57" s="123">
        <v>12.83342050209205</v>
      </c>
    </row>
    <row r="58" spans="1:21" ht="15" customHeight="1" x14ac:dyDescent="0.25">
      <c r="C58" s="6" t="s">
        <v>13</v>
      </c>
      <c r="E58" s="386" t="s">
        <v>67</v>
      </c>
      <c r="F58" s="386"/>
      <c r="G58" s="390" t="s">
        <v>68</v>
      </c>
      <c r="H58" s="391"/>
      <c r="I58" s="392" t="s">
        <v>45</v>
      </c>
      <c r="J58" s="392"/>
      <c r="M58" s="49"/>
      <c r="N58" s="9"/>
      <c r="O58" s="9"/>
      <c r="R58" s="121" t="s">
        <v>89</v>
      </c>
      <c r="S58" s="125">
        <v>2.3537132232308866</v>
      </c>
      <c r="T58" s="123">
        <v>19.243494590002683</v>
      </c>
      <c r="U58" s="123">
        <v>19.90196985110515</v>
      </c>
    </row>
    <row r="59" spans="1:21" ht="15" customHeight="1" x14ac:dyDescent="0.25">
      <c r="E59" s="328" t="s">
        <v>16</v>
      </c>
      <c r="F59" s="327" t="s">
        <v>17</v>
      </c>
      <c r="G59" s="340" t="s">
        <v>16</v>
      </c>
      <c r="H59" s="341" t="s">
        <v>17</v>
      </c>
      <c r="I59" s="328" t="s">
        <v>16</v>
      </c>
      <c r="J59" s="327" t="s">
        <v>17</v>
      </c>
      <c r="M59" s="49"/>
      <c r="N59" s="9"/>
      <c r="O59" s="9"/>
      <c r="R59" s="121" t="s">
        <v>85</v>
      </c>
      <c r="S59" s="125">
        <v>2.0562591525787326</v>
      </c>
      <c r="T59" s="123">
        <v>4.0910034307703134</v>
      </c>
      <c r="U59" s="123">
        <v>4.9195324984753759</v>
      </c>
    </row>
    <row r="60" spans="1:21" ht="15" customHeight="1" x14ac:dyDescent="0.25">
      <c r="C60" s="32" t="s">
        <v>14</v>
      </c>
      <c r="D60" s="324"/>
      <c r="E60" s="300">
        <f>+E13</f>
        <v>2346.0061384075648</v>
      </c>
      <c r="F60" s="270">
        <f>+F13</f>
        <v>4135.9107307269242</v>
      </c>
      <c r="G60" s="342">
        <f>+G13</f>
        <v>5061.8803690756504</v>
      </c>
      <c r="H60" s="343">
        <f>+H13</f>
        <v>4590.4676507505137</v>
      </c>
      <c r="I60" s="268">
        <f>+E60+G60</f>
        <v>7407.8865074832156</v>
      </c>
      <c r="J60" s="269">
        <f>+F60+H60</f>
        <v>8726.3783814774379</v>
      </c>
      <c r="M60" s="49"/>
      <c r="N60" s="9"/>
      <c r="O60" s="9"/>
      <c r="R60" s="121" t="s">
        <v>90</v>
      </c>
      <c r="S60" s="125">
        <v>0.69030732860520094</v>
      </c>
      <c r="T60" s="123">
        <v>7.6973770923948859</v>
      </c>
      <c r="U60" s="123">
        <v>37.126509853782579</v>
      </c>
    </row>
    <row r="61" spans="1:21" ht="15" customHeight="1" thickBot="1" x14ac:dyDescent="0.3">
      <c r="C61" s="32" t="s">
        <v>21</v>
      </c>
      <c r="D61" s="324"/>
      <c r="E61" s="325">
        <f>+B49+C49+D49+E49+F49</f>
        <v>532.80978358196137</v>
      </c>
      <c r="F61" s="326">
        <f>+B50+C50+D50+E50+F50</f>
        <v>476.89048436639143</v>
      </c>
      <c r="G61" s="342">
        <f>+G49+H49+I49+J49+K49</f>
        <v>1152.6213598179668</v>
      </c>
      <c r="H61" s="344">
        <f>+G50+H50+I50+J50+K50</f>
        <v>541.23568933856313</v>
      </c>
      <c r="I61" s="268">
        <f>+E61+G61</f>
        <v>1685.4311433999283</v>
      </c>
      <c r="J61" s="269">
        <f>+F61+H61</f>
        <v>1018.1261737049546</v>
      </c>
      <c r="M61" s="49"/>
      <c r="N61" s="9"/>
      <c r="O61" s="9"/>
      <c r="R61" s="195" t="s">
        <v>88</v>
      </c>
      <c r="S61" s="227">
        <v>-5.336879432624114</v>
      </c>
      <c r="T61" s="196">
        <v>-29.47897623400366</v>
      </c>
      <c r="U61" s="196">
        <v>-20.486410454194839</v>
      </c>
    </row>
    <row r="62" spans="1:21" ht="15" customHeight="1" x14ac:dyDescent="0.25">
      <c r="C62" s="32" t="s">
        <v>20</v>
      </c>
      <c r="D62" s="324"/>
      <c r="E62" s="304">
        <f t="shared" ref="E62:J62" si="3">E61/E60*100</f>
        <v>22.711355049719735</v>
      </c>
      <c r="F62" s="327">
        <f t="shared" si="3"/>
        <v>11.530483016072584</v>
      </c>
      <c r="G62" s="345">
        <f t="shared" si="3"/>
        <v>22.770616367380626</v>
      </c>
      <c r="H62" s="346">
        <f t="shared" si="3"/>
        <v>11.790425954751568</v>
      </c>
      <c r="I62" s="271">
        <f t="shared" si="3"/>
        <v>22.751848880208389</v>
      </c>
      <c r="J62" s="272">
        <f t="shared" si="3"/>
        <v>11.66722469731571</v>
      </c>
      <c r="M62" s="49"/>
      <c r="N62" s="9"/>
      <c r="O62" s="9"/>
      <c r="R62" s="237" t="s">
        <v>91</v>
      </c>
      <c r="S62" s="238">
        <v>43.304559247592508</v>
      </c>
      <c r="T62" s="223">
        <v>14.56717984503641</v>
      </c>
      <c r="U62" s="223">
        <v>13.534266815597809</v>
      </c>
    </row>
    <row r="63" spans="1:21" ht="15" customHeight="1" x14ac:dyDescent="0.25">
      <c r="B63" s="50"/>
      <c r="C63" s="8"/>
      <c r="E63" s="59"/>
      <c r="F63" s="60"/>
      <c r="G63" s="8"/>
      <c r="H63" s="57"/>
      <c r="I63" s="60"/>
      <c r="J63" s="50"/>
      <c r="K63" s="50"/>
      <c r="L63" s="50"/>
      <c r="M63" s="51"/>
      <c r="N63" s="9"/>
      <c r="O63" s="9"/>
      <c r="R63" s="98" t="s">
        <v>92</v>
      </c>
      <c r="S63" s="21">
        <v>56.366999999999997</v>
      </c>
      <c r="T63" s="104">
        <v>18.635135894630007</v>
      </c>
      <c r="U63" s="104">
        <v>21.106888094212803</v>
      </c>
    </row>
    <row r="64" spans="1:21" ht="19.5" thickBot="1" x14ac:dyDescent="0.3">
      <c r="A64" s="348" t="s">
        <v>44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1"/>
      <c r="N64" s="51"/>
      <c r="O64" s="51"/>
      <c r="R64" s="239" t="s">
        <v>93</v>
      </c>
      <c r="S64" s="239">
        <v>31.56062894058503</v>
      </c>
      <c r="T64" s="369">
        <v>8.8655411374070283</v>
      </c>
      <c r="U64" s="369">
        <v>10.142259406733311</v>
      </c>
    </row>
    <row r="65" spans="1:21" x14ac:dyDescent="0.25">
      <c r="A65" s="10" t="s">
        <v>22</v>
      </c>
      <c r="B65" s="52">
        <f t="shared" ref="B65:K65" si="4">+B49/B163*100</f>
        <v>30.876969225995694</v>
      </c>
      <c r="C65" s="52">
        <f t="shared" si="4"/>
        <v>28.970955837348033</v>
      </c>
      <c r="D65" s="52">
        <f t="shared" si="4"/>
        <v>29.461731605028717</v>
      </c>
      <c r="E65" s="52">
        <f t="shared" si="4"/>
        <v>28.917704534591632</v>
      </c>
      <c r="F65" s="52">
        <f t="shared" si="4"/>
        <v>29.327673994771342</v>
      </c>
      <c r="G65" s="52">
        <f t="shared" si="4"/>
        <v>31.050190466449241</v>
      </c>
      <c r="H65" s="52">
        <f t="shared" si="4"/>
        <v>34.522489029574416</v>
      </c>
      <c r="I65" s="52">
        <f t="shared" si="4"/>
        <v>34.031651490118179</v>
      </c>
      <c r="J65" s="52">
        <f t="shared" si="4"/>
        <v>36.683334430278578</v>
      </c>
      <c r="K65" s="52">
        <f t="shared" si="4"/>
        <v>48.997802835424352</v>
      </c>
      <c r="L65" s="50"/>
      <c r="M65" s="51"/>
      <c r="N65" s="368"/>
      <c r="S65" s="87"/>
      <c r="T65" s="58"/>
    </row>
    <row r="66" spans="1:21" x14ac:dyDescent="0.25">
      <c r="A66" s="11" t="s">
        <v>23</v>
      </c>
      <c r="B66" s="261">
        <f t="shared" ref="B66:K66" si="5">+B50/B164*100</f>
        <v>11.074440657197384</v>
      </c>
      <c r="C66" s="261">
        <f t="shared" si="5"/>
        <v>15.894483523661995</v>
      </c>
      <c r="D66" s="261">
        <f t="shared" si="5"/>
        <v>13.890587124522558</v>
      </c>
      <c r="E66" s="261">
        <f t="shared" si="5"/>
        <v>15.53241910739529</v>
      </c>
      <c r="F66" s="261">
        <f t="shared" si="5"/>
        <v>15.143121925607621</v>
      </c>
      <c r="G66" s="261">
        <f t="shared" si="5"/>
        <v>13.956511375940259</v>
      </c>
      <c r="H66" s="261">
        <f t="shared" si="5"/>
        <v>12.829443041468846</v>
      </c>
      <c r="I66" s="261">
        <f t="shared" si="5"/>
        <v>12.604945097922226</v>
      </c>
      <c r="J66" s="261">
        <f t="shared" si="5"/>
        <v>10.941917253726194</v>
      </c>
      <c r="K66" s="261">
        <f t="shared" si="5"/>
        <v>14.610627011107379</v>
      </c>
      <c r="L66" s="50"/>
      <c r="M66" s="51"/>
      <c r="N66" s="51"/>
      <c r="O66" s="51"/>
    </row>
    <row r="67" spans="1:21" x14ac:dyDescent="0.25">
      <c r="L67" s="50"/>
      <c r="M67" s="51"/>
      <c r="N67" s="51"/>
      <c r="O67" s="51"/>
    </row>
    <row r="68" spans="1:21" ht="37.5" x14ac:dyDescent="0.25">
      <c r="A68" s="323" t="s">
        <v>74</v>
      </c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4"/>
      <c r="N68" s="64"/>
      <c r="O68" s="64"/>
      <c r="P68" s="37"/>
      <c r="Q68" s="37"/>
      <c r="R68" s="37"/>
      <c r="S68" s="37"/>
      <c r="T68" s="37"/>
      <c r="U68" s="37"/>
    </row>
    <row r="69" spans="1:21" ht="19.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21" ht="37.5" x14ac:dyDescent="0.25">
      <c r="A70" s="2" t="s">
        <v>7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</row>
    <row r="71" spans="1:21" ht="18" customHeight="1" x14ac:dyDescent="0.25">
      <c r="A71" s="10" t="s">
        <v>22</v>
      </c>
      <c r="B71" s="267">
        <v>22.422083995271876</v>
      </c>
      <c r="C71" s="267">
        <v>22.204555132387711</v>
      </c>
      <c r="D71" s="267">
        <v>27.223552198581558</v>
      </c>
      <c r="E71" s="267">
        <v>28.233191165484627</v>
      </c>
      <c r="F71" s="267">
        <v>29.255596132387709</v>
      </c>
      <c r="G71" s="267">
        <v>54.337401066193848</v>
      </c>
      <c r="H71" s="267">
        <v>25.387332212765955</v>
      </c>
      <c r="I71" s="267">
        <v>28.988366375886557</v>
      </c>
      <c r="J71" s="267">
        <v>36.30444176359336</v>
      </c>
      <c r="K71" s="267">
        <v>53.078020366430223</v>
      </c>
      <c r="L71" s="71"/>
    </row>
    <row r="72" spans="1:21" s="67" customFormat="1" ht="18" customHeight="1" x14ac:dyDescent="0.25">
      <c r="A72" s="11" t="s">
        <v>23</v>
      </c>
      <c r="B72" s="350">
        <v>21.12701132342611</v>
      </c>
      <c r="C72" s="350">
        <v>8.1429722003780256</v>
      </c>
      <c r="D72" s="350">
        <v>14.596825563570903</v>
      </c>
      <c r="E72" s="350">
        <v>35.321569737831382</v>
      </c>
      <c r="F72" s="350">
        <v>37.859762642428592</v>
      </c>
      <c r="G72" s="350">
        <v>-10.965787349228535</v>
      </c>
      <c r="H72" s="350">
        <v>36.765931316794621</v>
      </c>
      <c r="I72" s="350">
        <v>25.454474970031157</v>
      </c>
      <c r="J72" s="350">
        <v>18.540350680540172</v>
      </c>
      <c r="K72" s="350">
        <v>36.366300258180189</v>
      </c>
      <c r="L72" s="72"/>
    </row>
    <row r="73" spans="1:21" ht="16.5" customHeight="1" x14ac:dyDescent="0.25">
      <c r="A73" s="5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21" x14ac:dyDescent="0.25">
      <c r="A74" s="286"/>
      <c r="B74" s="287"/>
      <c r="C74" s="287"/>
      <c r="D74" s="287"/>
      <c r="E74" s="287"/>
      <c r="F74" s="287"/>
      <c r="G74" s="287"/>
      <c r="H74" s="287"/>
      <c r="I74" s="287"/>
      <c r="J74" s="287"/>
      <c r="K74" s="288"/>
      <c r="L74" s="73"/>
      <c r="M74" s="295"/>
      <c r="O74" s="9"/>
    </row>
    <row r="75" spans="1:21" ht="29.45" customHeight="1" x14ac:dyDescent="0.25">
      <c r="A75" s="286"/>
      <c r="B75" s="287"/>
      <c r="C75" s="287"/>
      <c r="D75" s="287"/>
      <c r="E75" s="287"/>
      <c r="F75" s="287"/>
      <c r="G75" s="287"/>
      <c r="H75" s="287"/>
      <c r="I75" s="287"/>
      <c r="J75" s="287"/>
      <c r="K75" s="288"/>
      <c r="L75" s="73"/>
      <c r="M75" s="295"/>
      <c r="N75" s="298" t="s">
        <v>22</v>
      </c>
      <c r="O75" s="299" t="s">
        <v>23</v>
      </c>
    </row>
    <row r="76" spans="1:21" ht="29.45" customHeight="1" x14ac:dyDescent="0.25">
      <c r="A76" s="5"/>
      <c r="D76" s="386" t="s">
        <v>45</v>
      </c>
      <c r="E76" s="388"/>
      <c r="F76" s="389" t="s">
        <v>55</v>
      </c>
      <c r="G76" s="386"/>
      <c r="H76" s="289"/>
      <c r="I76" s="289"/>
      <c r="J76" s="363"/>
      <c r="K76" s="366"/>
      <c r="L76" s="320"/>
      <c r="M76" s="296" t="s">
        <v>56</v>
      </c>
      <c r="N76" s="300">
        <f>+D78</f>
        <v>1685.4311433999283</v>
      </c>
      <c r="O76" s="270">
        <f>+E78</f>
        <v>1018.1261737049545</v>
      </c>
    </row>
    <row r="77" spans="1:21" ht="29.45" customHeight="1" x14ac:dyDescent="0.25">
      <c r="A77" s="290"/>
      <c r="D77" s="383" t="s">
        <v>22</v>
      </c>
      <c r="E77" s="384" t="s">
        <v>23</v>
      </c>
      <c r="F77" s="385" t="s">
        <v>22</v>
      </c>
      <c r="G77" s="384" t="s">
        <v>23</v>
      </c>
      <c r="H77" s="291"/>
      <c r="I77" s="291"/>
      <c r="J77" s="364" t="str">
        <f>+D76</f>
        <v>10Y - 2012-2021</v>
      </c>
      <c r="K77" s="50"/>
      <c r="L77" s="282"/>
      <c r="M77" s="297" t="s">
        <v>58</v>
      </c>
      <c r="N77" s="46">
        <f>+N76-N78</f>
        <v>1357.9966029909449</v>
      </c>
      <c r="O77" s="47">
        <f>+O76-O78</f>
        <v>794.91676236100182</v>
      </c>
    </row>
    <row r="78" spans="1:21" ht="29.45" customHeight="1" x14ac:dyDescent="0.25">
      <c r="A78" s="290"/>
      <c r="B78" s="32" t="s">
        <v>77</v>
      </c>
      <c r="C78" s="324"/>
      <c r="D78" s="268">
        <f>B49+C49+D49+E49+F49+G49+H49+I49+J49+K49</f>
        <v>1685.4311433999283</v>
      </c>
      <c r="E78" s="381">
        <f>B50+C50+D50+E50+F50+G50+H50+I50+J50+K50</f>
        <v>1018.1261737049545</v>
      </c>
      <c r="F78" s="305">
        <f>I49+J49+K49</f>
        <v>820.03593199527177</v>
      </c>
      <c r="G78" s="270">
        <f>I50+J50+K50</f>
        <v>330.73691884355082</v>
      </c>
      <c r="H78" s="292"/>
      <c r="I78" s="48"/>
      <c r="J78" s="365"/>
      <c r="K78" s="322"/>
      <c r="L78" s="321"/>
      <c r="M78" s="296" t="s">
        <v>57</v>
      </c>
      <c r="N78" s="300">
        <f>+D79</f>
        <v>327.43454040898342</v>
      </c>
      <c r="O78" s="270">
        <f>+E79</f>
        <v>223.20941134395261</v>
      </c>
    </row>
    <row r="79" spans="1:21" ht="29.45" customHeight="1" x14ac:dyDescent="0.25">
      <c r="A79" s="290"/>
      <c r="B79" s="32" t="s">
        <v>46</v>
      </c>
      <c r="C79" s="324"/>
      <c r="D79" s="268">
        <f>B71+C71+D71+E71+F71+G71+H71+I71+J71+K71</f>
        <v>327.43454040898342</v>
      </c>
      <c r="E79" s="381">
        <f>B72+C72+D72+E72+F72+G72+H72+I72+J72+K72</f>
        <v>223.20941134395261</v>
      </c>
      <c r="F79" s="305">
        <f>I71+J71+K71</f>
        <v>118.37082850591014</v>
      </c>
      <c r="G79" s="270">
        <f>I72+J72+K72</f>
        <v>80.361125908751518</v>
      </c>
      <c r="H79" s="289"/>
      <c r="I79" s="48"/>
      <c r="J79" s="363"/>
      <c r="K79" s="366"/>
      <c r="L79" s="320"/>
      <c r="M79" s="296" t="s">
        <v>56</v>
      </c>
      <c r="N79" s="300">
        <f>+F78</f>
        <v>820.03593199527177</v>
      </c>
      <c r="O79" s="270">
        <f>+G78</f>
        <v>330.73691884355082</v>
      </c>
    </row>
    <row r="80" spans="1:21" ht="29.45" customHeight="1" x14ac:dyDescent="0.25">
      <c r="A80" s="290"/>
      <c r="B80" s="32" t="s">
        <v>47</v>
      </c>
      <c r="C80" s="324"/>
      <c r="D80" s="271">
        <f>D79/D78*100</f>
        <v>19.427346034941991</v>
      </c>
      <c r="E80" s="382">
        <f>E79/E78*100</f>
        <v>21.923551040014523</v>
      </c>
      <c r="F80" s="306">
        <f>F79/F78*100</f>
        <v>14.434834363647454</v>
      </c>
      <c r="G80" s="273">
        <f>G79/G78*100</f>
        <v>24.297597676649126</v>
      </c>
      <c r="H80" s="42"/>
      <c r="I80" s="48"/>
      <c r="J80" s="364" t="str">
        <f>+F76</f>
        <v>3Y - 2019-2021</v>
      </c>
      <c r="K80" s="50"/>
      <c r="L80" s="50"/>
      <c r="M80" s="297" t="s">
        <v>58</v>
      </c>
      <c r="N80" s="301">
        <f>+N79-N81</f>
        <v>701.66510348936163</v>
      </c>
      <c r="O80" s="302">
        <f>+O79-O81</f>
        <v>250.37579293479931</v>
      </c>
    </row>
    <row r="81" spans="1:21" ht="29.45" customHeight="1" x14ac:dyDescent="0.25">
      <c r="A81" s="290"/>
      <c r="B81" s="48"/>
      <c r="C81" s="293"/>
      <c r="D81" s="48"/>
      <c r="E81" s="76"/>
      <c r="F81" s="82"/>
      <c r="G81" s="40"/>
      <c r="H81" s="82"/>
      <c r="I81" s="48"/>
      <c r="J81" s="365"/>
      <c r="K81" s="322"/>
      <c r="L81" s="322"/>
      <c r="M81" s="296" t="s">
        <v>57</v>
      </c>
      <c r="N81" s="300">
        <f>+F79</f>
        <v>118.37082850591014</v>
      </c>
      <c r="O81" s="270">
        <f>+G79</f>
        <v>80.361125908751518</v>
      </c>
    </row>
    <row r="82" spans="1:21" ht="5.45" customHeight="1" x14ac:dyDescent="0.25">
      <c r="A82" s="290"/>
      <c r="B82" s="48"/>
      <c r="C82" s="293"/>
      <c r="D82" s="48"/>
      <c r="E82" s="53"/>
      <c r="F82" s="55"/>
      <c r="G82" s="53"/>
      <c r="H82" s="55"/>
      <c r="I82" s="48"/>
      <c r="J82" s="48"/>
      <c r="K82" s="48"/>
      <c r="N82" s="303"/>
      <c r="O82" s="303"/>
    </row>
    <row r="83" spans="1:21" ht="22.5" customHeight="1" x14ac:dyDescent="0.25">
      <c r="A83" s="290"/>
      <c r="B83" s="48"/>
      <c r="C83" s="291"/>
      <c r="D83" s="291"/>
      <c r="E83" s="291"/>
      <c r="F83" s="291"/>
      <c r="G83" s="291"/>
      <c r="H83" s="291"/>
      <c r="I83" s="291"/>
      <c r="J83" s="291"/>
      <c r="K83" s="48"/>
      <c r="M83" s="274" t="s">
        <v>45</v>
      </c>
      <c r="N83" s="304">
        <f>+D80</f>
        <v>19.427346034941991</v>
      </c>
      <c r="O83" s="273">
        <f>+E80</f>
        <v>21.923551040014523</v>
      </c>
    </row>
    <row r="84" spans="1:21" ht="22.5" customHeight="1" x14ac:dyDescent="0.25">
      <c r="A84" s="290"/>
      <c r="B84" s="48"/>
      <c r="C84" s="291"/>
      <c r="D84" s="291"/>
      <c r="E84" s="291"/>
      <c r="F84" s="291"/>
      <c r="G84" s="291"/>
      <c r="H84" s="291"/>
      <c r="I84" s="291"/>
      <c r="J84" s="291"/>
      <c r="K84" s="48"/>
      <c r="M84" s="274" t="s">
        <v>55</v>
      </c>
      <c r="N84" s="304">
        <f>N81/N79*100</f>
        <v>14.434834363647454</v>
      </c>
      <c r="O84" s="273">
        <f>O81/O79*100</f>
        <v>24.297597676649126</v>
      </c>
    </row>
    <row r="85" spans="1:21" ht="22.5" customHeight="1" x14ac:dyDescent="0.25">
      <c r="A85" s="294"/>
      <c r="B85" s="48"/>
      <c r="C85" s="291"/>
      <c r="D85" s="291"/>
      <c r="E85" s="291"/>
      <c r="F85" s="291"/>
      <c r="G85" s="291"/>
      <c r="H85" s="291"/>
      <c r="I85" s="291"/>
      <c r="J85" s="291"/>
      <c r="K85" s="48"/>
      <c r="M85" s="9"/>
      <c r="N85" s="9"/>
      <c r="O85" s="9"/>
    </row>
    <row r="86" spans="1:21" x14ac:dyDescent="0.25">
      <c r="A86" s="323" t="s">
        <v>61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4"/>
      <c r="N86" s="64"/>
      <c r="O86" s="64"/>
      <c r="P86" s="37"/>
      <c r="Q86" s="37"/>
      <c r="R86" s="37"/>
      <c r="S86" s="37"/>
      <c r="T86" s="37"/>
      <c r="U86" s="37"/>
    </row>
    <row r="87" spans="1:21" ht="1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21" ht="30.95" customHeight="1" thickBot="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109" t="s">
        <v>13</v>
      </c>
      <c r="N88" s="14" t="s">
        <v>31</v>
      </c>
      <c r="O88" s="14" t="s">
        <v>34</v>
      </c>
      <c r="Q88" s="262"/>
      <c r="R88" s="109" t="s">
        <v>13</v>
      </c>
      <c r="S88" s="14" t="s">
        <v>31</v>
      </c>
      <c r="T88" s="14" t="s">
        <v>34</v>
      </c>
    </row>
    <row r="89" spans="1:21" ht="20.100000000000001" customHeight="1" thickBot="1" x14ac:dyDescent="0.3">
      <c r="A89" s="2" t="s">
        <v>0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209" t="s">
        <v>33</v>
      </c>
      <c r="N89" s="211">
        <v>325.36237787470446</v>
      </c>
      <c r="O89" s="236">
        <v>22.364488969792379</v>
      </c>
      <c r="Q89" s="307"/>
      <c r="R89" s="209" t="s">
        <v>33</v>
      </c>
      <c r="S89" s="211">
        <v>94.865887929997342</v>
      </c>
      <c r="T89" s="236">
        <v>9.9258683893313133</v>
      </c>
    </row>
    <row r="90" spans="1:21" ht="15" customHeight="1" x14ac:dyDescent="0.25">
      <c r="A90" s="10" t="s">
        <v>22</v>
      </c>
      <c r="B90" s="75">
        <v>67.801677621749405</v>
      </c>
      <c r="C90" s="75">
        <v>73.894877690307325</v>
      </c>
      <c r="D90" s="75">
        <v>81.589118777777784</v>
      </c>
      <c r="E90" s="75">
        <v>84.449441707256867</v>
      </c>
      <c r="F90" s="75">
        <v>95.735689160756493</v>
      </c>
      <c r="G90" s="75">
        <v>95.333055125295516</v>
      </c>
      <c r="H90" s="75">
        <v>157.52763941843972</v>
      </c>
      <c r="I90" s="75">
        <v>169.37871284397161</v>
      </c>
      <c r="J90" s="75">
        <v>206.92401277068555</v>
      </c>
      <c r="K90" s="75">
        <v>325.36237787470446</v>
      </c>
      <c r="L90" s="76"/>
      <c r="M90" s="110" t="s">
        <v>95</v>
      </c>
      <c r="N90" s="118">
        <v>100.55500000000001</v>
      </c>
      <c r="O90" s="112">
        <v>26.57914004699688</v>
      </c>
      <c r="Q90" s="264"/>
      <c r="R90" s="98" t="s">
        <v>79</v>
      </c>
      <c r="S90" s="98">
        <v>22.617999999999999</v>
      </c>
      <c r="T90" s="104">
        <v>16.927993533563352</v>
      </c>
    </row>
    <row r="91" spans="1:21" s="67" customFormat="1" ht="15" customHeight="1" x14ac:dyDescent="0.25">
      <c r="A91" s="11" t="s">
        <v>23</v>
      </c>
      <c r="B91" s="66">
        <v>51.007351629076545</v>
      </c>
      <c r="C91" s="66">
        <v>98.698675271997203</v>
      </c>
      <c r="D91" s="66">
        <v>70.565181646597168</v>
      </c>
      <c r="E91" s="66">
        <v>69.726774667449803</v>
      </c>
      <c r="F91" s="66">
        <v>69.844359683635744</v>
      </c>
      <c r="G91" s="66">
        <v>116.04834308731998</v>
      </c>
      <c r="H91" s="66">
        <v>68.65028344012633</v>
      </c>
      <c r="I91" s="66">
        <v>82.165946844223669</v>
      </c>
      <c r="J91" s="66">
        <v>73.343958160578325</v>
      </c>
      <c r="K91" s="66">
        <v>94.865887929997342</v>
      </c>
      <c r="L91" s="42"/>
      <c r="M91" s="113" t="s">
        <v>96</v>
      </c>
      <c r="N91" s="119">
        <v>76.033000000000001</v>
      </c>
      <c r="O91" s="115">
        <v>29.511677282377917</v>
      </c>
      <c r="Q91" s="264"/>
      <c r="R91" s="98" t="s">
        <v>78</v>
      </c>
      <c r="S91" s="98">
        <v>21.478999999999999</v>
      </c>
      <c r="T91" s="104">
        <v>12.719703429979154</v>
      </c>
    </row>
    <row r="92" spans="1:21" s="67" customFormat="1" ht="15" customHeight="1" x14ac:dyDescent="0.25">
      <c r="A92" s="5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113" t="s">
        <v>97</v>
      </c>
      <c r="N92" s="119">
        <v>71.185000000000002</v>
      </c>
      <c r="O92" s="115">
        <v>38.498564111993858</v>
      </c>
      <c r="Q92" s="264"/>
      <c r="R92" s="120" t="s">
        <v>81</v>
      </c>
      <c r="S92" s="120">
        <v>16.855209193803169</v>
      </c>
      <c r="T92" s="122">
        <v>13.711158633340329</v>
      </c>
    </row>
    <row r="93" spans="1:21" s="67" customFormat="1" ht="15" customHeight="1" x14ac:dyDescent="0.25">
      <c r="A93" s="349" t="s">
        <v>10</v>
      </c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48"/>
      <c r="M93" s="113" t="s">
        <v>98</v>
      </c>
      <c r="N93" s="119">
        <v>39.369999999999997</v>
      </c>
      <c r="O93" s="115">
        <v>33.384494059985251</v>
      </c>
      <c r="Q93" s="264"/>
      <c r="R93" s="121" t="s">
        <v>86</v>
      </c>
      <c r="S93" s="121">
        <v>12.667848699763594</v>
      </c>
      <c r="T93" s="123">
        <v>27.285688825521298</v>
      </c>
    </row>
    <row r="94" spans="1:21" s="67" customFormat="1" ht="15" customHeight="1" x14ac:dyDescent="0.25">
      <c r="A94" s="10" t="s">
        <v>22</v>
      </c>
      <c r="B94" s="52">
        <v>18.908263859013523</v>
      </c>
      <c r="C94" s="52">
        <v>18.223319680262595</v>
      </c>
      <c r="D94" s="52">
        <v>17.400091863711715</v>
      </c>
      <c r="E94" s="52">
        <v>15.747335729811443</v>
      </c>
      <c r="F94" s="52">
        <v>16.599180620928305</v>
      </c>
      <c r="G94" s="52">
        <v>13.820520393873304</v>
      </c>
      <c r="H94" s="52">
        <v>18.964427426773849</v>
      </c>
      <c r="I94" s="52">
        <v>17.893017619331694</v>
      </c>
      <c r="J94" s="52">
        <v>18.151184197704904</v>
      </c>
      <c r="K94" s="52">
        <v>22.364488969792379</v>
      </c>
      <c r="L94" s="53"/>
      <c r="M94" s="113" t="s">
        <v>99</v>
      </c>
      <c r="N94" s="119">
        <v>33.363999999999997</v>
      </c>
      <c r="O94" s="115">
        <v>7.1014128755145567</v>
      </c>
      <c r="Q94" s="264"/>
      <c r="R94" s="120" t="s">
        <v>82</v>
      </c>
      <c r="S94" s="120">
        <v>11.431626984957692</v>
      </c>
      <c r="T94" s="122">
        <v>10.331916883280122</v>
      </c>
    </row>
    <row r="95" spans="1:21" s="67" customFormat="1" ht="15" customHeight="1" x14ac:dyDescent="0.25">
      <c r="A95" s="11" t="s">
        <v>23</v>
      </c>
      <c r="B95" s="261">
        <v>6.4189792241533317</v>
      </c>
      <c r="C95" s="261">
        <v>12.356057779951565</v>
      </c>
      <c r="D95" s="261">
        <v>8.6877747991199481</v>
      </c>
      <c r="E95" s="261">
        <v>8.2612409655508117</v>
      </c>
      <c r="F95" s="261">
        <v>7.8810539956903209</v>
      </c>
      <c r="G95" s="261">
        <v>13.008259024699049</v>
      </c>
      <c r="H95" s="261">
        <v>7.6321881954989275</v>
      </c>
      <c r="I95" s="261">
        <v>8.9469756333677299</v>
      </c>
      <c r="J95" s="261">
        <v>7.931120140468999</v>
      </c>
      <c r="K95" s="261">
        <v>9.9258683893313115</v>
      </c>
      <c r="L95" s="55"/>
      <c r="M95" s="113" t="s">
        <v>100</v>
      </c>
      <c r="N95" s="119">
        <v>5.1162280000000004</v>
      </c>
      <c r="O95" s="115">
        <v>17.227607499049423</v>
      </c>
      <c r="Q95" s="264"/>
      <c r="R95" s="121" t="s">
        <v>80</v>
      </c>
      <c r="S95" s="121">
        <v>7.213947990543736</v>
      </c>
      <c r="T95" s="123">
        <v>5.6096843575932498</v>
      </c>
    </row>
    <row r="96" spans="1:21" s="67" customFormat="1" ht="15" customHeight="1" x14ac:dyDescent="0.25">
      <c r="A96" s="5"/>
      <c r="B96" s="42"/>
      <c r="J96" s="42"/>
      <c r="K96" s="42"/>
      <c r="L96" s="42"/>
      <c r="M96" s="113" t="s">
        <v>101</v>
      </c>
      <c r="N96" s="119">
        <v>-4.0189125295508277E-2</v>
      </c>
      <c r="O96" s="115">
        <v>-0.35167563094745558</v>
      </c>
      <c r="Q96" s="264"/>
      <c r="R96" s="120" t="s">
        <v>83</v>
      </c>
      <c r="S96" s="120">
        <v>3.7894004608495284</v>
      </c>
      <c r="T96" s="122">
        <v>5.9487842166569598</v>
      </c>
    </row>
    <row r="97" spans="1:21" s="67" customFormat="1" ht="15" customHeight="1" x14ac:dyDescent="0.25">
      <c r="A97" s="5"/>
      <c r="B97" s="42"/>
      <c r="C97" s="6" t="s">
        <v>13</v>
      </c>
      <c r="D97" s="38"/>
      <c r="E97" s="386" t="s">
        <v>67</v>
      </c>
      <c r="F97" s="386"/>
      <c r="G97" s="390" t="s">
        <v>68</v>
      </c>
      <c r="H97" s="391"/>
      <c r="I97" s="392" t="s">
        <v>45</v>
      </c>
      <c r="J97" s="392"/>
      <c r="L97" s="42"/>
      <c r="M97" s="113" t="s">
        <v>102</v>
      </c>
      <c r="N97" s="115">
        <v>-0.22066100000000002</v>
      </c>
      <c r="O97" s="115">
        <v>-4.3461014173709733</v>
      </c>
      <c r="Q97" s="264"/>
      <c r="R97" s="121" t="s">
        <v>84</v>
      </c>
      <c r="S97" s="121">
        <v>3.6103615999999996</v>
      </c>
      <c r="T97" s="123">
        <v>5.7569109258446689</v>
      </c>
    </row>
    <row r="98" spans="1:21" s="67" customFormat="1" ht="15" customHeight="1" x14ac:dyDescent="0.25">
      <c r="A98" s="5"/>
      <c r="B98" s="42"/>
      <c r="C98" s="38"/>
      <c r="D98" s="38"/>
      <c r="E98" s="328" t="s">
        <v>16</v>
      </c>
      <c r="F98" s="327" t="s">
        <v>17</v>
      </c>
      <c r="G98" s="340" t="s">
        <v>16</v>
      </c>
      <c r="H98" s="341" t="s">
        <v>17</v>
      </c>
      <c r="I98" s="328" t="s">
        <v>16</v>
      </c>
      <c r="J98" s="327" t="s">
        <v>17</v>
      </c>
      <c r="L98" s="42"/>
      <c r="R98" s="121" t="s">
        <v>89</v>
      </c>
      <c r="S98" s="121">
        <v>2.0048124248058623</v>
      </c>
      <c r="T98" s="123">
        <v>16.390950549941877</v>
      </c>
    </row>
    <row r="99" spans="1:21" ht="15" customHeight="1" x14ac:dyDescent="0.25">
      <c r="C99" s="32" t="s">
        <v>14</v>
      </c>
      <c r="D99" s="324"/>
      <c r="E99" s="300">
        <f>+E13</f>
        <v>2346.0061384075648</v>
      </c>
      <c r="F99" s="270">
        <f>+F13</f>
        <v>4135.9107307269242</v>
      </c>
      <c r="G99" s="334">
        <f>+G13</f>
        <v>5061.8803690756504</v>
      </c>
      <c r="H99" s="335">
        <f>+H13</f>
        <v>4590.4676507505137</v>
      </c>
      <c r="I99" s="300">
        <f>+E99+G99</f>
        <v>7407.8865074832156</v>
      </c>
      <c r="J99" s="270">
        <f>+F99+H99</f>
        <v>8726.3783814774379</v>
      </c>
      <c r="M99" s="9"/>
      <c r="N99" s="9"/>
      <c r="O99" s="9"/>
      <c r="R99" s="121" t="s">
        <v>87</v>
      </c>
      <c r="S99" s="121">
        <v>1.7528966000000001</v>
      </c>
      <c r="T99" s="123">
        <v>6.1103117505995206</v>
      </c>
    </row>
    <row r="100" spans="1:21" ht="15" customHeight="1" x14ac:dyDescent="0.25">
      <c r="C100" s="32" t="s">
        <v>19</v>
      </c>
      <c r="D100" s="324"/>
      <c r="E100" s="325">
        <f>+B90+C90+D90+E90+F90</f>
        <v>403.47080495784792</v>
      </c>
      <c r="F100" s="326">
        <f>+B91+C91+D91+E91+F91</f>
        <v>359.84234289875644</v>
      </c>
      <c r="G100" s="336">
        <f>+G90+H90+I90+J90+K90</f>
        <v>954.52579803309686</v>
      </c>
      <c r="H100" s="337">
        <f>+G91+H91+I91+J91+K91</f>
        <v>435.0744194622456</v>
      </c>
      <c r="I100" s="300">
        <f>+E100+G100</f>
        <v>1357.9966029909447</v>
      </c>
      <c r="J100" s="270">
        <f>+F100+H100</f>
        <v>794.91676236100204</v>
      </c>
      <c r="M100" s="9"/>
      <c r="N100" s="9"/>
      <c r="O100" s="9"/>
      <c r="R100" s="121" t="s">
        <v>85</v>
      </c>
      <c r="S100" s="121">
        <v>0.91914331333523402</v>
      </c>
      <c r="T100" s="123">
        <v>1.8286695251950056</v>
      </c>
    </row>
    <row r="101" spans="1:21" ht="15" customHeight="1" x14ac:dyDescent="0.25">
      <c r="B101" s="50"/>
      <c r="C101" s="32" t="s">
        <v>20</v>
      </c>
      <c r="D101" s="324"/>
      <c r="E101" s="304">
        <f t="shared" ref="E101:J101" si="6">E100/E99*100</f>
        <v>17.198199030788473</v>
      </c>
      <c r="F101" s="273">
        <f t="shared" si="6"/>
        <v>8.7004378558120106</v>
      </c>
      <c r="G101" s="338">
        <f t="shared" si="6"/>
        <v>18.857138621144511</v>
      </c>
      <c r="H101" s="339">
        <f t="shared" si="6"/>
        <v>9.4777798813398366</v>
      </c>
      <c r="I101" s="304">
        <f t="shared" si="6"/>
        <v>18.331768468903228</v>
      </c>
      <c r="J101" s="273">
        <f t="shared" si="6"/>
        <v>9.1093547358465212</v>
      </c>
      <c r="L101" s="50"/>
      <c r="M101" s="9"/>
      <c r="N101" s="9"/>
      <c r="O101" s="9"/>
      <c r="R101" s="121" t="s">
        <v>90</v>
      </c>
      <c r="S101" s="121">
        <v>0.45271867612293148</v>
      </c>
      <c r="T101" s="123">
        <v>5.0481086068274683</v>
      </c>
    </row>
    <row r="102" spans="1:21" ht="15" customHeight="1" thickBot="1" x14ac:dyDescent="0.3"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9"/>
      <c r="N102" s="9"/>
      <c r="O102" s="9"/>
      <c r="R102" s="195" t="s">
        <v>88</v>
      </c>
      <c r="S102" s="195">
        <v>-9.9290780141843964</v>
      </c>
      <c r="T102" s="196">
        <v>-54.844606946983546</v>
      </c>
    </row>
    <row r="103" spans="1:21" ht="15" customHeight="1" x14ac:dyDescent="0.25"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9"/>
      <c r="N103" s="9"/>
      <c r="O103" s="9"/>
      <c r="R103" s="237" t="s">
        <v>91</v>
      </c>
      <c r="S103" s="237">
        <v>32.076236639610393</v>
      </c>
      <c r="T103" s="223">
        <v>10.790094992298714</v>
      </c>
    </row>
    <row r="104" spans="1:21" ht="15" customHeight="1" x14ac:dyDescent="0.25"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9"/>
      <c r="N104" s="9"/>
      <c r="O104" s="9"/>
      <c r="R104" s="98" t="s">
        <v>92</v>
      </c>
      <c r="S104" s="98">
        <v>44.097000000000001</v>
      </c>
      <c r="T104" s="104">
        <v>14.578629118908214</v>
      </c>
    </row>
    <row r="105" spans="1:21" ht="15" customHeight="1" thickBot="1" x14ac:dyDescent="0.3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9"/>
      <c r="N105" s="9"/>
      <c r="O105" s="9"/>
      <c r="R105" s="239" t="s">
        <v>93</v>
      </c>
      <c r="S105" s="239">
        <v>18.692651290386962</v>
      </c>
      <c r="T105" s="240">
        <v>5.2508607890580992</v>
      </c>
    </row>
    <row r="106" spans="1:21" ht="15" customHeight="1" x14ac:dyDescent="0.25">
      <c r="L106" s="50"/>
      <c r="M106" s="51"/>
      <c r="N106" s="51"/>
      <c r="O106" s="51"/>
    </row>
    <row r="107" spans="1:21" x14ac:dyDescent="0.25">
      <c r="A107" s="7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4"/>
      <c r="N107" s="64"/>
      <c r="O107" s="64"/>
      <c r="P107" s="37"/>
      <c r="Q107" s="37"/>
      <c r="R107" s="37"/>
      <c r="S107" s="37"/>
      <c r="T107" s="37"/>
      <c r="U107" s="37"/>
    </row>
    <row r="109" spans="1:21" x14ac:dyDescent="0.25">
      <c r="A109" s="2" t="s">
        <v>2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9"/>
      <c r="N109" s="49"/>
      <c r="O109" s="49"/>
    </row>
    <row r="110" spans="1:21" x14ac:dyDescent="0.25">
      <c r="A110" s="10" t="s">
        <v>22</v>
      </c>
      <c r="B110" s="39">
        <v>471.2368776217495</v>
      </c>
      <c r="C110" s="39">
        <v>556.7382296666666</v>
      </c>
      <c r="D110" s="39">
        <v>672.5787836879432</v>
      </c>
      <c r="E110" s="39">
        <v>753.38418778487005</v>
      </c>
      <c r="F110" s="39">
        <v>894.55024450354608</v>
      </c>
      <c r="G110" s="39">
        <v>1106.0237958321513</v>
      </c>
      <c r="H110" s="39">
        <v>1166.6136955082743</v>
      </c>
      <c r="I110" s="39">
        <v>1310.6780855224586</v>
      </c>
      <c r="J110" s="39">
        <v>1518.4549903711584</v>
      </c>
      <c r="K110" s="39">
        <v>1734.5028403049644</v>
      </c>
      <c r="L110" s="40"/>
      <c r="M110" s="285"/>
      <c r="N110" s="285"/>
      <c r="O110" s="285"/>
    </row>
    <row r="111" spans="1:21" x14ac:dyDescent="0.25">
      <c r="A111" s="351" t="s">
        <v>42</v>
      </c>
      <c r="B111" s="352">
        <v>438.68187762174949</v>
      </c>
      <c r="C111" s="352">
        <v>516.57922966666661</v>
      </c>
      <c r="D111" s="352">
        <v>618.07378368794321</v>
      </c>
      <c r="E111" s="352">
        <v>688.63718778487009</v>
      </c>
      <c r="F111" s="352">
        <v>811.14824450354604</v>
      </c>
      <c r="G111" s="352">
        <v>974.71379583215128</v>
      </c>
      <c r="H111" s="352">
        <v>1003.9656955082743</v>
      </c>
      <c r="I111" s="352">
        <v>1085.4300855224587</v>
      </c>
      <c r="J111" s="352">
        <v>1197.2599903711584</v>
      </c>
      <c r="K111" s="352">
        <v>1313.9538403049644</v>
      </c>
      <c r="M111" s="49"/>
      <c r="N111" s="49"/>
      <c r="O111" s="49"/>
    </row>
    <row r="112" spans="1:21" x14ac:dyDescent="0.25">
      <c r="A112" s="3" t="s">
        <v>23</v>
      </c>
      <c r="B112" s="41">
        <v>1647.4173620190534</v>
      </c>
      <c r="C112" s="41">
        <v>1672.0502521437861</v>
      </c>
      <c r="D112" s="41">
        <v>1697.8626533284837</v>
      </c>
      <c r="E112" s="41">
        <v>1734.6703122646804</v>
      </c>
      <c r="F112" s="41">
        <v>1964.7785405363429</v>
      </c>
      <c r="G112" s="41">
        <v>1990.0310234064552</v>
      </c>
      <c r="H112" s="41">
        <v>2101.7658965462529</v>
      </c>
      <c r="I112" s="41">
        <v>2277.711713497773</v>
      </c>
      <c r="J112" s="41">
        <v>2380.6250047715848</v>
      </c>
      <c r="K112" s="41">
        <v>2510.440830173543</v>
      </c>
      <c r="L112" s="42"/>
      <c r="M112" s="13"/>
      <c r="N112" s="13"/>
      <c r="O112" s="13"/>
    </row>
    <row r="113" spans="1:21" x14ac:dyDescent="0.25"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8"/>
      <c r="N113" s="78"/>
      <c r="O113" s="78"/>
    </row>
    <row r="114" spans="1:21" hidden="1" x14ac:dyDescent="0.25"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8"/>
      <c r="N114" s="78"/>
      <c r="O114" s="78"/>
    </row>
    <row r="115" spans="1:21" hidden="1" x14ac:dyDescent="0.25"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8"/>
      <c r="N115" s="78"/>
      <c r="O115" s="78"/>
    </row>
    <row r="116" spans="1:21" ht="37.5" x14ac:dyDescent="0.25">
      <c r="A116" s="323" t="s">
        <v>75</v>
      </c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80"/>
      <c r="N116" s="80"/>
      <c r="O116" s="80"/>
      <c r="P116" s="37"/>
      <c r="Q116" s="37"/>
      <c r="R116" s="37"/>
      <c r="S116" s="37"/>
      <c r="T116" s="37"/>
      <c r="U116" s="37"/>
    </row>
    <row r="117" spans="1:21" ht="17.4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1:21" ht="30.95" customHeight="1" thickBo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109" t="s">
        <v>13</v>
      </c>
      <c r="N118" s="14" t="s">
        <v>31</v>
      </c>
      <c r="O118" s="14" t="s">
        <v>35</v>
      </c>
      <c r="Q118" s="262"/>
      <c r="R118" s="109" t="s">
        <v>13</v>
      </c>
      <c r="S118" s="14" t="s">
        <v>31</v>
      </c>
      <c r="T118" s="14" t="s">
        <v>35</v>
      </c>
    </row>
    <row r="119" spans="1:21" ht="20.100000000000001" customHeight="1" thickBot="1" x14ac:dyDescent="0.3">
      <c r="A119" s="4" t="s">
        <v>8</v>
      </c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209" t="s">
        <v>33</v>
      </c>
      <c r="N119" s="211">
        <v>489.53660183924353</v>
      </c>
      <c r="O119" s="236">
        <v>28.223453456736458</v>
      </c>
      <c r="Q119" s="307"/>
      <c r="R119" s="209" t="s">
        <v>33</v>
      </c>
      <c r="S119" s="211">
        <v>127.9021051092768</v>
      </c>
      <c r="T119" s="236">
        <v>5.0948066001792647</v>
      </c>
    </row>
    <row r="120" spans="1:21" ht="15" customHeight="1" x14ac:dyDescent="0.25">
      <c r="A120" s="10" t="s">
        <v>22</v>
      </c>
      <c r="B120" s="75">
        <v>178.13686894365654</v>
      </c>
      <c r="C120" s="75">
        <v>210.2706054869949</v>
      </c>
      <c r="D120" s="75">
        <v>220.72872518220353</v>
      </c>
      <c r="E120" s="75">
        <v>257.93004331328251</v>
      </c>
      <c r="F120" s="75">
        <v>331.44373745280052</v>
      </c>
      <c r="G120" s="75">
        <v>373.21017194326237</v>
      </c>
      <c r="H120" s="75">
        <v>417.73119177304966</v>
      </c>
      <c r="I120" s="75">
        <v>484.70023915130014</v>
      </c>
      <c r="J120" s="75">
        <v>509.58086382033099</v>
      </c>
      <c r="K120" s="75">
        <v>489.53660183924347</v>
      </c>
      <c r="L120" s="76"/>
      <c r="M120" s="116" t="s">
        <v>96</v>
      </c>
      <c r="N120" s="118">
        <v>139.649</v>
      </c>
      <c r="O120" s="112">
        <v>38.870425420577398</v>
      </c>
      <c r="Q120" s="264"/>
      <c r="R120" s="147" t="s">
        <v>81</v>
      </c>
      <c r="S120" s="153">
        <v>35.352520904888195</v>
      </c>
      <c r="T120" s="148">
        <v>13.248217182499362</v>
      </c>
    </row>
    <row r="121" spans="1:21" s="67" customFormat="1" ht="15" customHeight="1" x14ac:dyDescent="0.25">
      <c r="A121" s="11" t="s">
        <v>23</v>
      </c>
      <c r="B121" s="354">
        <v>78.59341924734926</v>
      </c>
      <c r="C121" s="354">
        <v>125.72610149847748</v>
      </c>
      <c r="D121" s="354">
        <v>80.763779284784377</v>
      </c>
      <c r="E121" s="354">
        <v>73.050535695429375</v>
      </c>
      <c r="F121" s="354">
        <v>72.199476140182171</v>
      </c>
      <c r="G121" s="354">
        <v>110.15097341995946</v>
      </c>
      <c r="H121" s="354">
        <v>69.068840915044817</v>
      </c>
      <c r="I121" s="354">
        <v>100.17737942169715</v>
      </c>
      <c r="J121" s="354">
        <v>122.52482616714606</v>
      </c>
      <c r="K121" s="354">
        <v>127.9021051092768</v>
      </c>
      <c r="L121" s="82"/>
      <c r="M121" s="116" t="s">
        <v>97</v>
      </c>
      <c r="N121" s="118">
        <v>125.369</v>
      </c>
      <c r="O121" s="112">
        <v>36.831096187009571</v>
      </c>
      <c r="Q121" s="264"/>
      <c r="R121" s="144" t="s">
        <v>78</v>
      </c>
      <c r="S121" s="154">
        <v>21.169</v>
      </c>
      <c r="T121" s="149">
        <v>3.8375916841605302</v>
      </c>
    </row>
    <row r="122" spans="1:21" ht="15" customHeight="1" x14ac:dyDescent="0.25">
      <c r="A122" s="5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116" t="s">
        <v>99</v>
      </c>
      <c r="N122" s="118">
        <v>96.049000000000007</v>
      </c>
      <c r="O122" s="112">
        <v>22.838955745941615</v>
      </c>
      <c r="Q122" s="264"/>
      <c r="R122" s="143" t="s">
        <v>83</v>
      </c>
      <c r="S122" s="155">
        <v>10.619973044650232</v>
      </c>
      <c r="T122" s="150">
        <v>9.6139768102708612</v>
      </c>
    </row>
    <row r="123" spans="1:21" ht="15" customHeight="1" x14ac:dyDescent="0.25">
      <c r="A123" s="353" t="s">
        <v>24</v>
      </c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1"/>
      <c r="M123" s="116" t="s">
        <v>95</v>
      </c>
      <c r="N123" s="118">
        <v>63.912999999999997</v>
      </c>
      <c r="O123" s="112">
        <v>16.766660283165134</v>
      </c>
      <c r="Q123" s="264"/>
      <c r="R123" s="145" t="s">
        <v>84</v>
      </c>
      <c r="S123" s="156">
        <v>10.313746399999999</v>
      </c>
      <c r="T123" s="151">
        <v>4.8065763403076573</v>
      </c>
    </row>
    <row r="124" spans="1:21" ht="15" customHeight="1" x14ac:dyDescent="0.25">
      <c r="A124" s="10" t="s">
        <v>22</v>
      </c>
      <c r="B124" s="52">
        <v>37.801979726774</v>
      </c>
      <c r="C124" s="52">
        <v>37.768307308964445</v>
      </c>
      <c r="D124" s="52">
        <v>32.81827059305742</v>
      </c>
      <c r="E124" s="52">
        <v>34.236190179629148</v>
      </c>
      <c r="F124" s="52">
        <v>37.051438920207758</v>
      </c>
      <c r="G124" s="52">
        <v>33.743412515140882</v>
      </c>
      <c r="H124" s="52">
        <v>35.807156506169001</v>
      </c>
      <c r="I124" s="52">
        <v>36.980876120934795</v>
      </c>
      <c r="J124" s="52">
        <v>33.559168171048213</v>
      </c>
      <c r="K124" s="52">
        <v>28.223453456736458</v>
      </c>
      <c r="L124" s="53"/>
      <c r="M124" s="116" t="s">
        <v>98</v>
      </c>
      <c r="N124" s="118">
        <v>47.997999999999998</v>
      </c>
      <c r="O124" s="112">
        <v>28.916722393922417</v>
      </c>
      <c r="Q124" s="264"/>
      <c r="R124" s="145" t="s">
        <v>85</v>
      </c>
      <c r="S124" s="156">
        <v>10.190645942029553</v>
      </c>
      <c r="T124" s="151">
        <v>7.9774552734349049</v>
      </c>
    </row>
    <row r="125" spans="1:21" ht="15" customHeight="1" x14ac:dyDescent="0.25">
      <c r="A125" s="11" t="s">
        <v>23</v>
      </c>
      <c r="B125" s="261">
        <v>4.7707048049454928</v>
      </c>
      <c r="C125" s="261">
        <v>7.5192776854212511</v>
      </c>
      <c r="D125" s="261">
        <v>4.7567910823914623</v>
      </c>
      <c r="E125" s="261">
        <v>4.2112057362680648</v>
      </c>
      <c r="F125" s="261">
        <v>3.6746877396407864</v>
      </c>
      <c r="G125" s="261">
        <v>5.5351385040926369</v>
      </c>
      <c r="H125" s="261">
        <v>3.2862290242953729</v>
      </c>
      <c r="I125" s="261">
        <v>4.398158855137094</v>
      </c>
      <c r="J125" s="261">
        <v>5.1467503668811556</v>
      </c>
      <c r="K125" s="261">
        <v>5.0948066001792647</v>
      </c>
      <c r="L125" s="55"/>
      <c r="M125" s="116" t="s">
        <v>102</v>
      </c>
      <c r="N125" s="118">
        <v>6.3936820000000001</v>
      </c>
      <c r="O125" s="112">
        <v>45.477501956042396</v>
      </c>
      <c r="Q125" s="264"/>
      <c r="R125" s="145" t="s">
        <v>86</v>
      </c>
      <c r="S125" s="156">
        <v>10.141843971631205</v>
      </c>
      <c r="T125" s="151">
        <v>7.8562075943340082</v>
      </c>
    </row>
    <row r="126" spans="1:21" ht="15" customHeight="1" x14ac:dyDescent="0.25"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116" t="s">
        <v>100</v>
      </c>
      <c r="N126" s="118">
        <v>6.0278039999999997</v>
      </c>
      <c r="O126" s="112">
        <v>13.519904815698618</v>
      </c>
      <c r="Q126" s="264"/>
      <c r="R126" s="145" t="s">
        <v>80</v>
      </c>
      <c r="S126" s="156">
        <v>9.0035460992907819</v>
      </c>
      <c r="T126" s="151">
        <v>2.7046412453351421</v>
      </c>
    </row>
    <row r="127" spans="1:21" ht="15" customHeight="1" x14ac:dyDescent="0.25"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116" t="s">
        <v>101</v>
      </c>
      <c r="N127" s="118">
        <v>4.1371158392434992</v>
      </c>
      <c r="O127" s="112">
        <v>48.814504881450489</v>
      </c>
      <c r="Q127" s="264"/>
      <c r="R127" s="145" t="s">
        <v>88</v>
      </c>
      <c r="S127" s="156">
        <v>8.1607565011820338</v>
      </c>
      <c r="T127" s="151">
        <v>9.9787532339890443</v>
      </c>
    </row>
    <row r="128" spans="1:21" ht="15" customHeight="1" x14ac:dyDescent="0.25"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9"/>
      <c r="N128" s="9"/>
      <c r="O128" s="9"/>
      <c r="R128" s="143" t="s">
        <v>82</v>
      </c>
      <c r="S128" s="155">
        <v>7.5958791336314437</v>
      </c>
      <c r="T128" s="150">
        <v>3.4974084578815736</v>
      </c>
    </row>
    <row r="129" spans="1:21" ht="15" customHeight="1" x14ac:dyDescent="0.25"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9"/>
      <c r="N129" s="9"/>
      <c r="O129" s="9"/>
      <c r="R129" s="144" t="s">
        <v>79</v>
      </c>
      <c r="S129" s="154">
        <v>2.9209999999999998</v>
      </c>
      <c r="T129" s="149">
        <v>0.79678992678588967</v>
      </c>
    </row>
    <row r="130" spans="1:21" ht="15" customHeight="1" x14ac:dyDescent="0.25"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9"/>
      <c r="N130" s="9"/>
      <c r="O130" s="9"/>
      <c r="R130" s="145" t="s">
        <v>87</v>
      </c>
      <c r="S130" s="156">
        <v>1.0690743</v>
      </c>
      <c r="T130" s="151">
        <v>1.9077784325279905</v>
      </c>
    </row>
    <row r="131" spans="1:21" ht="15" customHeight="1" x14ac:dyDescent="0.25"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9"/>
      <c r="N131" s="9"/>
      <c r="O131" s="9"/>
      <c r="R131" s="145" t="s">
        <v>90</v>
      </c>
      <c r="S131" s="156">
        <v>0.92553191489361697</v>
      </c>
      <c r="T131" s="151">
        <v>3.2501764144286245</v>
      </c>
    </row>
    <row r="132" spans="1:21" ht="15" customHeight="1" thickBot="1" x14ac:dyDescent="0.3"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9"/>
      <c r="N132" s="9"/>
      <c r="O132" s="9"/>
      <c r="R132" s="146" t="s">
        <v>89</v>
      </c>
      <c r="S132" s="157">
        <v>0.43858689707973314</v>
      </c>
      <c r="T132" s="152">
        <v>1.6168702874884078</v>
      </c>
    </row>
    <row r="133" spans="1:21" ht="15" customHeight="1" x14ac:dyDescent="0.25"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9"/>
      <c r="N133" s="9"/>
      <c r="O133" s="9"/>
      <c r="R133" s="216" t="s">
        <v>91</v>
      </c>
      <c r="S133" s="241">
        <v>53.568373083169881</v>
      </c>
      <c r="T133" s="217">
        <v>9.0107022183896071</v>
      </c>
    </row>
    <row r="134" spans="1:21" ht="15" customHeight="1" x14ac:dyDescent="0.25"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9"/>
      <c r="N134" s="9"/>
      <c r="O134" s="9"/>
      <c r="R134" s="144" t="s">
        <v>92</v>
      </c>
      <c r="S134" s="154">
        <v>24.09</v>
      </c>
      <c r="T134" s="149">
        <v>2.6235599824878189</v>
      </c>
    </row>
    <row r="135" spans="1:21" ht="15" customHeight="1" thickBot="1" x14ac:dyDescent="0.3"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9"/>
      <c r="N135" s="9"/>
      <c r="O135" s="9"/>
      <c r="R135" s="219" t="s">
        <v>93</v>
      </c>
      <c r="S135" s="242">
        <v>50.243732026106926</v>
      </c>
      <c r="T135" s="220">
        <v>5.0358265734345427</v>
      </c>
    </row>
    <row r="136" spans="1:21" ht="15" customHeight="1" x14ac:dyDescent="0.25"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8"/>
      <c r="N136" s="78"/>
      <c r="O136" s="78"/>
    </row>
    <row r="137" spans="1:21" x14ac:dyDescent="0.25">
      <c r="A137" s="323" t="s">
        <v>62</v>
      </c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5"/>
      <c r="N137" s="85"/>
      <c r="O137" s="85"/>
      <c r="P137" s="37"/>
      <c r="Q137" s="37"/>
      <c r="R137" s="37"/>
      <c r="S137" s="37"/>
      <c r="T137" s="37"/>
      <c r="U137" s="37"/>
    </row>
    <row r="138" spans="1:21" s="67" customFormat="1" x14ac:dyDescent="0.25">
      <c r="A138" s="126"/>
      <c r="B138" s="127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8"/>
      <c r="N138" s="128"/>
      <c r="O138" s="128"/>
    </row>
    <row r="139" spans="1:21" s="67" customFormat="1" ht="32.25" thickBot="1" x14ac:dyDescent="0.3">
      <c r="A139" s="126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09" t="s">
        <v>13</v>
      </c>
      <c r="N139" s="14" t="s">
        <v>31</v>
      </c>
      <c r="O139" s="14" t="s">
        <v>35</v>
      </c>
      <c r="Q139" s="262"/>
      <c r="R139" s="109" t="s">
        <v>13</v>
      </c>
      <c r="S139" s="14" t="s">
        <v>31</v>
      </c>
      <c r="T139" s="14" t="s">
        <v>35</v>
      </c>
    </row>
    <row r="140" spans="1:21" ht="20.100000000000001" customHeight="1" thickBot="1" x14ac:dyDescent="0.3">
      <c r="A140" s="2" t="s">
        <v>29</v>
      </c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209" t="s">
        <v>33</v>
      </c>
      <c r="N140" s="211">
        <v>764.88667369976361</v>
      </c>
      <c r="O140" s="236">
        <v>44.098323503770068</v>
      </c>
      <c r="Q140" s="307"/>
      <c r="R140" s="209" t="s">
        <v>33</v>
      </c>
      <c r="S140" s="211">
        <v>435.30766561362776</v>
      </c>
      <c r="T140" s="236">
        <v>17.339889487996242</v>
      </c>
    </row>
    <row r="141" spans="1:21" ht="15" customHeight="1" x14ac:dyDescent="0.25">
      <c r="A141" s="12" t="s">
        <v>22</v>
      </c>
      <c r="B141" s="355">
        <v>257.86233185680089</v>
      </c>
      <c r="C141" s="355">
        <v>303.58877694700135</v>
      </c>
      <c r="D141" s="355">
        <v>331.95573434912012</v>
      </c>
      <c r="E141" s="355">
        <v>362.07453481418838</v>
      </c>
      <c r="F141" s="355">
        <v>445.7596564707855</v>
      </c>
      <c r="G141" s="355">
        <v>559.74547281796697</v>
      </c>
      <c r="H141" s="355">
        <v>578.41898133569748</v>
      </c>
      <c r="I141" s="355">
        <v>661.87761983924349</v>
      </c>
      <c r="J141" s="355">
        <v>731.97337830732852</v>
      </c>
      <c r="K141" s="355">
        <v>764.88667369976361</v>
      </c>
      <c r="L141" s="76"/>
      <c r="M141" s="129" t="s">
        <v>96</v>
      </c>
      <c r="N141" s="131">
        <v>188.143</v>
      </c>
      <c r="O141" s="130">
        <v>52.368426912499864</v>
      </c>
      <c r="Q141" s="265"/>
      <c r="R141" s="136" t="s">
        <v>81</v>
      </c>
      <c r="S141" s="159">
        <v>86.281900786922307</v>
      </c>
      <c r="T141" s="137">
        <v>32.333800568828899</v>
      </c>
    </row>
    <row r="142" spans="1:21" ht="15" customHeight="1" x14ac:dyDescent="0.25">
      <c r="A142" s="3" t="s">
        <v>23</v>
      </c>
      <c r="B142" s="86">
        <v>288.95746164200267</v>
      </c>
      <c r="C142" s="86">
        <v>352.83775102379127</v>
      </c>
      <c r="D142" s="86">
        <v>322.87559785924941</v>
      </c>
      <c r="E142" s="86">
        <v>335.64739926385573</v>
      </c>
      <c r="F142" s="86">
        <v>353.1992227862001</v>
      </c>
      <c r="G142" s="86">
        <v>389.22909491011768</v>
      </c>
      <c r="H142" s="86">
        <v>398.73358026784587</v>
      </c>
      <c r="I142" s="86">
        <v>409.62390382464923</v>
      </c>
      <c r="J142" s="86">
        <v>437.04415386935312</v>
      </c>
      <c r="K142" s="86">
        <v>435.30766561362776</v>
      </c>
      <c r="M142" s="129" t="s">
        <v>97</v>
      </c>
      <c r="N142" s="131">
        <v>174.18799999999999</v>
      </c>
      <c r="O142" s="130">
        <v>51.173216525798424</v>
      </c>
      <c r="Q142" s="265"/>
      <c r="R142" s="138" t="s">
        <v>78</v>
      </c>
      <c r="S142" s="22">
        <v>59.997</v>
      </c>
      <c r="T142" s="105">
        <v>10.876469756463665</v>
      </c>
    </row>
    <row r="143" spans="1:21" ht="1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42"/>
      <c r="M143" s="129" t="s">
        <v>99</v>
      </c>
      <c r="N143" s="131">
        <v>161.58000000000001</v>
      </c>
      <c r="O143" s="130">
        <v>38.4212065657034</v>
      </c>
      <c r="Q143" s="265"/>
      <c r="R143" s="139" t="s">
        <v>82</v>
      </c>
      <c r="S143" s="24">
        <v>52.030461426721196</v>
      </c>
      <c r="T143" s="106">
        <v>23.956644472606094</v>
      </c>
    </row>
    <row r="144" spans="1:21" ht="15" customHeight="1" x14ac:dyDescent="0.25">
      <c r="A144" s="5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129" t="s">
        <v>95</v>
      </c>
      <c r="N144" s="131">
        <v>153.154</v>
      </c>
      <c r="O144" s="130">
        <v>40.177758656421588</v>
      </c>
      <c r="Q144" s="265"/>
      <c r="R144" s="140" t="s">
        <v>80</v>
      </c>
      <c r="S144" s="23">
        <v>45.861702127659576</v>
      </c>
      <c r="T144" s="107">
        <v>13.776733054714215</v>
      </c>
    </row>
    <row r="145" spans="1:20" ht="15" customHeight="1" x14ac:dyDescent="0.25">
      <c r="A145" s="349" t="s">
        <v>30</v>
      </c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48"/>
      <c r="M145" s="129" t="s">
        <v>98</v>
      </c>
      <c r="N145" s="131">
        <v>66.665999999999997</v>
      </c>
      <c r="O145" s="130">
        <v>40.163386289287715</v>
      </c>
      <c r="Q145" s="265"/>
      <c r="R145" s="140" t="s">
        <v>84</v>
      </c>
      <c r="S145" s="23">
        <v>37.944570200000001</v>
      </c>
      <c r="T145" s="107">
        <v>17.683532859258879</v>
      </c>
    </row>
    <row r="146" spans="1:20" ht="15" customHeight="1" x14ac:dyDescent="0.25">
      <c r="A146" s="12" t="s">
        <v>22</v>
      </c>
      <c r="B146" s="68">
        <v>54.720320947330613</v>
      </c>
      <c r="C146" s="68">
        <v>54.529895877415804</v>
      </c>
      <c r="D146" s="68">
        <v>49.355665447683492</v>
      </c>
      <c r="E146" s="68">
        <v>48.059747030100837</v>
      </c>
      <c r="F146" s="68">
        <v>49.830589082022044</v>
      </c>
      <c r="G146" s="68">
        <v>50.608809225196197</v>
      </c>
      <c r="H146" s="68">
        <v>49.581020998016825</v>
      </c>
      <c r="I146" s="68">
        <v>50.498869794973935</v>
      </c>
      <c r="J146" s="68">
        <v>48.205141604389027</v>
      </c>
      <c r="K146" s="68">
        <v>44.098323503770068</v>
      </c>
      <c r="L146" s="53"/>
      <c r="M146" s="129" t="s">
        <v>100</v>
      </c>
      <c r="N146" s="131">
        <v>8.0698249999999998</v>
      </c>
      <c r="O146" s="130">
        <v>18.100002236194989</v>
      </c>
      <c r="Q146" s="265"/>
      <c r="R146" s="138" t="s">
        <v>79</v>
      </c>
      <c r="S146" s="22">
        <v>36.728000000000002</v>
      </c>
      <c r="T146" s="105">
        <v>10.018658141387249</v>
      </c>
    </row>
    <row r="147" spans="1:20" ht="15" customHeight="1" x14ac:dyDescent="0.25">
      <c r="A147" s="3" t="s">
        <v>23</v>
      </c>
      <c r="B147" s="54">
        <v>17.540027700561573</v>
      </c>
      <c r="C147" s="54">
        <v>21.10210207925314</v>
      </c>
      <c r="D147" s="54">
        <v>19.016591078570773</v>
      </c>
      <c r="E147" s="54">
        <v>19.349348224312134</v>
      </c>
      <c r="F147" s="54">
        <v>17.976541146962251</v>
      </c>
      <c r="G147" s="54">
        <v>19.558946083355572</v>
      </c>
      <c r="H147" s="54">
        <v>18.971360270098046</v>
      </c>
      <c r="I147" s="54">
        <v>17.98401006576945</v>
      </c>
      <c r="J147" s="54">
        <v>18.358378702793072</v>
      </c>
      <c r="K147" s="54">
        <v>17.339889487996242</v>
      </c>
      <c r="L147" s="55"/>
      <c r="M147" s="129" t="s">
        <v>102</v>
      </c>
      <c r="N147" s="131">
        <v>7.9180000000000001</v>
      </c>
      <c r="O147" s="130">
        <v>56.319795149014865</v>
      </c>
      <c r="Q147" s="265"/>
      <c r="R147" s="140" t="s">
        <v>85</v>
      </c>
      <c r="S147" s="23">
        <v>30.537019074101657</v>
      </c>
      <c r="T147" s="107">
        <v>23.905030675529293</v>
      </c>
    </row>
    <row r="148" spans="1:20" ht="15" customHeight="1" x14ac:dyDescent="0.25">
      <c r="M148" s="129" t="s">
        <v>101</v>
      </c>
      <c r="N148" s="131">
        <v>5.167848699763594</v>
      </c>
      <c r="O148" s="130">
        <v>60.976290097629004</v>
      </c>
      <c r="Q148" s="265"/>
      <c r="R148" s="140" t="s">
        <v>86</v>
      </c>
      <c r="S148" s="23">
        <v>29.466903073286051</v>
      </c>
      <c r="T148" s="107">
        <v>22.826037193374411</v>
      </c>
    </row>
    <row r="149" spans="1:20" ht="15" customHeight="1" x14ac:dyDescent="0.25">
      <c r="M149" s="9"/>
      <c r="N149" s="9"/>
      <c r="O149" s="9"/>
      <c r="R149" s="139" t="s">
        <v>83</v>
      </c>
      <c r="S149" s="24">
        <v>18.457168528904543</v>
      </c>
      <c r="T149" s="106">
        <v>16.708779718564116</v>
      </c>
    </row>
    <row r="150" spans="1:20" ht="15" customHeight="1" x14ac:dyDescent="0.25">
      <c r="M150" s="9"/>
      <c r="N150" s="9"/>
      <c r="O150" s="9"/>
      <c r="R150" s="140" t="s">
        <v>88</v>
      </c>
      <c r="S150" s="23">
        <v>16.631205673758863</v>
      </c>
      <c r="T150" s="107">
        <v>20.336190324771994</v>
      </c>
    </row>
    <row r="151" spans="1:20" ht="15" customHeight="1" x14ac:dyDescent="0.25">
      <c r="M151" s="9"/>
      <c r="N151" s="9"/>
      <c r="O151" s="9"/>
      <c r="R151" s="140" t="s">
        <v>87</v>
      </c>
      <c r="S151" s="23">
        <v>12.256517200000001</v>
      </c>
      <c r="T151" s="107">
        <v>21.871930858377528</v>
      </c>
    </row>
    <row r="152" spans="1:20" ht="15" customHeight="1" x14ac:dyDescent="0.25">
      <c r="M152" s="9"/>
      <c r="N152" s="9"/>
      <c r="O152" s="9"/>
      <c r="R152" s="140" t="s">
        <v>90</v>
      </c>
      <c r="S152" s="23">
        <v>4.7151300236406621</v>
      </c>
      <c r="T152" s="107">
        <v>16.558050724336891</v>
      </c>
    </row>
    <row r="153" spans="1:20" ht="15" customHeight="1" thickBot="1" x14ac:dyDescent="0.3">
      <c r="M153" s="9"/>
      <c r="N153" s="9"/>
      <c r="O153" s="9"/>
      <c r="R153" s="158" t="s">
        <v>89</v>
      </c>
      <c r="S153" s="25">
        <v>4.4000874986328338</v>
      </c>
      <c r="T153" s="108">
        <v>16.22112011612435</v>
      </c>
    </row>
    <row r="154" spans="1:20" ht="15" customHeight="1" x14ac:dyDescent="0.25">
      <c r="M154" s="9"/>
      <c r="N154" s="9"/>
      <c r="O154" s="9"/>
      <c r="R154" s="222" t="s">
        <v>91</v>
      </c>
      <c r="S154" s="238">
        <v>156.76953074254806</v>
      </c>
      <c r="T154" s="223">
        <v>26.370103796965743</v>
      </c>
    </row>
    <row r="155" spans="1:20" ht="15" customHeight="1" x14ac:dyDescent="0.25">
      <c r="M155" s="9"/>
      <c r="N155" s="9"/>
      <c r="O155" s="9"/>
      <c r="R155" s="138" t="s">
        <v>92</v>
      </c>
      <c r="S155" s="22">
        <v>96.724999999999994</v>
      </c>
      <c r="T155" s="105">
        <v>10.533990838776848</v>
      </c>
    </row>
    <row r="156" spans="1:20" ht="15" customHeight="1" thickBot="1" x14ac:dyDescent="0.3">
      <c r="M156" s="9"/>
      <c r="N156" s="9"/>
      <c r="O156" s="9"/>
      <c r="R156" s="225" t="s">
        <v>93</v>
      </c>
      <c r="S156" s="243">
        <v>181.81313487107965</v>
      </c>
      <c r="T156" s="226">
        <v>18.222758920604885</v>
      </c>
    </row>
    <row r="157" spans="1:20" ht="15" customHeight="1" x14ac:dyDescent="0.25"/>
    <row r="158" spans="1:20" ht="20.100000000000001" customHeight="1" x14ac:dyDescent="0.25">
      <c r="A158" s="323" t="s">
        <v>63</v>
      </c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5"/>
      <c r="N158" s="85"/>
      <c r="O158" s="85"/>
      <c r="P158" s="37"/>
      <c r="Q158" s="37"/>
      <c r="R158" s="37"/>
      <c r="S158" s="37"/>
      <c r="T158" s="37"/>
    </row>
    <row r="159" spans="1:20" s="67" customFormat="1" ht="15" customHeight="1" x14ac:dyDescent="0.25">
      <c r="A159" s="126"/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8"/>
      <c r="N159" s="128"/>
      <c r="O159" s="128"/>
    </row>
    <row r="160" spans="1:20" s="67" customFormat="1" ht="15.75" x14ac:dyDescent="0.25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</row>
    <row r="161" spans="1:20" s="67" customFormat="1" ht="32.25" thickBot="1" x14ac:dyDescent="0.3">
      <c r="A161" s="126"/>
      <c r="B161" s="127"/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109" t="s">
        <v>13</v>
      </c>
      <c r="N161" s="14" t="s">
        <v>31</v>
      </c>
      <c r="O161" s="14" t="s">
        <v>35</v>
      </c>
      <c r="Q161" s="262"/>
      <c r="R161" s="109" t="s">
        <v>13</v>
      </c>
      <c r="S161" s="14" t="s">
        <v>31</v>
      </c>
      <c r="T161" s="14" t="s">
        <v>35</v>
      </c>
    </row>
    <row r="162" spans="1:20" ht="20.100000000000001" customHeight="1" thickBot="1" x14ac:dyDescent="0.3">
      <c r="A162" s="2" t="s">
        <v>1</v>
      </c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209" t="s">
        <v>33</v>
      </c>
      <c r="N162" s="211">
        <v>772.36197613238778</v>
      </c>
      <c r="O162" s="236">
        <v>44.52930016514641</v>
      </c>
      <c r="P162" s="67"/>
      <c r="Q162" s="307"/>
      <c r="R162" s="209" t="s">
        <v>33</v>
      </c>
      <c r="S162" s="211">
        <v>898.19682679197399</v>
      </c>
      <c r="T162" s="236">
        <v>35.778450381954748</v>
      </c>
    </row>
    <row r="163" spans="1:20" ht="15" customHeight="1" x14ac:dyDescent="0.25">
      <c r="A163" s="12" t="s">
        <v>22</v>
      </c>
      <c r="B163" s="355">
        <v>292.20407273995278</v>
      </c>
      <c r="C163" s="355">
        <v>331.70956927423168</v>
      </c>
      <c r="D163" s="355">
        <v>369.33562641574844</v>
      </c>
      <c r="E163" s="355">
        <v>389.66658898513003</v>
      </c>
      <c r="F163" s="355">
        <v>426.18887987989825</v>
      </c>
      <c r="G163" s="355">
        <v>482.02749787706858</v>
      </c>
      <c r="H163" s="355">
        <v>529.84294230496448</v>
      </c>
      <c r="I163" s="355">
        <v>582.88995841843973</v>
      </c>
      <c r="J163" s="355">
        <v>663.04892483687945</v>
      </c>
      <c r="K163" s="355">
        <v>772.36197613238778</v>
      </c>
      <c r="L163" s="76"/>
      <c r="M163" s="129" t="s">
        <v>96</v>
      </c>
      <c r="N163" s="131">
        <v>251.63499999999999</v>
      </c>
      <c r="O163" s="130">
        <v>70.041027867775583</v>
      </c>
      <c r="Q163" s="265"/>
      <c r="R163" s="160" t="s">
        <v>78</v>
      </c>
      <c r="S163" s="170">
        <v>183.85499999999999</v>
      </c>
      <c r="T163" s="165">
        <v>33.329888945691074</v>
      </c>
    </row>
    <row r="164" spans="1:20" ht="15" customHeight="1" x14ac:dyDescent="0.25">
      <c r="A164" s="3" t="s">
        <v>23</v>
      </c>
      <c r="B164" s="66">
        <v>651.35897320125014</v>
      </c>
      <c r="C164" s="66">
        <v>672.1932632370274</v>
      </c>
      <c r="D164" s="66">
        <v>613.09148739884688</v>
      </c>
      <c r="E164" s="66">
        <v>676.31670043763881</v>
      </c>
      <c r="F164" s="66">
        <v>711.24120148522593</v>
      </c>
      <c r="G164" s="66">
        <v>752.92852853789884</v>
      </c>
      <c r="H164" s="66">
        <v>821.67413204284992</v>
      </c>
      <c r="I164" s="66">
        <v>853.79524447111442</v>
      </c>
      <c r="J164" s="66">
        <v>839.74596691295517</v>
      </c>
      <c r="K164" s="66">
        <v>898.19682679197399</v>
      </c>
      <c r="L164" s="42"/>
      <c r="M164" s="129" t="s">
        <v>97</v>
      </c>
      <c r="N164" s="131">
        <v>160.01</v>
      </c>
      <c r="O164" s="130">
        <v>47.007982044073103</v>
      </c>
      <c r="Q164" s="265"/>
      <c r="R164" s="161" t="s">
        <v>81</v>
      </c>
      <c r="S164" s="171">
        <v>175.39701172412796</v>
      </c>
      <c r="T164" s="166">
        <v>65.729335419509965</v>
      </c>
    </row>
    <row r="165" spans="1:20" ht="1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42"/>
      <c r="M165" s="129" t="s">
        <v>99</v>
      </c>
      <c r="N165" s="131">
        <v>138.245</v>
      </c>
      <c r="O165" s="130">
        <v>32.872507127587987</v>
      </c>
      <c r="Q165" s="265"/>
      <c r="R165" s="162" t="s">
        <v>80</v>
      </c>
      <c r="S165" s="172">
        <v>96.299054373522466</v>
      </c>
      <c r="T165" s="167">
        <v>28.927979206539149</v>
      </c>
    </row>
    <row r="166" spans="1:20" s="67" customFormat="1" ht="15" customHeight="1" x14ac:dyDescent="0.25">
      <c r="A166" s="5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129" t="s">
        <v>98</v>
      </c>
      <c r="N166" s="131">
        <v>124.879</v>
      </c>
      <c r="O166" s="130">
        <v>75.234205088350294</v>
      </c>
      <c r="P166" s="9"/>
      <c r="Q166" s="265"/>
      <c r="R166" s="163" t="s">
        <v>79</v>
      </c>
      <c r="S166" s="173">
        <v>83.2</v>
      </c>
      <c r="T166" s="168">
        <v>22.695283090922977</v>
      </c>
    </row>
    <row r="167" spans="1:20" ht="15" customHeight="1" x14ac:dyDescent="0.25">
      <c r="A167" s="349" t="s">
        <v>9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48"/>
      <c r="M167" s="129" t="s">
        <v>95</v>
      </c>
      <c r="N167" s="131">
        <v>71.932000000000002</v>
      </c>
      <c r="O167" s="130">
        <v>18.870330096985501</v>
      </c>
      <c r="P167" s="67"/>
      <c r="Q167" s="265"/>
      <c r="R167" s="161" t="s">
        <v>82</v>
      </c>
      <c r="S167" s="171">
        <v>82.079947137574294</v>
      </c>
      <c r="T167" s="166">
        <v>37.792478828475453</v>
      </c>
    </row>
    <row r="168" spans="1:20" ht="15" customHeight="1" x14ac:dyDescent="0.25">
      <c r="A168" s="12" t="s">
        <v>22</v>
      </c>
      <c r="B168" s="68">
        <v>62.007895947077799</v>
      </c>
      <c r="C168" s="68">
        <v>59.580885881114121</v>
      </c>
      <c r="D168" s="68">
        <v>54.913362623568773</v>
      </c>
      <c r="E168" s="68">
        <v>51.722161853548208</v>
      </c>
      <c r="F168" s="68">
        <v>47.642810730706678</v>
      </c>
      <c r="G168" s="68">
        <v>43.582018731739872</v>
      </c>
      <c r="H168" s="68">
        <v>45.41717145486799</v>
      </c>
      <c r="I168" s="68">
        <v>44.472396758361143</v>
      </c>
      <c r="J168" s="68">
        <v>43.6660242839868</v>
      </c>
      <c r="K168" s="68">
        <v>44.529300165146417</v>
      </c>
      <c r="L168" s="53"/>
      <c r="M168" s="129" t="s">
        <v>100</v>
      </c>
      <c r="N168" s="131">
        <v>15.849247999999999</v>
      </c>
      <c r="O168" s="130">
        <v>35.548654926471016</v>
      </c>
      <c r="Q168" s="265"/>
      <c r="R168" s="162" t="s">
        <v>84</v>
      </c>
      <c r="S168" s="172">
        <v>78.394654299999999</v>
      </c>
      <c r="T168" s="167">
        <v>36.534725205670938</v>
      </c>
    </row>
    <row r="169" spans="1:20" ht="15" customHeight="1" x14ac:dyDescent="0.25">
      <c r="A169" s="3" t="s">
        <v>23</v>
      </c>
      <c r="B169" s="54">
        <v>39.538187967313462</v>
      </c>
      <c r="C169" s="54">
        <v>40.20173809819341</v>
      </c>
      <c r="D169" s="54">
        <v>36.109604401565967</v>
      </c>
      <c r="E169" s="54">
        <v>38.988198256225452</v>
      </c>
      <c r="F169" s="54">
        <v>36.199560755130811</v>
      </c>
      <c r="G169" s="54">
        <v>37.835014614448873</v>
      </c>
      <c r="H169" s="54">
        <v>39.094464963632433</v>
      </c>
      <c r="I169" s="54">
        <v>37.484780861928392</v>
      </c>
      <c r="J169" s="54">
        <v>35.274180739504025</v>
      </c>
      <c r="K169" s="54">
        <v>35.778450381954755</v>
      </c>
      <c r="M169" s="129" t="s">
        <v>102</v>
      </c>
      <c r="N169" s="131">
        <v>7.3070000000000004</v>
      </c>
      <c r="O169" s="130">
        <v>51.973824596343974</v>
      </c>
      <c r="Q169" s="265"/>
      <c r="R169" s="161" t="s">
        <v>83</v>
      </c>
      <c r="S169" s="171">
        <v>62.485399185542654</v>
      </c>
      <c r="T169" s="166">
        <v>56.566356263299724</v>
      </c>
    </row>
    <row r="170" spans="1:20" ht="1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55"/>
      <c r="M170" s="129" t="s">
        <v>101</v>
      </c>
      <c r="N170" s="131">
        <v>2.5047281323877071</v>
      </c>
      <c r="O170" s="130">
        <v>29.553695955369591</v>
      </c>
      <c r="Q170" s="265"/>
      <c r="R170" s="162" t="s">
        <v>85</v>
      </c>
      <c r="S170" s="172">
        <v>41.797856873920288</v>
      </c>
      <c r="T170" s="167">
        <v>32.720254990109623</v>
      </c>
    </row>
    <row r="171" spans="1:20" ht="15" customHeight="1" x14ac:dyDescent="0.25">
      <c r="M171" s="9"/>
      <c r="N171" s="9"/>
      <c r="O171" s="9"/>
      <c r="R171" s="162" t="s">
        <v>86</v>
      </c>
      <c r="S171" s="172">
        <v>33.905437352245862</v>
      </c>
      <c r="T171" s="167">
        <v>26.264272568283992</v>
      </c>
    </row>
    <row r="172" spans="1:20" ht="15" customHeight="1" x14ac:dyDescent="0.25">
      <c r="M172" s="9"/>
      <c r="N172" s="9"/>
      <c r="O172" s="9"/>
      <c r="R172" s="162" t="s">
        <v>88</v>
      </c>
      <c r="S172" s="172">
        <v>26.050827423167849</v>
      </c>
      <c r="T172" s="167">
        <v>31.854250075881307</v>
      </c>
    </row>
    <row r="173" spans="1:20" ht="15" customHeight="1" x14ac:dyDescent="0.25">
      <c r="M173" s="9"/>
      <c r="N173" s="9"/>
      <c r="O173" s="9"/>
      <c r="R173" s="162" t="s">
        <v>87</v>
      </c>
      <c r="S173" s="172">
        <v>21.045766400000002</v>
      </c>
      <c r="T173" s="167">
        <v>37.556472205853467</v>
      </c>
    </row>
    <row r="174" spans="1:20" ht="15" customHeight="1" x14ac:dyDescent="0.25">
      <c r="M174" s="9"/>
      <c r="N174" s="9"/>
      <c r="O174" s="9"/>
      <c r="R174" s="162" t="s">
        <v>89</v>
      </c>
      <c r="S174" s="172">
        <v>11.826533960406868</v>
      </c>
      <c r="T174" s="167">
        <v>43.599048425466719</v>
      </c>
    </row>
    <row r="175" spans="1:20" ht="15" customHeight="1" thickBot="1" x14ac:dyDescent="0.3">
      <c r="M175" s="9"/>
      <c r="N175" s="9"/>
      <c r="O175" s="9"/>
      <c r="R175" s="164" t="s">
        <v>90</v>
      </c>
      <c r="S175" s="174">
        <v>1.8593380614657211</v>
      </c>
      <c r="T175" s="169">
        <v>6.5294093229836871</v>
      </c>
    </row>
    <row r="176" spans="1:20" ht="15" customHeight="1" x14ac:dyDescent="0.25">
      <c r="M176" s="9"/>
      <c r="N176" s="9"/>
      <c r="O176" s="9"/>
      <c r="R176" s="244" t="s">
        <v>91</v>
      </c>
      <c r="S176" s="245">
        <v>319.96235804724489</v>
      </c>
      <c r="T176" s="246">
        <v>53.820666253597459</v>
      </c>
    </row>
    <row r="177" spans="1:22" ht="15" customHeight="1" x14ac:dyDescent="0.25">
      <c r="M177" s="9"/>
      <c r="N177" s="9"/>
      <c r="O177" s="9"/>
      <c r="R177" s="163" t="s">
        <v>92</v>
      </c>
      <c r="S177" s="173">
        <v>267.05500000000001</v>
      </c>
      <c r="T177" s="168">
        <v>29.084051935379179</v>
      </c>
    </row>
    <row r="178" spans="1:22" ht="15" customHeight="1" thickBot="1" x14ac:dyDescent="0.3">
      <c r="M178" s="9"/>
      <c r="N178" s="9"/>
      <c r="O178" s="9"/>
      <c r="R178" s="247" t="s">
        <v>93</v>
      </c>
      <c r="S178" s="248">
        <v>311.17946874472904</v>
      </c>
      <c r="T178" s="249">
        <v>31.18888216738566</v>
      </c>
    </row>
    <row r="179" spans="1:22" ht="15" customHeight="1" x14ac:dyDescent="0.25">
      <c r="M179" s="9"/>
      <c r="N179" s="9"/>
      <c r="O179" s="9"/>
    </row>
    <row r="180" spans="1:22" s="38" customFormat="1" ht="37.5" x14ac:dyDescent="0.25">
      <c r="A180" s="323" t="s">
        <v>76</v>
      </c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35"/>
      <c r="N180" s="35"/>
      <c r="O180" s="35"/>
      <c r="P180" s="35"/>
      <c r="Q180" s="35"/>
      <c r="R180" s="35"/>
      <c r="S180" s="35"/>
      <c r="T180" s="35"/>
      <c r="U180" s="35"/>
      <c r="V180" s="371"/>
    </row>
    <row r="181" spans="1:22" s="67" customFormat="1" ht="15.75" x14ac:dyDescent="0.25">
      <c r="A181" s="126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</row>
    <row r="182" spans="1:22" s="67" customFormat="1" ht="32.25" thickBot="1" x14ac:dyDescent="0.3">
      <c r="A182" s="126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109" t="s">
        <v>13</v>
      </c>
      <c r="N182" s="14" t="s">
        <v>31</v>
      </c>
      <c r="O182" s="14" t="s">
        <v>34</v>
      </c>
      <c r="Q182" s="262"/>
      <c r="R182" s="109" t="s">
        <v>13</v>
      </c>
      <c r="S182" s="14" t="s">
        <v>31</v>
      </c>
      <c r="T182" s="14" t="s">
        <v>34</v>
      </c>
    </row>
    <row r="183" spans="1:22" ht="20.100000000000001" customHeight="1" thickBot="1" x14ac:dyDescent="0.3">
      <c r="A183" s="2" t="s">
        <v>3</v>
      </c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209" t="s">
        <v>33</v>
      </c>
      <c r="N183" s="211">
        <v>371.16401294799056</v>
      </c>
      <c r="O183" s="236">
        <v>25.512763730648185</v>
      </c>
      <c r="Q183" s="307"/>
      <c r="R183" s="250" t="s">
        <v>33</v>
      </c>
      <c r="S183" s="211">
        <v>284.00322208538773</v>
      </c>
      <c r="T183" s="236">
        <v>29.715408415781113</v>
      </c>
    </row>
    <row r="184" spans="1:22" ht="15" customHeight="1" x14ac:dyDescent="0.25">
      <c r="A184" s="12" t="s">
        <v>22</v>
      </c>
      <c r="B184" s="355">
        <v>111.72113445698379</v>
      </c>
      <c r="C184" s="355">
        <v>109.39208802757351</v>
      </c>
      <c r="D184" s="355">
        <v>137.75680855082743</v>
      </c>
      <c r="E184" s="355">
        <v>156.90171006186679</v>
      </c>
      <c r="F184" s="355">
        <v>171.0914563427896</v>
      </c>
      <c r="G184" s="355">
        <v>184.64881792434988</v>
      </c>
      <c r="H184" s="355">
        <v>229.3655963853428</v>
      </c>
      <c r="I184" s="355">
        <v>255.78534696453903</v>
      </c>
      <c r="J184" s="355">
        <v>329.61009357210401</v>
      </c>
      <c r="K184" s="355">
        <v>371.16401294799056</v>
      </c>
      <c r="L184" s="76"/>
      <c r="M184" s="132" t="s">
        <v>95</v>
      </c>
      <c r="N184" s="134">
        <v>112.241</v>
      </c>
      <c r="O184" s="133">
        <v>29.668034985977592</v>
      </c>
      <c r="Q184" s="266"/>
      <c r="R184" s="175" t="s">
        <v>81</v>
      </c>
      <c r="S184" s="185">
        <v>45.615987710679249</v>
      </c>
      <c r="T184" s="180">
        <v>37.107106564276435</v>
      </c>
    </row>
    <row r="185" spans="1:22" ht="15" customHeight="1" x14ac:dyDescent="0.25">
      <c r="A185" s="11" t="s">
        <v>23</v>
      </c>
      <c r="B185" s="66">
        <v>226.36727715880596</v>
      </c>
      <c r="C185" s="66">
        <v>217.38115089142781</v>
      </c>
      <c r="D185" s="66">
        <v>209.03188279099285</v>
      </c>
      <c r="E185" s="66">
        <v>230.18104146853364</v>
      </c>
      <c r="F185" s="66">
        <v>228.06880907635289</v>
      </c>
      <c r="G185" s="66">
        <v>232.09029777201221</v>
      </c>
      <c r="H185" s="66">
        <v>235.38656173340536</v>
      </c>
      <c r="I185" s="66">
        <v>272.31957142366241</v>
      </c>
      <c r="J185" s="66">
        <v>281.42657237832975</v>
      </c>
      <c r="K185" s="66">
        <v>284.00322208538779</v>
      </c>
      <c r="L185" s="42"/>
      <c r="M185" s="132" t="s">
        <v>96</v>
      </c>
      <c r="N185" s="134">
        <v>91.652000000000001</v>
      </c>
      <c r="O185" s="133">
        <v>35.574082915109244</v>
      </c>
      <c r="Q185" s="266"/>
      <c r="R185" s="176" t="s">
        <v>78</v>
      </c>
      <c r="S185" s="186">
        <v>41.957000000000001</v>
      </c>
      <c r="T185" s="181">
        <v>24.846622133788138</v>
      </c>
    </row>
    <row r="186" spans="1:22" s="67" customFormat="1" ht="15" customHeight="1" x14ac:dyDescent="0.25">
      <c r="A186" s="5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132" t="s">
        <v>97</v>
      </c>
      <c r="N186" s="134">
        <v>61.808999999999997</v>
      </c>
      <c r="O186" s="133">
        <v>33.427797277491436</v>
      </c>
      <c r="Q186" s="266"/>
      <c r="R186" s="176" t="s">
        <v>79</v>
      </c>
      <c r="S186" s="186">
        <v>39.539000000000001</v>
      </c>
      <c r="T186" s="181">
        <v>29.592180401607628</v>
      </c>
    </row>
    <row r="187" spans="1:22" ht="15" customHeight="1" x14ac:dyDescent="0.25">
      <c r="A187" s="2" t="s">
        <v>11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48"/>
      <c r="M187" s="132" t="s">
        <v>98</v>
      </c>
      <c r="N187" s="134">
        <v>57.683</v>
      </c>
      <c r="O187" s="133">
        <v>48.91332920655649</v>
      </c>
      <c r="Q187" s="266"/>
      <c r="R187" s="177" t="s">
        <v>80</v>
      </c>
      <c r="S187" s="187">
        <v>38.027186761229316</v>
      </c>
      <c r="T187" s="182">
        <v>29.57056455319227</v>
      </c>
    </row>
    <row r="188" spans="1:22" ht="15" customHeight="1" x14ac:dyDescent="0.25">
      <c r="A188" s="12" t="s">
        <v>22</v>
      </c>
      <c r="B188" s="68">
        <v>31.156348383086986</v>
      </c>
      <c r="C188" s="68">
        <v>26.977336629104144</v>
      </c>
      <c r="D188" s="68">
        <v>29.378686270221177</v>
      </c>
      <c r="E188" s="68">
        <v>29.257551677969612</v>
      </c>
      <c r="F188" s="68">
        <v>29.664778218317611</v>
      </c>
      <c r="G188" s="68">
        <v>26.76870840312499</v>
      </c>
      <c r="H188" s="68">
        <v>27.612850817209434</v>
      </c>
      <c r="I188" s="68">
        <v>27.020938128272359</v>
      </c>
      <c r="J188" s="68">
        <v>28.913094433753315</v>
      </c>
      <c r="K188" s="68">
        <v>25.512763730648185</v>
      </c>
      <c r="L188" s="53"/>
      <c r="M188" s="132" t="s">
        <v>99</v>
      </c>
      <c r="N188" s="134">
        <v>46.326999999999998</v>
      </c>
      <c r="O188" s="133">
        <v>9.8605429290241844</v>
      </c>
      <c r="Q188" s="266"/>
      <c r="R188" s="178" t="s">
        <v>82</v>
      </c>
      <c r="S188" s="188">
        <v>27.398327661483879</v>
      </c>
      <c r="T188" s="183">
        <v>24.762638293902818</v>
      </c>
    </row>
    <row r="189" spans="1:22" ht="15" customHeight="1" x14ac:dyDescent="0.25">
      <c r="A189" s="11" t="s">
        <v>23</v>
      </c>
      <c r="B189" s="261">
        <v>28.487008297882898</v>
      </c>
      <c r="C189" s="261">
        <v>27.2138815772831</v>
      </c>
      <c r="D189" s="261">
        <v>25.735382254369295</v>
      </c>
      <c r="E189" s="261">
        <v>27.271891727995062</v>
      </c>
      <c r="F189" s="261">
        <v>25.734685051234752</v>
      </c>
      <c r="G189" s="261">
        <v>26.015801951314099</v>
      </c>
      <c r="H189" s="261">
        <v>26.169076773115069</v>
      </c>
      <c r="I189" s="261">
        <v>29.652631821255941</v>
      </c>
      <c r="J189" s="261">
        <v>30.432335699229018</v>
      </c>
      <c r="K189" s="261">
        <v>29.715408415781113</v>
      </c>
      <c r="L189" s="55"/>
      <c r="M189" s="132" t="s">
        <v>102</v>
      </c>
      <c r="N189" s="133">
        <v>0.63268900000000006</v>
      </c>
      <c r="O189" s="133">
        <v>12.461334624854521</v>
      </c>
      <c r="Q189" s="266"/>
      <c r="R189" s="177" t="s">
        <v>84</v>
      </c>
      <c r="S189" s="187">
        <v>24.877647899999999</v>
      </c>
      <c r="T189" s="182">
        <v>39.668714348398417</v>
      </c>
    </row>
    <row r="190" spans="1:22" ht="15" customHeight="1" x14ac:dyDescent="0.25">
      <c r="M190" s="132" t="s">
        <v>101</v>
      </c>
      <c r="N190" s="133">
        <v>0.42671394799054374</v>
      </c>
      <c r="O190" s="133">
        <v>3.7339677285891604</v>
      </c>
      <c r="Q190" s="266"/>
      <c r="R190" s="178" t="s">
        <v>83</v>
      </c>
      <c r="S190" s="188">
        <v>19.931452255699028</v>
      </c>
      <c r="T190" s="183">
        <v>31.289358255678508</v>
      </c>
    </row>
    <row r="191" spans="1:22" ht="15" customHeight="1" x14ac:dyDescent="0.25">
      <c r="B191" s="48"/>
      <c r="C191" s="6" t="s">
        <v>13</v>
      </c>
      <c r="E191" s="386" t="s">
        <v>67</v>
      </c>
      <c r="F191" s="386"/>
      <c r="G191" s="390" t="s">
        <v>68</v>
      </c>
      <c r="H191" s="391"/>
      <c r="I191" s="392" t="s">
        <v>45</v>
      </c>
      <c r="J191" s="392"/>
      <c r="K191" s="48"/>
      <c r="L191" s="48"/>
      <c r="M191" s="132" t="s">
        <v>100</v>
      </c>
      <c r="N191" s="133">
        <v>0.39261000000000001</v>
      </c>
      <c r="O191" s="133">
        <v>1.3220151604271342</v>
      </c>
      <c r="Q191" s="266"/>
      <c r="R191" s="177" t="s">
        <v>85</v>
      </c>
      <c r="S191" s="187">
        <v>13.281749176757355</v>
      </c>
      <c r="T191" s="182">
        <v>26.424529894786524</v>
      </c>
    </row>
    <row r="192" spans="1:22" ht="15" customHeight="1" x14ac:dyDescent="0.25">
      <c r="B192" s="48"/>
      <c r="E192" s="328" t="s">
        <v>16</v>
      </c>
      <c r="F192" s="327" t="s">
        <v>17</v>
      </c>
      <c r="G192" s="340" t="s">
        <v>16</v>
      </c>
      <c r="H192" s="341" t="s">
        <v>17</v>
      </c>
      <c r="I192" s="328" t="s">
        <v>16</v>
      </c>
      <c r="J192" s="327" t="s">
        <v>17</v>
      </c>
      <c r="K192" s="48"/>
      <c r="L192" s="48"/>
      <c r="M192" s="9"/>
      <c r="N192" s="9"/>
      <c r="O192" s="9"/>
      <c r="R192" s="177" t="s">
        <v>86</v>
      </c>
      <c r="S192" s="187">
        <v>12.137115839243499</v>
      </c>
      <c r="T192" s="182">
        <v>26.142526160348297</v>
      </c>
    </row>
    <row r="193" spans="1:21" ht="15" customHeight="1" x14ac:dyDescent="0.25">
      <c r="B193" s="48"/>
      <c r="C193" s="32" t="s">
        <v>14</v>
      </c>
      <c r="D193" s="324"/>
      <c r="E193" s="268">
        <f>E13</f>
        <v>2346.0061384075648</v>
      </c>
      <c r="F193" s="269">
        <f>+F13</f>
        <v>4135.9107307269242</v>
      </c>
      <c r="G193" s="342">
        <f>G13</f>
        <v>5061.8803690756504</v>
      </c>
      <c r="H193" s="343">
        <f>+H13</f>
        <v>4590.4676507505137</v>
      </c>
      <c r="I193" s="300">
        <f>+E193+G193</f>
        <v>7407.8865074832156</v>
      </c>
      <c r="J193" s="270">
        <f>+F193+H193</f>
        <v>8726.3783814774379</v>
      </c>
      <c r="K193" s="48"/>
      <c r="L193" s="48"/>
      <c r="M193" s="9"/>
      <c r="N193" s="9"/>
      <c r="O193" s="9"/>
      <c r="R193" s="177" t="s">
        <v>87</v>
      </c>
      <c r="S193" s="187">
        <v>8.6007508999999995</v>
      </c>
      <c r="T193" s="182">
        <v>29.980815347721819</v>
      </c>
    </row>
    <row r="194" spans="1:21" ht="15" customHeight="1" x14ac:dyDescent="0.25">
      <c r="B194" s="48"/>
      <c r="C194" s="32" t="s">
        <v>25</v>
      </c>
      <c r="D194" s="324"/>
      <c r="E194" s="268">
        <f>+B184+C184+D184+E184+F184</f>
        <v>686.86319744004106</v>
      </c>
      <c r="F194" s="269">
        <f>+B185+C185+D185+E185+F185</f>
        <v>1111.0301613861132</v>
      </c>
      <c r="G194" s="342">
        <f>+G184+H184+I184+J184+K184</f>
        <v>1370.5738677943264</v>
      </c>
      <c r="H194" s="343">
        <f>+G185+H185+I185+J185+K185</f>
        <v>1305.2262253927975</v>
      </c>
      <c r="I194" s="300">
        <f>+E194+G194</f>
        <v>2057.4370652343673</v>
      </c>
      <c r="J194" s="270">
        <f>+F194+H194</f>
        <v>2416.2563867789104</v>
      </c>
      <c r="K194" s="48"/>
      <c r="L194" s="48"/>
      <c r="M194" s="9"/>
      <c r="N194" s="9"/>
      <c r="O194" s="9"/>
      <c r="R194" s="177" t="s">
        <v>88</v>
      </c>
      <c r="S194" s="187">
        <v>5.125295508274232</v>
      </c>
      <c r="T194" s="182">
        <v>28.310263776442934</v>
      </c>
    </row>
    <row r="195" spans="1:21" ht="15" customHeight="1" x14ac:dyDescent="0.25">
      <c r="B195" s="48"/>
      <c r="C195" s="32" t="s">
        <v>26</v>
      </c>
      <c r="D195" s="324"/>
      <c r="E195" s="271">
        <f t="shared" ref="E195:J195" si="7">E194/E193*100</f>
        <v>29.277979549800921</v>
      </c>
      <c r="F195" s="330">
        <f t="shared" si="7"/>
        <v>26.863011165399097</v>
      </c>
      <c r="G195" s="345">
        <f t="shared" si="7"/>
        <v>27.076378101851638</v>
      </c>
      <c r="H195" s="346">
        <f t="shared" si="7"/>
        <v>28.433404278089203</v>
      </c>
      <c r="I195" s="304">
        <f t="shared" si="7"/>
        <v>27.773604025331768</v>
      </c>
      <c r="J195" s="273">
        <f t="shared" si="7"/>
        <v>27.689108598678725</v>
      </c>
      <c r="K195" s="48"/>
      <c r="L195" s="48"/>
      <c r="M195" s="9"/>
      <c r="N195" s="9"/>
      <c r="O195" s="9"/>
      <c r="R195" s="177" t="s">
        <v>89</v>
      </c>
      <c r="S195" s="187">
        <v>4.4230558897517227</v>
      </c>
      <c r="T195" s="182">
        <v>36.162031655190916</v>
      </c>
    </row>
    <row r="196" spans="1:21" ht="15" customHeight="1" thickBot="1" x14ac:dyDescent="0.3"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9"/>
      <c r="N196" s="9"/>
      <c r="O196" s="9"/>
      <c r="R196" s="179" t="s">
        <v>90</v>
      </c>
      <c r="S196" s="189">
        <v>3.0886524822695036</v>
      </c>
      <c r="T196" s="184">
        <v>34.440490312376433</v>
      </c>
    </row>
    <row r="197" spans="1:21" ht="15" customHeight="1" x14ac:dyDescent="0.25"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9"/>
      <c r="N197" s="9"/>
      <c r="O197" s="9"/>
      <c r="R197" s="251" t="s">
        <v>91</v>
      </c>
      <c r="S197" s="206">
        <v>92.945767627862153</v>
      </c>
      <c r="T197" s="252">
        <v>31.26593911575959</v>
      </c>
    </row>
    <row r="198" spans="1:21" ht="15" customHeight="1" x14ac:dyDescent="0.25"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9"/>
      <c r="N198" s="9"/>
      <c r="O198" s="9"/>
      <c r="R198" s="176" t="s">
        <v>92</v>
      </c>
      <c r="S198" s="186">
        <v>81.495999999999995</v>
      </c>
      <c r="T198" s="181">
        <v>26.942874995454204</v>
      </c>
    </row>
    <row r="199" spans="1:21" ht="15" customHeight="1" thickBot="1" x14ac:dyDescent="0.3"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9"/>
      <c r="N199" s="9"/>
      <c r="O199" s="9"/>
      <c r="R199" s="253" t="s">
        <v>93</v>
      </c>
      <c r="S199" s="208">
        <v>109.56145445752561</v>
      </c>
      <c r="T199" s="254">
        <v>30.776369615317776</v>
      </c>
    </row>
    <row r="200" spans="1:21" ht="15" customHeight="1" x14ac:dyDescent="0.25"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9"/>
      <c r="N200" s="9"/>
      <c r="O200" s="9"/>
    </row>
    <row r="201" spans="1:21" x14ac:dyDescent="0.25">
      <c r="A201" s="323" t="s">
        <v>64</v>
      </c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37"/>
      <c r="N201" s="37"/>
      <c r="O201" s="37"/>
      <c r="P201" s="37"/>
      <c r="Q201" s="37"/>
      <c r="R201" s="37"/>
      <c r="S201" s="37"/>
      <c r="T201" s="37"/>
      <c r="U201" s="37"/>
    </row>
    <row r="202" spans="1:21" s="67" customFormat="1" ht="15.75" x14ac:dyDescent="0.25">
      <c r="A202" s="126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</row>
    <row r="203" spans="1:21" s="67" customFormat="1" ht="32.25" thickBot="1" x14ac:dyDescent="0.3">
      <c r="A203" s="126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109" t="s">
        <v>13</v>
      </c>
      <c r="N203" s="14" t="s">
        <v>31</v>
      </c>
      <c r="O203" s="14" t="s">
        <v>32</v>
      </c>
      <c r="P203" s="14" t="s">
        <v>34</v>
      </c>
      <c r="Q203" s="262"/>
      <c r="R203" s="109" t="s">
        <v>13</v>
      </c>
      <c r="S203" s="14" t="s">
        <v>31</v>
      </c>
      <c r="T203" s="14" t="s">
        <v>32</v>
      </c>
      <c r="U203" s="14" t="s">
        <v>34</v>
      </c>
    </row>
    <row r="204" spans="1:21" ht="20.100000000000001" customHeight="1" thickBot="1" x14ac:dyDescent="0.3">
      <c r="A204" s="2" t="s">
        <v>4</v>
      </c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209" t="s">
        <v>33</v>
      </c>
      <c r="N204" s="211">
        <v>142.96060381323878</v>
      </c>
      <c r="O204" s="236">
        <v>33.61369070626079</v>
      </c>
      <c r="P204" s="236">
        <v>9.8267072793747516</v>
      </c>
      <c r="Q204" s="307"/>
      <c r="R204" s="209" t="s">
        <v>33</v>
      </c>
      <c r="S204" s="211">
        <v>172.87266249684527</v>
      </c>
      <c r="T204" s="236">
        <v>8.9418048875514309</v>
      </c>
      <c r="U204" s="236">
        <v>18.087758766598679</v>
      </c>
    </row>
    <row r="205" spans="1:21" ht="15" customHeight="1" x14ac:dyDescent="0.25">
      <c r="A205" s="10" t="s">
        <v>22</v>
      </c>
      <c r="B205" s="75">
        <v>33.246880132387702</v>
      </c>
      <c r="C205" s="75">
        <v>29.212540132387705</v>
      </c>
      <c r="D205" s="75">
        <v>44.21981441446912</v>
      </c>
      <c r="E205" s="75">
        <v>37.214040169723646</v>
      </c>
      <c r="F205" s="75">
        <v>45.775401893617023</v>
      </c>
      <c r="G205" s="75">
        <v>52.437534191489355</v>
      </c>
      <c r="H205" s="75">
        <v>83.83222013711584</v>
      </c>
      <c r="I205" s="75">
        <v>83.26889946808511</v>
      </c>
      <c r="J205" s="75">
        <v>106.99547558156029</v>
      </c>
      <c r="K205" s="75">
        <v>142.96060381323875</v>
      </c>
      <c r="L205" s="76"/>
      <c r="M205" s="132" t="s">
        <v>99</v>
      </c>
      <c r="N205" s="134">
        <v>61.052999999999997</v>
      </c>
      <c r="O205" s="133">
        <v>52.096360329837324</v>
      </c>
      <c r="P205" s="133">
        <v>12.994921480901278</v>
      </c>
      <c r="Q205" s="266"/>
      <c r="R205" s="190" t="s">
        <v>80</v>
      </c>
      <c r="S205" s="125">
        <v>31.164302600472812</v>
      </c>
      <c r="T205" s="123">
        <v>41.03455654220604</v>
      </c>
      <c r="U205" s="123">
        <v>24.233873191536297</v>
      </c>
    </row>
    <row r="206" spans="1:21" ht="15" customHeight="1" x14ac:dyDescent="0.25">
      <c r="A206" s="11" t="s">
        <v>23</v>
      </c>
      <c r="B206" s="66">
        <v>133.01605687060615</v>
      </c>
      <c r="C206" s="66">
        <v>139.42962969429809</v>
      </c>
      <c r="D206" s="66">
        <v>150.18196131822413</v>
      </c>
      <c r="E206" s="66">
        <v>163.213290897554</v>
      </c>
      <c r="F206" s="66">
        <v>160.63141894357756</v>
      </c>
      <c r="G206" s="66">
        <v>165.25509152407952</v>
      </c>
      <c r="H206" s="66">
        <v>157.11283829570957</v>
      </c>
      <c r="I206" s="66">
        <v>157.79524212014857</v>
      </c>
      <c r="J206" s="66">
        <v>158.68349406849154</v>
      </c>
      <c r="K206" s="66">
        <v>172.87266249684529</v>
      </c>
      <c r="L206" s="42"/>
      <c r="M206" s="132" t="s">
        <v>96</v>
      </c>
      <c r="N206" s="134">
        <v>27.257999999999999</v>
      </c>
      <c r="O206" s="133">
        <v>25.253176804489453</v>
      </c>
      <c r="P206" s="133">
        <v>10.580002095972239</v>
      </c>
      <c r="Q206" s="266"/>
      <c r="R206" s="18" t="s">
        <v>81</v>
      </c>
      <c r="S206" s="24">
        <v>30.043766213063201</v>
      </c>
      <c r="T206" s="106">
        <v>8.8538138819316519</v>
      </c>
      <c r="U206" s="106">
        <v>24.439616248829957</v>
      </c>
    </row>
    <row r="207" spans="1:21" s="67" customFormat="1" ht="15" customHeight="1" x14ac:dyDescent="0.25">
      <c r="A207" s="5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132" t="s">
        <v>97</v>
      </c>
      <c r="N207" s="134">
        <v>23.216000000000001</v>
      </c>
      <c r="O207" s="133">
        <v>11.878840142287379</v>
      </c>
      <c r="P207" s="133">
        <v>12.555772486114341</v>
      </c>
      <c r="Q207" s="266"/>
      <c r="R207" s="16" t="s">
        <v>79</v>
      </c>
      <c r="S207" s="22">
        <v>20.286000000000001</v>
      </c>
      <c r="T207" s="105">
        <v>11.510554089709762</v>
      </c>
      <c r="U207" s="105">
        <v>15.182654382432847</v>
      </c>
    </row>
    <row r="208" spans="1:21" ht="15" customHeight="1" x14ac:dyDescent="0.25">
      <c r="A208" s="349" t="s">
        <v>12</v>
      </c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48"/>
      <c r="M208" s="132" t="s">
        <v>98</v>
      </c>
      <c r="N208" s="134">
        <v>19.417999999999999</v>
      </c>
      <c r="O208" s="133">
        <v>31.969076853115052</v>
      </c>
      <c r="P208" s="133">
        <v>16.465839615361784</v>
      </c>
      <c r="Q208" s="266"/>
      <c r="R208" s="16" t="s">
        <v>78</v>
      </c>
      <c r="S208" s="22">
        <v>16.527000000000001</v>
      </c>
      <c r="T208" s="105">
        <v>5.4354066985645932</v>
      </c>
      <c r="U208" s="105">
        <v>9.7871660034110288</v>
      </c>
    </row>
    <row r="209" spans="1:21" ht="15" customHeight="1" x14ac:dyDescent="0.25">
      <c r="A209" s="12" t="s">
        <v>22</v>
      </c>
      <c r="B209" s="68">
        <v>9.271758518118526</v>
      </c>
      <c r="C209" s="68">
        <v>7.2041455936373939</v>
      </c>
      <c r="D209" s="68">
        <v>9.4305324598948062</v>
      </c>
      <c r="E209" s="68">
        <v>6.939323369913641</v>
      </c>
      <c r="F209" s="68">
        <v>7.9367910827052368</v>
      </c>
      <c r="G209" s="68">
        <v>7.6019174015289988</v>
      </c>
      <c r="H209" s="68">
        <v>10.092387981467855</v>
      </c>
      <c r="I209" s="68">
        <v>8.7964529916891188</v>
      </c>
      <c r="J209" s="68">
        <v>9.3855447688141407</v>
      </c>
      <c r="K209" s="68">
        <v>9.8267072793747516</v>
      </c>
      <c r="L209" s="53"/>
      <c r="M209" s="132" t="s">
        <v>95</v>
      </c>
      <c r="N209" s="134">
        <v>10.379</v>
      </c>
      <c r="O209" s="133">
        <v>18.415222207741429</v>
      </c>
      <c r="P209" s="133">
        <v>2.7434229481157635</v>
      </c>
      <c r="Q209" s="266"/>
      <c r="R209" s="18" t="s">
        <v>82</v>
      </c>
      <c r="S209" s="24">
        <v>16.001123144513386</v>
      </c>
      <c r="T209" s="106">
        <v>-2.0587743732590509</v>
      </c>
      <c r="U209" s="106">
        <v>14.461832474570901</v>
      </c>
    </row>
    <row r="210" spans="1:21" ht="15" customHeight="1" x14ac:dyDescent="0.25">
      <c r="A210" s="3" t="s">
        <v>23</v>
      </c>
      <c r="B210" s="54">
        <v>16.739298910090795</v>
      </c>
      <c r="C210" s="54">
        <v>17.455153840639142</v>
      </c>
      <c r="D210" s="54">
        <v>18.489955362933479</v>
      </c>
      <c r="E210" s="54">
        <v>19.337540440038094</v>
      </c>
      <c r="F210" s="54">
        <v>18.125227174146371</v>
      </c>
      <c r="G210" s="54">
        <v>18.524013169908493</v>
      </c>
      <c r="H210" s="54">
        <v>17.467003626396679</v>
      </c>
      <c r="I210" s="54">
        <v>17.18218118981709</v>
      </c>
      <c r="J210" s="54">
        <v>17.159393729626366</v>
      </c>
      <c r="K210" s="54">
        <v>18.087758766598679</v>
      </c>
      <c r="L210" s="55"/>
      <c r="M210" s="132" t="s">
        <v>102</v>
      </c>
      <c r="N210" s="133">
        <v>1.0115459999999998</v>
      </c>
      <c r="O210" s="133">
        <v>8.9743589743589745</v>
      </c>
      <c r="P210" s="133">
        <v>19.923237474388035</v>
      </c>
      <c r="Q210" s="266"/>
      <c r="R210" s="17" t="s">
        <v>84</v>
      </c>
      <c r="S210" s="23">
        <v>12.465653999999999</v>
      </c>
      <c r="T210" s="107">
        <v>4.8611111111111009</v>
      </c>
      <c r="U210" s="107">
        <v>19.877139096094776</v>
      </c>
    </row>
    <row r="211" spans="1:21" ht="15" customHeight="1" x14ac:dyDescent="0.25">
      <c r="M211" s="132" t="s">
        <v>100</v>
      </c>
      <c r="N211" s="133">
        <v>0.52458500000000008</v>
      </c>
      <c r="O211" s="133">
        <v>15.823137009734886</v>
      </c>
      <c r="P211" s="133">
        <v>1.7664076893932099</v>
      </c>
      <c r="Q211" s="266"/>
      <c r="R211" s="18" t="s">
        <v>83</v>
      </c>
      <c r="S211" s="24">
        <v>12.296132052229614</v>
      </c>
      <c r="T211" s="106">
        <v>-4.3955920133411412</v>
      </c>
      <c r="U211" s="106">
        <v>19.303063118811881</v>
      </c>
    </row>
    <row r="212" spans="1:21" ht="15" customHeight="1" x14ac:dyDescent="0.25">
      <c r="C212" s="6" t="s">
        <v>13</v>
      </c>
      <c r="E212" s="386" t="s">
        <v>67</v>
      </c>
      <c r="F212" s="386"/>
      <c r="G212" s="390" t="s">
        <v>68</v>
      </c>
      <c r="H212" s="391"/>
      <c r="I212" s="392" t="s">
        <v>45</v>
      </c>
      <c r="J212" s="392"/>
      <c r="M212" s="132" t="s">
        <v>101</v>
      </c>
      <c r="N212" s="133">
        <v>0.10047281323877069</v>
      </c>
      <c r="O212" s="133">
        <v>5.3546431878021368</v>
      </c>
      <c r="P212" s="133">
        <v>0.87918907736863894</v>
      </c>
      <c r="Q212" s="266"/>
      <c r="R212" s="17" t="s">
        <v>85</v>
      </c>
      <c r="S212" s="23">
        <v>10.34160756501182</v>
      </c>
      <c r="T212" s="107">
        <v>2.3753802948747902</v>
      </c>
      <c r="U212" s="107">
        <v>20.575009708813276</v>
      </c>
    </row>
    <row r="213" spans="1:21" ht="15" customHeight="1" x14ac:dyDescent="0.25">
      <c r="E213" s="328" t="s">
        <v>16</v>
      </c>
      <c r="F213" s="327" t="s">
        <v>17</v>
      </c>
      <c r="G213" s="340" t="s">
        <v>16</v>
      </c>
      <c r="H213" s="341" t="s">
        <v>17</v>
      </c>
      <c r="I213" s="328" t="s">
        <v>16</v>
      </c>
      <c r="J213" s="327" t="s">
        <v>17</v>
      </c>
      <c r="M213" s="9"/>
      <c r="N213" s="9"/>
      <c r="O213" s="9"/>
      <c r="R213" s="17" t="s">
        <v>86</v>
      </c>
      <c r="S213" s="23">
        <v>7.2860520094562649</v>
      </c>
      <c r="T213" s="107">
        <v>-12.193732193732194</v>
      </c>
      <c r="U213" s="107">
        <v>15.693662957965222</v>
      </c>
    </row>
    <row r="214" spans="1:21" ht="15" customHeight="1" x14ac:dyDescent="0.25">
      <c r="C214" s="32" t="s">
        <v>14</v>
      </c>
      <c r="D214" s="324"/>
      <c r="E214" s="268">
        <f>+E13</f>
        <v>2346.0061384075648</v>
      </c>
      <c r="F214" s="269">
        <f>+F13</f>
        <v>4135.9107307269242</v>
      </c>
      <c r="G214" s="342">
        <f>+G13</f>
        <v>5061.8803690756504</v>
      </c>
      <c r="H214" s="343">
        <f>+H13</f>
        <v>4590.4676507505137</v>
      </c>
      <c r="I214" s="268">
        <f>+E214+G214</f>
        <v>7407.8865074832156</v>
      </c>
      <c r="J214" s="269">
        <f>+F214+H214</f>
        <v>8726.3783814774379</v>
      </c>
      <c r="M214" s="9"/>
      <c r="N214" s="9"/>
      <c r="O214" s="9"/>
      <c r="R214" s="17" t="s">
        <v>87</v>
      </c>
      <c r="S214" s="23">
        <v>6.3387712999999994</v>
      </c>
      <c r="T214" s="107">
        <v>-6.0371201305323332</v>
      </c>
      <c r="U214" s="107">
        <v>22.095923261390883</v>
      </c>
    </row>
    <row r="215" spans="1:21" ht="15" customHeight="1" x14ac:dyDescent="0.25">
      <c r="C215" s="32" t="s">
        <v>15</v>
      </c>
      <c r="D215" s="324"/>
      <c r="E215" s="331">
        <f>+B205+C205+D205+E205+F205</f>
        <v>189.66867674258521</v>
      </c>
      <c r="F215" s="329">
        <f>+B206+C206+D206+E206+F206</f>
        <v>746.47235772425984</v>
      </c>
      <c r="G215" s="347">
        <f>+G205+H205+I205+J205+K205</f>
        <v>469.49473319148933</v>
      </c>
      <c r="H215" s="344">
        <f>+G206+H206+I206+J206+K206</f>
        <v>811.71932850527446</v>
      </c>
      <c r="I215" s="268">
        <f>+E215+G215</f>
        <v>659.16340993407448</v>
      </c>
      <c r="J215" s="269">
        <f>+F215+H215</f>
        <v>1558.1916862295343</v>
      </c>
      <c r="M215" s="9"/>
      <c r="N215" s="9"/>
      <c r="O215" s="9"/>
      <c r="R215" s="17" t="s">
        <v>88</v>
      </c>
      <c r="S215" s="23">
        <v>4.7434988179669038</v>
      </c>
      <c r="T215" s="107">
        <v>15.415588150704634</v>
      </c>
      <c r="U215" s="107">
        <v>26.201358056933927</v>
      </c>
    </row>
    <row r="216" spans="1:21" ht="15" customHeight="1" x14ac:dyDescent="0.25">
      <c r="C216" s="32" t="s">
        <v>18</v>
      </c>
      <c r="D216" s="324"/>
      <c r="E216" s="271">
        <f t="shared" ref="E216:J216" si="8">E215/E214*100</f>
        <v>8.0847476755252465</v>
      </c>
      <c r="F216" s="272">
        <f t="shared" si="8"/>
        <v>18.048560675608694</v>
      </c>
      <c r="G216" s="345">
        <f t="shared" si="8"/>
        <v>9.275105276287352</v>
      </c>
      <c r="H216" s="346">
        <f t="shared" si="8"/>
        <v>17.682715362835925</v>
      </c>
      <c r="I216" s="271">
        <f t="shared" si="8"/>
        <v>8.8981305162843434</v>
      </c>
      <c r="J216" s="272">
        <f t="shared" si="8"/>
        <v>17.856109580773431</v>
      </c>
      <c r="M216" s="9"/>
      <c r="N216" s="9"/>
      <c r="O216" s="9"/>
      <c r="R216" s="17" t="s">
        <v>90</v>
      </c>
      <c r="S216" s="23">
        <v>2.8959810874704495</v>
      </c>
      <c r="T216" s="107">
        <v>21.467526028755575</v>
      </c>
      <c r="U216" s="107">
        <v>32.292078555423757</v>
      </c>
    </row>
    <row r="217" spans="1:21" ht="15" customHeight="1" thickBot="1" x14ac:dyDescent="0.3">
      <c r="C217" s="8"/>
      <c r="E217" s="61"/>
      <c r="F217" s="56"/>
      <c r="H217" s="61"/>
      <c r="I217" s="56"/>
      <c r="M217" s="9"/>
      <c r="N217" s="9"/>
      <c r="O217" s="9"/>
      <c r="R217" s="19" t="s">
        <v>89</v>
      </c>
      <c r="S217" s="25">
        <v>2.4827737066608333</v>
      </c>
      <c r="T217" s="108">
        <v>3.747714808043876</v>
      </c>
      <c r="U217" s="108">
        <v>20.298667620495394</v>
      </c>
    </row>
    <row r="218" spans="1:21" ht="15" customHeight="1" x14ac:dyDescent="0.25">
      <c r="C218" s="8"/>
      <c r="E218" s="61"/>
      <c r="F218" s="56"/>
      <c r="H218" s="61"/>
      <c r="I218" s="56"/>
      <c r="M218" s="9"/>
      <c r="N218" s="9"/>
      <c r="O218" s="9"/>
      <c r="R218" s="221" t="s">
        <v>91</v>
      </c>
      <c r="S218" s="238">
        <v>58.341021409806196</v>
      </c>
      <c r="T218" s="223">
        <v>2.714785565968961</v>
      </c>
      <c r="U218" s="223">
        <v>19.625281170989268</v>
      </c>
    </row>
    <row r="219" spans="1:21" ht="15" customHeight="1" x14ac:dyDescent="0.25">
      <c r="C219" s="8"/>
      <c r="E219" s="61"/>
      <c r="F219" s="56"/>
      <c r="H219" s="61"/>
      <c r="I219" s="56"/>
      <c r="M219" s="9"/>
      <c r="N219" s="9"/>
      <c r="O219" s="9"/>
      <c r="R219" s="16" t="s">
        <v>92</v>
      </c>
      <c r="S219" s="22">
        <v>36.813000000000002</v>
      </c>
      <c r="T219" s="105">
        <v>8.6987332801842498</v>
      </c>
      <c r="U219" s="105">
        <v>12.170512138112981</v>
      </c>
    </row>
    <row r="220" spans="1:21" ht="15" customHeight="1" thickBot="1" x14ac:dyDescent="0.3">
      <c r="C220" s="8"/>
      <c r="E220" s="61"/>
      <c r="F220" s="56"/>
      <c r="H220" s="61"/>
      <c r="I220" s="56"/>
      <c r="M220" s="9"/>
      <c r="N220" s="9"/>
      <c r="O220" s="9"/>
      <c r="R220" s="224" t="s">
        <v>93</v>
      </c>
      <c r="S220" s="243">
        <v>77.718641087039089</v>
      </c>
      <c r="T220" s="226">
        <v>14.262805722329688</v>
      </c>
      <c r="U220" s="226">
        <v>21.831561436802755</v>
      </c>
    </row>
    <row r="221" spans="1:21" ht="15" customHeight="1" x14ac:dyDescent="0.25">
      <c r="C221" s="8"/>
      <c r="E221" s="61"/>
      <c r="F221" s="56"/>
      <c r="H221" s="61"/>
      <c r="I221" s="56"/>
      <c r="M221" s="9"/>
      <c r="N221" s="9"/>
      <c r="O221" s="9"/>
    </row>
    <row r="222" spans="1:21" x14ac:dyDescent="0.25">
      <c r="A222" s="323" t="s">
        <v>65</v>
      </c>
      <c r="B222" s="63"/>
      <c r="C222" s="63"/>
      <c r="D222" s="63"/>
      <c r="E222" s="88"/>
      <c r="F222" s="89"/>
      <c r="G222" s="63"/>
      <c r="H222" s="88"/>
      <c r="I222" s="89"/>
      <c r="J222" s="63"/>
      <c r="K222" s="63"/>
      <c r="L222" s="63"/>
      <c r="M222" s="37"/>
      <c r="N222" s="37"/>
      <c r="O222" s="37"/>
      <c r="P222" s="37"/>
      <c r="Q222" s="37"/>
      <c r="R222" s="37"/>
      <c r="S222" s="37"/>
      <c r="T222" s="37"/>
      <c r="U222" s="37"/>
    </row>
    <row r="223" spans="1:21" s="67" customFormat="1" ht="15.75" x14ac:dyDescent="0.25">
      <c r="A223" s="126"/>
      <c r="B223" s="48"/>
      <c r="C223" s="48"/>
      <c r="D223" s="48"/>
      <c r="E223" s="73"/>
      <c r="F223" s="74"/>
      <c r="G223" s="48"/>
      <c r="H223" s="73"/>
      <c r="I223" s="74"/>
      <c r="J223" s="48"/>
      <c r="K223" s="48"/>
      <c r="L223" s="48"/>
    </row>
    <row r="224" spans="1:21" s="67" customFormat="1" ht="15.75" x14ac:dyDescent="0.25">
      <c r="A224" s="126"/>
      <c r="B224" s="48"/>
      <c r="C224" s="48"/>
      <c r="D224" s="48"/>
      <c r="E224" s="73"/>
      <c r="F224" s="74"/>
      <c r="G224" s="48"/>
      <c r="H224" s="73"/>
      <c r="I224" s="74"/>
      <c r="J224" s="48"/>
      <c r="K224" s="48"/>
      <c r="L224" s="48"/>
      <c r="N224" s="276" t="s">
        <v>49</v>
      </c>
      <c r="O224" s="387" t="s">
        <v>48</v>
      </c>
      <c r="P224" s="387"/>
      <c r="S224" s="276" t="s">
        <v>49</v>
      </c>
      <c r="T224" s="387" t="s">
        <v>48</v>
      </c>
      <c r="U224" s="387"/>
    </row>
    <row r="225" spans="1:21" ht="20.100000000000001" customHeight="1" thickBot="1" x14ac:dyDescent="0.3">
      <c r="A225" s="2" t="s">
        <v>27</v>
      </c>
      <c r="B225" s="8">
        <v>2012</v>
      </c>
      <c r="C225" s="8">
        <v>2013</v>
      </c>
      <c r="D225" s="8">
        <v>2014</v>
      </c>
      <c r="E225" s="8">
        <v>2015</v>
      </c>
      <c r="F225" s="8">
        <v>2016</v>
      </c>
      <c r="G225" s="8">
        <v>2017</v>
      </c>
      <c r="H225" s="8">
        <v>2018</v>
      </c>
      <c r="I225" s="8">
        <v>2019</v>
      </c>
      <c r="J225" s="8">
        <v>2020</v>
      </c>
      <c r="K225" s="8">
        <v>2021</v>
      </c>
      <c r="L225" s="48"/>
      <c r="M225" s="109" t="s">
        <v>52</v>
      </c>
      <c r="N225" s="275">
        <v>2021</v>
      </c>
      <c r="O225" s="275" t="s">
        <v>50</v>
      </c>
      <c r="P225" s="275" t="s">
        <v>51</v>
      </c>
      <c r="Q225" s="308"/>
      <c r="R225" s="109" t="s">
        <v>52</v>
      </c>
      <c r="S225" s="275">
        <v>2021</v>
      </c>
      <c r="T225" s="275" t="s">
        <v>50</v>
      </c>
      <c r="U225" s="275" t="s">
        <v>51</v>
      </c>
    </row>
    <row r="226" spans="1:21" ht="15" customHeight="1" thickBot="1" x14ac:dyDescent="0.3">
      <c r="A226" s="10" t="s">
        <v>22</v>
      </c>
      <c r="B226" s="90">
        <v>0.30442424999999995</v>
      </c>
      <c r="C226" s="90">
        <v>0.34778500000000001</v>
      </c>
      <c r="D226" s="90">
        <v>0.419977875</v>
      </c>
      <c r="E226" s="90">
        <v>0.50342912500000003</v>
      </c>
      <c r="F226" s="90">
        <v>0.61454387499999996</v>
      </c>
      <c r="G226" s="90">
        <v>0.817359375</v>
      </c>
      <c r="H226" s="90">
        <v>1.0007341249999999</v>
      </c>
      <c r="I226" s="90">
        <v>1.16032125</v>
      </c>
      <c r="J226" s="90">
        <v>1.548823625</v>
      </c>
      <c r="K226" s="90">
        <v>1.9908487500000001</v>
      </c>
      <c r="L226" s="40"/>
      <c r="M226" s="256" t="s">
        <v>33</v>
      </c>
      <c r="N226" s="257">
        <v>1990.8487500000001</v>
      </c>
      <c r="O226" s="257">
        <v>442.025125</v>
      </c>
      <c r="P226" s="257">
        <v>1686.4245000000001</v>
      </c>
      <c r="Q226" s="309"/>
      <c r="R226" s="209" t="s">
        <v>33</v>
      </c>
      <c r="S226" s="210">
        <v>2148.5432446152367</v>
      </c>
      <c r="T226" s="211">
        <v>-63.050225284763201</v>
      </c>
      <c r="U226" s="211">
        <v>210.38024461523673</v>
      </c>
    </row>
    <row r="227" spans="1:21" ht="15" customHeight="1" thickBot="1" x14ac:dyDescent="0.3">
      <c r="A227" s="356" t="s">
        <v>28</v>
      </c>
      <c r="B227" s="357">
        <v>0.22829924999999998</v>
      </c>
      <c r="C227" s="357">
        <v>0.24393500000000004</v>
      </c>
      <c r="D227" s="357">
        <v>0.27977787500000001</v>
      </c>
      <c r="E227" s="357">
        <v>0.303104125</v>
      </c>
      <c r="F227" s="357">
        <v>0.32396887499999999</v>
      </c>
      <c r="G227" s="357">
        <v>0.35703437500000001</v>
      </c>
      <c r="H227" s="357">
        <v>0.40083412499999999</v>
      </c>
      <c r="I227" s="357">
        <v>0.45234624999999995</v>
      </c>
      <c r="J227" s="357">
        <v>0.51379862499999995</v>
      </c>
      <c r="K227" s="357">
        <v>0.57034875000000007</v>
      </c>
      <c r="L227" s="40"/>
      <c r="M227" s="372" t="s">
        <v>103</v>
      </c>
      <c r="N227" s="373">
        <v>570.34875000000011</v>
      </c>
      <c r="O227" s="373">
        <v>56.55012499999998</v>
      </c>
      <c r="P227" s="373">
        <v>342.04950000000014</v>
      </c>
      <c r="Q227" s="310"/>
      <c r="R227" s="277" t="s">
        <v>81</v>
      </c>
      <c r="S227" s="278">
        <v>449.93400000000003</v>
      </c>
      <c r="T227" s="278">
        <v>-4.3979999999999997</v>
      </c>
      <c r="U227" s="278">
        <v>267.447</v>
      </c>
    </row>
    <row r="228" spans="1:21" ht="15" customHeight="1" x14ac:dyDescent="0.25">
      <c r="A228" s="3" t="s">
        <v>23</v>
      </c>
      <c r="B228" s="91">
        <v>1.9381630000000001</v>
      </c>
      <c r="C228" s="91">
        <v>1.9730554199999999</v>
      </c>
      <c r="D228" s="91">
        <v>2.0218181499999996</v>
      </c>
      <c r="E228" s="91">
        <v>2.2762577500000001</v>
      </c>
      <c r="F228" s="91">
        <v>2.2713169600000001</v>
      </c>
      <c r="G228" s="91">
        <v>2.2509856199999998</v>
      </c>
      <c r="H228" s="91">
        <v>2.2518461300000001</v>
      </c>
      <c r="I228" s="91">
        <v>2.2063221616000002</v>
      </c>
      <c r="J228" s="91">
        <v>2.2115934698999999</v>
      </c>
      <c r="K228" s="91">
        <v>2.1485432446152366</v>
      </c>
      <c r="L228" s="42"/>
      <c r="M228" s="255" t="s">
        <v>99</v>
      </c>
      <c r="N228" s="255">
        <v>1420.5</v>
      </c>
      <c r="O228" s="255">
        <v>385.47500000000002</v>
      </c>
      <c r="P228" s="255">
        <v>1344.375</v>
      </c>
      <c r="Q228" s="311"/>
      <c r="R228" s="194" t="s">
        <v>82</v>
      </c>
      <c r="S228" s="188">
        <v>337.85</v>
      </c>
      <c r="T228" s="188">
        <v>7.55</v>
      </c>
      <c r="U228" s="188">
        <v>110.85</v>
      </c>
    </row>
    <row r="229" spans="1:21" s="67" customFormat="1" ht="15" customHeight="1" x14ac:dyDescent="0.25">
      <c r="A229" s="5"/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42"/>
      <c r="M229" s="255" t="s">
        <v>97</v>
      </c>
      <c r="N229" s="255">
        <v>181.28125</v>
      </c>
      <c r="O229" s="255">
        <v>16.09375</v>
      </c>
      <c r="P229" s="255">
        <v>86.59375</v>
      </c>
      <c r="Q229" s="311"/>
      <c r="R229" s="193" t="s">
        <v>83</v>
      </c>
      <c r="S229" s="187">
        <v>278.92200000000003</v>
      </c>
      <c r="T229" s="187">
        <v>-2.27</v>
      </c>
      <c r="U229" s="187">
        <v>-26.754000000000001</v>
      </c>
    </row>
    <row r="230" spans="1:21" ht="15" customHeight="1" x14ac:dyDescent="0.25">
      <c r="M230" s="255" t="s">
        <v>95</v>
      </c>
      <c r="N230" s="255">
        <v>152.9375</v>
      </c>
      <c r="O230" s="255">
        <v>7.375</v>
      </c>
      <c r="P230" s="255">
        <v>81.993750000000006</v>
      </c>
      <c r="Q230" s="311"/>
      <c r="R230" s="193" t="s">
        <v>80</v>
      </c>
      <c r="S230" s="187">
        <v>216.52799999999999</v>
      </c>
      <c r="T230" s="187">
        <v>-9.7629999999999999</v>
      </c>
      <c r="U230" s="187">
        <v>-13.157999999999999</v>
      </c>
    </row>
    <row r="231" spans="1:21" ht="15" customHeight="1" x14ac:dyDescent="0.25">
      <c r="M231" s="255" t="s">
        <v>96</v>
      </c>
      <c r="N231" s="255">
        <v>147.64474999999999</v>
      </c>
      <c r="O231" s="255">
        <v>18.152750000000001</v>
      </c>
      <c r="P231" s="255">
        <v>93.451625000000007</v>
      </c>
      <c r="Q231" s="311"/>
      <c r="R231" s="192" t="s">
        <v>78</v>
      </c>
      <c r="S231" s="186">
        <v>203</v>
      </c>
      <c r="T231" s="186">
        <v>-27</v>
      </c>
      <c r="U231" s="186">
        <v>-38.81</v>
      </c>
    </row>
    <row r="232" spans="1:21" ht="15" customHeight="1" x14ac:dyDescent="0.25">
      <c r="M232" s="255" t="s">
        <v>98</v>
      </c>
      <c r="N232" s="255">
        <v>66.051249999999996</v>
      </c>
      <c r="O232" s="255">
        <v>12.0365</v>
      </c>
      <c r="P232" s="255">
        <v>61.935000000000002</v>
      </c>
      <c r="Q232" s="311"/>
      <c r="R232" s="193" t="s">
        <v>85</v>
      </c>
      <c r="S232" s="187">
        <v>132.00200000000001</v>
      </c>
      <c r="T232" s="187">
        <v>-1.7849999999999999</v>
      </c>
      <c r="U232" s="187">
        <v>-31.542999999999999</v>
      </c>
    </row>
    <row r="233" spans="1:21" ht="15" customHeight="1" x14ac:dyDescent="0.25">
      <c r="M233" s="255" t="s">
        <v>100</v>
      </c>
      <c r="N233" s="255">
        <v>9.7750000000000004</v>
      </c>
      <c r="O233" s="255">
        <v>0.67500000000000004</v>
      </c>
      <c r="P233" s="255">
        <v>7.6163749999999997</v>
      </c>
      <c r="Q233" s="311"/>
      <c r="R233" s="193" t="s">
        <v>87</v>
      </c>
      <c r="S233" s="187">
        <v>126.29724300000001</v>
      </c>
      <c r="T233" s="187">
        <v>-1.7602269000000088</v>
      </c>
      <c r="U233" s="187">
        <v>38.397243000000003</v>
      </c>
    </row>
    <row r="234" spans="1:21" s="67" customFormat="1" ht="15" customHeight="1" x14ac:dyDescent="0.25">
      <c r="M234" s="255" t="s">
        <v>102</v>
      </c>
      <c r="N234" s="255">
        <v>6.8250000000000002</v>
      </c>
      <c r="O234" s="255">
        <v>1.5249999999999999</v>
      </c>
      <c r="P234" s="255">
        <v>5.0250000000000004</v>
      </c>
      <c r="Q234" s="311"/>
      <c r="R234" s="192" t="s">
        <v>79</v>
      </c>
      <c r="S234" s="186">
        <v>118.4</v>
      </c>
      <c r="T234" s="186">
        <v>-13.8</v>
      </c>
      <c r="U234" s="186">
        <v>-65</v>
      </c>
    </row>
    <row r="235" spans="1:21" ht="15" customHeight="1" x14ac:dyDescent="0.25">
      <c r="M235" s="255" t="s">
        <v>101</v>
      </c>
      <c r="N235" s="255">
        <v>5.8339999999999996</v>
      </c>
      <c r="O235" s="255">
        <v>0.69212499999999999</v>
      </c>
      <c r="P235" s="255">
        <v>5.4340000000000002</v>
      </c>
      <c r="Q235" s="311"/>
      <c r="R235" s="193" t="s">
        <v>86</v>
      </c>
      <c r="S235" s="187">
        <v>104.15</v>
      </c>
      <c r="T235" s="187">
        <v>-8.6470000000000002</v>
      </c>
      <c r="U235" s="187">
        <v>-29.036000000000001</v>
      </c>
    </row>
    <row r="236" spans="1:21" ht="15" customHeight="1" x14ac:dyDescent="0.25">
      <c r="Q236" s="67"/>
      <c r="R236" s="193" t="s">
        <v>84</v>
      </c>
      <c r="S236" s="187">
        <v>95.626001615236703</v>
      </c>
      <c r="T236" s="187">
        <v>-0.8799983847632975</v>
      </c>
      <c r="U236" s="187">
        <v>4.3540016152367027</v>
      </c>
    </row>
    <row r="237" spans="1:21" ht="15" customHeight="1" x14ac:dyDescent="0.25">
      <c r="M237" s="9"/>
      <c r="N237" s="9"/>
      <c r="O237" s="9"/>
      <c r="Q237" s="67"/>
      <c r="R237" s="193" t="s">
        <v>88</v>
      </c>
      <c r="S237" s="187">
        <v>51.929000000000002</v>
      </c>
      <c r="T237" s="187">
        <v>-0.41799999999999998</v>
      </c>
      <c r="U237" s="187">
        <v>-14.252000000000001</v>
      </c>
    </row>
    <row r="238" spans="1:21" ht="15" customHeight="1" x14ac:dyDescent="0.25">
      <c r="Q238" s="67"/>
      <c r="R238" s="193" t="s">
        <v>89</v>
      </c>
      <c r="S238" s="187">
        <v>18.905000000000001</v>
      </c>
      <c r="T238" s="187">
        <v>-0.157</v>
      </c>
      <c r="U238" s="187">
        <v>-0.60899999999999999</v>
      </c>
    </row>
    <row r="239" spans="1:21" ht="15" customHeight="1" thickBot="1" x14ac:dyDescent="0.3">
      <c r="M239" s="9"/>
      <c r="N239" s="9"/>
      <c r="O239" s="9"/>
      <c r="Q239" s="67"/>
      <c r="R239" s="193" t="s">
        <v>90</v>
      </c>
      <c r="S239" s="187">
        <v>15</v>
      </c>
      <c r="T239" s="187">
        <v>0.27800000000000002</v>
      </c>
      <c r="U239" s="187">
        <v>8.4939999999999998</v>
      </c>
    </row>
    <row r="240" spans="1:21" ht="15" customHeight="1" x14ac:dyDescent="0.25">
      <c r="M240" s="9"/>
      <c r="N240" s="9"/>
      <c r="O240" s="9"/>
      <c r="Q240" s="67"/>
      <c r="R240" s="205" t="s">
        <v>91</v>
      </c>
      <c r="S240" s="206">
        <v>1066.7059999999999</v>
      </c>
      <c r="T240" s="206">
        <v>0.88199999999983447</v>
      </c>
      <c r="U240" s="206">
        <v>351.54299999999989</v>
      </c>
    </row>
    <row r="241" spans="1:21" ht="15" customHeight="1" x14ac:dyDescent="0.25">
      <c r="M241" s="9"/>
      <c r="N241" s="9"/>
      <c r="O241" s="9"/>
      <c r="Q241" s="67"/>
      <c r="R241" s="192" t="s">
        <v>92</v>
      </c>
      <c r="S241" s="186">
        <v>321.39999999999998</v>
      </c>
      <c r="T241" s="186">
        <v>-40.800000000000011</v>
      </c>
      <c r="U241" s="186">
        <v>-103.81</v>
      </c>
    </row>
    <row r="242" spans="1:21" ht="15" customHeight="1" thickBot="1" x14ac:dyDescent="0.3">
      <c r="M242" s="9"/>
      <c r="N242" s="9"/>
      <c r="O242" s="9"/>
      <c r="Q242" s="67"/>
      <c r="R242" s="207" t="s">
        <v>93</v>
      </c>
      <c r="S242" s="208">
        <v>760.43724461523675</v>
      </c>
      <c r="T242" s="208">
        <v>-23.132225284763308</v>
      </c>
      <c r="U242" s="208">
        <v>-37.352755384763213</v>
      </c>
    </row>
    <row r="243" spans="1:21" ht="15" customHeight="1" x14ac:dyDescent="0.25">
      <c r="M243" s="9"/>
      <c r="N243" s="9"/>
      <c r="O243" s="9"/>
    </row>
    <row r="244" spans="1:21" ht="15" customHeight="1" x14ac:dyDescent="0.25">
      <c r="A244" s="323" t="s">
        <v>66</v>
      </c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7"/>
      <c r="N244" s="37"/>
      <c r="O244" s="37"/>
      <c r="P244" s="37"/>
      <c r="Q244" s="37"/>
      <c r="R244" s="37"/>
      <c r="S244" s="37"/>
      <c r="T244" s="37"/>
      <c r="U244" s="37"/>
    </row>
    <row r="245" spans="1:21" ht="15" customHeight="1" x14ac:dyDescent="0.25">
      <c r="M245" s="9"/>
      <c r="N245" s="9"/>
      <c r="O245" s="9"/>
      <c r="Q245" s="67"/>
      <c r="R245" s="67"/>
    </row>
    <row r="246" spans="1:21" ht="30.95" customHeight="1" thickBot="1" x14ac:dyDescent="0.3">
      <c r="M246" s="109" t="s">
        <v>36</v>
      </c>
      <c r="N246" s="370" t="s">
        <v>31</v>
      </c>
      <c r="O246" s="135">
        <v>2012</v>
      </c>
      <c r="Q246" s="308"/>
      <c r="R246" s="109" t="s">
        <v>36</v>
      </c>
      <c r="S246" s="14" t="s">
        <v>31</v>
      </c>
      <c r="T246" s="135">
        <v>2012</v>
      </c>
    </row>
    <row r="247" spans="1:21" ht="24.75" customHeight="1" thickBot="1" x14ac:dyDescent="0.3">
      <c r="A247" s="349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256" t="s">
        <v>94</v>
      </c>
      <c r="N247" s="258">
        <v>0.7307521261879325</v>
      </c>
      <c r="O247" s="258">
        <v>1.177903035309857</v>
      </c>
      <c r="Q247" s="312"/>
      <c r="R247" s="212" t="s">
        <v>94</v>
      </c>
      <c r="S247" s="213">
        <v>0.44483347758229591</v>
      </c>
      <c r="T247" s="213">
        <v>0.40999306091092785</v>
      </c>
    </row>
    <row r="248" spans="1:21" ht="15" customHeight="1" thickBot="1" x14ac:dyDescent="0.3">
      <c r="A248" s="10" t="s">
        <v>22</v>
      </c>
      <c r="B248" s="90">
        <v>1.177903035309857</v>
      </c>
      <c r="C248" s="90">
        <v>1.1659394415811704</v>
      </c>
      <c r="D248" s="90">
        <v>1.1164885910005746</v>
      </c>
      <c r="E248" s="90">
        <v>1.065249548698713</v>
      </c>
      <c r="F248" s="90">
        <v>0.93850009895896802</v>
      </c>
      <c r="G248" s="90">
        <v>0.84392930266008181</v>
      </c>
      <c r="H248" s="90">
        <v>0.83003865992551984</v>
      </c>
      <c r="I248" s="90">
        <v>0.81582496818670891</v>
      </c>
      <c r="J248" s="90">
        <v>0.73604431608781951</v>
      </c>
      <c r="K248" s="90">
        <v>0.7307521261879325</v>
      </c>
      <c r="L248" s="93"/>
      <c r="M248" s="374" t="s">
        <v>104</v>
      </c>
      <c r="N248" s="375">
        <v>1.727004673861541</v>
      </c>
      <c r="O248" s="375">
        <v>1.3030671283279587</v>
      </c>
      <c r="Q248" s="313"/>
      <c r="R248" s="191" t="s">
        <v>79</v>
      </c>
      <c r="S248" s="141">
        <v>1.1284881756756759</v>
      </c>
      <c r="T248" s="141">
        <v>0.63165757906215914</v>
      </c>
    </row>
    <row r="249" spans="1:21" ht="15" customHeight="1" x14ac:dyDescent="0.25">
      <c r="A249" s="356" t="s">
        <v>28</v>
      </c>
      <c r="B249" s="357">
        <v>1.3030671283279585</v>
      </c>
      <c r="C249" s="357">
        <v>1.3570961472945962</v>
      </c>
      <c r="D249" s="357">
        <v>1.3579076112082324</v>
      </c>
      <c r="E249" s="357">
        <v>1.4162481233405779</v>
      </c>
      <c r="F249" s="357">
        <v>1.3605087448667026</v>
      </c>
      <c r="G249" s="357">
        <v>1.4338326032792506</v>
      </c>
      <c r="H249" s="357">
        <v>1.4913426147455326</v>
      </c>
      <c r="I249" s="357">
        <v>1.4725380101362888</v>
      </c>
      <c r="J249" s="357">
        <v>1.4673819452198469</v>
      </c>
      <c r="K249" s="357">
        <v>1.7270046738615408</v>
      </c>
      <c r="L249" s="93"/>
      <c r="M249" s="111" t="s">
        <v>100</v>
      </c>
      <c r="N249" s="116">
        <v>3.0381426086956522</v>
      </c>
      <c r="O249" s="116">
        <v>1.6720282587295152</v>
      </c>
      <c r="Q249" s="314"/>
      <c r="R249" s="99" t="s">
        <v>78</v>
      </c>
      <c r="S249" s="138">
        <v>0.83184236453201965</v>
      </c>
      <c r="T249" s="138">
        <v>0.52700053761217491</v>
      </c>
    </row>
    <row r="250" spans="1:21" ht="15" customHeight="1" x14ac:dyDescent="0.25">
      <c r="A250" s="3" t="s">
        <v>23</v>
      </c>
      <c r="B250" s="91">
        <v>0.40999306091092785</v>
      </c>
      <c r="C250" s="91">
        <v>0.40484810339556038</v>
      </c>
      <c r="D250" s="91">
        <v>0.40173513697792285</v>
      </c>
      <c r="E250" s="91">
        <v>0.37079412912731624</v>
      </c>
      <c r="F250" s="91">
        <v>0.39018385334296646</v>
      </c>
      <c r="G250" s="91">
        <v>0.39632096556641694</v>
      </c>
      <c r="H250" s="91">
        <v>0.39944275861414302</v>
      </c>
      <c r="I250" s="91">
        <v>0.41624275017906248</v>
      </c>
      <c r="J250" s="91">
        <v>0.41814269721662845</v>
      </c>
      <c r="K250" s="91">
        <v>0.44483347758229591</v>
      </c>
      <c r="L250" s="94"/>
      <c r="M250" s="114" t="s">
        <v>95</v>
      </c>
      <c r="N250" s="117">
        <v>2.4737098487944422</v>
      </c>
      <c r="O250" s="117">
        <v>2.3213743282530173</v>
      </c>
      <c r="Q250" s="314"/>
      <c r="R250" s="100" t="s">
        <v>84</v>
      </c>
      <c r="S250" s="140">
        <v>0.655820811711189</v>
      </c>
      <c r="T250" s="140">
        <v>0.6699960064422823</v>
      </c>
    </row>
    <row r="251" spans="1:21" ht="15" customHeight="1" x14ac:dyDescent="0.25">
      <c r="A251" s="199" t="s">
        <v>39</v>
      </c>
      <c r="B251" s="201">
        <v>0.31432564171395078</v>
      </c>
      <c r="C251" s="201">
        <v>0.32130352393857908</v>
      </c>
      <c r="D251" s="201">
        <v>0.31417228007357195</v>
      </c>
      <c r="E251" s="201">
        <v>0.25590885666779561</v>
      </c>
      <c r="F251" s="201">
        <v>0.25519279993314542</v>
      </c>
      <c r="G251" s="201">
        <v>0.26022513802095365</v>
      </c>
      <c r="H251" s="201">
        <v>0.25761903342755038</v>
      </c>
      <c r="I251" s="201">
        <v>0.25751870024804269</v>
      </c>
      <c r="J251" s="201">
        <v>0.25994460110880446</v>
      </c>
      <c r="K251" s="201">
        <v>0.27868487744047893</v>
      </c>
      <c r="L251" s="74"/>
      <c r="M251" s="114" t="s">
        <v>101</v>
      </c>
      <c r="N251" s="117">
        <v>1.9588440145847565</v>
      </c>
      <c r="O251" s="117">
        <v>1.7050827423167847</v>
      </c>
      <c r="Q251" s="314"/>
      <c r="R251" s="100" t="s">
        <v>89</v>
      </c>
      <c r="S251" s="140">
        <v>0.64698308052173925</v>
      </c>
      <c r="T251" s="140">
        <v>0.63805757160287779</v>
      </c>
    </row>
    <row r="252" spans="1:21" ht="15" customHeight="1" x14ac:dyDescent="0.25">
      <c r="A252" s="358" t="s">
        <v>40</v>
      </c>
      <c r="B252" s="359">
        <v>0.57214082453375981</v>
      </c>
      <c r="C252" s="359">
        <v>0.59335015232292465</v>
      </c>
      <c r="D252" s="359">
        <v>0.61656846906775631</v>
      </c>
      <c r="E252" s="359">
        <v>0.60638353479255147</v>
      </c>
      <c r="F252" s="359">
        <v>0.67475316691505216</v>
      </c>
      <c r="G252" s="359">
        <v>0.7</v>
      </c>
      <c r="H252" s="359">
        <v>0.73080781159139374</v>
      </c>
      <c r="I252" s="359">
        <v>0.81781870428422154</v>
      </c>
      <c r="J252" s="359">
        <v>0.82841524019878521</v>
      </c>
      <c r="K252" s="359">
        <v>0.94112321095208462</v>
      </c>
      <c r="M252" s="114" t="s">
        <v>98</v>
      </c>
      <c r="N252" s="117">
        <v>1.7854166272402112</v>
      </c>
      <c r="O252" s="117">
        <v>1.2363194655329488</v>
      </c>
      <c r="Q252" s="314"/>
      <c r="R252" s="100" t="s">
        <v>90</v>
      </c>
      <c r="S252" s="140">
        <v>0.59787234042553217</v>
      </c>
      <c r="T252" s="140">
        <v>0.57284819468335835</v>
      </c>
    </row>
    <row r="253" spans="1:21" ht="15" customHeight="1" x14ac:dyDescent="0.25">
      <c r="A253" s="200" t="s">
        <v>41</v>
      </c>
      <c r="B253" s="202">
        <v>0.40932991389868589</v>
      </c>
      <c r="C253" s="202">
        <v>0.38374476807183711</v>
      </c>
      <c r="D253" s="202">
        <v>0.37511335263034173</v>
      </c>
      <c r="E253" s="202">
        <v>0.37481614298188914</v>
      </c>
      <c r="F253" s="202">
        <v>0.40953675874313794</v>
      </c>
      <c r="G253" s="202">
        <v>0.41621159949112335</v>
      </c>
      <c r="H253" s="202">
        <v>0.41344232744144638</v>
      </c>
      <c r="I253" s="202">
        <v>0.43216688956161292</v>
      </c>
      <c r="J253" s="202">
        <v>0.44368046162243396</v>
      </c>
      <c r="K253" s="202">
        <v>0.46814136851390709</v>
      </c>
      <c r="M253" s="114" t="s">
        <v>96</v>
      </c>
      <c r="N253" s="117">
        <v>1.7449790798521452</v>
      </c>
      <c r="O253" s="117">
        <v>0.92585544753139815</v>
      </c>
      <c r="Q253" s="314"/>
      <c r="R253" s="100" t="s">
        <v>80</v>
      </c>
      <c r="S253" s="140">
        <v>0.59390983497305172</v>
      </c>
      <c r="T253" s="140">
        <v>0.29935513359599636</v>
      </c>
    </row>
    <row r="254" spans="1:21" ht="15" customHeight="1" x14ac:dyDescent="0.25">
      <c r="M254" s="114" t="s">
        <v>97</v>
      </c>
      <c r="N254" s="117">
        <v>1.0199786243751077</v>
      </c>
      <c r="O254" s="117">
        <v>0.77021782178217824</v>
      </c>
      <c r="Q254" s="314"/>
      <c r="R254" s="100" t="s">
        <v>86</v>
      </c>
      <c r="S254" s="140">
        <v>0.44576777674498846</v>
      </c>
      <c r="T254" s="140">
        <v>0.55341293973812711</v>
      </c>
    </row>
    <row r="255" spans="1:21" ht="15" customHeight="1" x14ac:dyDescent="0.25">
      <c r="M255" s="114" t="s">
        <v>102</v>
      </c>
      <c r="N255" s="117">
        <v>0.74391457875457889</v>
      </c>
      <c r="O255" s="117">
        <v>0.17607388888888889</v>
      </c>
      <c r="Q255" s="314"/>
      <c r="R255" s="100" t="s">
        <v>85</v>
      </c>
      <c r="S255" s="140">
        <v>0.3807741815420233</v>
      </c>
      <c r="T255" s="140">
        <v>0.31450775146146914</v>
      </c>
    </row>
    <row r="256" spans="1:21" ht="15" customHeight="1" x14ac:dyDescent="0.25">
      <c r="M256" s="114" t="s">
        <v>99</v>
      </c>
      <c r="N256" s="117">
        <v>0.33074410418866595</v>
      </c>
      <c r="O256" s="117">
        <v>0.80253530377668314</v>
      </c>
      <c r="Q256" s="314"/>
      <c r="R256" s="100" t="s">
        <v>88</v>
      </c>
      <c r="S256" s="140">
        <v>0.34863022420091955</v>
      </c>
      <c r="T256" s="140">
        <v>0.45966068482655015</v>
      </c>
    </row>
    <row r="257" spans="1:20" ht="15" customHeight="1" x14ac:dyDescent="0.25">
      <c r="M257" s="9"/>
      <c r="N257" s="9"/>
      <c r="O257" s="9"/>
      <c r="Q257" s="67"/>
      <c r="R257" s="101" t="s">
        <v>82</v>
      </c>
      <c r="S257" s="139">
        <v>0.32749390212296225</v>
      </c>
      <c r="T257" s="139">
        <v>0.4380423181917989</v>
      </c>
    </row>
    <row r="258" spans="1:20" ht="15" customHeight="1" x14ac:dyDescent="0.25">
      <c r="M258" s="9"/>
      <c r="N258" s="9"/>
      <c r="O258" s="9"/>
      <c r="Q258" s="67"/>
      <c r="R258" s="101" t="s">
        <v>81</v>
      </c>
      <c r="S258" s="139">
        <v>0.27321917708021776</v>
      </c>
      <c r="T258" s="139">
        <v>0.46206166436943441</v>
      </c>
    </row>
    <row r="259" spans="1:20" ht="15" customHeight="1" x14ac:dyDescent="0.25">
      <c r="M259" s="9"/>
      <c r="N259" s="9"/>
      <c r="O259" s="9"/>
      <c r="Q259" s="67"/>
      <c r="R259" s="101" t="s">
        <v>83</v>
      </c>
      <c r="S259" s="139">
        <v>0.22838076172682706</v>
      </c>
      <c r="T259" s="139">
        <v>0.13425396736986511</v>
      </c>
    </row>
    <row r="260" spans="1:20" ht="15" customHeight="1" thickBot="1" x14ac:dyDescent="0.3">
      <c r="M260" s="9"/>
      <c r="N260" s="9"/>
      <c r="O260" s="9"/>
      <c r="Q260" s="67"/>
      <c r="R260" s="195" t="s">
        <v>87</v>
      </c>
      <c r="S260" s="142">
        <v>0.22714284428204023</v>
      </c>
      <c r="T260" s="142">
        <v>0.28336652673492602</v>
      </c>
    </row>
    <row r="261" spans="1:20" ht="15" customHeight="1" x14ac:dyDescent="0.25">
      <c r="M261" s="9"/>
      <c r="N261" s="9"/>
      <c r="O261" s="9"/>
      <c r="Q261" s="67"/>
      <c r="R261" s="215" t="s">
        <v>91</v>
      </c>
      <c r="S261" s="216">
        <v>0.27868487744047893</v>
      </c>
      <c r="T261" s="216">
        <v>0.31432564171395083</v>
      </c>
    </row>
    <row r="262" spans="1:20" ht="15" customHeight="1" x14ac:dyDescent="0.25">
      <c r="M262" s="9"/>
      <c r="N262" s="9"/>
      <c r="O262" s="9"/>
      <c r="Q262" s="67"/>
      <c r="R262" s="197" t="s">
        <v>92</v>
      </c>
      <c r="S262" s="144">
        <v>0.94112321095208462</v>
      </c>
      <c r="T262" s="144">
        <v>0.57214082453375981</v>
      </c>
    </row>
    <row r="263" spans="1:20" ht="15" customHeight="1" thickBot="1" x14ac:dyDescent="0.3">
      <c r="M263" s="9"/>
      <c r="N263" s="9"/>
      <c r="O263" s="9"/>
      <c r="Q263" s="67"/>
      <c r="R263" s="218" t="s">
        <v>93</v>
      </c>
      <c r="S263" s="219">
        <v>0.46814136851390709</v>
      </c>
      <c r="T263" s="219">
        <v>0.40932991389868589</v>
      </c>
    </row>
    <row r="264" spans="1:20" ht="15" customHeight="1" x14ac:dyDescent="0.25">
      <c r="M264" s="9"/>
      <c r="N264" s="9"/>
      <c r="O264" s="9"/>
      <c r="Q264" s="67"/>
      <c r="R264" s="67"/>
    </row>
    <row r="265" spans="1:20" ht="15" customHeight="1" x14ac:dyDescent="0.25">
      <c r="A265" s="317"/>
      <c r="B265" s="318"/>
      <c r="C265" s="318"/>
      <c r="D265" s="318"/>
      <c r="E265" s="318"/>
      <c r="F265" s="318"/>
      <c r="G265" s="318"/>
      <c r="H265" s="318"/>
      <c r="I265" s="318"/>
      <c r="J265" s="318"/>
      <c r="K265" s="318"/>
      <c r="L265" s="318"/>
      <c r="M265" s="319"/>
      <c r="N265" s="319"/>
      <c r="O265" s="319"/>
      <c r="P265" s="319"/>
      <c r="Q265" s="319"/>
      <c r="R265" s="319"/>
      <c r="S265" s="319"/>
      <c r="T265" s="319"/>
    </row>
    <row r="266" spans="1:20" ht="15" customHeight="1" x14ac:dyDescent="0.25">
      <c r="M266" s="9"/>
      <c r="N266" s="9"/>
      <c r="O266" s="9"/>
      <c r="Q266" s="67"/>
      <c r="R266" s="67"/>
    </row>
    <row r="267" spans="1:20" ht="30.95" customHeight="1" thickBot="1" x14ac:dyDescent="0.3">
      <c r="A267" s="349" t="s">
        <v>38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109" t="s">
        <v>36</v>
      </c>
      <c r="N267" s="370" t="s">
        <v>31</v>
      </c>
      <c r="O267" s="135">
        <v>2012</v>
      </c>
      <c r="Q267" s="308"/>
      <c r="R267" s="109" t="s">
        <v>36</v>
      </c>
      <c r="S267" s="14" t="s">
        <v>31</v>
      </c>
      <c r="T267" s="135">
        <v>2012</v>
      </c>
    </row>
    <row r="268" spans="1:20" ht="15" customHeight="1" thickBot="1" x14ac:dyDescent="0.3">
      <c r="A268" s="10" t="s">
        <v>22</v>
      </c>
      <c r="B268" s="95">
        <v>0.29637508055623457</v>
      </c>
      <c r="C268" s="95">
        <v>0.27631850948918163</v>
      </c>
      <c r="D268" s="95">
        <v>0.25909143660570055</v>
      </c>
      <c r="E268" s="95">
        <v>0.22383018239705837</v>
      </c>
      <c r="F268" s="95">
        <v>0.20338870889103597</v>
      </c>
      <c r="G268" s="95">
        <v>0.18311462591530117</v>
      </c>
      <c r="H268" s="95">
        <v>0.18278078768544609</v>
      </c>
      <c r="I268" s="95">
        <v>0.17095875751638451</v>
      </c>
      <c r="J268" s="95">
        <v>0.15704076991612195</v>
      </c>
      <c r="K268" s="95">
        <v>0.19008997958339865</v>
      </c>
      <c r="L268" s="59"/>
      <c r="M268" s="259" t="s">
        <v>94</v>
      </c>
      <c r="N268" s="260">
        <v>0.19008997958339865</v>
      </c>
      <c r="O268" s="260">
        <v>0.29637508055623457</v>
      </c>
      <c r="Q268" s="315"/>
      <c r="R268" s="212" t="s">
        <v>94</v>
      </c>
      <c r="S268" s="213">
        <v>6.1079612205654589E-2</v>
      </c>
      <c r="T268" s="213">
        <v>3.7217903216861879E-2</v>
      </c>
    </row>
    <row r="269" spans="1:20" ht="15" customHeight="1" thickBot="1" x14ac:dyDescent="0.3">
      <c r="A269" s="356" t="s">
        <v>28</v>
      </c>
      <c r="B269" s="360">
        <v>0.3928123356385152</v>
      </c>
      <c r="C269" s="360">
        <v>0.39188075849179099</v>
      </c>
      <c r="D269" s="360">
        <v>0.38932553539610426</v>
      </c>
      <c r="E269" s="360">
        <v>0.36658898282146929</v>
      </c>
      <c r="F269" s="360">
        <v>0.37379913515810487</v>
      </c>
      <c r="G269" s="360">
        <v>0.40854177189938468</v>
      </c>
      <c r="H269" s="360">
        <v>0.42824191086825675</v>
      </c>
      <c r="I269" s="360">
        <v>0.40763481341971591</v>
      </c>
      <c r="J269" s="360">
        <v>0.42633522916547106</v>
      </c>
      <c r="K269" s="360">
        <v>0.59663389854213711</v>
      </c>
      <c r="L269" s="57"/>
      <c r="M269" s="376" t="s">
        <v>105</v>
      </c>
      <c r="N269" s="377">
        <v>0.59663389854213711</v>
      </c>
      <c r="O269" s="377">
        <v>0.3928123356385152</v>
      </c>
      <c r="Q269" s="316"/>
      <c r="R269" s="198" t="s">
        <v>79</v>
      </c>
      <c r="S269" s="141">
        <v>0.24847972972972973</v>
      </c>
      <c r="T269" s="141">
        <v>5.3964013086150488E-2</v>
      </c>
    </row>
    <row r="270" spans="1:20" ht="15" customHeight="1" x14ac:dyDescent="0.25">
      <c r="A270" s="3" t="s">
        <v>23</v>
      </c>
      <c r="B270" s="96">
        <v>3.7217903216861872E-2</v>
      </c>
      <c r="C270" s="96">
        <v>5.4150352995343258E-2</v>
      </c>
      <c r="D270" s="96">
        <v>4.2121497034818919E-2</v>
      </c>
      <c r="E270" s="96">
        <v>4.6149582315658758E-2</v>
      </c>
      <c r="F270" s="96">
        <v>4.7419239244382842E-2</v>
      </c>
      <c r="G270" s="96">
        <v>4.668290850213936E-2</v>
      </c>
      <c r="H270" s="96">
        <v>4.6813240635105453E-2</v>
      </c>
      <c r="I270" s="96">
        <v>4.8778199162088684E-2</v>
      </c>
      <c r="J270" s="96">
        <v>4.154665407167854E-2</v>
      </c>
      <c r="K270" s="96">
        <v>6.1079612205654589E-2</v>
      </c>
      <c r="L270" s="94"/>
      <c r="M270" s="110" t="s">
        <v>95</v>
      </c>
      <c r="N270" s="116">
        <v>0.76416183081324074</v>
      </c>
      <c r="O270" s="116">
        <v>0.78876574751123241</v>
      </c>
      <c r="Q270" s="314"/>
      <c r="R270" s="17" t="s">
        <v>86</v>
      </c>
      <c r="S270" s="140">
        <v>0.13727019018078354</v>
      </c>
      <c r="T270" s="140">
        <v>5.2043323475277056E-2</v>
      </c>
    </row>
    <row r="271" spans="1:20" ht="15" customHeight="1" x14ac:dyDescent="0.25">
      <c r="A271" s="199" t="s">
        <v>39</v>
      </c>
      <c r="B271" s="203">
        <v>5.5198991884411033E-2</v>
      </c>
      <c r="C271" s="203">
        <v>4.8462137313861814E-2</v>
      </c>
      <c r="D271" s="203">
        <v>4.604623337464267E-2</v>
      </c>
      <c r="E271" s="203">
        <v>3.9749954873683914E-2</v>
      </c>
      <c r="F271" s="203">
        <v>3.9372748773631464E-2</v>
      </c>
      <c r="G271" s="203">
        <v>3.9057042021299289E-2</v>
      </c>
      <c r="H271" s="203">
        <v>4.0486500616172344E-2</v>
      </c>
      <c r="I271" s="203">
        <v>3.6794652718993279E-2</v>
      </c>
      <c r="J271" s="203">
        <v>3.7187882711053964E-2</v>
      </c>
      <c r="K271" s="203">
        <v>4.0596527297673872E-2</v>
      </c>
      <c r="M271" s="110" t="s">
        <v>98</v>
      </c>
      <c r="N271" s="116">
        <v>0.71585322003747087</v>
      </c>
      <c r="O271" s="116">
        <v>0.12001214697843912</v>
      </c>
      <c r="Q271" s="314"/>
      <c r="R271" s="16" t="s">
        <v>78</v>
      </c>
      <c r="S271" s="138">
        <v>0.13274384236453204</v>
      </c>
      <c r="T271" s="138">
        <v>4.340597990157561E-2</v>
      </c>
    </row>
    <row r="272" spans="1:20" ht="15" customHeight="1" x14ac:dyDescent="0.25">
      <c r="A272" s="358" t="s">
        <v>40</v>
      </c>
      <c r="B272" s="361">
        <v>4.7959831612614939E-2</v>
      </c>
      <c r="C272" s="361">
        <v>0.13644087966488957</v>
      </c>
      <c r="D272" s="361">
        <v>6.0878551743799296E-2</v>
      </c>
      <c r="E272" s="361">
        <v>0.10657083741696614</v>
      </c>
      <c r="F272" s="361">
        <v>9.5002794336810734E-2</v>
      </c>
      <c r="G272" s="361">
        <v>8.7281387396189541E-2</v>
      </c>
      <c r="H272" s="361">
        <v>0.10781159139368096</v>
      </c>
      <c r="I272" s="361">
        <v>0.10763061650992685</v>
      </c>
      <c r="J272" s="361">
        <v>5.8285477636664827E-2</v>
      </c>
      <c r="K272" s="361">
        <v>0.1753795892968264</v>
      </c>
      <c r="M272" s="110" t="s">
        <v>96</v>
      </c>
      <c r="N272" s="116">
        <v>0.61454267760960013</v>
      </c>
      <c r="O272" s="116">
        <v>0.24606442237829984</v>
      </c>
      <c r="Q272" s="314"/>
      <c r="R272" s="17" t="s">
        <v>89</v>
      </c>
      <c r="S272" s="140">
        <v>0.1245021540984336</v>
      </c>
      <c r="T272" s="140">
        <v>0.12515658445091585</v>
      </c>
    </row>
    <row r="273" spans="1:20" ht="15" customHeight="1" x14ac:dyDescent="0.25">
      <c r="A273" s="200" t="s">
        <v>41</v>
      </c>
      <c r="B273" s="204">
        <v>1.5373828099464302E-2</v>
      </c>
      <c r="C273" s="204">
        <v>1.6655225033393391E-2</v>
      </c>
      <c r="D273" s="204">
        <v>2.8679099109200874E-2</v>
      </c>
      <c r="E273" s="204">
        <v>2.0701714378351225E-2</v>
      </c>
      <c r="F273" s="204">
        <v>3.2519780020412344E-2</v>
      </c>
      <c r="G273" s="204">
        <v>3.5874065577967858E-2</v>
      </c>
      <c r="H273" s="204">
        <v>2.3481847134266126E-2</v>
      </c>
      <c r="I273" s="204">
        <v>3.5924146268423586E-2</v>
      </c>
      <c r="J273" s="204">
        <v>3.9738111468873238E-2</v>
      </c>
      <c r="K273" s="204">
        <v>4.1503265606820661E-2</v>
      </c>
      <c r="M273" s="110" t="s">
        <v>100</v>
      </c>
      <c r="N273" s="116">
        <v>0.59745299232736571</v>
      </c>
      <c r="O273" s="116">
        <v>1.4120099600440097E-2</v>
      </c>
      <c r="Q273" s="314"/>
      <c r="R273" s="17" t="s">
        <v>84</v>
      </c>
      <c r="S273" s="140">
        <v>5.6891520173454162E-2</v>
      </c>
      <c r="T273" s="140">
        <v>4.906821916907704E-2</v>
      </c>
    </row>
    <row r="274" spans="1:20" ht="15" customHeight="1" x14ac:dyDescent="0.25">
      <c r="M274" s="110" t="s">
        <v>97</v>
      </c>
      <c r="N274" s="116">
        <v>0.43953801068781245</v>
      </c>
      <c r="O274" s="116">
        <v>0.21149570957095709</v>
      </c>
      <c r="Q274" s="314"/>
      <c r="R274" s="18" t="s">
        <v>81</v>
      </c>
      <c r="S274" s="139">
        <v>4.9017618748984235E-2</v>
      </c>
      <c r="T274" s="139">
        <v>0.13603712926600173</v>
      </c>
    </row>
    <row r="275" spans="1:20" ht="15" customHeight="1" x14ac:dyDescent="0.25">
      <c r="M275" s="110" t="s">
        <v>101</v>
      </c>
      <c r="N275" s="116">
        <v>5.0450161318949568E-2</v>
      </c>
      <c r="O275" s="116">
        <v>-0.21276595744680851</v>
      </c>
      <c r="Q275" s="314"/>
      <c r="R275" s="18" t="s">
        <v>82</v>
      </c>
      <c r="S275" s="139">
        <v>4.8371328284434738E-2</v>
      </c>
      <c r="T275" s="139">
        <v>5.1891475350464629E-2</v>
      </c>
    </row>
    <row r="276" spans="1:20" ht="15" customHeight="1" x14ac:dyDescent="0.25">
      <c r="M276" s="110" t="s">
        <v>99</v>
      </c>
      <c r="N276" s="116">
        <v>2.6857444561774024E-2</v>
      </c>
      <c r="O276" s="116">
        <v>7.1592775041050905E-3</v>
      </c>
      <c r="Q276" s="314"/>
      <c r="R276" s="17" t="s">
        <v>90</v>
      </c>
      <c r="S276" s="140">
        <v>4.602048857368006E-2</v>
      </c>
      <c r="T276" s="140">
        <v>5.6963057922892052E-2</v>
      </c>
    </row>
    <row r="277" spans="1:20" ht="15" customHeight="1" x14ac:dyDescent="0.25">
      <c r="M277" s="110" t="s">
        <v>102</v>
      </c>
      <c r="N277" s="116">
        <v>-6.0224322344322352E-2</v>
      </c>
      <c r="O277" s="116">
        <v>-4.4228888888888887E-2</v>
      </c>
      <c r="Q277" s="314"/>
      <c r="R277" s="17" t="s">
        <v>80</v>
      </c>
      <c r="S277" s="140">
        <v>4.3224608648607672E-2</v>
      </c>
      <c r="T277" s="140">
        <v>-3.2802517174798963E-2</v>
      </c>
    </row>
    <row r="278" spans="1:20" ht="15" customHeight="1" x14ac:dyDescent="0.25">
      <c r="M278" s="9"/>
      <c r="N278" s="9"/>
      <c r="O278" s="9"/>
      <c r="Q278" s="67"/>
      <c r="R278" s="17" t="s">
        <v>87</v>
      </c>
      <c r="S278" s="140">
        <v>2.1385199200270742E-2</v>
      </c>
      <c r="T278" s="140">
        <v>3.6236729237770195E-2</v>
      </c>
    </row>
    <row r="279" spans="1:20" ht="15" customHeight="1" x14ac:dyDescent="0.25">
      <c r="M279" s="9"/>
      <c r="N279" s="9"/>
      <c r="Q279" s="67"/>
      <c r="R279" s="18" t="s">
        <v>83</v>
      </c>
      <c r="S279" s="139">
        <v>1.7594928734523493E-2</v>
      </c>
      <c r="T279" s="139">
        <v>9.3952554996490391E-3</v>
      </c>
    </row>
    <row r="280" spans="1:20" ht="15" customHeight="1" x14ac:dyDescent="0.25">
      <c r="M280" s="9"/>
      <c r="N280" s="9"/>
      <c r="O280" s="9"/>
      <c r="Q280" s="67"/>
      <c r="R280" s="17" t="s">
        <v>85</v>
      </c>
      <c r="S280" s="140">
        <v>1.5577484830371755E-2</v>
      </c>
      <c r="T280" s="140">
        <v>1.6876378252614732E-2</v>
      </c>
    </row>
    <row r="281" spans="1:20" ht="15" customHeight="1" thickBot="1" x14ac:dyDescent="0.3">
      <c r="M281" s="9"/>
      <c r="N281" s="9"/>
      <c r="O281" s="9"/>
      <c r="Q281" s="67"/>
      <c r="R281" s="19" t="s">
        <v>88</v>
      </c>
      <c r="S281" s="158">
        <v>-0.10277262093674275</v>
      </c>
      <c r="T281" s="158">
        <v>-5.5725106335826708E-3</v>
      </c>
    </row>
    <row r="282" spans="1:20" ht="15" customHeight="1" x14ac:dyDescent="0.25">
      <c r="M282" s="9"/>
      <c r="N282" s="9"/>
      <c r="O282" s="9"/>
      <c r="Q282" s="67"/>
      <c r="R282" s="221" t="s">
        <v>91</v>
      </c>
      <c r="S282" s="222">
        <v>4.0596527297673872E-2</v>
      </c>
      <c r="T282" s="222">
        <v>5.5198991884411033E-2</v>
      </c>
    </row>
    <row r="283" spans="1:20" ht="15" customHeight="1" x14ac:dyDescent="0.25">
      <c r="M283" s="9"/>
      <c r="N283" s="9"/>
      <c r="O283" s="9"/>
      <c r="Q283" s="67"/>
      <c r="R283" s="16" t="s">
        <v>92</v>
      </c>
      <c r="S283" s="138">
        <v>0.1753795892968264</v>
      </c>
      <c r="T283" s="138">
        <v>4.7959831612614939E-2</v>
      </c>
    </row>
    <row r="284" spans="1:20" ht="15" customHeight="1" thickBot="1" x14ac:dyDescent="0.3">
      <c r="M284" s="9"/>
      <c r="N284" s="9"/>
      <c r="O284" s="9"/>
      <c r="Q284" s="67"/>
      <c r="R284" s="224" t="s">
        <v>93</v>
      </c>
      <c r="S284" s="225">
        <v>4.1503265606820661E-2</v>
      </c>
      <c r="T284" s="225">
        <v>1.5373828099464302E-2</v>
      </c>
    </row>
    <row r="285" spans="1:20" x14ac:dyDescent="0.25">
      <c r="S285" s="67"/>
      <c r="T285" s="67"/>
    </row>
    <row r="286" spans="1:20" x14ac:dyDescent="0.25">
      <c r="S286" s="67"/>
      <c r="T286" s="67"/>
    </row>
    <row r="287" spans="1:20" x14ac:dyDescent="0.25">
      <c r="S287" s="67"/>
      <c r="T287" s="67"/>
    </row>
    <row r="288" spans="1:20" x14ac:dyDescent="0.25">
      <c r="S288" s="67"/>
      <c r="T288" s="67"/>
    </row>
    <row r="289" spans="19:20" x14ac:dyDescent="0.25">
      <c r="S289" s="67"/>
      <c r="T289" s="67"/>
    </row>
    <row r="290" spans="19:20" x14ac:dyDescent="0.25">
      <c r="S290" s="67"/>
      <c r="T290" s="67"/>
    </row>
    <row r="291" spans="19:20" x14ac:dyDescent="0.25">
      <c r="S291" s="67"/>
      <c r="T291" s="67"/>
    </row>
    <row r="292" spans="19:20" x14ac:dyDescent="0.25">
      <c r="S292" s="67"/>
      <c r="T292" s="67"/>
    </row>
    <row r="293" spans="19:20" x14ac:dyDescent="0.25">
      <c r="S293" s="67"/>
      <c r="T293" s="67"/>
    </row>
    <row r="294" spans="19:20" x14ac:dyDescent="0.25">
      <c r="S294" s="67"/>
      <c r="T294" s="67"/>
    </row>
    <row r="295" spans="19:20" x14ac:dyDescent="0.25">
      <c r="S295" s="67"/>
      <c r="T295" s="67"/>
    </row>
    <row r="296" spans="19:20" x14ac:dyDescent="0.25">
      <c r="S296" s="67"/>
      <c r="T296" s="67"/>
    </row>
    <row r="297" spans="19:20" x14ac:dyDescent="0.25">
      <c r="S297" s="67"/>
      <c r="T297" s="67"/>
    </row>
  </sheetData>
  <sortState xmlns:xlrd2="http://schemas.microsoft.com/office/spreadsheetml/2017/richdata2" ref="M6:P14">
    <sortCondition descending="1" ref="N6:N14"/>
  </sortState>
  <mergeCells count="22">
    <mergeCell ref="G58:H58"/>
    <mergeCell ref="I58:J58"/>
    <mergeCell ref="I11:J11"/>
    <mergeCell ref="G11:H11"/>
    <mergeCell ref="I35:J35"/>
    <mergeCell ref="G35:H35"/>
    <mergeCell ref="E11:F11"/>
    <mergeCell ref="E35:F35"/>
    <mergeCell ref="E58:F58"/>
    <mergeCell ref="T224:U224"/>
    <mergeCell ref="O224:P224"/>
    <mergeCell ref="D76:E76"/>
    <mergeCell ref="F76:G76"/>
    <mergeCell ref="E212:F212"/>
    <mergeCell ref="E97:F97"/>
    <mergeCell ref="E191:F191"/>
    <mergeCell ref="G97:H97"/>
    <mergeCell ref="I97:J97"/>
    <mergeCell ref="I191:J191"/>
    <mergeCell ref="G191:H191"/>
    <mergeCell ref="G212:H212"/>
    <mergeCell ref="I212:J212"/>
  </mergeCells>
  <phoneticPr fontId="1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9F8A49D1072C408F1D2F8100DCF7E1" ma:contentTypeVersion="11" ma:contentTypeDescription="Creare un nuovo documento." ma:contentTypeScope="" ma:versionID="6d1656422ae737d362f91a3b84dc6580">
  <xsd:schema xmlns:xsd="http://www.w3.org/2001/XMLSchema" xmlns:xs="http://www.w3.org/2001/XMLSchema" xmlns:p="http://schemas.microsoft.com/office/2006/metadata/properties" xmlns:ns2="3727983f-e8d2-42c6-aaa9-e3e773964df3" xmlns:ns3="0524074f-48dc-42cf-86b7-9aaf95bffbff" targetNamespace="http://schemas.microsoft.com/office/2006/metadata/properties" ma:root="true" ma:fieldsID="17263308333c77ebfe0f79d2d924710c" ns2:_="" ns3:_="">
    <xsd:import namespace="3727983f-e8d2-42c6-aaa9-e3e773964df3"/>
    <xsd:import namespace="0524074f-48dc-42cf-86b7-9aaf95bffb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7983f-e8d2-42c6-aaa9-e3e773964d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4074f-48dc-42cf-86b7-9aaf95bffbf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a5b330f-bde7-458d-84e9-cbc7c6fffe76}" ma:internalName="TaxCatchAll" ma:showField="CatchAllData" ma:web="0524074f-48dc-42cf-86b7-9aaf95bffb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2B66EF-C8EC-4108-942E-5B3FF7D1B179}"/>
</file>

<file path=customXml/itemProps2.xml><?xml version="1.0" encoding="utf-8"?>
<ds:datastoreItem xmlns:ds="http://schemas.openxmlformats.org/officeDocument/2006/customXml" ds:itemID="{D1656241-8478-4FEF-8014-EE4F67A318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OPEN DATA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Nevio Capodaglio</dc:creator>
  <cp:lastModifiedBy>Nevio Capodaglio</cp:lastModifiedBy>
  <dcterms:created xsi:type="dcterms:W3CDTF">2022-05-16T09:30:56Z</dcterms:created>
  <dcterms:modified xsi:type="dcterms:W3CDTF">2022-07-06T14:03:15Z</dcterms:modified>
</cp:coreProperties>
</file>