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n.capodaglio\AppData\Local\Microsoft\Windows\INetCache\Content.Outlook\66GM552U\"/>
    </mc:Choice>
  </mc:AlternateContent>
  <xr:revisionPtr revIDLastSave="0" documentId="13_ncr:1_{E0639488-7340-4C48-965D-F25A6D75B46F}" xr6:coauthVersionLast="47" xr6:coauthVersionMax="47" xr10:uidLastSave="{00000000-0000-0000-0000-000000000000}"/>
  <bookViews>
    <workbookView xWindow="-120" yWindow="-120" windowWidth="29040" windowHeight="15840" tabRatio="815" xr2:uid="{00000000-000D-0000-FFFF-FFFF00000000}"/>
  </bookViews>
  <sheets>
    <sheet name="Indice-Index" sheetId="22" r:id="rId1"/>
    <sheet name="1.1" sheetId="11" r:id="rId2"/>
    <sheet name="1.2" sheetId="5" r:id="rId3"/>
    <sheet name="1.3" sheetId="103" r:id="rId4"/>
    <sheet name="1.4" sheetId="61" r:id="rId5"/>
    <sheet name="1.5" sheetId="76" r:id="rId6"/>
    <sheet name="1.6" sheetId="75" r:id="rId7"/>
    <sheet name="1.7" sheetId="104" r:id="rId8"/>
    <sheet name="1.8" sheetId="105" r:id="rId9"/>
    <sheet name="1.9" sheetId="107" r:id="rId10"/>
    <sheet name="1.10" sheetId="56" r:id="rId11"/>
    <sheet name="1.11" sheetId="9" r:id="rId12"/>
    <sheet name="1.12" sheetId="10" r:id="rId13"/>
    <sheet name="1.13" sheetId="78" r:id="rId14"/>
    <sheet name="1.14" sheetId="77" r:id="rId15"/>
    <sheet name="1.15" sheetId="100" r:id="rId16"/>
    <sheet name="1.16" sheetId="106" r:id="rId17"/>
    <sheet name="1.17" sheetId="28" r:id="rId18"/>
    <sheet name="Principali serie storiche" sheetId="71" r:id="rId19"/>
    <sheet name="2.1" sheetId="36" r:id="rId20"/>
    <sheet name="2.2" sheetId="39" r:id="rId21"/>
    <sheet name="2.3" sheetId="98" r:id="rId22"/>
    <sheet name="2.4" sheetId="64" r:id="rId23"/>
    <sheet name="2.5" sheetId="92" r:id="rId24"/>
    <sheet name="2.6" sheetId="85" r:id="rId25"/>
    <sheet name="2.7" sheetId="86" r:id="rId26"/>
    <sheet name="2.8" sheetId="87" r:id="rId27"/>
    <sheet name="2.9" sheetId="88" r:id="rId28"/>
    <sheet name="2.10" sheetId="89" r:id="rId29"/>
    <sheet name="2.11" sheetId="90" r:id="rId30"/>
    <sheet name="2.12" sheetId="91" r:id="rId31"/>
    <sheet name="2.13" sheetId="93" r:id="rId32"/>
    <sheet name="2.14" sheetId="96" r:id="rId33"/>
    <sheet name="2.15" sheetId="97" r:id="rId34"/>
    <sheet name="3.1" sheetId="108" r:id="rId35"/>
    <sheet name="3.2" sheetId="109" r:id="rId36"/>
    <sheet name="3.3" sheetId="110" r:id="rId37"/>
    <sheet name="3.4" sheetId="111" r:id="rId38"/>
    <sheet name="3.5" sheetId="112" r:id="rId39"/>
    <sheet name="3.6" sheetId="113" r:id="rId40"/>
    <sheet name="3.7" sheetId="114" r:id="rId41"/>
    <sheet name="3.8" sheetId="115" r:id="rId42"/>
    <sheet name="3.9" sheetId="116" r:id="rId43"/>
    <sheet name="3.10" sheetId="117" r:id="rId44"/>
    <sheet name=" Principali serie storiche" sheetId="118" r:id="rId45"/>
    <sheet name="4.1" sheetId="31" r:id="rId46"/>
    <sheet name="4.2" sheetId="17" r:id="rId47"/>
    <sheet name="4.3" sheetId="30" r:id="rId48"/>
    <sheet name="4.4" sheetId="19" r:id="rId49"/>
  </sheets>
  <definedNames>
    <definedName name="_xlnm.Print_Area" localSheetId="9">'1.9'!$A$1:$U$24</definedName>
    <definedName name="_xlnm.Print_Area" localSheetId="43">'3.10'!$A$1:$I$14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17" l="1"/>
  <c r="A1" i="116"/>
  <c r="A1" i="115"/>
  <c r="A1" i="114"/>
  <c r="A1" i="113"/>
  <c r="A1" i="112"/>
  <c r="A1" i="111"/>
  <c r="A1" i="110"/>
  <c r="A1" i="109"/>
  <c r="A1" i="108"/>
  <c r="F4" i="118"/>
  <c r="G4" i="118"/>
  <c r="H4" i="118"/>
  <c r="I4" i="118"/>
  <c r="J4" i="118"/>
  <c r="K4" i="118"/>
  <c r="L4" i="118"/>
  <c r="M4" i="118"/>
  <c r="N4" i="118"/>
  <c r="O4" i="118"/>
  <c r="P4" i="118"/>
  <c r="Q4" i="118"/>
  <c r="R4" i="118"/>
  <c r="S4" i="118"/>
  <c r="T4" i="118"/>
  <c r="U4" i="118"/>
  <c r="E4" i="118"/>
  <c r="U17" i="118"/>
  <c r="T17" i="118"/>
  <c r="S17" i="118"/>
  <c r="R17" i="118"/>
  <c r="Q17" i="118"/>
  <c r="P17" i="118"/>
  <c r="O17" i="118"/>
  <c r="N17" i="118"/>
  <c r="M17" i="118"/>
  <c r="L17" i="118"/>
  <c r="K17" i="118"/>
  <c r="J17" i="118"/>
  <c r="I17" i="118"/>
  <c r="H17" i="118"/>
  <c r="G17" i="118"/>
  <c r="F17" i="118"/>
  <c r="E17" i="118"/>
  <c r="D17" i="118"/>
  <c r="C17" i="118"/>
  <c r="B17" i="118"/>
  <c r="U14" i="118"/>
  <c r="T14" i="118"/>
  <c r="S14" i="118"/>
  <c r="R14" i="118"/>
  <c r="Q14" i="118"/>
  <c r="P14" i="118"/>
  <c r="O14" i="118"/>
  <c r="N14" i="118"/>
  <c r="M14" i="118"/>
  <c r="L14" i="118"/>
  <c r="K14" i="118"/>
  <c r="J14" i="118"/>
  <c r="I14" i="118"/>
  <c r="H14" i="118"/>
  <c r="G14" i="118"/>
  <c r="F14" i="118"/>
  <c r="E14" i="118"/>
  <c r="D14" i="118"/>
  <c r="C14" i="118"/>
  <c r="B14" i="118"/>
  <c r="U9" i="118"/>
  <c r="T9" i="118"/>
  <c r="S9" i="118"/>
  <c r="R9" i="118"/>
  <c r="Q9" i="118"/>
  <c r="P9" i="118"/>
  <c r="O9" i="118"/>
  <c r="N9" i="118"/>
  <c r="M9" i="118"/>
  <c r="L9" i="118"/>
  <c r="K9" i="118"/>
  <c r="J9" i="118"/>
  <c r="I9" i="118"/>
  <c r="H9" i="118"/>
  <c r="G9" i="118"/>
  <c r="F9" i="118"/>
  <c r="E9" i="118"/>
  <c r="D9" i="118"/>
  <c r="C9" i="118"/>
  <c r="B9" i="118"/>
  <c r="U6" i="118"/>
  <c r="T6" i="118"/>
  <c r="S6" i="118"/>
  <c r="R6" i="118"/>
  <c r="Q6" i="118"/>
  <c r="P6" i="118"/>
  <c r="O6" i="118"/>
  <c r="N6" i="118"/>
  <c r="M6" i="118"/>
  <c r="L6" i="118"/>
  <c r="K6" i="118"/>
  <c r="J6" i="118"/>
  <c r="I6" i="118"/>
  <c r="H6" i="118"/>
  <c r="G6" i="118"/>
  <c r="F6" i="118"/>
  <c r="E6" i="118"/>
  <c r="D6" i="118"/>
  <c r="C6" i="118"/>
  <c r="B6" i="118"/>
  <c r="I17" i="117"/>
  <c r="H17" i="117"/>
  <c r="I14" i="117"/>
  <c r="H14" i="117"/>
  <c r="I13" i="117"/>
  <c r="H13" i="117"/>
  <c r="I10" i="117"/>
  <c r="H10" i="117"/>
  <c r="I9" i="117"/>
  <c r="H9" i="117"/>
  <c r="I8" i="117"/>
  <c r="H8" i="117"/>
  <c r="K16" i="116"/>
  <c r="J16" i="116"/>
  <c r="C16" i="116"/>
  <c r="B16" i="116"/>
  <c r="G11" i="116"/>
  <c r="F11" i="116"/>
  <c r="K6" i="116"/>
  <c r="G6" i="116"/>
  <c r="B6" i="116"/>
  <c r="F6" i="116" s="1"/>
  <c r="J6" i="116" s="1"/>
  <c r="I26" i="115"/>
  <c r="H26" i="115"/>
  <c r="I25" i="115"/>
  <c r="H25" i="115"/>
  <c r="F24" i="115"/>
  <c r="I24" i="115" s="1"/>
  <c r="E24" i="115"/>
  <c r="D24" i="115"/>
  <c r="C24" i="115"/>
  <c r="B24" i="115"/>
  <c r="I22" i="115"/>
  <c r="H22" i="115"/>
  <c r="I21" i="115"/>
  <c r="H21" i="115"/>
  <c r="F20" i="115"/>
  <c r="I20" i="115" s="1"/>
  <c r="E20" i="115"/>
  <c r="D20" i="115"/>
  <c r="C20" i="115"/>
  <c r="B20" i="115"/>
  <c r="F17" i="115"/>
  <c r="E17" i="115"/>
  <c r="D17" i="115"/>
  <c r="C17" i="115"/>
  <c r="B17" i="115"/>
  <c r="F16" i="115"/>
  <c r="E16" i="115"/>
  <c r="D16" i="115"/>
  <c r="C16" i="115"/>
  <c r="B16" i="115"/>
  <c r="I13" i="115"/>
  <c r="H13" i="115"/>
  <c r="I12" i="115"/>
  <c r="H12" i="115"/>
  <c r="F11" i="115"/>
  <c r="H11" i="115" s="1"/>
  <c r="E11" i="115"/>
  <c r="I11" i="115" s="1"/>
  <c r="D11" i="115"/>
  <c r="C11" i="115"/>
  <c r="B11" i="115"/>
  <c r="I9" i="115"/>
  <c r="H9" i="115"/>
  <c r="I8" i="115"/>
  <c r="H8" i="115"/>
  <c r="F7" i="115"/>
  <c r="I7" i="115" s="1"/>
  <c r="E7" i="115"/>
  <c r="D7" i="115"/>
  <c r="C7" i="115"/>
  <c r="B7" i="115"/>
  <c r="F4" i="115"/>
  <c r="F4" i="117" s="1"/>
  <c r="E4" i="115"/>
  <c r="E4" i="117" s="1"/>
  <c r="D4" i="115"/>
  <c r="D4" i="117" s="1"/>
  <c r="C4" i="115"/>
  <c r="C4" i="117" s="1"/>
  <c r="B4" i="115"/>
  <c r="B4" i="117" s="1"/>
  <c r="M38" i="114"/>
  <c r="L38" i="114"/>
  <c r="K38" i="114"/>
  <c r="J38" i="114"/>
  <c r="I38" i="114"/>
  <c r="H38" i="114"/>
  <c r="G38" i="114"/>
  <c r="F38" i="114"/>
  <c r="E38" i="114"/>
  <c r="D38" i="114"/>
  <c r="C38" i="114"/>
  <c r="B38" i="114"/>
  <c r="M37" i="114"/>
  <c r="L37" i="114"/>
  <c r="K37" i="114"/>
  <c r="J37" i="114"/>
  <c r="I37" i="114"/>
  <c r="H37" i="114"/>
  <c r="G37" i="114"/>
  <c r="F37" i="114"/>
  <c r="E37" i="114"/>
  <c r="D37" i="114"/>
  <c r="C37" i="114"/>
  <c r="B37" i="114"/>
  <c r="M36" i="114"/>
  <c r="L36" i="114"/>
  <c r="K36" i="114"/>
  <c r="J36" i="114"/>
  <c r="I36" i="114"/>
  <c r="H36" i="114"/>
  <c r="G36" i="114"/>
  <c r="F36" i="114"/>
  <c r="E36" i="114"/>
  <c r="D36" i="114"/>
  <c r="C36" i="114"/>
  <c r="B36" i="114"/>
  <c r="M35" i="114"/>
  <c r="L35" i="114"/>
  <c r="K35" i="114"/>
  <c r="J35" i="114"/>
  <c r="I35" i="114"/>
  <c r="H35" i="114"/>
  <c r="G35" i="114"/>
  <c r="F35" i="114"/>
  <c r="E35" i="114"/>
  <c r="D35" i="114"/>
  <c r="C35" i="114"/>
  <c r="B35" i="114"/>
  <c r="O33" i="114"/>
  <c r="O32" i="114"/>
  <c r="O37" i="114" s="1"/>
  <c r="O31" i="114"/>
  <c r="O36" i="114" s="1"/>
  <c r="O30" i="114"/>
  <c r="O35" i="114" s="1"/>
  <c r="M27" i="114"/>
  <c r="L27" i="114"/>
  <c r="K27" i="114"/>
  <c r="J27" i="114"/>
  <c r="I27" i="114"/>
  <c r="H27" i="114"/>
  <c r="G27" i="114"/>
  <c r="F27" i="114"/>
  <c r="E27" i="114"/>
  <c r="D27" i="114"/>
  <c r="C27" i="114"/>
  <c r="B27" i="114"/>
  <c r="M26" i="114"/>
  <c r="L26" i="114"/>
  <c r="K26" i="114"/>
  <c r="J26" i="114"/>
  <c r="I26" i="114"/>
  <c r="H26" i="114"/>
  <c r="G26" i="114"/>
  <c r="F26" i="114"/>
  <c r="E26" i="114"/>
  <c r="D26" i="114"/>
  <c r="C26" i="114"/>
  <c r="B26" i="114"/>
  <c r="M25" i="114"/>
  <c r="L25" i="114"/>
  <c r="K25" i="114"/>
  <c r="J25" i="114"/>
  <c r="I25" i="114"/>
  <c r="H25" i="114"/>
  <c r="G25" i="114"/>
  <c r="F25" i="114"/>
  <c r="E25" i="114"/>
  <c r="D25" i="114"/>
  <c r="C25" i="114"/>
  <c r="B25" i="114"/>
  <c r="M24" i="114"/>
  <c r="L24" i="114"/>
  <c r="K24" i="114"/>
  <c r="J24" i="114"/>
  <c r="I24" i="114"/>
  <c r="H24" i="114"/>
  <c r="G24" i="114"/>
  <c r="F24" i="114"/>
  <c r="E24" i="114"/>
  <c r="D24" i="114"/>
  <c r="C24" i="114"/>
  <c r="B24" i="114"/>
  <c r="O22" i="114"/>
  <c r="O21" i="114"/>
  <c r="O26" i="114" s="1"/>
  <c r="O20" i="114"/>
  <c r="O25" i="114" s="1"/>
  <c r="O19" i="114"/>
  <c r="O24" i="114" s="1"/>
  <c r="I16" i="114"/>
  <c r="H16" i="114"/>
  <c r="M15" i="114"/>
  <c r="H15" i="114"/>
  <c r="F15" i="114"/>
  <c r="E15" i="114"/>
  <c r="M14" i="114"/>
  <c r="K14" i="114"/>
  <c r="J14" i="114"/>
  <c r="E14" i="114"/>
  <c r="C14" i="114"/>
  <c r="B14" i="114"/>
  <c r="J13" i="114"/>
  <c r="H13" i="114"/>
  <c r="G13" i="114"/>
  <c r="B13" i="114"/>
  <c r="M11" i="114"/>
  <c r="L11" i="114"/>
  <c r="K11" i="114"/>
  <c r="K15" i="114" s="1"/>
  <c r="J11" i="114"/>
  <c r="I11" i="114"/>
  <c r="H11" i="114"/>
  <c r="G11" i="114"/>
  <c r="G16" i="114" s="1"/>
  <c r="F11" i="114"/>
  <c r="E11" i="114"/>
  <c r="D11" i="114"/>
  <c r="C11" i="114"/>
  <c r="C15" i="114" s="1"/>
  <c r="B11" i="114"/>
  <c r="O11" i="114" s="1"/>
  <c r="M10" i="114"/>
  <c r="L10" i="114"/>
  <c r="L15" i="114" s="1"/>
  <c r="K10" i="114"/>
  <c r="J10" i="114"/>
  <c r="J15" i="114" s="1"/>
  <c r="I10" i="114"/>
  <c r="I15" i="114" s="1"/>
  <c r="H10" i="114"/>
  <c r="H14" i="114" s="1"/>
  <c r="G10" i="114"/>
  <c r="G15" i="114" s="1"/>
  <c r="F10" i="114"/>
  <c r="E10" i="114"/>
  <c r="D10" i="114"/>
  <c r="D15" i="114" s="1"/>
  <c r="C10" i="114"/>
  <c r="B10" i="114"/>
  <c r="B15" i="114" s="1"/>
  <c r="M9" i="114"/>
  <c r="M13" i="114" s="1"/>
  <c r="L9" i="114"/>
  <c r="L14" i="114" s="1"/>
  <c r="K9" i="114"/>
  <c r="J9" i="114"/>
  <c r="I9" i="114"/>
  <c r="I14" i="114" s="1"/>
  <c r="H9" i="114"/>
  <c r="G9" i="114"/>
  <c r="G14" i="114" s="1"/>
  <c r="F9" i="114"/>
  <c r="F14" i="114" s="1"/>
  <c r="E9" i="114"/>
  <c r="E13" i="114" s="1"/>
  <c r="D9" i="114"/>
  <c r="D14" i="114" s="1"/>
  <c r="C9" i="114"/>
  <c r="B9" i="114"/>
  <c r="M8" i="114"/>
  <c r="M16" i="114" s="1"/>
  <c r="L8" i="114"/>
  <c r="L13" i="114" s="1"/>
  <c r="K8" i="114"/>
  <c r="K13" i="114" s="1"/>
  <c r="J8" i="114"/>
  <c r="J16" i="114" s="1"/>
  <c r="I8" i="114"/>
  <c r="I13" i="114" s="1"/>
  <c r="H8" i="114"/>
  <c r="G8" i="114"/>
  <c r="F8" i="114"/>
  <c r="F13" i="114" s="1"/>
  <c r="E8" i="114"/>
  <c r="E16" i="114" s="1"/>
  <c r="D8" i="114"/>
  <c r="D13" i="114" s="1"/>
  <c r="C8" i="114"/>
  <c r="C16" i="114" s="1"/>
  <c r="B8" i="114"/>
  <c r="B16" i="114" s="1"/>
  <c r="I5" i="114"/>
  <c r="H5" i="114"/>
  <c r="O4" i="114"/>
  <c r="M4" i="114"/>
  <c r="F4" i="114"/>
  <c r="E4" i="114"/>
  <c r="O38" i="113"/>
  <c r="M38" i="113"/>
  <c r="L38" i="113"/>
  <c r="K38" i="113"/>
  <c r="J38" i="113"/>
  <c r="I38" i="113"/>
  <c r="H38" i="113"/>
  <c r="G38" i="113"/>
  <c r="F38" i="113"/>
  <c r="E38" i="113"/>
  <c r="D38" i="113"/>
  <c r="C38" i="113"/>
  <c r="B38" i="113"/>
  <c r="M37" i="113"/>
  <c r="L37" i="113"/>
  <c r="K37" i="113"/>
  <c r="J37" i="113"/>
  <c r="I37" i="113"/>
  <c r="H37" i="113"/>
  <c r="G37" i="113"/>
  <c r="F37" i="113"/>
  <c r="E37" i="113"/>
  <c r="D37" i="113"/>
  <c r="C37" i="113"/>
  <c r="B37" i="113"/>
  <c r="O36" i="113"/>
  <c r="M36" i="113"/>
  <c r="L36" i="113"/>
  <c r="K36" i="113"/>
  <c r="J36" i="113"/>
  <c r="I36" i="113"/>
  <c r="H36" i="113"/>
  <c r="G36" i="113"/>
  <c r="F36" i="113"/>
  <c r="E36" i="113"/>
  <c r="D36" i="113"/>
  <c r="C36" i="113"/>
  <c r="B36" i="113"/>
  <c r="M35" i="113"/>
  <c r="L35" i="113"/>
  <c r="K35" i="113"/>
  <c r="J35" i="113"/>
  <c r="I35" i="113"/>
  <c r="H35" i="113"/>
  <c r="G35" i="113"/>
  <c r="F35" i="113"/>
  <c r="E35" i="113"/>
  <c r="D35" i="113"/>
  <c r="C35" i="113"/>
  <c r="B35" i="113"/>
  <c r="O33" i="113"/>
  <c r="O32" i="113"/>
  <c r="O37" i="113" s="1"/>
  <c r="O31" i="113"/>
  <c r="O30" i="113"/>
  <c r="O35" i="113" s="1"/>
  <c r="O27" i="113"/>
  <c r="M27" i="113"/>
  <c r="L27" i="113"/>
  <c r="K27" i="113"/>
  <c r="J27" i="113"/>
  <c r="I27" i="113"/>
  <c r="H27" i="113"/>
  <c r="G27" i="113"/>
  <c r="F27" i="113"/>
  <c r="E27" i="113"/>
  <c r="D27" i="113"/>
  <c r="C27" i="113"/>
  <c r="B27" i="113"/>
  <c r="M26" i="113"/>
  <c r="L26" i="113"/>
  <c r="K26" i="113"/>
  <c r="J26" i="113"/>
  <c r="I26" i="113"/>
  <c r="H26" i="113"/>
  <c r="G26" i="113"/>
  <c r="F26" i="113"/>
  <c r="E26" i="113"/>
  <c r="D26" i="113"/>
  <c r="C26" i="113"/>
  <c r="B26" i="113"/>
  <c r="O25" i="113"/>
  <c r="M25" i="113"/>
  <c r="L25" i="113"/>
  <c r="K25" i="113"/>
  <c r="J25" i="113"/>
  <c r="I25" i="113"/>
  <c r="H25" i="113"/>
  <c r="G25" i="113"/>
  <c r="F25" i="113"/>
  <c r="E25" i="113"/>
  <c r="D25" i="113"/>
  <c r="C25" i="113"/>
  <c r="B25" i="113"/>
  <c r="M24" i="113"/>
  <c r="L24" i="113"/>
  <c r="K24" i="113"/>
  <c r="J24" i="113"/>
  <c r="I24" i="113"/>
  <c r="H24" i="113"/>
  <c r="G24" i="113"/>
  <c r="F24" i="113"/>
  <c r="E24" i="113"/>
  <c r="D24" i="113"/>
  <c r="C24" i="113"/>
  <c r="B24" i="113"/>
  <c r="O22" i="113"/>
  <c r="O21" i="113"/>
  <c r="O26" i="113" s="1"/>
  <c r="O20" i="113"/>
  <c r="O19" i="113"/>
  <c r="O24" i="113" s="1"/>
  <c r="L16" i="113"/>
  <c r="K16" i="113"/>
  <c r="D16" i="113"/>
  <c r="C16" i="113"/>
  <c r="K15" i="113"/>
  <c r="I15" i="113"/>
  <c r="H15" i="113"/>
  <c r="C15" i="113"/>
  <c r="M14" i="113"/>
  <c r="H14" i="113"/>
  <c r="F14" i="113"/>
  <c r="E14" i="113"/>
  <c r="M13" i="113"/>
  <c r="K13" i="113"/>
  <c r="J13" i="113"/>
  <c r="E13" i="113"/>
  <c r="C13" i="113"/>
  <c r="B13" i="113"/>
  <c r="M11" i="113"/>
  <c r="L11" i="113"/>
  <c r="K11" i="113"/>
  <c r="J11" i="113"/>
  <c r="I11" i="113"/>
  <c r="H11" i="113"/>
  <c r="G11" i="113"/>
  <c r="F11" i="113"/>
  <c r="E11" i="113"/>
  <c r="D11" i="113"/>
  <c r="C11" i="113"/>
  <c r="B11" i="113"/>
  <c r="O11" i="113" s="1"/>
  <c r="M10" i="113"/>
  <c r="M15" i="113" s="1"/>
  <c r="L10" i="113"/>
  <c r="L15" i="113" s="1"/>
  <c r="K10" i="113"/>
  <c r="J10" i="113"/>
  <c r="J15" i="113" s="1"/>
  <c r="I10" i="113"/>
  <c r="H10" i="113"/>
  <c r="G10" i="113"/>
  <c r="G15" i="113" s="1"/>
  <c r="F10" i="113"/>
  <c r="F15" i="113" s="1"/>
  <c r="E10" i="113"/>
  <c r="E15" i="113" s="1"/>
  <c r="D10" i="113"/>
  <c r="D15" i="113" s="1"/>
  <c r="C10" i="113"/>
  <c r="B10" i="113"/>
  <c r="B15" i="113" s="1"/>
  <c r="M9" i="113"/>
  <c r="L9" i="113"/>
  <c r="L14" i="113" s="1"/>
  <c r="K9" i="113"/>
  <c r="K14" i="113" s="1"/>
  <c r="J9" i="113"/>
  <c r="J14" i="113" s="1"/>
  <c r="I9" i="113"/>
  <c r="I14" i="113" s="1"/>
  <c r="H9" i="113"/>
  <c r="G9" i="113"/>
  <c r="G14" i="113" s="1"/>
  <c r="F9" i="113"/>
  <c r="E9" i="113"/>
  <c r="D9" i="113"/>
  <c r="D14" i="113" s="1"/>
  <c r="C9" i="113"/>
  <c r="C14" i="113" s="1"/>
  <c r="B9" i="113"/>
  <c r="B14" i="113" s="1"/>
  <c r="M8" i="113"/>
  <c r="M16" i="113" s="1"/>
  <c r="L8" i="113"/>
  <c r="L13" i="113" s="1"/>
  <c r="K8" i="113"/>
  <c r="J8" i="113"/>
  <c r="J16" i="113" s="1"/>
  <c r="I8" i="113"/>
  <c r="I13" i="113" s="1"/>
  <c r="H8" i="113"/>
  <c r="H13" i="113" s="1"/>
  <c r="G8" i="113"/>
  <c r="G13" i="113" s="1"/>
  <c r="F8" i="113"/>
  <c r="F16" i="113" s="1"/>
  <c r="E8" i="113"/>
  <c r="E16" i="113" s="1"/>
  <c r="D8" i="113"/>
  <c r="D13" i="113" s="1"/>
  <c r="C8" i="113"/>
  <c r="B8" i="113"/>
  <c r="B16" i="113" s="1"/>
  <c r="O5" i="113"/>
  <c r="O5" i="114" s="1"/>
  <c r="M5" i="113"/>
  <c r="M5" i="114" s="1"/>
  <c r="L5" i="113"/>
  <c r="L5" i="114" s="1"/>
  <c r="K5" i="113"/>
  <c r="K5" i="114" s="1"/>
  <c r="J5" i="113"/>
  <c r="J5" i="114" s="1"/>
  <c r="I5" i="113"/>
  <c r="H5" i="113"/>
  <c r="G5" i="113"/>
  <c r="G5" i="114" s="1"/>
  <c r="F5" i="113"/>
  <c r="F5" i="114" s="1"/>
  <c r="E5" i="113"/>
  <c r="E5" i="114" s="1"/>
  <c r="D5" i="113"/>
  <c r="D5" i="114" s="1"/>
  <c r="C5" i="113"/>
  <c r="C5" i="114" s="1"/>
  <c r="B5" i="113"/>
  <c r="B5" i="114" s="1"/>
  <c r="O4" i="113"/>
  <c r="M4" i="113"/>
  <c r="L4" i="113"/>
  <c r="L4" i="114" s="1"/>
  <c r="K4" i="113"/>
  <c r="K4" i="114" s="1"/>
  <c r="J4" i="113"/>
  <c r="J4" i="114" s="1"/>
  <c r="I4" i="113"/>
  <c r="I4" i="114" s="1"/>
  <c r="H4" i="113"/>
  <c r="H4" i="114" s="1"/>
  <c r="G4" i="113"/>
  <c r="G4" i="114" s="1"/>
  <c r="F4" i="113"/>
  <c r="E4" i="113"/>
  <c r="D4" i="113"/>
  <c r="D4" i="114" s="1"/>
  <c r="C4" i="113"/>
  <c r="C4" i="114" s="1"/>
  <c r="B4" i="113"/>
  <c r="B4" i="114" s="1"/>
  <c r="E30" i="112"/>
  <c r="B28" i="112"/>
  <c r="B21" i="112"/>
  <c r="C11" i="112"/>
  <c r="B11" i="112"/>
  <c r="E11" i="112" s="1"/>
  <c r="E10" i="112"/>
  <c r="E9" i="112"/>
  <c r="E8" i="112"/>
  <c r="C8" i="112"/>
  <c r="B8" i="112"/>
  <c r="E7" i="112"/>
  <c r="E6" i="112"/>
  <c r="C3" i="112"/>
  <c r="B13" i="112" s="1"/>
  <c r="B23" i="112" s="1"/>
  <c r="B3" i="112"/>
  <c r="I30" i="111"/>
  <c r="H30" i="111"/>
  <c r="I29" i="111"/>
  <c r="H29" i="111"/>
  <c r="F28" i="111"/>
  <c r="H28" i="111" s="1"/>
  <c r="E28" i="111"/>
  <c r="E22" i="111" s="1"/>
  <c r="D28" i="111"/>
  <c r="D22" i="111" s="1"/>
  <c r="C28" i="111"/>
  <c r="B28" i="111"/>
  <c r="I26" i="111"/>
  <c r="H26" i="111"/>
  <c r="I25" i="111"/>
  <c r="H25" i="111"/>
  <c r="I24" i="111"/>
  <c r="F24" i="111"/>
  <c r="E24" i="111"/>
  <c r="D24" i="111"/>
  <c r="C24" i="111"/>
  <c r="B24" i="111"/>
  <c r="H24" i="111" s="1"/>
  <c r="C22" i="111"/>
  <c r="I15" i="111"/>
  <c r="H15" i="111"/>
  <c r="I14" i="111"/>
  <c r="H14" i="111"/>
  <c r="F13" i="111"/>
  <c r="I13" i="111" s="1"/>
  <c r="E13" i="111"/>
  <c r="D13" i="111"/>
  <c r="D7" i="111" s="1"/>
  <c r="C13" i="111"/>
  <c r="C7" i="111" s="1"/>
  <c r="B13" i="111"/>
  <c r="B7" i="111" s="1"/>
  <c r="I11" i="111"/>
  <c r="H11" i="111"/>
  <c r="I10" i="111"/>
  <c r="H10" i="111"/>
  <c r="F9" i="111"/>
  <c r="H9" i="111" s="1"/>
  <c r="E9" i="111"/>
  <c r="D9" i="111"/>
  <c r="C9" i="111"/>
  <c r="B9" i="111"/>
  <c r="E7" i="111"/>
  <c r="O38" i="110"/>
  <c r="M38" i="110"/>
  <c r="L38" i="110"/>
  <c r="K38" i="110"/>
  <c r="J38" i="110"/>
  <c r="I38" i="110"/>
  <c r="H38" i="110"/>
  <c r="G38" i="110"/>
  <c r="F38" i="110"/>
  <c r="E38" i="110"/>
  <c r="D38" i="110"/>
  <c r="C38" i="110"/>
  <c r="B38" i="110"/>
  <c r="M37" i="110"/>
  <c r="L37" i="110"/>
  <c r="K37" i="110"/>
  <c r="J37" i="110"/>
  <c r="I37" i="110"/>
  <c r="H37" i="110"/>
  <c r="G37" i="110"/>
  <c r="F37" i="110"/>
  <c r="E37" i="110"/>
  <c r="D37" i="110"/>
  <c r="C37" i="110"/>
  <c r="B37" i="110"/>
  <c r="O36" i="110"/>
  <c r="M36" i="110"/>
  <c r="L36" i="110"/>
  <c r="K36" i="110"/>
  <c r="J36" i="110"/>
  <c r="I36" i="110"/>
  <c r="H36" i="110"/>
  <c r="G36" i="110"/>
  <c r="F36" i="110"/>
  <c r="E36" i="110"/>
  <c r="D36" i="110"/>
  <c r="C36" i="110"/>
  <c r="B36" i="110"/>
  <c r="M35" i="110"/>
  <c r="L35" i="110"/>
  <c r="K35" i="110"/>
  <c r="J35" i="110"/>
  <c r="I35" i="110"/>
  <c r="H35" i="110"/>
  <c r="G35" i="110"/>
  <c r="F35" i="110"/>
  <c r="E35" i="110"/>
  <c r="D35" i="110"/>
  <c r="C35" i="110"/>
  <c r="B35" i="110"/>
  <c r="O33" i="110"/>
  <c r="O32" i="110"/>
  <c r="O37" i="110" s="1"/>
  <c r="O31" i="110"/>
  <c r="O30" i="110"/>
  <c r="O35" i="110" s="1"/>
  <c r="O27" i="110"/>
  <c r="M27" i="110"/>
  <c r="L27" i="110"/>
  <c r="K27" i="110"/>
  <c r="J27" i="110"/>
  <c r="I27" i="110"/>
  <c r="H27" i="110"/>
  <c r="G27" i="110"/>
  <c r="F27" i="110"/>
  <c r="E27" i="110"/>
  <c r="D27" i="110"/>
  <c r="C27" i="110"/>
  <c r="B27" i="110"/>
  <c r="M26" i="110"/>
  <c r="L26" i="110"/>
  <c r="K26" i="110"/>
  <c r="J26" i="110"/>
  <c r="I26" i="110"/>
  <c r="H26" i="110"/>
  <c r="G26" i="110"/>
  <c r="F26" i="110"/>
  <c r="E26" i="110"/>
  <c r="D26" i="110"/>
  <c r="C26" i="110"/>
  <c r="B26" i="110"/>
  <c r="O25" i="110"/>
  <c r="M25" i="110"/>
  <c r="L25" i="110"/>
  <c r="K25" i="110"/>
  <c r="J25" i="110"/>
  <c r="I25" i="110"/>
  <c r="H25" i="110"/>
  <c r="G25" i="110"/>
  <c r="F25" i="110"/>
  <c r="E25" i="110"/>
  <c r="D25" i="110"/>
  <c r="C25" i="110"/>
  <c r="B25" i="110"/>
  <c r="M24" i="110"/>
  <c r="L24" i="110"/>
  <c r="K24" i="110"/>
  <c r="J24" i="110"/>
  <c r="I24" i="110"/>
  <c r="H24" i="110"/>
  <c r="G24" i="110"/>
  <c r="F24" i="110"/>
  <c r="E24" i="110"/>
  <c r="D24" i="110"/>
  <c r="C24" i="110"/>
  <c r="B24" i="110"/>
  <c r="O22" i="110"/>
  <c r="O21" i="110"/>
  <c r="O26" i="110" s="1"/>
  <c r="O20" i="110"/>
  <c r="O19" i="110"/>
  <c r="O24" i="110" s="1"/>
  <c r="L16" i="110"/>
  <c r="K16" i="110"/>
  <c r="D16" i="110"/>
  <c r="C16" i="110"/>
  <c r="K15" i="110"/>
  <c r="I15" i="110"/>
  <c r="H15" i="110"/>
  <c r="C15" i="110"/>
  <c r="M14" i="110"/>
  <c r="H14" i="110"/>
  <c r="F14" i="110"/>
  <c r="E14" i="110"/>
  <c r="M13" i="110"/>
  <c r="K13" i="110"/>
  <c r="J13" i="110"/>
  <c r="E13" i="110"/>
  <c r="C13" i="110"/>
  <c r="B13" i="110"/>
  <c r="M11" i="110"/>
  <c r="L11" i="110"/>
  <c r="K11" i="110"/>
  <c r="J11" i="110"/>
  <c r="I11" i="110"/>
  <c r="H11" i="110"/>
  <c r="G11" i="110"/>
  <c r="F11" i="110"/>
  <c r="E11" i="110"/>
  <c r="D11" i="110"/>
  <c r="C11" i="110"/>
  <c r="B11" i="110"/>
  <c r="O11" i="110" s="1"/>
  <c r="M10" i="110"/>
  <c r="M15" i="110" s="1"/>
  <c r="L10" i="110"/>
  <c r="L15" i="110" s="1"/>
  <c r="K10" i="110"/>
  <c r="J10" i="110"/>
  <c r="J15" i="110" s="1"/>
  <c r="I10" i="110"/>
  <c r="H10" i="110"/>
  <c r="G10" i="110"/>
  <c r="G15" i="110" s="1"/>
  <c r="F10" i="110"/>
  <c r="F15" i="110" s="1"/>
  <c r="E10" i="110"/>
  <c r="E15" i="110" s="1"/>
  <c r="D10" i="110"/>
  <c r="D15" i="110" s="1"/>
  <c r="C10" i="110"/>
  <c r="B10" i="110"/>
  <c r="B15" i="110" s="1"/>
  <c r="M9" i="110"/>
  <c r="L9" i="110"/>
  <c r="L14" i="110" s="1"/>
  <c r="K9" i="110"/>
  <c r="K14" i="110" s="1"/>
  <c r="J9" i="110"/>
  <c r="J14" i="110" s="1"/>
  <c r="I9" i="110"/>
  <c r="I14" i="110" s="1"/>
  <c r="H9" i="110"/>
  <c r="G9" i="110"/>
  <c r="G14" i="110" s="1"/>
  <c r="F9" i="110"/>
  <c r="E9" i="110"/>
  <c r="D9" i="110"/>
  <c r="D14" i="110" s="1"/>
  <c r="C9" i="110"/>
  <c r="C14" i="110" s="1"/>
  <c r="B9" i="110"/>
  <c r="B14" i="110" s="1"/>
  <c r="M8" i="110"/>
  <c r="M16" i="110" s="1"/>
  <c r="L8" i="110"/>
  <c r="L13" i="110" s="1"/>
  <c r="K8" i="110"/>
  <c r="J8" i="110"/>
  <c r="J16" i="110" s="1"/>
  <c r="I8" i="110"/>
  <c r="I13" i="110" s="1"/>
  <c r="H8" i="110"/>
  <c r="H13" i="110" s="1"/>
  <c r="G8" i="110"/>
  <c r="G13" i="110" s="1"/>
  <c r="F8" i="110"/>
  <c r="F13" i="110" s="1"/>
  <c r="E8" i="110"/>
  <c r="E16" i="110" s="1"/>
  <c r="D8" i="110"/>
  <c r="D13" i="110" s="1"/>
  <c r="C8" i="110"/>
  <c r="B8" i="110"/>
  <c r="B16" i="110" s="1"/>
  <c r="O5" i="110"/>
  <c r="M5" i="110"/>
  <c r="L5" i="110"/>
  <c r="K5" i="110"/>
  <c r="J5" i="110"/>
  <c r="I5" i="110"/>
  <c r="H5" i="110"/>
  <c r="G5" i="110"/>
  <c r="F5" i="110"/>
  <c r="E5" i="110"/>
  <c r="D5" i="110"/>
  <c r="C5" i="110"/>
  <c r="B5" i="110"/>
  <c r="O4" i="110"/>
  <c r="M4" i="110"/>
  <c r="L4" i="110"/>
  <c r="K4" i="110"/>
  <c r="J4" i="110"/>
  <c r="I4" i="110"/>
  <c r="H4" i="110"/>
  <c r="G4" i="110"/>
  <c r="F4" i="110"/>
  <c r="E4" i="110"/>
  <c r="D4" i="110"/>
  <c r="C4" i="110"/>
  <c r="B4" i="110"/>
  <c r="O39" i="109"/>
  <c r="M39" i="109"/>
  <c r="L39" i="109"/>
  <c r="K39" i="109"/>
  <c r="J39" i="109"/>
  <c r="I39" i="109"/>
  <c r="H39" i="109"/>
  <c r="G39" i="109"/>
  <c r="F39" i="109"/>
  <c r="E39" i="109"/>
  <c r="D39" i="109"/>
  <c r="C39" i="109"/>
  <c r="B39" i="109"/>
  <c r="M38" i="109"/>
  <c r="L38" i="109"/>
  <c r="K38" i="109"/>
  <c r="J38" i="109"/>
  <c r="I38" i="109"/>
  <c r="H38" i="109"/>
  <c r="G38" i="109"/>
  <c r="F38" i="109"/>
  <c r="E38" i="109"/>
  <c r="D38" i="109"/>
  <c r="C38" i="109"/>
  <c r="B38" i="109"/>
  <c r="M37" i="109"/>
  <c r="L37" i="109"/>
  <c r="K37" i="109"/>
  <c r="J37" i="109"/>
  <c r="I37" i="109"/>
  <c r="H37" i="109"/>
  <c r="G37" i="109"/>
  <c r="F37" i="109"/>
  <c r="E37" i="109"/>
  <c r="D37" i="109"/>
  <c r="C37" i="109"/>
  <c r="B37" i="109"/>
  <c r="M36" i="109"/>
  <c r="L36" i="109"/>
  <c r="K36" i="109"/>
  <c r="J36" i="109"/>
  <c r="I36" i="109"/>
  <c r="H36" i="109"/>
  <c r="G36" i="109"/>
  <c r="F36" i="109"/>
  <c r="E36" i="109"/>
  <c r="D36" i="109"/>
  <c r="C36" i="109"/>
  <c r="B36" i="109"/>
  <c r="O34" i="109"/>
  <c r="O33" i="109"/>
  <c r="O38" i="109" s="1"/>
  <c r="O32" i="109"/>
  <c r="O37" i="109" s="1"/>
  <c r="O31" i="109"/>
  <c r="O36" i="109" s="1"/>
  <c r="A31" i="109"/>
  <c r="M27" i="109"/>
  <c r="L27" i="109"/>
  <c r="K27" i="109"/>
  <c r="J27" i="109"/>
  <c r="I27" i="109"/>
  <c r="H27" i="109"/>
  <c r="G27" i="109"/>
  <c r="F27" i="109"/>
  <c r="E27" i="109"/>
  <c r="D27" i="109"/>
  <c r="C27" i="109"/>
  <c r="B27" i="109"/>
  <c r="M26" i="109"/>
  <c r="L26" i="109"/>
  <c r="K26" i="109"/>
  <c r="J26" i="109"/>
  <c r="I26" i="109"/>
  <c r="H26" i="109"/>
  <c r="G26" i="109"/>
  <c r="F26" i="109"/>
  <c r="E26" i="109"/>
  <c r="D26" i="109"/>
  <c r="C26" i="109"/>
  <c r="B26" i="109"/>
  <c r="M25" i="109"/>
  <c r="L25" i="109"/>
  <c r="K25" i="109"/>
  <c r="J25" i="109"/>
  <c r="I25" i="109"/>
  <c r="H25" i="109"/>
  <c r="G25" i="109"/>
  <c r="F25" i="109"/>
  <c r="E25" i="109"/>
  <c r="D25" i="109"/>
  <c r="C25" i="109"/>
  <c r="B25" i="109"/>
  <c r="M24" i="109"/>
  <c r="L24" i="109"/>
  <c r="K24" i="109"/>
  <c r="J24" i="109"/>
  <c r="I24" i="109"/>
  <c r="H24" i="109"/>
  <c r="G24" i="109"/>
  <c r="F24" i="109"/>
  <c r="E24" i="109"/>
  <c r="D24" i="109"/>
  <c r="C24" i="109"/>
  <c r="B24" i="109"/>
  <c r="O22" i="109"/>
  <c r="O21" i="109"/>
  <c r="O26" i="109" s="1"/>
  <c r="O20" i="109"/>
  <c r="O25" i="109" s="1"/>
  <c r="O19" i="109"/>
  <c r="O27" i="109" s="1"/>
  <c r="A19" i="109"/>
  <c r="I16" i="109"/>
  <c r="H16" i="109"/>
  <c r="M15" i="109"/>
  <c r="H15" i="109"/>
  <c r="F15" i="109"/>
  <c r="E15" i="109"/>
  <c r="M14" i="109"/>
  <c r="K14" i="109"/>
  <c r="J14" i="109"/>
  <c r="E14" i="109"/>
  <c r="C14" i="109"/>
  <c r="B14" i="109"/>
  <c r="J13" i="109"/>
  <c r="H13" i="109"/>
  <c r="G13" i="109"/>
  <c r="B13" i="109"/>
  <c r="M11" i="109"/>
  <c r="L11" i="109"/>
  <c r="K11" i="109"/>
  <c r="J11" i="109"/>
  <c r="I11" i="109"/>
  <c r="H11" i="109"/>
  <c r="G11" i="109"/>
  <c r="F11" i="109"/>
  <c r="E11" i="109"/>
  <c r="D11" i="109"/>
  <c r="C11" i="109"/>
  <c r="B11" i="109"/>
  <c r="O11" i="109" s="1"/>
  <c r="M10" i="109"/>
  <c r="L10" i="109"/>
  <c r="L15" i="109" s="1"/>
  <c r="K10" i="109"/>
  <c r="K15" i="109" s="1"/>
  <c r="J10" i="109"/>
  <c r="J15" i="109" s="1"/>
  <c r="I10" i="109"/>
  <c r="I15" i="109" s="1"/>
  <c r="H10" i="109"/>
  <c r="G10" i="109"/>
  <c r="G15" i="109" s="1"/>
  <c r="F10" i="109"/>
  <c r="E10" i="109"/>
  <c r="D10" i="109"/>
  <c r="D15" i="109" s="1"/>
  <c r="C10" i="109"/>
  <c r="C15" i="109" s="1"/>
  <c r="B10" i="109"/>
  <c r="B15" i="109" s="1"/>
  <c r="M9" i="109"/>
  <c r="L9" i="109"/>
  <c r="L14" i="109" s="1"/>
  <c r="K9" i="109"/>
  <c r="J9" i="109"/>
  <c r="I9" i="109"/>
  <c r="I14" i="109" s="1"/>
  <c r="H9" i="109"/>
  <c r="H14" i="109" s="1"/>
  <c r="G9" i="109"/>
  <c r="G14" i="109" s="1"/>
  <c r="F9" i="109"/>
  <c r="F14" i="109" s="1"/>
  <c r="E9" i="109"/>
  <c r="D9" i="109"/>
  <c r="D14" i="109" s="1"/>
  <c r="C9" i="109"/>
  <c r="B9" i="109"/>
  <c r="M8" i="109"/>
  <c r="M13" i="109" s="1"/>
  <c r="L8" i="109"/>
  <c r="L13" i="109" s="1"/>
  <c r="K8" i="109"/>
  <c r="K13" i="109" s="1"/>
  <c r="J8" i="109"/>
  <c r="J16" i="109" s="1"/>
  <c r="I8" i="109"/>
  <c r="I13" i="109" s="1"/>
  <c r="H8" i="109"/>
  <c r="G8" i="109"/>
  <c r="G16" i="109" s="1"/>
  <c r="F8" i="109"/>
  <c r="F13" i="109" s="1"/>
  <c r="E8" i="109"/>
  <c r="E13" i="109" s="1"/>
  <c r="D8" i="109"/>
  <c r="D13" i="109" s="1"/>
  <c r="C8" i="109"/>
  <c r="C16" i="109" s="1"/>
  <c r="B8" i="109"/>
  <c r="B16" i="109" s="1"/>
  <c r="B30" i="108"/>
  <c r="B23" i="108"/>
  <c r="B15" i="108"/>
  <c r="B25" i="108" s="1"/>
  <c r="E12" i="108"/>
  <c r="C12" i="108"/>
  <c r="B12" i="108"/>
  <c r="E11" i="108"/>
  <c r="E10" i="108"/>
  <c r="C9" i="108"/>
  <c r="E9" i="108" s="1"/>
  <c r="B9" i="108"/>
  <c r="B13" i="108" s="1"/>
  <c r="E8" i="108"/>
  <c r="E7" i="108"/>
  <c r="O8" i="113" l="1"/>
  <c r="F7" i="111"/>
  <c r="O10" i="110"/>
  <c r="O15" i="110" s="1"/>
  <c r="I9" i="111"/>
  <c r="B22" i="111"/>
  <c r="I28" i="111"/>
  <c r="O10" i="113"/>
  <c r="O15" i="113" s="1"/>
  <c r="H7" i="115"/>
  <c r="H20" i="115"/>
  <c r="C13" i="108"/>
  <c r="E13" i="108" s="1"/>
  <c r="O9" i="109"/>
  <c r="O8" i="110"/>
  <c r="O9" i="114"/>
  <c r="K16" i="109"/>
  <c r="F16" i="110"/>
  <c r="O8" i="114"/>
  <c r="K16" i="114"/>
  <c r="C13" i="109"/>
  <c r="D16" i="109"/>
  <c r="L16" i="109"/>
  <c r="G16" i="110"/>
  <c r="H13" i="111"/>
  <c r="F13" i="113"/>
  <c r="G16" i="113"/>
  <c r="C13" i="114"/>
  <c r="D16" i="114"/>
  <c r="L16" i="114"/>
  <c r="O24" i="109"/>
  <c r="O8" i="109"/>
  <c r="O10" i="109"/>
  <c r="O15" i="109" s="1"/>
  <c r="E16" i="109"/>
  <c r="M16" i="109"/>
  <c r="O9" i="110"/>
  <c r="O14" i="110" s="1"/>
  <c r="H16" i="110"/>
  <c r="O9" i="113"/>
  <c r="H16" i="113"/>
  <c r="O10" i="114"/>
  <c r="O15" i="114" s="1"/>
  <c r="H24" i="115"/>
  <c r="F16" i="109"/>
  <c r="I16" i="110"/>
  <c r="F22" i="111"/>
  <c r="I16" i="113"/>
  <c r="F16" i="114"/>
  <c r="O27" i="114"/>
  <c r="O38" i="114"/>
  <c r="O13" i="109" l="1"/>
  <c r="O16" i="109"/>
  <c r="O14" i="114"/>
  <c r="O16" i="110"/>
  <c r="O13" i="110"/>
  <c r="O14" i="113"/>
  <c r="O14" i="109"/>
  <c r="O13" i="114"/>
  <c r="O16" i="114"/>
  <c r="I7" i="111"/>
  <c r="H7" i="111"/>
  <c r="H22" i="111"/>
  <c r="I22" i="111"/>
  <c r="O16" i="113"/>
  <c r="O13" i="113"/>
  <c r="K42" i="64" l="1"/>
  <c r="J42" i="64"/>
  <c r="I42" i="64"/>
  <c r="H42" i="64"/>
  <c r="K39" i="64"/>
  <c r="J39" i="64"/>
  <c r="I39" i="64"/>
  <c r="H39" i="64"/>
  <c r="M39" i="64"/>
  <c r="O53" i="36"/>
  <c r="M53" i="36"/>
  <c r="L53" i="36"/>
  <c r="K53" i="36"/>
  <c r="J53" i="36"/>
  <c r="K50" i="36"/>
  <c r="L50" i="36"/>
  <c r="M50" i="36"/>
  <c r="J50" i="36"/>
  <c r="O16" i="100" l="1"/>
  <c r="M16" i="100"/>
  <c r="L16" i="100"/>
  <c r="K16" i="100"/>
  <c r="J16" i="100"/>
  <c r="I16" i="100"/>
  <c r="H16" i="100"/>
  <c r="G16" i="100"/>
  <c r="F16" i="100"/>
  <c r="E16" i="100"/>
  <c r="D16" i="100"/>
  <c r="C16" i="100"/>
  <c r="B16" i="100"/>
  <c r="O15" i="100"/>
  <c r="M15" i="100"/>
  <c r="L15" i="100"/>
  <c r="K15" i="100"/>
  <c r="J15" i="100"/>
  <c r="I15" i="100"/>
  <c r="H15" i="100"/>
  <c r="G15" i="100"/>
  <c r="F15" i="100"/>
  <c r="E15" i="100"/>
  <c r="D15" i="100"/>
  <c r="C15" i="100"/>
  <c r="B15" i="100"/>
  <c r="O14" i="100"/>
  <c r="M14" i="100"/>
  <c r="L14" i="100"/>
  <c r="K14" i="100"/>
  <c r="J14" i="100"/>
  <c r="I14" i="100"/>
  <c r="H14" i="100"/>
  <c r="G14" i="100"/>
  <c r="F14" i="100"/>
  <c r="E14" i="100"/>
  <c r="D14" i="100"/>
  <c r="C14" i="100"/>
  <c r="B14" i="100"/>
  <c r="O13" i="100"/>
  <c r="M13" i="100"/>
  <c r="L13" i="100"/>
  <c r="K13" i="100"/>
  <c r="J13" i="100"/>
  <c r="I13" i="100"/>
  <c r="H13" i="100"/>
  <c r="G13" i="100"/>
  <c r="F13" i="100"/>
  <c r="E13" i="100"/>
  <c r="D13" i="100"/>
  <c r="C13" i="100"/>
  <c r="B13" i="100"/>
  <c r="O16" i="77"/>
  <c r="M16" i="77"/>
  <c r="L16" i="77"/>
  <c r="K16" i="77"/>
  <c r="J16" i="77"/>
  <c r="I16" i="77"/>
  <c r="H16" i="77"/>
  <c r="G16" i="77"/>
  <c r="F16" i="77"/>
  <c r="E16" i="77"/>
  <c r="D16" i="77"/>
  <c r="C16" i="77"/>
  <c r="B16" i="77"/>
  <c r="O15" i="77"/>
  <c r="M15" i="77"/>
  <c r="L15" i="77"/>
  <c r="K15" i="77"/>
  <c r="J15" i="77"/>
  <c r="I15" i="77"/>
  <c r="H15" i="77"/>
  <c r="G15" i="77"/>
  <c r="F15" i="77"/>
  <c r="E15" i="77"/>
  <c r="D15" i="77"/>
  <c r="C15" i="77"/>
  <c r="B15" i="77"/>
  <c r="O14" i="77"/>
  <c r="M14" i="77"/>
  <c r="L14" i="77"/>
  <c r="K14" i="77"/>
  <c r="J14" i="77"/>
  <c r="I14" i="77"/>
  <c r="H14" i="77"/>
  <c r="G14" i="77"/>
  <c r="F14" i="77"/>
  <c r="E14" i="77"/>
  <c r="D14" i="77"/>
  <c r="C14" i="77"/>
  <c r="B14" i="77"/>
  <c r="O13" i="77"/>
  <c r="M13" i="77"/>
  <c r="L13" i="77"/>
  <c r="K13" i="77"/>
  <c r="J13" i="77"/>
  <c r="I13" i="77"/>
  <c r="H13" i="77"/>
  <c r="G13" i="77"/>
  <c r="F13" i="77"/>
  <c r="E13" i="77"/>
  <c r="D13" i="77"/>
  <c r="C13" i="77"/>
  <c r="B13" i="77"/>
  <c r="S28" i="78" l="1"/>
  <c r="R28" i="78"/>
  <c r="Q28" i="78"/>
  <c r="N28" i="78"/>
  <c r="M28" i="78"/>
  <c r="L28" i="78"/>
  <c r="I28" i="78"/>
  <c r="H28" i="78"/>
  <c r="G28" i="78"/>
  <c r="D28" i="78"/>
  <c r="C28" i="78"/>
  <c r="B28" i="78"/>
  <c r="S27" i="78"/>
  <c r="R27" i="78"/>
  <c r="Q27" i="78"/>
  <c r="N27" i="78"/>
  <c r="M27" i="78"/>
  <c r="L27" i="78"/>
  <c r="I27" i="78"/>
  <c r="H27" i="78"/>
  <c r="G27" i="78"/>
  <c r="D27" i="78"/>
  <c r="C27" i="78"/>
  <c r="B27" i="78"/>
  <c r="S26" i="78"/>
  <c r="R26" i="78"/>
  <c r="Q26" i="78"/>
  <c r="N26" i="78"/>
  <c r="M26" i="78"/>
  <c r="L26" i="78"/>
  <c r="I26" i="78"/>
  <c r="H26" i="78"/>
  <c r="G26" i="78"/>
  <c r="D26" i="78"/>
  <c r="C26" i="78"/>
  <c r="B26" i="78"/>
  <c r="S25" i="78"/>
  <c r="R25" i="78"/>
  <c r="Q25" i="78"/>
  <c r="N25" i="78"/>
  <c r="M25" i="78"/>
  <c r="L25" i="78"/>
  <c r="I25" i="78"/>
  <c r="H25" i="78"/>
  <c r="G25" i="78"/>
  <c r="D25" i="78"/>
  <c r="C25" i="78"/>
  <c r="B25" i="78"/>
  <c r="S16" i="78"/>
  <c r="R16" i="78"/>
  <c r="Q16" i="78"/>
  <c r="N16" i="78"/>
  <c r="M16" i="78"/>
  <c r="L16" i="78"/>
  <c r="I16" i="78"/>
  <c r="H16" i="78"/>
  <c r="G16" i="78"/>
  <c r="D16" i="78"/>
  <c r="C16" i="78"/>
  <c r="B16" i="78"/>
  <c r="S15" i="78"/>
  <c r="R15" i="78"/>
  <c r="Q15" i="78"/>
  <c r="N15" i="78"/>
  <c r="M15" i="78"/>
  <c r="L15" i="78"/>
  <c r="I15" i="78"/>
  <c r="H15" i="78"/>
  <c r="G15" i="78"/>
  <c r="D15" i="78"/>
  <c r="C15" i="78"/>
  <c r="B15" i="78"/>
  <c r="S14" i="78"/>
  <c r="R14" i="78"/>
  <c r="Q14" i="78"/>
  <c r="N14" i="78"/>
  <c r="M14" i="78"/>
  <c r="L14" i="78"/>
  <c r="I14" i="78"/>
  <c r="H14" i="78"/>
  <c r="G14" i="78"/>
  <c r="D14" i="78"/>
  <c r="C14" i="78"/>
  <c r="B14" i="78"/>
  <c r="S13" i="78"/>
  <c r="R13" i="78"/>
  <c r="Q13" i="78"/>
  <c r="N13" i="78"/>
  <c r="M13" i="78"/>
  <c r="L13" i="78"/>
  <c r="I13" i="78"/>
  <c r="H13" i="78"/>
  <c r="G13" i="78"/>
  <c r="D13" i="78"/>
  <c r="C13" i="78"/>
  <c r="B13" i="78"/>
  <c r="O8" i="56"/>
  <c r="O9" i="56"/>
  <c r="O7" i="56"/>
  <c r="N8" i="56"/>
  <c r="N9" i="56"/>
  <c r="N7" i="56"/>
  <c r="K8" i="56"/>
  <c r="L8" i="56" s="1"/>
  <c r="K7" i="56"/>
  <c r="L7" i="56" s="1"/>
  <c r="O16" i="104"/>
  <c r="O17" i="104"/>
  <c r="M17" i="104"/>
  <c r="L17" i="104"/>
  <c r="K17" i="104"/>
  <c r="J17" i="104"/>
  <c r="I17" i="104"/>
  <c r="H17" i="104"/>
  <c r="G17" i="104"/>
  <c r="F17" i="104"/>
  <c r="E17" i="104"/>
  <c r="D17" i="104"/>
  <c r="C17" i="104"/>
  <c r="B17" i="104"/>
  <c r="M16" i="104"/>
  <c r="L16" i="104"/>
  <c r="K16" i="104"/>
  <c r="J16" i="104"/>
  <c r="I16" i="104"/>
  <c r="H16" i="104"/>
  <c r="G16" i="104"/>
  <c r="F16" i="104"/>
  <c r="E16" i="104"/>
  <c r="D16" i="104"/>
  <c r="C16" i="104"/>
  <c r="B16" i="104"/>
  <c r="O15" i="104"/>
  <c r="M15" i="104"/>
  <c r="L15" i="104"/>
  <c r="K15" i="104"/>
  <c r="J15" i="104"/>
  <c r="I15" i="104"/>
  <c r="H15" i="104"/>
  <c r="G15" i="104"/>
  <c r="F15" i="104"/>
  <c r="E15" i="104"/>
  <c r="D15" i="104"/>
  <c r="C15" i="104"/>
  <c r="B15" i="104"/>
  <c r="O14" i="104"/>
  <c r="M14" i="104"/>
  <c r="L14" i="104"/>
  <c r="K14" i="104"/>
  <c r="J14" i="104"/>
  <c r="I14" i="104"/>
  <c r="H14" i="104"/>
  <c r="G14" i="104"/>
  <c r="F14" i="104"/>
  <c r="E14" i="104"/>
  <c r="D14" i="104"/>
  <c r="C14" i="104"/>
  <c r="B14" i="104"/>
  <c r="O17" i="75"/>
  <c r="O16" i="75"/>
  <c r="O15" i="75"/>
  <c r="O14" i="75"/>
  <c r="C14" i="75"/>
  <c r="D14" i="75"/>
  <c r="E14" i="75"/>
  <c r="F14" i="75"/>
  <c r="G14" i="75"/>
  <c r="H14" i="75"/>
  <c r="I14" i="75"/>
  <c r="J14" i="75"/>
  <c r="K14" i="75"/>
  <c r="L14" i="75"/>
  <c r="M14" i="75"/>
  <c r="C15" i="75"/>
  <c r="D15" i="75"/>
  <c r="E15" i="75"/>
  <c r="F15" i="75"/>
  <c r="G15" i="75"/>
  <c r="H15" i="75"/>
  <c r="I15" i="75"/>
  <c r="J15" i="75"/>
  <c r="K15" i="75"/>
  <c r="L15" i="75"/>
  <c r="M15" i="75"/>
  <c r="C16" i="75"/>
  <c r="D16" i="75"/>
  <c r="E16" i="75"/>
  <c r="F16" i="75"/>
  <c r="G16" i="75"/>
  <c r="H16" i="75"/>
  <c r="I16" i="75"/>
  <c r="J16" i="75"/>
  <c r="K16" i="75"/>
  <c r="L16" i="75"/>
  <c r="M16" i="75"/>
  <c r="C17" i="75"/>
  <c r="D17" i="75"/>
  <c r="E17" i="75"/>
  <c r="F17" i="75"/>
  <c r="G17" i="75"/>
  <c r="H17" i="75"/>
  <c r="I17" i="75"/>
  <c r="J17" i="75"/>
  <c r="K17" i="75"/>
  <c r="L17" i="75"/>
  <c r="M17" i="75"/>
  <c r="B17" i="75"/>
  <c r="B16" i="75"/>
  <c r="B15" i="75"/>
  <c r="B14" i="75"/>
  <c r="V28" i="76"/>
  <c r="T28" i="76"/>
  <c r="S28" i="76"/>
  <c r="R28" i="76"/>
  <c r="Q28" i="76"/>
  <c r="O28" i="76"/>
  <c r="N28" i="76"/>
  <c r="M28" i="76"/>
  <c r="L28" i="76"/>
  <c r="J28" i="76"/>
  <c r="I28" i="76"/>
  <c r="H28" i="76"/>
  <c r="G28" i="76"/>
  <c r="E28" i="76"/>
  <c r="D28" i="76"/>
  <c r="C28" i="76"/>
  <c r="B28" i="76"/>
  <c r="V27" i="76"/>
  <c r="T27" i="76"/>
  <c r="S27" i="76"/>
  <c r="R27" i="76"/>
  <c r="Q27" i="76"/>
  <c r="O27" i="76"/>
  <c r="N27" i="76"/>
  <c r="M27" i="76"/>
  <c r="L27" i="76"/>
  <c r="J27" i="76"/>
  <c r="I27" i="76"/>
  <c r="H27" i="76"/>
  <c r="G27" i="76"/>
  <c r="E27" i="76"/>
  <c r="D27" i="76"/>
  <c r="C27" i="76"/>
  <c r="B27" i="76"/>
  <c r="V26" i="76"/>
  <c r="T26" i="76"/>
  <c r="S26" i="76"/>
  <c r="R26" i="76"/>
  <c r="Q26" i="76"/>
  <c r="O26" i="76"/>
  <c r="N26" i="76"/>
  <c r="M26" i="76"/>
  <c r="L26" i="76"/>
  <c r="J26" i="76"/>
  <c r="I26" i="76"/>
  <c r="H26" i="76"/>
  <c r="G26" i="76"/>
  <c r="E26" i="76"/>
  <c r="D26" i="76"/>
  <c r="C26" i="76"/>
  <c r="B26" i="76"/>
  <c r="V25" i="76"/>
  <c r="T25" i="76"/>
  <c r="S25" i="76"/>
  <c r="R25" i="76"/>
  <c r="Q25" i="76"/>
  <c r="O25" i="76"/>
  <c r="N25" i="76"/>
  <c r="M25" i="76"/>
  <c r="L25" i="76"/>
  <c r="J25" i="76"/>
  <c r="I25" i="76"/>
  <c r="H25" i="76"/>
  <c r="G25" i="76"/>
  <c r="E25" i="76"/>
  <c r="D25" i="76"/>
  <c r="C25" i="76"/>
  <c r="B25" i="76"/>
  <c r="E15" i="76"/>
  <c r="V16" i="76" l="1"/>
  <c r="V15" i="76"/>
  <c r="V14" i="76"/>
  <c r="V13" i="76"/>
  <c r="T16" i="76"/>
  <c r="S16" i="76"/>
  <c r="R16" i="76"/>
  <c r="Q16" i="76"/>
  <c r="T15" i="76"/>
  <c r="S15" i="76"/>
  <c r="R15" i="76"/>
  <c r="Q15" i="76"/>
  <c r="T14" i="76"/>
  <c r="S14" i="76"/>
  <c r="R14" i="76"/>
  <c r="Q14" i="76"/>
  <c r="T13" i="76"/>
  <c r="S13" i="76"/>
  <c r="R13" i="76"/>
  <c r="Q13" i="76"/>
  <c r="O16" i="76"/>
  <c r="N16" i="76"/>
  <c r="M16" i="76"/>
  <c r="L16" i="76"/>
  <c r="O15" i="76"/>
  <c r="N15" i="76"/>
  <c r="M15" i="76"/>
  <c r="L15" i="76"/>
  <c r="O14" i="76"/>
  <c r="N14" i="76"/>
  <c r="M14" i="76"/>
  <c r="L14" i="76"/>
  <c r="O13" i="76"/>
  <c r="N13" i="76"/>
  <c r="M13" i="76"/>
  <c r="L13" i="76"/>
  <c r="J16" i="76"/>
  <c r="I16" i="76"/>
  <c r="H16" i="76"/>
  <c r="G16" i="76"/>
  <c r="J15" i="76"/>
  <c r="I15" i="76"/>
  <c r="H15" i="76"/>
  <c r="G15" i="76"/>
  <c r="J14" i="76"/>
  <c r="I14" i="76"/>
  <c r="H14" i="76"/>
  <c r="G14" i="76"/>
  <c r="J13" i="76"/>
  <c r="I13" i="76"/>
  <c r="H13" i="76"/>
  <c r="G13" i="76"/>
  <c r="B13" i="76"/>
  <c r="C13" i="76"/>
  <c r="D13" i="76"/>
  <c r="B14" i="76"/>
  <c r="C14" i="76"/>
  <c r="D14" i="76"/>
  <c r="B15" i="76"/>
  <c r="C15" i="76"/>
  <c r="D15" i="76"/>
  <c r="B16" i="76"/>
  <c r="C16" i="76"/>
  <c r="D16" i="76"/>
  <c r="I28" i="5" l="1"/>
  <c r="I27" i="5"/>
  <c r="I24" i="5"/>
  <c r="I23" i="5"/>
  <c r="I20" i="5"/>
  <c r="I19" i="5"/>
  <c r="I16" i="5"/>
  <c r="I15" i="5"/>
  <c r="O50" i="36" l="1"/>
  <c r="N17" i="71" l="1"/>
  <c r="P17" i="71"/>
  <c r="R17" i="71"/>
  <c r="A1" i="107" l="1"/>
  <c r="A1" i="106" l="1"/>
  <c r="A1" i="105"/>
  <c r="C5" i="103"/>
  <c r="I5" i="103" s="1"/>
  <c r="C4" i="103"/>
  <c r="I4" i="103" s="1"/>
  <c r="I25" i="103"/>
  <c r="C25" i="103"/>
  <c r="H21" i="103"/>
  <c r="I18" i="103"/>
  <c r="C18" i="103"/>
  <c r="H9" i="103"/>
  <c r="O4" i="104" l="1"/>
  <c r="C4" i="104"/>
  <c r="D4" i="104"/>
  <c r="E4" i="104"/>
  <c r="F4" i="104"/>
  <c r="G4" i="104"/>
  <c r="H4" i="104"/>
  <c r="I4" i="104"/>
  <c r="J4" i="104"/>
  <c r="K4" i="104"/>
  <c r="L4" i="104"/>
  <c r="M4" i="104"/>
  <c r="C5" i="104"/>
  <c r="D5" i="104"/>
  <c r="E5" i="104"/>
  <c r="F5" i="104"/>
  <c r="G5" i="104"/>
  <c r="H5" i="104"/>
  <c r="I5" i="104"/>
  <c r="J5" i="104"/>
  <c r="K5" i="104"/>
  <c r="L5" i="104"/>
  <c r="M5" i="104"/>
  <c r="B5" i="104"/>
  <c r="B4" i="104"/>
  <c r="A1" i="104"/>
  <c r="A1" i="76"/>
  <c r="A1" i="103"/>
  <c r="A1" i="77"/>
  <c r="A1" i="78"/>
  <c r="A1" i="100" l="1"/>
  <c r="T23" i="78" l="1"/>
  <c r="T22" i="78"/>
  <c r="T27" i="78" s="1"/>
  <c r="T21" i="78"/>
  <c r="T26" i="78" s="1"/>
  <c r="T20" i="78"/>
  <c r="T11" i="78"/>
  <c r="T10" i="78"/>
  <c r="T15" i="78" s="1"/>
  <c r="T9" i="78"/>
  <c r="T8" i="78"/>
  <c r="T5" i="78"/>
  <c r="T4" i="78"/>
  <c r="K4" i="77"/>
  <c r="K4" i="100" s="1"/>
  <c r="L4" i="77"/>
  <c r="L4" i="100" s="1"/>
  <c r="M4" i="77"/>
  <c r="M4" i="100" s="1"/>
  <c r="K5" i="77"/>
  <c r="K5" i="100" s="1"/>
  <c r="L5" i="77"/>
  <c r="L5" i="100" s="1"/>
  <c r="M5" i="77"/>
  <c r="M5" i="100" s="1"/>
  <c r="R4" i="76"/>
  <c r="R4" i="78" s="1"/>
  <c r="S4" i="76"/>
  <c r="S4" i="78" s="1"/>
  <c r="R5" i="76"/>
  <c r="R5" i="78" s="1"/>
  <c r="S5" i="76"/>
  <c r="S5" i="78" s="1"/>
  <c r="Q5" i="76"/>
  <c r="Q5" i="78" s="1"/>
  <c r="Q4" i="76"/>
  <c r="Q4" i="78" s="1"/>
  <c r="T23" i="76"/>
  <c r="T22" i="76"/>
  <c r="T21" i="76"/>
  <c r="T20" i="76"/>
  <c r="T11" i="76"/>
  <c r="T10" i="76"/>
  <c r="T9" i="76"/>
  <c r="T8" i="76"/>
  <c r="B15" i="86"/>
  <c r="T14" i="78" l="1"/>
  <c r="T25" i="78"/>
  <c r="T28" i="78"/>
  <c r="T16" i="78"/>
  <c r="T13" i="78"/>
  <c r="G8" i="92"/>
  <c r="I6" i="85"/>
  <c r="H6" i="85"/>
  <c r="J6" i="92" l="1"/>
  <c r="K6" i="92"/>
  <c r="M42" i="64" l="1"/>
  <c r="R30" i="98" l="1"/>
  <c r="S30" i="98"/>
  <c r="R31" i="98"/>
  <c r="S31" i="98"/>
  <c r="R32" i="98"/>
  <c r="S32" i="98"/>
  <c r="R16" i="98"/>
  <c r="S16" i="98"/>
  <c r="R17" i="98"/>
  <c r="S17" i="98"/>
  <c r="R18" i="98"/>
  <c r="S18" i="98"/>
  <c r="H10" i="98"/>
  <c r="G30" i="98"/>
  <c r="H30" i="98"/>
  <c r="G31" i="98"/>
  <c r="H31" i="98"/>
  <c r="G32" i="98"/>
  <c r="H32" i="98"/>
  <c r="G16" i="98"/>
  <c r="H16" i="98"/>
  <c r="G17" i="98"/>
  <c r="H17" i="98"/>
  <c r="G18" i="98"/>
  <c r="H18" i="98"/>
  <c r="A1" i="98" l="1"/>
  <c r="S29" i="98"/>
  <c r="R29" i="98"/>
  <c r="H29" i="98"/>
  <c r="G29" i="98"/>
  <c r="S28" i="98"/>
  <c r="R28" i="98"/>
  <c r="H28" i="98"/>
  <c r="G28" i="98"/>
  <c r="S27" i="98"/>
  <c r="R27" i="98"/>
  <c r="H27" i="98"/>
  <c r="G27" i="98"/>
  <c r="S26" i="98"/>
  <c r="R26" i="98"/>
  <c r="H26" i="98"/>
  <c r="G26" i="98"/>
  <c r="S25" i="98"/>
  <c r="R25" i="98"/>
  <c r="H25" i="98"/>
  <c r="G25" i="98"/>
  <c r="S24" i="98"/>
  <c r="R24" i="98"/>
  <c r="H24" i="98"/>
  <c r="G24" i="98"/>
  <c r="S15" i="98"/>
  <c r="R15" i="98"/>
  <c r="H15" i="98"/>
  <c r="G15" i="98"/>
  <c r="S14" i="98"/>
  <c r="R14" i="98"/>
  <c r="H14" i="98"/>
  <c r="G14" i="98"/>
  <c r="S13" i="98"/>
  <c r="R13" i="98"/>
  <c r="H13" i="98"/>
  <c r="G13" i="98"/>
  <c r="S12" i="98"/>
  <c r="R12" i="98"/>
  <c r="H12" i="98"/>
  <c r="G12" i="98"/>
  <c r="S11" i="98"/>
  <c r="R11" i="98"/>
  <c r="H11" i="98"/>
  <c r="G11" i="98"/>
  <c r="S10" i="98"/>
  <c r="R10" i="98"/>
  <c r="G10" i="98"/>
  <c r="F8" i="98"/>
  <c r="Q8" i="98" s="1"/>
  <c r="E8" i="98"/>
  <c r="P8" i="98" s="1"/>
  <c r="D8" i="98"/>
  <c r="O8" i="98" s="1"/>
  <c r="C8" i="98"/>
  <c r="N8" i="98" s="1"/>
  <c r="B8" i="98"/>
  <c r="M8" i="98" s="1"/>
  <c r="O23" i="78" l="1"/>
  <c r="O22" i="78"/>
  <c r="O27" i="78" s="1"/>
  <c r="O21" i="78"/>
  <c r="O26" i="78" s="1"/>
  <c r="O20" i="78"/>
  <c r="O11" i="78"/>
  <c r="O10" i="78"/>
  <c r="O15" i="78" s="1"/>
  <c r="O9" i="78"/>
  <c r="O8" i="78"/>
  <c r="O4" i="78"/>
  <c r="O5" i="78"/>
  <c r="C5" i="77"/>
  <c r="C5" i="100" s="1"/>
  <c r="D5" i="77"/>
  <c r="D5" i="100" s="1"/>
  <c r="E5" i="77"/>
  <c r="E5" i="100" s="1"/>
  <c r="F5" i="77"/>
  <c r="F5" i="100" s="1"/>
  <c r="G5" i="77"/>
  <c r="G5" i="100" s="1"/>
  <c r="H5" i="77"/>
  <c r="H5" i="100" s="1"/>
  <c r="I5" i="77"/>
  <c r="I5" i="100" s="1"/>
  <c r="J5" i="77"/>
  <c r="J5" i="100" s="1"/>
  <c r="C4" i="77"/>
  <c r="C4" i="100" s="1"/>
  <c r="D4" i="77"/>
  <c r="D4" i="100" s="1"/>
  <c r="E4" i="77"/>
  <c r="E4" i="100" s="1"/>
  <c r="F4" i="77"/>
  <c r="F4" i="100" s="1"/>
  <c r="G4" i="77"/>
  <c r="G4" i="100" s="1"/>
  <c r="H4" i="77"/>
  <c r="H4" i="100" s="1"/>
  <c r="I4" i="77"/>
  <c r="I4" i="100" s="1"/>
  <c r="J4" i="77"/>
  <c r="J4" i="100" s="1"/>
  <c r="O23" i="76"/>
  <c r="O22" i="76"/>
  <c r="O21" i="76"/>
  <c r="O20" i="76"/>
  <c r="O11" i="76"/>
  <c r="O10" i="76"/>
  <c r="O9" i="76"/>
  <c r="O8" i="76"/>
  <c r="M5" i="76"/>
  <c r="M5" i="78" s="1"/>
  <c r="N5" i="76"/>
  <c r="N5" i="78" s="1"/>
  <c r="L5" i="76"/>
  <c r="L5" i="78" s="1"/>
  <c r="M4" i="76"/>
  <c r="M4" i="78" s="1"/>
  <c r="N4" i="76"/>
  <c r="N4" i="78" s="1"/>
  <c r="L4" i="76"/>
  <c r="L4" i="78" s="1"/>
  <c r="G10" i="39"/>
  <c r="O28" i="78" l="1"/>
  <c r="O25" i="78"/>
  <c r="O13" i="78"/>
  <c r="O16" i="78"/>
  <c r="O14" i="78"/>
  <c r="G26" i="92"/>
  <c r="J26" i="92" s="1"/>
  <c r="H26" i="92"/>
  <c r="K26" i="92" s="1"/>
  <c r="G25" i="92"/>
  <c r="J25" i="92" s="1"/>
  <c r="H25" i="92"/>
  <c r="K25" i="92" s="1"/>
  <c r="G23" i="92"/>
  <c r="J23" i="92" s="1"/>
  <c r="H23" i="92"/>
  <c r="K23" i="92" s="1"/>
  <c r="G24" i="92"/>
  <c r="J24" i="92" s="1"/>
  <c r="H24" i="92"/>
  <c r="K24" i="92" s="1"/>
  <c r="G22" i="92"/>
  <c r="J22" i="92" s="1"/>
  <c r="H22" i="92"/>
  <c r="K22" i="92" s="1"/>
  <c r="G21" i="92"/>
  <c r="J21" i="92" s="1"/>
  <c r="H21" i="92"/>
  <c r="K21" i="92" s="1"/>
  <c r="G20" i="92"/>
  <c r="J20" i="92" s="1"/>
  <c r="H20" i="92"/>
  <c r="K20" i="92" s="1"/>
  <c r="G19" i="92"/>
  <c r="J19" i="92" s="1"/>
  <c r="H19" i="92"/>
  <c r="K19" i="92" s="1"/>
  <c r="H9" i="92"/>
  <c r="K9" i="92" s="1"/>
  <c r="G9" i="92"/>
  <c r="J9" i="92" s="1"/>
  <c r="H10" i="92"/>
  <c r="K10" i="92" s="1"/>
  <c r="G10" i="92"/>
  <c r="J10" i="92" s="1"/>
  <c r="H11" i="92"/>
  <c r="K11" i="92" s="1"/>
  <c r="G11" i="92"/>
  <c r="J11" i="92" s="1"/>
  <c r="H13" i="92"/>
  <c r="K13" i="92" s="1"/>
  <c r="G13" i="92"/>
  <c r="J13" i="92" s="1"/>
  <c r="H12" i="92"/>
  <c r="K12" i="92" s="1"/>
  <c r="G12" i="92"/>
  <c r="J12" i="92" s="1"/>
  <c r="H14" i="92"/>
  <c r="K14" i="92" s="1"/>
  <c r="G14" i="92"/>
  <c r="J14" i="92" s="1"/>
  <c r="H15" i="92"/>
  <c r="K15" i="92" s="1"/>
  <c r="G15" i="92"/>
  <c r="J15" i="92" s="1"/>
  <c r="J8" i="92"/>
  <c r="H8" i="92"/>
  <c r="K8" i="92" s="1"/>
  <c r="A1" i="90" l="1"/>
  <c r="J23" i="78" l="1"/>
  <c r="J22" i="78"/>
  <c r="J27" i="78" s="1"/>
  <c r="J21" i="78"/>
  <c r="J26" i="78" s="1"/>
  <c r="J20" i="78"/>
  <c r="E23" i="78"/>
  <c r="V23" i="78" s="1"/>
  <c r="E22" i="78"/>
  <c r="E21" i="78"/>
  <c r="E20" i="78"/>
  <c r="J11" i="78"/>
  <c r="J10" i="78"/>
  <c r="J9" i="78"/>
  <c r="J14" i="78" s="1"/>
  <c r="J8" i="78"/>
  <c r="E11" i="78"/>
  <c r="E10" i="78"/>
  <c r="E15" i="78" s="1"/>
  <c r="E9" i="78"/>
  <c r="E8" i="78"/>
  <c r="J23" i="76"/>
  <c r="J22" i="76"/>
  <c r="J21" i="76"/>
  <c r="J20" i="76"/>
  <c r="E23" i="76"/>
  <c r="E22" i="76"/>
  <c r="E21" i="76"/>
  <c r="E20" i="76"/>
  <c r="J11" i="76"/>
  <c r="J10" i="76"/>
  <c r="J9" i="76"/>
  <c r="J8" i="76"/>
  <c r="E9" i="76"/>
  <c r="E10" i="76"/>
  <c r="E11" i="76"/>
  <c r="E8" i="76"/>
  <c r="A1" i="97"/>
  <c r="A1" i="96"/>
  <c r="E14" i="78" l="1"/>
  <c r="J15" i="78"/>
  <c r="V22" i="78"/>
  <c r="V27" i="78" s="1"/>
  <c r="E27" i="78"/>
  <c r="V21" i="78"/>
  <c r="V26" i="78" s="1"/>
  <c r="E26" i="78"/>
  <c r="J28" i="78"/>
  <c r="J25" i="78"/>
  <c r="E28" i="78"/>
  <c r="E25" i="78"/>
  <c r="V8" i="78"/>
  <c r="J16" i="78"/>
  <c r="J13" i="78"/>
  <c r="E13" i="78"/>
  <c r="E16" i="78"/>
  <c r="V20" i="78"/>
  <c r="V20" i="76"/>
  <c r="V8" i="76"/>
  <c r="E14" i="76"/>
  <c r="V9" i="76"/>
  <c r="V22" i="76"/>
  <c r="V21" i="76"/>
  <c r="V23" i="76"/>
  <c r="V10" i="76"/>
  <c r="V11" i="76"/>
  <c r="V9" i="78"/>
  <c r="V10" i="78"/>
  <c r="V11" i="78"/>
  <c r="E13" i="76"/>
  <c r="E16" i="76"/>
  <c r="Q4" i="61"/>
  <c r="E4" i="61" s="1"/>
  <c r="K6" i="61"/>
  <c r="Q6" i="61" s="1"/>
  <c r="E6" i="61" s="1"/>
  <c r="H6" i="61"/>
  <c r="N6" i="61" s="1"/>
  <c r="B6" i="61" s="1"/>
  <c r="V14" i="78" l="1"/>
  <c r="V28" i="78"/>
  <c r="V25" i="78"/>
  <c r="V15" i="78"/>
  <c r="V13" i="78"/>
  <c r="V16" i="78"/>
  <c r="C6" i="92"/>
  <c r="D6" i="92"/>
  <c r="E6" i="92"/>
  <c r="F6" i="92"/>
  <c r="B6" i="92"/>
  <c r="C8" i="39"/>
  <c r="N8" i="39" s="1"/>
  <c r="D8" i="39"/>
  <c r="O8" i="39" s="1"/>
  <c r="E8" i="39"/>
  <c r="P8" i="39" s="1"/>
  <c r="F8" i="39"/>
  <c r="Q8" i="39" s="1"/>
  <c r="B8" i="39"/>
  <c r="M8" i="39" s="1"/>
  <c r="H36" i="64"/>
  <c r="I36" i="64"/>
  <c r="J36" i="64"/>
  <c r="K36" i="64"/>
  <c r="G36" i="64"/>
  <c r="G4" i="76"/>
  <c r="G4" i="78" s="1"/>
  <c r="H4" i="76"/>
  <c r="H4" i="78" s="1"/>
  <c r="I4" i="76"/>
  <c r="I4" i="78" s="1"/>
  <c r="G5" i="76"/>
  <c r="G5" i="78" s="1"/>
  <c r="H5" i="76"/>
  <c r="H5" i="78" s="1"/>
  <c r="I5" i="76"/>
  <c r="I5" i="78" s="1"/>
  <c r="S15" i="39" l="1"/>
  <c r="R15" i="39"/>
  <c r="S14" i="39"/>
  <c r="R14" i="39"/>
  <c r="S13" i="39"/>
  <c r="R13" i="39"/>
  <c r="S12" i="39"/>
  <c r="R12" i="39"/>
  <c r="S11" i="39"/>
  <c r="R11" i="39"/>
  <c r="S10" i="39"/>
  <c r="R10" i="39"/>
  <c r="G11" i="39"/>
  <c r="H11" i="39"/>
  <c r="G12" i="39"/>
  <c r="H12" i="39"/>
  <c r="G13" i="39"/>
  <c r="H13" i="39"/>
  <c r="G14" i="39"/>
  <c r="H14" i="39"/>
  <c r="G15" i="39"/>
  <c r="H15" i="39"/>
  <c r="H10" i="39"/>
  <c r="Q28" i="39"/>
  <c r="P28" i="39"/>
  <c r="O28" i="39"/>
  <c r="N28" i="39"/>
  <c r="M28" i="39"/>
  <c r="S27" i="39"/>
  <c r="R27" i="39"/>
  <c r="S26" i="39"/>
  <c r="R26" i="39"/>
  <c r="S25" i="39"/>
  <c r="R25" i="39"/>
  <c r="S24" i="39"/>
  <c r="R24" i="39"/>
  <c r="S23" i="39"/>
  <c r="R23" i="39"/>
  <c r="S22" i="39"/>
  <c r="R22" i="39"/>
  <c r="Q16" i="39"/>
  <c r="P16" i="39"/>
  <c r="O16" i="39"/>
  <c r="N16" i="39"/>
  <c r="M16" i="39"/>
  <c r="F28" i="39"/>
  <c r="E28" i="39"/>
  <c r="D28" i="39"/>
  <c r="C28" i="39"/>
  <c r="B28" i="39"/>
  <c r="G27" i="39"/>
  <c r="H27" i="39"/>
  <c r="G26" i="39"/>
  <c r="H26" i="39"/>
  <c r="G25" i="39"/>
  <c r="H25" i="39"/>
  <c r="G24" i="39"/>
  <c r="H24" i="39"/>
  <c r="G23" i="39"/>
  <c r="H23" i="39"/>
  <c r="G22" i="39"/>
  <c r="H22" i="39"/>
  <c r="C16" i="39"/>
  <c r="D16" i="39"/>
  <c r="E16" i="39"/>
  <c r="F16" i="39"/>
  <c r="B16" i="39"/>
  <c r="S16" i="39" l="1"/>
  <c r="G16" i="39"/>
  <c r="G28" i="39"/>
  <c r="H16" i="39"/>
  <c r="R16" i="39"/>
  <c r="H28" i="39"/>
  <c r="H41" i="90" l="1"/>
  <c r="H37" i="93" s="1"/>
  <c r="G23" i="96" s="1"/>
  <c r="G23" i="97" s="1"/>
  <c r="H41" i="89"/>
  <c r="C26" i="86"/>
  <c r="D26" i="86"/>
  <c r="E26" i="86"/>
  <c r="F26" i="86"/>
  <c r="B26" i="86"/>
  <c r="C15" i="86"/>
  <c r="D15" i="86"/>
  <c r="E15" i="86"/>
  <c r="F15" i="86"/>
  <c r="R3" i="30" l="1"/>
  <c r="R4" i="30"/>
  <c r="R3" i="17"/>
  <c r="R4" i="17"/>
  <c r="T7" i="31"/>
  <c r="U7" i="31"/>
  <c r="A1" i="71" l="1"/>
  <c r="A1" i="61" l="1"/>
  <c r="H19" i="86" l="1"/>
  <c r="I19" i="86"/>
  <c r="H21" i="86"/>
  <c r="I21" i="86"/>
  <c r="H20" i="86"/>
  <c r="I20" i="86"/>
  <c r="H23" i="86"/>
  <c r="I23" i="86"/>
  <c r="H24" i="86"/>
  <c r="I24" i="86"/>
  <c r="H8" i="86"/>
  <c r="I8" i="86"/>
  <c r="H10" i="86"/>
  <c r="I10" i="86"/>
  <c r="H9" i="86"/>
  <c r="I9" i="86"/>
  <c r="H12" i="86"/>
  <c r="I12" i="86"/>
  <c r="H13" i="86"/>
  <c r="I13" i="86"/>
  <c r="I5" i="86"/>
  <c r="H5" i="86"/>
  <c r="I8" i="85"/>
  <c r="F27" i="92" l="1"/>
  <c r="E27" i="92"/>
  <c r="D27" i="92"/>
  <c r="C27" i="92"/>
  <c r="B27" i="92"/>
  <c r="C16" i="92"/>
  <c r="D16" i="92"/>
  <c r="E16" i="92"/>
  <c r="F16" i="92"/>
  <c r="B16" i="92"/>
  <c r="H16" i="92" l="1"/>
  <c r="K16" i="92" s="1"/>
  <c r="G16" i="92"/>
  <c r="J16" i="92" s="1"/>
  <c r="G27" i="92"/>
  <c r="J27" i="92" s="1"/>
  <c r="H27" i="92"/>
  <c r="K27" i="92" s="1"/>
  <c r="T7" i="17"/>
  <c r="F41" i="90"/>
  <c r="F37" i="93" s="1"/>
  <c r="E23" i="96" s="1"/>
  <c r="E23" i="97" s="1"/>
  <c r="G41" i="90"/>
  <c r="G37" i="93" s="1"/>
  <c r="F23" i="96" s="1"/>
  <c r="F23" i="97" s="1"/>
  <c r="E41" i="90"/>
  <c r="E37" i="93" s="1"/>
  <c r="F41" i="89"/>
  <c r="G41" i="89"/>
  <c r="E41" i="89"/>
  <c r="C5" i="86"/>
  <c r="D5" i="86"/>
  <c r="E5" i="86"/>
  <c r="F5" i="86"/>
  <c r="B5" i="86"/>
  <c r="B5" i="77"/>
  <c r="B5" i="100" s="1"/>
  <c r="B4" i="77"/>
  <c r="B4" i="100" s="1"/>
  <c r="A1" i="93" l="1"/>
  <c r="A1" i="64" l="1"/>
  <c r="A1" i="92" l="1"/>
  <c r="I26" i="86" l="1"/>
  <c r="I15" i="86"/>
  <c r="H26" i="86"/>
  <c r="H15" i="86"/>
  <c r="H8" i="85" l="1"/>
  <c r="B5" i="87" l="1"/>
  <c r="I18" i="86"/>
  <c r="H18" i="86"/>
  <c r="I7" i="86"/>
  <c r="H7" i="86"/>
  <c r="I14" i="85"/>
  <c r="H14" i="85"/>
  <c r="I13" i="85"/>
  <c r="H13" i="85"/>
  <c r="H10" i="85"/>
  <c r="I10" i="85"/>
  <c r="H11" i="85"/>
  <c r="I11" i="85"/>
  <c r="L4" i="5" l="1"/>
  <c r="L14" i="5"/>
  <c r="A1" i="91" l="1"/>
  <c r="A1" i="89"/>
  <c r="A1" i="88"/>
  <c r="A1" i="87"/>
  <c r="A1" i="86"/>
  <c r="A1" i="85"/>
  <c r="V4" i="78" l="1"/>
  <c r="C4" i="76"/>
  <c r="C4" i="78" s="1"/>
  <c r="D4" i="76"/>
  <c r="D4" i="78" s="1"/>
  <c r="C5" i="76"/>
  <c r="C5" i="78" s="1"/>
  <c r="D5" i="76"/>
  <c r="D5" i="78" s="1"/>
  <c r="B5" i="76"/>
  <c r="B5" i="78" s="1"/>
  <c r="B4" i="76"/>
  <c r="B4" i="78" s="1"/>
  <c r="A1" i="75" l="1"/>
  <c r="T16" i="31" l="1"/>
  <c r="D24" i="56"/>
  <c r="G24" i="56"/>
  <c r="U7" i="30"/>
  <c r="T7" i="30"/>
  <c r="T10" i="31"/>
  <c r="U8" i="31"/>
  <c r="T8" i="17"/>
  <c r="U12" i="17"/>
  <c r="T12" i="17"/>
  <c r="U8" i="17"/>
  <c r="K16" i="61"/>
  <c r="E16" i="61"/>
  <c r="Q16" i="61"/>
  <c r="O15" i="11"/>
  <c r="O14" i="5"/>
  <c r="U15" i="30"/>
  <c r="T15" i="30"/>
  <c r="U13" i="30"/>
  <c r="T13" i="30"/>
  <c r="U14" i="30"/>
  <c r="T14" i="30"/>
  <c r="T9" i="30"/>
  <c r="U9" i="30"/>
  <c r="T8" i="30"/>
  <c r="U8" i="30"/>
  <c r="U13" i="17"/>
  <c r="T13" i="17"/>
  <c r="U7" i="17"/>
  <c r="T9" i="17"/>
  <c r="U9" i="17"/>
  <c r="U22" i="31"/>
  <c r="T22" i="31"/>
  <c r="U20" i="31"/>
  <c r="T20" i="31"/>
  <c r="U17" i="31"/>
  <c r="T17" i="31"/>
  <c r="U21" i="31"/>
  <c r="T21" i="31"/>
  <c r="U18" i="31"/>
  <c r="T18" i="31"/>
  <c r="U19" i="31"/>
  <c r="T19" i="31"/>
  <c r="U16" i="31"/>
  <c r="U9" i="31"/>
  <c r="T9" i="31"/>
  <c r="U10" i="31"/>
  <c r="T8" i="31"/>
  <c r="F14" i="10"/>
  <c r="C14" i="10"/>
  <c r="F5" i="9"/>
  <c r="F4" i="9"/>
  <c r="C4" i="9"/>
  <c r="C4" i="10" s="1"/>
  <c r="D4" i="9"/>
  <c r="E4" i="9"/>
  <c r="C5" i="9"/>
  <c r="D5" i="9"/>
  <c r="E5" i="9"/>
  <c r="B5" i="9"/>
  <c r="B4" i="9"/>
  <c r="G14" i="56"/>
  <c r="F14" i="9" s="1"/>
  <c r="D14" i="56"/>
  <c r="C14" i="9" s="1"/>
  <c r="C4" i="56"/>
  <c r="D4" i="56"/>
  <c r="E4" i="56"/>
  <c r="F4" i="56"/>
  <c r="G4" i="56"/>
  <c r="H4" i="56"/>
  <c r="I4" i="56"/>
  <c r="C5" i="56"/>
  <c r="D5" i="56"/>
  <c r="E5" i="56"/>
  <c r="F5" i="56"/>
  <c r="G5" i="56"/>
  <c r="H5" i="56"/>
  <c r="I5" i="56"/>
  <c r="B5" i="56"/>
  <c r="B4" i="56"/>
  <c r="H16" i="61"/>
  <c r="B16" i="61"/>
  <c r="N16" i="61"/>
  <c r="C14" i="11"/>
  <c r="D14" i="11"/>
  <c r="E14" i="11"/>
  <c r="F14" i="11"/>
  <c r="G14" i="11"/>
  <c r="H14" i="11"/>
  <c r="I14" i="11"/>
  <c r="B14" i="11"/>
  <c r="O4" i="5"/>
  <c r="I4" i="5"/>
  <c r="I5" i="5"/>
  <c r="C4" i="5"/>
  <c r="D4" i="5"/>
  <c r="E4" i="5"/>
  <c r="F4" i="5"/>
  <c r="G4" i="5"/>
  <c r="H4" i="5"/>
  <c r="C5" i="5"/>
  <c r="D5" i="5"/>
  <c r="E5" i="5"/>
  <c r="F5" i="5"/>
  <c r="G5" i="5"/>
  <c r="H5" i="5"/>
  <c r="B5" i="5"/>
  <c r="B4" i="5"/>
  <c r="L15" i="11"/>
  <c r="F7" i="9"/>
  <c r="F7" i="10" s="1"/>
  <c r="E7" i="9"/>
  <c r="E7" i="10" s="1"/>
  <c r="D7" i="9"/>
  <c r="D7" i="10" s="1"/>
  <c r="C7" i="9"/>
  <c r="C7" i="10" s="1"/>
  <c r="B7" i="9"/>
  <c r="B7" i="10" s="1"/>
  <c r="G33" i="56"/>
  <c r="D33" i="56"/>
  <c r="I9" i="56"/>
  <c r="H9" i="56"/>
  <c r="G9" i="56"/>
  <c r="F9" i="56"/>
  <c r="E9" i="56"/>
  <c r="D9" i="56"/>
  <c r="C9" i="56"/>
  <c r="B9" i="56"/>
  <c r="A1" i="56"/>
  <c r="Q3" i="17"/>
  <c r="Q4" i="17"/>
  <c r="B3" i="17"/>
  <c r="C3" i="17"/>
  <c r="D3" i="17"/>
  <c r="E3" i="17"/>
  <c r="F3" i="17"/>
  <c r="G3" i="17"/>
  <c r="H3" i="17"/>
  <c r="I3" i="17"/>
  <c r="J3" i="17"/>
  <c r="K3" i="17"/>
  <c r="L3" i="17"/>
  <c r="M3" i="17"/>
  <c r="N3" i="17"/>
  <c r="O3" i="17"/>
  <c r="P3" i="17"/>
  <c r="B4" i="17"/>
  <c r="C4" i="17"/>
  <c r="D4" i="17"/>
  <c r="E4" i="17"/>
  <c r="F4" i="17"/>
  <c r="G4" i="17"/>
  <c r="H4" i="17"/>
  <c r="I4" i="17"/>
  <c r="J4" i="17"/>
  <c r="K4" i="17"/>
  <c r="L4" i="17"/>
  <c r="M4" i="17"/>
  <c r="N4" i="17"/>
  <c r="O4" i="17"/>
  <c r="P4" i="17"/>
  <c r="F29" i="10"/>
  <c r="C29" i="10"/>
  <c r="F30" i="9"/>
  <c r="C30" i="9"/>
  <c r="A1" i="19"/>
  <c r="A1" i="30"/>
  <c r="B3" i="30"/>
  <c r="C3" i="30"/>
  <c r="D3" i="30"/>
  <c r="E3" i="30"/>
  <c r="F3" i="30"/>
  <c r="G3" i="30"/>
  <c r="H3" i="30"/>
  <c r="I3" i="30"/>
  <c r="J3" i="30"/>
  <c r="K3" i="30"/>
  <c r="L3" i="30"/>
  <c r="M3" i="30"/>
  <c r="N3" i="30"/>
  <c r="O3" i="30"/>
  <c r="P3" i="30"/>
  <c r="Q3" i="30"/>
  <c r="B4" i="30"/>
  <c r="C4" i="30"/>
  <c r="D4" i="30"/>
  <c r="E4" i="30"/>
  <c r="F4" i="30"/>
  <c r="G4" i="30"/>
  <c r="H4" i="30"/>
  <c r="I4" i="30"/>
  <c r="J4" i="30"/>
  <c r="K4" i="30"/>
  <c r="L4" i="30"/>
  <c r="M4" i="30"/>
  <c r="N4" i="30"/>
  <c r="O4" i="30"/>
  <c r="P4" i="30"/>
  <c r="Q4" i="30"/>
  <c r="A1" i="17"/>
  <c r="A1" i="31"/>
  <c r="A1" i="39"/>
  <c r="A1" i="36"/>
  <c r="A1" i="28"/>
  <c r="B21" i="28"/>
  <c r="B29" i="28"/>
  <c r="A1" i="10"/>
  <c r="B12" i="10"/>
  <c r="C12" i="10"/>
  <c r="D12" i="10"/>
  <c r="E12" i="10"/>
  <c r="F12" i="10"/>
  <c r="C22" i="10"/>
  <c r="F22" i="10"/>
  <c r="A1" i="9"/>
  <c r="B12" i="9"/>
  <c r="C12" i="9"/>
  <c r="D12" i="9"/>
  <c r="E12" i="9"/>
  <c r="F12" i="9"/>
  <c r="C22" i="9"/>
  <c r="F22" i="9"/>
  <c r="A1" i="5"/>
  <c r="B10" i="5"/>
  <c r="C10" i="5"/>
  <c r="D10" i="5"/>
  <c r="E10" i="5"/>
  <c r="F10" i="5"/>
  <c r="G10" i="5"/>
  <c r="H10" i="5"/>
  <c r="I10" i="5"/>
  <c r="A1" i="11"/>
  <c r="K9" i="56" l="1"/>
  <c r="L9" i="56" s="1"/>
  <c r="F4" i="10"/>
  <c r="D5" i="10"/>
  <c r="E4" i="28"/>
  <c r="D4" i="28"/>
  <c r="C4" i="28"/>
  <c r="C5" i="28"/>
  <c r="B4" i="10"/>
  <c r="B5" i="10"/>
  <c r="F5" i="10"/>
  <c r="D5" i="28"/>
  <c r="E4" i="10"/>
  <c r="F4" i="28"/>
  <c r="B13" i="28" s="1"/>
  <c r="B4" i="28"/>
  <c r="F5" i="28"/>
  <c r="B14" i="28" s="1"/>
  <c r="E5" i="28"/>
  <c r="C5" i="10"/>
  <c r="E5" i="10"/>
  <c r="D4" i="10"/>
  <c r="B5" i="28"/>
</calcChain>
</file>

<file path=xl/sharedStrings.xml><?xml version="1.0" encoding="utf-8"?>
<sst xmlns="http://schemas.openxmlformats.org/spreadsheetml/2006/main" count="1899" uniqueCount="868">
  <si>
    <t>Rai</t>
  </si>
  <si>
    <t>Mediaset</t>
  </si>
  <si>
    <t>Discovery</t>
  </si>
  <si>
    <t>Fastweb</t>
  </si>
  <si>
    <t>Vodafone</t>
  </si>
  <si>
    <t>FWA</t>
  </si>
  <si>
    <t>DSL</t>
  </si>
  <si>
    <t>%</t>
  </si>
  <si>
    <t>MVNO</t>
  </si>
  <si>
    <t>Pay TV (8)</t>
  </si>
  <si>
    <t>Servizi regolamentati nazionali (Regulated services - national)</t>
  </si>
  <si>
    <t>Luce (Power) (3)</t>
  </si>
  <si>
    <t>(2) - 04 42</t>
  </si>
  <si>
    <t>(3) - 04 51</t>
  </si>
  <si>
    <t>(4) - 04 52</t>
  </si>
  <si>
    <t>(1) - 04 41</t>
  </si>
  <si>
    <t>(5) - 07 31</t>
  </si>
  <si>
    <t>(6) - 07 32 11</t>
  </si>
  <si>
    <t>(7) - 08</t>
  </si>
  <si>
    <r>
      <t xml:space="preserve">Terminali </t>
    </r>
    <r>
      <rPr>
        <i/>
        <sz val="12"/>
        <rFont val="Calibri"/>
        <family val="2"/>
      </rPr>
      <t>(Devices)</t>
    </r>
    <r>
      <rPr>
        <sz val="12"/>
        <rFont val="Calibri"/>
        <family val="2"/>
      </rPr>
      <t xml:space="preserve"> (1)</t>
    </r>
  </si>
  <si>
    <r>
      <t>Larga banda /Internet (</t>
    </r>
    <r>
      <rPr>
        <i/>
        <sz val="12"/>
        <rFont val="Calibri"/>
        <family val="2"/>
      </rPr>
      <t>broadband/internet</t>
    </r>
    <r>
      <rPr>
        <sz val="12"/>
        <rFont val="Calibri"/>
        <family val="2"/>
      </rPr>
      <t>) (3)</t>
    </r>
  </si>
  <si>
    <r>
      <t xml:space="preserve">Terminali </t>
    </r>
    <r>
      <rPr>
        <i/>
        <sz val="12"/>
        <rFont val="Calibri"/>
        <family val="2"/>
      </rPr>
      <t>(Devices)</t>
    </r>
    <r>
      <rPr>
        <sz val="12"/>
        <rFont val="Calibri"/>
        <family val="2"/>
      </rPr>
      <t xml:space="preserve"> (4)</t>
    </r>
  </si>
  <si>
    <t>(1) - 08 20 10</t>
  </si>
  <si>
    <t>(2) - 08 30 10</t>
  </si>
  <si>
    <t>(3) - 08 30 30</t>
  </si>
  <si>
    <t>(4) - 08 20 20</t>
  </si>
  <si>
    <t>(5) - 08 30 20</t>
  </si>
  <si>
    <r>
      <t>Servizi (</t>
    </r>
    <r>
      <rPr>
        <i/>
        <sz val="12"/>
        <rFont val="Calibri"/>
        <family val="2"/>
      </rPr>
      <t>Services</t>
    </r>
    <r>
      <rPr>
        <sz val="12"/>
        <rFont val="Calibri"/>
        <family val="2"/>
      </rPr>
      <t>) (5)</t>
    </r>
  </si>
  <si>
    <t>(6) - 09 52 10</t>
  </si>
  <si>
    <t>(7) - 09 52 20</t>
  </si>
  <si>
    <t>(8) - 09 42 30</t>
  </si>
  <si>
    <t>(9) - 08 10 00</t>
  </si>
  <si>
    <r>
      <t xml:space="preserve">Accesso/servizi di base </t>
    </r>
    <r>
      <rPr>
        <i/>
        <sz val="12"/>
        <rFont val="Calibri"/>
        <family val="2"/>
      </rPr>
      <t>(Access/basic services)</t>
    </r>
    <r>
      <rPr>
        <sz val="12"/>
        <rFont val="Calibri"/>
        <family val="2"/>
      </rPr>
      <t xml:space="preserve"> (2)</t>
    </r>
  </si>
  <si>
    <r>
      <t xml:space="preserve">Riviste e periodici </t>
    </r>
    <r>
      <rPr>
        <i/>
        <sz val="12"/>
        <rFont val="Calibri"/>
        <family val="2"/>
      </rPr>
      <t>(Magazines)</t>
    </r>
    <r>
      <rPr>
        <sz val="12"/>
        <rFont val="Calibri"/>
        <family val="2"/>
      </rPr>
      <t xml:space="preserve"> (7)</t>
    </r>
  </si>
  <si>
    <r>
      <t xml:space="preserve">Codice prezzi </t>
    </r>
    <r>
      <rPr>
        <i/>
        <sz val="12"/>
        <rFont val="Calibri"/>
        <family val="2"/>
      </rPr>
      <t>(Code prices)</t>
    </r>
  </si>
  <si>
    <t>Numero di operazioni - Number of operations (mln)</t>
  </si>
  <si>
    <t>Valori cumulati (cumulative values) (mln)</t>
  </si>
  <si>
    <t>Index 2010 = 100</t>
  </si>
  <si>
    <r>
      <t xml:space="preserve">Indice prezzi utilities </t>
    </r>
    <r>
      <rPr>
        <b/>
        <i/>
        <sz val="12"/>
        <color indexed="10"/>
        <rFont val="Calibri"/>
        <family val="2"/>
      </rPr>
      <t>(Utilities price index)</t>
    </r>
  </si>
  <si>
    <r>
      <t xml:space="preserve">Fonte - </t>
    </r>
    <r>
      <rPr>
        <i/>
        <sz val="12"/>
        <color indexed="8"/>
        <rFont val="Calibri"/>
        <family val="2"/>
      </rPr>
      <t>Source</t>
    </r>
    <r>
      <rPr>
        <sz val="12"/>
        <color indexed="8"/>
        <rFont val="Calibri"/>
        <family val="2"/>
      </rPr>
      <t>:  Istat and Agcom evaluation</t>
    </r>
  </si>
  <si>
    <r>
      <t xml:space="preserve">Indici prezzi quotidiani, periodici e TV - </t>
    </r>
    <r>
      <rPr>
        <b/>
        <i/>
        <sz val="12"/>
        <color indexed="10"/>
        <rFont val="Calibri"/>
        <family val="2"/>
      </rPr>
      <t>(Newspapers, magazines,  Tv price indexes)</t>
    </r>
  </si>
  <si>
    <r>
      <t xml:space="preserve">Indice prezzi servizi postali </t>
    </r>
    <r>
      <rPr>
        <b/>
        <i/>
        <sz val="12"/>
        <color indexed="10"/>
        <rFont val="Calibri"/>
        <family val="2"/>
      </rPr>
      <t>(Postal services price index)</t>
    </r>
  </si>
  <si>
    <r>
      <t xml:space="preserve">milioni </t>
    </r>
    <r>
      <rPr>
        <b/>
        <i/>
        <sz val="12"/>
        <color indexed="8"/>
        <rFont val="Calibri"/>
        <family val="2"/>
      </rPr>
      <t>(millions)</t>
    </r>
  </si>
  <si>
    <r>
      <t xml:space="preserve">Altre tecnologie </t>
    </r>
    <r>
      <rPr>
        <i/>
        <sz val="12"/>
        <color indexed="8"/>
        <rFont val="Calibri"/>
        <family val="2"/>
      </rPr>
      <t>(Other technologies)</t>
    </r>
  </si>
  <si>
    <r>
      <t xml:space="preserve">Milioni </t>
    </r>
    <r>
      <rPr>
        <b/>
        <i/>
        <sz val="12"/>
        <color indexed="8"/>
        <rFont val="Calibri"/>
        <family val="2"/>
      </rPr>
      <t>(Millions)</t>
    </r>
  </si>
  <si>
    <r>
      <t xml:space="preserve">Linee in uscita  - </t>
    </r>
    <r>
      <rPr>
        <b/>
        <i/>
        <sz val="12"/>
        <rFont val="Calibri"/>
        <family val="2"/>
      </rPr>
      <t xml:space="preserve">lines as donor </t>
    </r>
  </si>
  <si>
    <r>
      <t>Linee in ingresso  -</t>
    </r>
    <r>
      <rPr>
        <b/>
        <i/>
        <sz val="12"/>
        <rFont val="Calibri"/>
        <family val="2"/>
      </rPr>
      <t xml:space="preserve"> lines as recipient</t>
    </r>
  </si>
  <si>
    <r>
      <t xml:space="preserve">Fonte - </t>
    </r>
    <r>
      <rPr>
        <i/>
        <sz val="12"/>
        <color indexed="8"/>
        <rFont val="Calibri"/>
        <family val="2"/>
      </rPr>
      <t>Source</t>
    </r>
    <r>
      <rPr>
        <sz val="12"/>
        <color indexed="8"/>
        <rFont val="Calibri"/>
        <family val="2"/>
      </rPr>
      <t>:  Istat and Agcom evaluation</t>
    </r>
  </si>
  <si>
    <r>
      <t xml:space="preserve">Codice prezzi </t>
    </r>
    <r>
      <rPr>
        <i/>
        <sz val="12"/>
        <rFont val="Calibri"/>
        <family val="2"/>
      </rPr>
      <t>(Code prices)</t>
    </r>
  </si>
  <si>
    <r>
      <t>Fonte -</t>
    </r>
    <r>
      <rPr>
        <i/>
        <sz val="12"/>
        <color indexed="8"/>
        <rFont val="Calibri"/>
        <family val="2"/>
      </rPr>
      <t>Source</t>
    </r>
    <r>
      <rPr>
        <sz val="12"/>
        <color indexed="8"/>
        <rFont val="Calibri"/>
        <family val="2"/>
      </rPr>
      <t>:  Agcom on Eurostat</t>
    </r>
  </si>
  <si>
    <r>
      <t xml:space="preserve">Indici prezzi telefonia fissa </t>
    </r>
    <r>
      <rPr>
        <b/>
        <i/>
        <sz val="12"/>
        <color indexed="10"/>
        <rFont val="Calibri"/>
        <family val="2"/>
      </rPr>
      <t>(Fixed telephony price index )</t>
    </r>
  </si>
  <si>
    <r>
      <t xml:space="preserve">Indici prezzi telefonia mobile </t>
    </r>
    <r>
      <rPr>
        <b/>
        <i/>
        <sz val="12"/>
        <color indexed="10"/>
        <rFont val="Calibri"/>
        <family val="2"/>
      </rPr>
      <t>(Mobile telephony price index )</t>
    </r>
  </si>
  <si>
    <t>M2M</t>
  </si>
  <si>
    <r>
      <t xml:space="preserve">Quote di mercato </t>
    </r>
    <r>
      <rPr>
        <b/>
        <i/>
        <u/>
        <sz val="12"/>
        <color indexed="8"/>
        <rFont val="Calibri"/>
        <family val="2"/>
      </rPr>
      <t>(market shares)</t>
    </r>
    <r>
      <rPr>
        <b/>
        <u/>
        <sz val="12"/>
        <color indexed="8"/>
        <rFont val="Calibri"/>
        <family val="2"/>
      </rPr>
      <t xml:space="preserve"> (%)</t>
    </r>
  </si>
  <si>
    <r>
      <t>2) Solo linee human</t>
    </r>
    <r>
      <rPr>
        <b/>
        <i/>
        <sz val="12"/>
        <color indexed="8"/>
        <rFont val="Calibri"/>
        <family val="2"/>
      </rPr>
      <t xml:space="preserve"> (Only Human lines)</t>
    </r>
  </si>
  <si>
    <t>Wind Tre</t>
  </si>
  <si>
    <t>Tim</t>
  </si>
  <si>
    <r>
      <t>1) Linee complessive  - Human + M2M</t>
    </r>
    <r>
      <rPr>
        <b/>
        <i/>
        <sz val="12"/>
        <color indexed="8"/>
        <rFont val="Calibri"/>
        <family val="2"/>
      </rPr>
      <t xml:space="preserve"> (Total lines - Human + M2M)</t>
    </r>
  </si>
  <si>
    <t>DHL</t>
  </si>
  <si>
    <t>UPS</t>
  </si>
  <si>
    <t>BRT</t>
  </si>
  <si>
    <t>Fulmine</t>
  </si>
  <si>
    <t>Altri</t>
  </si>
  <si>
    <t>Human (*)</t>
  </si>
  <si>
    <t>(*) - Sim che effettuano traffico «solo voce» o «voce e dati», incluse le sim "solo dati" con iterazione umana (es: chiavette per PC, sim per tablet ecc.)</t>
  </si>
  <si>
    <r>
      <t xml:space="preserve">(*) - </t>
    </r>
    <r>
      <rPr>
        <i/>
        <sz val="10"/>
        <color indexed="8"/>
        <rFont val="Calibri"/>
        <family val="2"/>
      </rPr>
      <t>"voice only" or "voice and data" sim, including "only data" sim managed by users (eg: PC usb-sticks, tablet sim, etc.)</t>
    </r>
  </si>
  <si>
    <r>
      <t xml:space="preserve">Totale </t>
    </r>
    <r>
      <rPr>
        <b/>
        <i/>
        <sz val="12"/>
        <color indexed="8"/>
        <rFont val="Calibri"/>
        <family val="2"/>
      </rPr>
      <t>(Total)</t>
    </r>
  </si>
  <si>
    <r>
      <t xml:space="preserve">Indice generale dei prezzi </t>
    </r>
    <r>
      <rPr>
        <i/>
        <sz val="12"/>
        <color indexed="8"/>
        <rFont val="Calibri"/>
        <family val="2"/>
      </rPr>
      <t xml:space="preserve"> (Average price index)</t>
    </r>
  </si>
  <si>
    <r>
      <t xml:space="preserve">Servizi regolamentati locali </t>
    </r>
    <r>
      <rPr>
        <i/>
        <sz val="12"/>
        <color indexed="8"/>
        <rFont val="Calibri"/>
        <family val="2"/>
      </rPr>
      <t>(Regulated services - local)</t>
    </r>
  </si>
  <si>
    <r>
      <t>Indice Sintetico Agcom</t>
    </r>
    <r>
      <rPr>
        <i/>
        <sz val="12"/>
        <color indexed="8"/>
        <rFont val="Calibri"/>
        <family val="2"/>
      </rPr>
      <t xml:space="preserve"> (Agcom Syntetic Index)</t>
    </r>
    <r>
      <rPr>
        <sz val="12"/>
        <color indexed="8"/>
        <rFont val="Calibri"/>
        <family val="2"/>
      </rPr>
      <t xml:space="preserve"> (ISA/</t>
    </r>
    <r>
      <rPr>
        <i/>
        <sz val="12"/>
        <color indexed="8"/>
        <rFont val="Calibri"/>
        <family val="2"/>
      </rPr>
      <t xml:space="preserve">ASI </t>
    </r>
    <r>
      <rPr>
        <sz val="12"/>
        <color indexed="8"/>
        <rFont val="Calibri"/>
        <family val="2"/>
      </rPr>
      <t xml:space="preserve">(*) </t>
    </r>
  </si>
  <si>
    <r>
      <t>Acqua (</t>
    </r>
    <r>
      <rPr>
        <i/>
        <sz val="12"/>
        <rFont val="Calibri"/>
        <family val="2"/>
      </rPr>
      <t>Water</t>
    </r>
    <r>
      <rPr>
        <sz val="12"/>
        <rFont val="Calibri"/>
        <family val="2"/>
      </rPr>
      <t>) (1)</t>
    </r>
  </si>
  <si>
    <r>
      <t>Rifiuti (</t>
    </r>
    <r>
      <rPr>
        <i/>
        <sz val="12"/>
        <rFont val="Calibri"/>
        <family val="2"/>
      </rPr>
      <t>Waste</t>
    </r>
    <r>
      <rPr>
        <sz val="12"/>
        <rFont val="Calibri"/>
        <family val="2"/>
      </rPr>
      <t>) (2)</t>
    </r>
  </si>
  <si>
    <r>
      <t xml:space="preserve">Gas </t>
    </r>
    <r>
      <rPr>
        <i/>
        <sz val="12"/>
        <rFont val="Calibri"/>
        <family val="2"/>
      </rPr>
      <t xml:space="preserve">(Gas) </t>
    </r>
    <r>
      <rPr>
        <sz val="12"/>
        <rFont val="Calibri"/>
        <family val="2"/>
      </rPr>
      <t>(4)</t>
    </r>
  </si>
  <si>
    <r>
      <t>Treno</t>
    </r>
    <r>
      <rPr>
        <i/>
        <sz val="12"/>
        <rFont val="Calibri"/>
        <family val="2"/>
      </rPr>
      <t xml:space="preserve"> (Train)</t>
    </r>
    <r>
      <rPr>
        <sz val="12"/>
        <rFont val="Calibri"/>
        <family val="2"/>
      </rPr>
      <t xml:space="preserve"> (5)</t>
    </r>
  </si>
  <si>
    <r>
      <t xml:space="preserve">Trasporti urbani </t>
    </r>
    <r>
      <rPr>
        <i/>
        <sz val="12"/>
        <rFont val="Calibri"/>
        <family val="2"/>
      </rPr>
      <t>(Urban transport)</t>
    </r>
    <r>
      <rPr>
        <sz val="12"/>
        <rFont val="Calibri"/>
        <family val="2"/>
      </rPr>
      <t xml:space="preserve"> (6)</t>
    </r>
  </si>
  <si>
    <r>
      <t>Comunicazioni (</t>
    </r>
    <r>
      <rPr>
        <i/>
        <sz val="12"/>
        <rFont val="Calibri"/>
        <family val="2"/>
      </rPr>
      <t>Communications</t>
    </r>
    <r>
      <rPr>
        <sz val="12"/>
        <rFont val="Calibri"/>
        <family val="2"/>
      </rPr>
      <t>) (7)</t>
    </r>
  </si>
  <si>
    <r>
      <t>Totale (</t>
    </r>
    <r>
      <rPr>
        <b/>
        <i/>
        <sz val="12"/>
        <color indexed="8"/>
        <rFont val="Calibri"/>
        <family val="2"/>
      </rPr>
      <t>Total)</t>
    </r>
  </si>
  <si>
    <t>Indice di mobilità  da inizio anno - Mobility index beginning year</t>
  </si>
  <si>
    <r>
      <t xml:space="preserve">Ricavi da inizio anno </t>
    </r>
    <r>
      <rPr>
        <b/>
        <i/>
        <sz val="12"/>
        <color indexed="8"/>
        <rFont val="Calibri"/>
        <family val="2"/>
      </rPr>
      <t>(Revenues b.y.)</t>
    </r>
    <r>
      <rPr>
        <b/>
        <sz val="12"/>
        <color indexed="8"/>
        <rFont val="Calibri"/>
        <family val="2"/>
      </rPr>
      <t xml:space="preserve"> (mln €)</t>
    </r>
  </si>
  <si>
    <r>
      <t xml:space="preserve">Volumi da inizio anno </t>
    </r>
    <r>
      <rPr>
        <b/>
        <i/>
        <sz val="12"/>
        <color indexed="8"/>
        <rFont val="Calibri"/>
        <family val="2"/>
      </rPr>
      <t>(Volumes b.y.)</t>
    </r>
    <r>
      <rPr>
        <b/>
        <sz val="12"/>
        <color indexed="8"/>
        <rFont val="Calibri"/>
        <family val="2"/>
      </rPr>
      <t xml:space="preserve"> (mln units)</t>
    </r>
  </si>
  <si>
    <r>
      <t>Totale (</t>
    </r>
    <r>
      <rPr>
        <b/>
        <i/>
        <sz val="12"/>
        <color indexed="8"/>
        <rFont val="Calibri"/>
        <family val="2"/>
      </rPr>
      <t>Total</t>
    </r>
    <r>
      <rPr>
        <b/>
        <sz val="12"/>
        <color indexed="8"/>
        <rFont val="Calibri"/>
        <family val="2"/>
      </rPr>
      <t>)</t>
    </r>
  </si>
  <si>
    <r>
      <t>Affari</t>
    </r>
    <r>
      <rPr>
        <i/>
        <sz val="12"/>
        <color indexed="8"/>
        <rFont val="Calibri"/>
        <family val="2"/>
      </rPr>
      <t xml:space="preserve"> (Business)</t>
    </r>
  </si>
  <si>
    <r>
      <t xml:space="preserve">Residenziali </t>
    </r>
    <r>
      <rPr>
        <i/>
        <sz val="12"/>
        <color indexed="8"/>
        <rFont val="Calibri"/>
        <family val="2"/>
      </rPr>
      <t>(Residential)</t>
    </r>
  </si>
  <si>
    <r>
      <t xml:space="preserve">Prepagate </t>
    </r>
    <r>
      <rPr>
        <i/>
        <sz val="12"/>
        <color indexed="8"/>
        <rFont val="Calibri"/>
        <family val="2"/>
      </rPr>
      <t>(Prepaid)</t>
    </r>
  </si>
  <si>
    <r>
      <t xml:space="preserve">Abbonamento </t>
    </r>
    <r>
      <rPr>
        <i/>
        <sz val="12"/>
        <color indexed="8"/>
        <rFont val="Calibri"/>
        <family val="2"/>
      </rPr>
      <t>(Postpaid)</t>
    </r>
  </si>
  <si>
    <t>FTTC</t>
  </si>
  <si>
    <t>FTTH</t>
  </si>
  <si>
    <r>
      <t xml:space="preserve">Valori cumulati / 12mesi - Cumulative values / 12 month </t>
    </r>
    <r>
      <rPr>
        <b/>
        <sz val="12"/>
        <color indexed="8"/>
        <rFont val="Calibri"/>
        <family val="2"/>
      </rPr>
      <t>(€)</t>
    </r>
  </si>
  <si>
    <t>Servizi postali (9)</t>
  </si>
  <si>
    <r>
      <t>Altri servizi postali (</t>
    </r>
    <r>
      <rPr>
        <i/>
        <sz val="12"/>
        <rFont val="Calibri"/>
        <family val="2"/>
      </rPr>
      <t>Other postal services</t>
    </r>
    <r>
      <rPr>
        <sz val="12"/>
        <rFont val="Calibri"/>
        <family val="2"/>
      </rPr>
      <t>) (11)</t>
    </r>
  </si>
  <si>
    <r>
      <t>Servizi di movimentazione lettere (</t>
    </r>
    <r>
      <rPr>
        <i/>
        <sz val="12"/>
        <rFont val="Calibri"/>
        <family val="2"/>
      </rPr>
      <t>Letters handlig services</t>
    </r>
    <r>
      <rPr>
        <sz val="12"/>
        <rFont val="Calibri"/>
        <family val="2"/>
      </rPr>
      <t>) (10)</t>
    </r>
  </si>
  <si>
    <t>(10) - 08.1.0.1.0.00</t>
  </si>
  <si>
    <t>(11) - 08.1.0.9.0.00</t>
  </si>
  <si>
    <r>
      <t xml:space="preserve">Rame - </t>
    </r>
    <r>
      <rPr>
        <i/>
        <sz val="12"/>
        <color indexed="8"/>
        <rFont val="Calibri"/>
        <family val="2"/>
      </rPr>
      <t>copper</t>
    </r>
  </si>
  <si>
    <r>
      <t xml:space="preserve">Sim "solo human" </t>
    </r>
    <r>
      <rPr>
        <b/>
        <i/>
        <sz val="12"/>
        <color indexed="8"/>
        <rFont val="Calibri"/>
        <family val="2"/>
      </rPr>
      <t>("Only Human" Sim)</t>
    </r>
    <r>
      <rPr>
        <b/>
        <sz val="12"/>
        <color indexed="8"/>
        <rFont val="Calibri"/>
        <family val="2"/>
      </rPr>
      <t xml:space="preserve"> (Mln)</t>
    </r>
  </si>
  <si>
    <r>
      <t xml:space="preserve">Sim "human" residenziali </t>
    </r>
    <r>
      <rPr>
        <b/>
        <i/>
        <sz val="12"/>
        <color indexed="8"/>
        <rFont val="Calibri"/>
        <family val="2"/>
      </rPr>
      <t xml:space="preserve">("human" Residential Sim) </t>
    </r>
    <r>
      <rPr>
        <b/>
        <sz val="12"/>
        <color indexed="8"/>
        <rFont val="Calibri"/>
        <family val="2"/>
      </rPr>
      <t>(%)</t>
    </r>
  </si>
  <si>
    <r>
      <t xml:space="preserve">Sim "human" affari  </t>
    </r>
    <r>
      <rPr>
        <b/>
        <i/>
        <sz val="12"/>
        <color indexed="8"/>
        <rFont val="Calibri"/>
        <family val="2"/>
      </rPr>
      <t xml:space="preserve">("human" Business Sim) </t>
    </r>
    <r>
      <rPr>
        <b/>
        <sz val="12"/>
        <color indexed="8"/>
        <rFont val="Calibri"/>
        <family val="2"/>
      </rPr>
      <t>(%)</t>
    </r>
  </si>
  <si>
    <r>
      <t xml:space="preserve">Media  - </t>
    </r>
    <r>
      <rPr>
        <b/>
        <i/>
        <sz val="12"/>
        <color indexed="8"/>
        <rFont val="Calibri"/>
        <family val="2"/>
      </rPr>
      <t>Average</t>
    </r>
  </si>
  <si>
    <r>
      <t xml:space="preserve">Sim "solo human" </t>
    </r>
    <r>
      <rPr>
        <b/>
        <i/>
        <sz val="12"/>
        <color indexed="8"/>
        <rFont val="Calibri"/>
        <family val="2"/>
      </rPr>
      <t>("Only human" Sim)</t>
    </r>
    <r>
      <rPr>
        <b/>
        <sz val="12"/>
        <color indexed="8"/>
        <rFont val="Calibri"/>
        <family val="2"/>
      </rPr>
      <t xml:space="preserve"> (Mln))</t>
    </r>
  </si>
  <si>
    <r>
      <t xml:space="preserve">Sim "human" prepagate </t>
    </r>
    <r>
      <rPr>
        <b/>
        <i/>
        <sz val="12"/>
        <color indexed="8"/>
        <rFont val="Calibri"/>
        <family val="2"/>
      </rPr>
      <t>("human" sim prepaid)</t>
    </r>
    <r>
      <rPr>
        <b/>
        <sz val="12"/>
        <color indexed="8"/>
        <rFont val="Calibri"/>
        <family val="2"/>
      </rPr>
      <t xml:space="preserve"> (%)</t>
    </r>
  </si>
  <si>
    <r>
      <t xml:space="preserve">Sim "human" in abbonamento </t>
    </r>
    <r>
      <rPr>
        <b/>
        <i/>
        <sz val="12"/>
        <color indexed="8"/>
        <rFont val="Calibri"/>
        <family val="2"/>
      </rPr>
      <t>("human" sim postpaid)</t>
    </r>
    <r>
      <rPr>
        <b/>
        <sz val="12"/>
        <color indexed="8"/>
        <rFont val="Calibri"/>
        <family val="2"/>
      </rPr>
      <t xml:space="preserve"> (%)</t>
    </r>
  </si>
  <si>
    <r>
      <t xml:space="preserve">Valori trimestrali - Quarterly values  </t>
    </r>
    <r>
      <rPr>
        <b/>
        <sz val="12"/>
        <color indexed="8"/>
        <rFont val="Calibri"/>
        <family val="2"/>
      </rPr>
      <t>(mln units)</t>
    </r>
  </si>
  <si>
    <t>TNT-FedEx</t>
  </si>
  <si>
    <t xml:space="preserve">(*) - Sono inclusi i servizi postali, gli apparecchi ed i servizi per la telefonia fissa e mobile, il canone radiotelevisivo (fino a dic. 2017), la pay tv, l’editoria quotidiana e periodica, per complessive 10 distinte voci. </t>
  </si>
  <si>
    <r>
      <rPr>
        <b/>
        <sz val="10"/>
        <color indexed="8"/>
        <rFont val="Calibri"/>
        <family val="2"/>
      </rPr>
      <t>(*)</t>
    </r>
    <r>
      <rPr>
        <sz val="10"/>
        <color indexed="8"/>
        <rFont val="Calibri"/>
        <family val="2"/>
      </rPr>
      <t xml:space="preserve"> - Are included postal services, services and devices for fixed and mobile telephony, TV public funding (until dec. 2017), pay TV, newspapers and magazines publishing for total 10 items. </t>
    </r>
  </si>
  <si>
    <t xml:space="preserve"> (a)</t>
  </si>
  <si>
    <t xml:space="preserve"> (b)</t>
  </si>
  <si>
    <t xml:space="preserve"> (c)</t>
  </si>
  <si>
    <t xml:space="preserve"> (c) / (b)</t>
  </si>
  <si>
    <t xml:space="preserve"> (c) / (a)</t>
  </si>
  <si>
    <t>Var. (chg) %</t>
  </si>
  <si>
    <t>Iliad</t>
  </si>
  <si>
    <r>
      <t xml:space="preserve">Altri MVNO </t>
    </r>
    <r>
      <rPr>
        <i/>
        <sz val="12"/>
        <color indexed="8"/>
        <rFont val="Calibri"/>
        <family val="2"/>
      </rPr>
      <t>(Other Mvno)</t>
    </r>
  </si>
  <si>
    <t xml:space="preserve"> Dic 18</t>
  </si>
  <si>
    <t>Dec 18</t>
  </si>
  <si>
    <r>
      <t xml:space="preserve">Servizi postali 
</t>
    </r>
    <r>
      <rPr>
        <b/>
        <i/>
        <sz val="12"/>
        <color indexed="10"/>
        <rFont val="Calibri"/>
        <family val="2"/>
      </rPr>
      <t>(Postal Services)</t>
    </r>
  </si>
  <si>
    <r>
      <t xml:space="preserve">TLC - servizi e apparati </t>
    </r>
    <r>
      <rPr>
        <b/>
        <i/>
        <sz val="12"/>
        <color indexed="10"/>
        <rFont val="Calibri"/>
        <family val="2"/>
      </rPr>
      <t>(Telecommunications)</t>
    </r>
  </si>
  <si>
    <r>
      <t>Quotidiani e periodici</t>
    </r>
    <r>
      <rPr>
        <b/>
        <i/>
        <sz val="12"/>
        <color indexed="10"/>
        <rFont val="Calibri"/>
        <family val="2"/>
      </rPr>
      <t xml:space="preserve"> (Newspapers and Magazines)</t>
    </r>
  </si>
  <si>
    <r>
      <t>Quote di mercato sulle vendite - (</t>
    </r>
    <r>
      <rPr>
        <b/>
        <i/>
        <sz val="12"/>
        <color indexed="10"/>
        <rFont val="Calibri"/>
        <family val="2"/>
      </rPr>
      <t>Newspapers: value market shares</t>
    </r>
    <r>
      <rPr>
        <b/>
        <sz val="12"/>
        <color indexed="10"/>
        <rFont val="Calibri"/>
        <family val="2"/>
      </rPr>
      <t>) (%)</t>
    </r>
  </si>
  <si>
    <t>Eolo</t>
  </si>
  <si>
    <t xml:space="preserve"> Mar 19</t>
  </si>
  <si>
    <t>Cairo/RCS Mediagroup</t>
  </si>
  <si>
    <t>Gruppo Poste Italiane</t>
  </si>
  <si>
    <t>GLS</t>
  </si>
  <si>
    <t>Altri MVNO</t>
  </si>
  <si>
    <r>
      <t>Totale (</t>
    </r>
    <r>
      <rPr>
        <i/>
        <sz val="12"/>
        <color indexed="8"/>
        <rFont val="Calibri"/>
        <family val="2"/>
      </rPr>
      <t>Total</t>
    </r>
    <r>
      <rPr>
        <sz val="12"/>
        <color indexed="8"/>
        <rFont val="Calibri"/>
        <family val="2"/>
      </rPr>
      <t>)</t>
    </r>
  </si>
  <si>
    <t>Giu 19</t>
  </si>
  <si>
    <t>Jun 19</t>
  </si>
  <si>
    <t>Set 19</t>
  </si>
  <si>
    <t>Sept 19</t>
  </si>
  <si>
    <t>GEDI Gruppo Editoriale</t>
  </si>
  <si>
    <r>
      <t>Totale (</t>
    </r>
    <r>
      <rPr>
        <b/>
        <i/>
        <sz val="12"/>
        <color indexed="8"/>
        <rFont val="Calibri"/>
        <family val="2"/>
      </rPr>
      <t>Total</t>
    </r>
    <r>
      <rPr>
        <b/>
        <sz val="12"/>
        <color indexed="8"/>
        <rFont val="Calibri"/>
        <family val="2"/>
      </rPr>
      <t>)</t>
    </r>
  </si>
  <si>
    <t xml:space="preserve"> Dic 19</t>
  </si>
  <si>
    <t>Dec 19</t>
  </si>
  <si>
    <t>(Coicop 082-083)</t>
  </si>
  <si>
    <t>(Coicop 0952)</t>
  </si>
  <si>
    <t>(Coicop 081)</t>
  </si>
  <si>
    <t>Amazon IT</t>
  </si>
  <si>
    <t xml:space="preserve"> Mar 20</t>
  </si>
  <si>
    <r>
      <t>Quotidiani (</t>
    </r>
    <r>
      <rPr>
        <i/>
        <sz val="12"/>
        <rFont val="Calibri"/>
        <family val="2"/>
      </rPr>
      <t>Newspapers</t>
    </r>
    <r>
      <rPr>
        <sz val="12"/>
        <rFont val="Calibri"/>
        <family val="2"/>
      </rPr>
      <t>) (6)</t>
    </r>
  </si>
  <si>
    <r>
      <t xml:space="preserve">Totale </t>
    </r>
    <r>
      <rPr>
        <b/>
        <i/>
        <sz val="12"/>
        <rFont val="Calibri"/>
        <family val="2"/>
      </rPr>
      <t>(Total)</t>
    </r>
    <r>
      <rPr>
        <b/>
        <sz val="12"/>
        <rFont val="Calibri"/>
        <family val="2"/>
      </rPr>
      <t xml:space="preserve">  (mln)</t>
    </r>
  </si>
  <si>
    <t>Linee per operatore</t>
  </si>
  <si>
    <t>Lines by operator</t>
  </si>
  <si>
    <r>
      <t xml:space="preserve">Totale </t>
    </r>
    <r>
      <rPr>
        <b/>
        <i/>
        <sz val="12"/>
        <color indexed="8"/>
        <rFont val="Calibri"/>
        <family val="2"/>
      </rPr>
      <t>(Total)</t>
    </r>
  </si>
  <si>
    <t>Milioni</t>
  </si>
  <si>
    <t>Gruppo 24 Ore</t>
  </si>
  <si>
    <t>Giu 20</t>
  </si>
  <si>
    <t>Jun 20</t>
  </si>
  <si>
    <r>
      <t>Pacchi (</t>
    </r>
    <r>
      <rPr>
        <b/>
        <i/>
        <sz val="12"/>
        <rFont val="Calibri"/>
        <family val="2"/>
      </rPr>
      <t>Parcels</t>
    </r>
    <r>
      <rPr>
        <b/>
        <sz val="12"/>
        <rFont val="Calibri"/>
        <family val="2"/>
      </rPr>
      <t>)</t>
    </r>
    <r>
      <rPr>
        <b/>
        <sz val="12"/>
        <rFont val="Calibri"/>
        <family val="2"/>
      </rPr>
      <t xml:space="preserve"> (%)</t>
    </r>
  </si>
  <si>
    <t>Totale pacchi (Total parcels)</t>
  </si>
  <si>
    <t>Corrispondenza e pacchi</t>
  </si>
  <si>
    <r>
      <t>Pacchi (</t>
    </r>
    <r>
      <rPr>
        <b/>
        <i/>
        <sz val="12"/>
        <rFont val="Calibri"/>
        <family val="2"/>
      </rPr>
      <t>Parcels</t>
    </r>
    <r>
      <rPr>
        <b/>
        <sz val="12"/>
        <rFont val="Calibri"/>
        <family val="2"/>
      </rPr>
      <t>)</t>
    </r>
  </si>
  <si>
    <t xml:space="preserve"> - Servizio Universale (US)</t>
  </si>
  <si>
    <t xml:space="preserve"> - Non Servizio Universale (non US)</t>
  </si>
  <si>
    <r>
      <t xml:space="preserve">Pacchi nazionali </t>
    </r>
    <r>
      <rPr>
        <i/>
        <sz val="12"/>
        <color indexed="8"/>
        <rFont val="Calibri"/>
        <family val="2"/>
      </rPr>
      <t>(Domestic parcels)</t>
    </r>
    <r>
      <rPr>
        <sz val="12"/>
        <color indexed="8"/>
        <rFont val="Calibri"/>
        <family val="2"/>
      </rPr>
      <t xml:space="preserve"> (SU+ non SU)</t>
    </r>
  </si>
  <si>
    <r>
      <t xml:space="preserve">Corrispondenza SU </t>
    </r>
    <r>
      <rPr>
        <i/>
        <sz val="12"/>
        <color indexed="8"/>
        <rFont val="Calibri"/>
        <family val="2"/>
      </rPr>
      <t>(US mail)</t>
    </r>
  </si>
  <si>
    <r>
      <t xml:space="preserve">Corrispondenza non SU </t>
    </r>
    <r>
      <rPr>
        <i/>
        <sz val="12"/>
        <color indexed="8"/>
        <rFont val="Calibri"/>
        <family val="2"/>
      </rPr>
      <t>(Non US mail)</t>
    </r>
  </si>
  <si>
    <r>
      <t>Pacchi internazionali (</t>
    </r>
    <r>
      <rPr>
        <i/>
        <sz val="12"/>
        <color indexed="8"/>
        <rFont val="Calibri"/>
        <family val="2"/>
      </rPr>
      <t>Crossborder parcels</t>
    </r>
    <r>
      <rPr>
        <sz val="12"/>
        <color indexed="8"/>
        <rFont val="Calibri"/>
        <family val="2"/>
      </rPr>
      <t xml:space="preserve">) (In+Out) </t>
    </r>
  </si>
  <si>
    <t>Totale corrispondenza (Total mail)</t>
  </si>
  <si>
    <r>
      <t>Pacchi nazionali - (SU+ non SU) (</t>
    </r>
    <r>
      <rPr>
        <i/>
        <sz val="12"/>
        <color indexed="8"/>
        <rFont val="Calibri"/>
        <family val="2"/>
      </rPr>
      <t>Domestic parcels - US + non US</t>
    </r>
    <r>
      <rPr>
        <sz val="12"/>
        <color indexed="8"/>
        <rFont val="Calibri"/>
        <family val="2"/>
      </rPr>
      <t>)</t>
    </r>
  </si>
  <si>
    <r>
      <t>Pacchi internazionali (</t>
    </r>
    <r>
      <rPr>
        <i/>
        <sz val="12"/>
        <color indexed="8"/>
        <rFont val="Calibri"/>
        <family val="2"/>
      </rPr>
      <t>Crossborder</t>
    </r>
    <r>
      <rPr>
        <i/>
        <sz val="12"/>
        <color indexed="8"/>
        <rFont val="Calibri"/>
        <family val="2"/>
      </rPr>
      <t xml:space="preserve"> </t>
    </r>
    <r>
      <rPr>
        <i/>
        <sz val="12"/>
        <color indexed="8"/>
        <rFont val="Calibri"/>
        <family val="2"/>
      </rPr>
      <t>parcels</t>
    </r>
    <r>
      <rPr>
        <sz val="12"/>
        <color indexed="8"/>
        <rFont val="Calibri"/>
        <family val="2"/>
      </rPr>
      <t xml:space="preserve">) (Inb+Outb) </t>
    </r>
  </si>
  <si>
    <r>
      <t>Totale corrispondenza + pacchi (</t>
    </r>
    <r>
      <rPr>
        <b/>
        <i/>
        <sz val="12"/>
        <color indexed="8"/>
        <rFont val="Calibri"/>
        <family val="2"/>
      </rPr>
      <t>Total mail + parcels)</t>
    </r>
  </si>
  <si>
    <r>
      <t>Pacchi internazionali (</t>
    </r>
    <r>
      <rPr>
        <i/>
        <sz val="12"/>
        <color indexed="8"/>
        <rFont val="Calibri"/>
        <family val="2"/>
      </rPr>
      <t>Crossborder parcels</t>
    </r>
    <r>
      <rPr>
        <sz val="12"/>
        <color indexed="8"/>
        <rFont val="Calibri"/>
        <family val="2"/>
      </rPr>
      <t xml:space="preserve">) (Inb+Outb) </t>
    </r>
  </si>
  <si>
    <r>
      <t xml:space="preserve">Pacchi nazionali </t>
    </r>
    <r>
      <rPr>
        <i/>
        <sz val="12"/>
        <color indexed="8"/>
        <rFont val="Calibri"/>
        <family val="2"/>
      </rPr>
      <t>(Domestic parcels)</t>
    </r>
    <r>
      <rPr>
        <sz val="12"/>
        <color indexed="8"/>
        <rFont val="Calibri"/>
        <family val="2"/>
      </rPr>
      <t xml:space="preserve"> (SU + non SU)</t>
    </r>
  </si>
  <si>
    <r>
      <t>Pacchi internazionali (</t>
    </r>
    <r>
      <rPr>
        <i/>
        <sz val="12"/>
        <color indexed="8"/>
        <rFont val="Calibri"/>
        <family val="2"/>
      </rPr>
      <t>Crossborder parcels</t>
    </r>
    <r>
      <rPr>
        <sz val="12"/>
        <color indexed="8"/>
        <rFont val="Calibri"/>
        <family val="2"/>
      </rPr>
      <t xml:space="preserve">) (Inb + Outb) </t>
    </r>
  </si>
  <si>
    <r>
      <t>Corrispondenza (SU + non SU) (</t>
    </r>
    <r>
      <rPr>
        <b/>
        <i/>
        <sz val="12"/>
        <rFont val="Calibri"/>
        <family val="2"/>
      </rPr>
      <t>US + non US mail</t>
    </r>
    <r>
      <rPr>
        <b/>
        <sz val="12"/>
        <rFont val="Calibri"/>
        <family val="2"/>
      </rPr>
      <t>) (%)</t>
    </r>
  </si>
  <si>
    <r>
      <t>Pacchi internazionali (</t>
    </r>
    <r>
      <rPr>
        <i/>
        <sz val="12"/>
        <color indexed="8"/>
        <rFont val="Calibri"/>
        <family val="2"/>
      </rPr>
      <t>Crossborder</t>
    </r>
    <r>
      <rPr>
        <i/>
        <sz val="12"/>
        <color indexed="8"/>
        <rFont val="Calibri"/>
        <family val="2"/>
      </rPr>
      <t xml:space="preserve"> parcels</t>
    </r>
    <r>
      <rPr>
        <sz val="12"/>
        <color indexed="8"/>
        <rFont val="Calibri"/>
        <family val="2"/>
      </rPr>
      <t xml:space="preserve">) (Inb + Outb) </t>
    </r>
  </si>
  <si>
    <r>
      <t>Pacchi nazionali - (SU + non SU) (</t>
    </r>
    <r>
      <rPr>
        <i/>
        <sz val="12"/>
        <color indexed="8"/>
        <rFont val="Calibri"/>
        <family val="2"/>
      </rPr>
      <t>Domestic parcels - US + non US</t>
    </r>
    <r>
      <rPr>
        <sz val="12"/>
        <color indexed="8"/>
        <rFont val="Calibri"/>
        <family val="2"/>
      </rPr>
      <t>)</t>
    </r>
  </si>
  <si>
    <t>Mail and parcels</t>
  </si>
  <si>
    <r>
      <t>Corrispondenza  (</t>
    </r>
    <r>
      <rPr>
        <b/>
        <i/>
        <sz val="12"/>
        <rFont val="Calibri"/>
        <family val="2"/>
      </rPr>
      <t>Mail</t>
    </r>
    <r>
      <rPr>
        <b/>
        <sz val="12"/>
        <rFont val="Calibri"/>
        <family val="2"/>
      </rPr>
      <t>)</t>
    </r>
  </si>
  <si>
    <r>
      <t>Corrispondenza (</t>
    </r>
    <r>
      <rPr>
        <b/>
        <i/>
        <sz val="12"/>
        <rFont val="Calibri"/>
        <family val="2"/>
      </rPr>
      <t>Mail</t>
    </r>
    <r>
      <rPr>
        <b/>
        <sz val="12"/>
        <rFont val="Calibri"/>
        <family val="2"/>
      </rPr>
      <t>) (%)</t>
    </r>
  </si>
  <si>
    <r>
      <t>Invii singoli nazionali - SU (</t>
    </r>
    <r>
      <rPr>
        <i/>
        <sz val="12"/>
        <color indexed="8"/>
        <rFont val="Calibri"/>
        <family val="2"/>
      </rPr>
      <t>domestic single items - US</t>
    </r>
    <r>
      <rPr>
        <sz val="12"/>
        <color indexed="8"/>
        <rFont val="Calibri"/>
        <family val="2"/>
      </rPr>
      <t>)</t>
    </r>
  </si>
  <si>
    <r>
      <t>Invii multipli nazionali - SU (</t>
    </r>
    <r>
      <rPr>
        <i/>
        <sz val="12"/>
        <color indexed="8"/>
        <rFont val="Calibri"/>
        <family val="2"/>
      </rPr>
      <t>domestic multiple items - US</t>
    </r>
    <r>
      <rPr>
        <sz val="12"/>
        <color indexed="8"/>
        <rFont val="Calibri"/>
        <family val="2"/>
      </rPr>
      <t>)</t>
    </r>
  </si>
  <si>
    <r>
      <t>Invii singoli nazionali - no SU (</t>
    </r>
    <r>
      <rPr>
        <i/>
        <sz val="12"/>
        <color indexed="8"/>
        <rFont val="Calibri"/>
        <family val="2"/>
      </rPr>
      <t>domestic single items - non US</t>
    </r>
    <r>
      <rPr>
        <sz val="12"/>
        <color indexed="8"/>
        <rFont val="Calibri"/>
        <family val="2"/>
      </rPr>
      <t>)</t>
    </r>
  </si>
  <si>
    <r>
      <t>Invii multipli nazionali - no SU (</t>
    </r>
    <r>
      <rPr>
        <i/>
        <sz val="12"/>
        <color indexed="8"/>
        <rFont val="Calibri"/>
        <family val="2"/>
      </rPr>
      <t>domestic multiple items - non US</t>
    </r>
    <r>
      <rPr>
        <sz val="12"/>
        <color indexed="8"/>
        <rFont val="Calibri"/>
        <family val="2"/>
      </rPr>
      <t>)</t>
    </r>
  </si>
  <si>
    <t>Totale Internazionali</t>
  </si>
  <si>
    <t>Totale Nazionali</t>
  </si>
  <si>
    <r>
      <t xml:space="preserve">Var.  </t>
    </r>
    <r>
      <rPr>
        <b/>
        <i/>
        <sz val="12"/>
        <color indexed="8"/>
        <rFont val="Calibri"/>
        <family val="2"/>
      </rPr>
      <t>(chg) 
%</t>
    </r>
  </si>
  <si>
    <t>Set 20</t>
  </si>
  <si>
    <t>Sept 20</t>
  </si>
  <si>
    <t xml:space="preserve"> Dic 20</t>
  </si>
  <si>
    <t>Dec 20</t>
  </si>
  <si>
    <t>4T18</t>
  </si>
  <si>
    <t>4T19</t>
  </si>
  <si>
    <t>4T20</t>
  </si>
  <si>
    <t>Ita</t>
  </si>
  <si>
    <t>Spa</t>
  </si>
  <si>
    <t>Ger</t>
  </si>
  <si>
    <t>EU27</t>
  </si>
  <si>
    <t>Fra</t>
  </si>
  <si>
    <t>2T18</t>
  </si>
  <si>
    <t>3T18</t>
  </si>
  <si>
    <t>1T19</t>
  </si>
  <si>
    <t>2T19</t>
  </si>
  <si>
    <t>3T19</t>
  </si>
  <si>
    <t>1T20</t>
  </si>
  <si>
    <t>2T20</t>
  </si>
  <si>
    <t>3T20</t>
  </si>
  <si>
    <t>1T21</t>
  </si>
  <si>
    <t>Rete fissa - Fixed network</t>
  </si>
  <si>
    <t xml:space="preserve"> - Rame / Copper</t>
  </si>
  <si>
    <t xml:space="preserve"> - FTTC</t>
  </si>
  <si>
    <t xml:space="preserve"> - FTTH</t>
  </si>
  <si>
    <t xml:space="preserve"> - FWA</t>
  </si>
  <si>
    <t xml:space="preserve"> - DSL</t>
  </si>
  <si>
    <t>Rete mobile - Mobile network</t>
  </si>
  <si>
    <t>MVNO (mln)</t>
  </si>
  <si>
    <t>Principali indicatori/Serie storica - Main indicators/Time series</t>
  </si>
  <si>
    <t xml:space="preserve"> - &lt; 30 Mbps</t>
  </si>
  <si>
    <t xml:space="preserve"> - = 30 Mbps; &lt; 100 Mbps</t>
  </si>
  <si>
    <t xml:space="preserve"> - ≥ 100 Mbps</t>
  </si>
  <si>
    <t xml:space="preserve"> % by speed</t>
  </si>
  <si>
    <t>Residential lines (mln)</t>
  </si>
  <si>
    <t>Business lines (mln)</t>
  </si>
  <si>
    <t>Servizi di corrispondenza (Mail)</t>
  </si>
  <si>
    <t>Pacchi (Parcels)</t>
  </si>
  <si>
    <r>
      <t xml:space="preserve"> - Corrispondenza SU </t>
    </r>
    <r>
      <rPr>
        <i/>
        <sz val="12"/>
        <color indexed="8"/>
        <rFont val="Calibri"/>
        <family val="2"/>
      </rPr>
      <t>(US mail)</t>
    </r>
  </si>
  <si>
    <r>
      <t xml:space="preserve"> - Corrispondenza non SU </t>
    </r>
    <r>
      <rPr>
        <i/>
        <sz val="12"/>
        <color indexed="8"/>
        <rFont val="Calibri"/>
        <family val="2"/>
      </rPr>
      <t>(Non US mail)</t>
    </r>
  </si>
  <si>
    <r>
      <t xml:space="preserve"> - Pacchi nazionali </t>
    </r>
    <r>
      <rPr>
        <i/>
        <sz val="12"/>
        <color indexed="8"/>
        <rFont val="Calibri"/>
        <family val="2"/>
      </rPr>
      <t>(Domestic parcels)</t>
    </r>
    <r>
      <rPr>
        <sz val="12"/>
        <color indexed="8"/>
        <rFont val="Calibri"/>
        <family val="2"/>
      </rPr>
      <t xml:space="preserve"> (SU+ non SU)</t>
    </r>
  </si>
  <si>
    <r>
      <t xml:space="preserve"> - Pacchi internazionali (</t>
    </r>
    <r>
      <rPr>
        <i/>
        <sz val="12"/>
        <color indexed="8"/>
        <rFont val="Calibri"/>
        <family val="2"/>
      </rPr>
      <t>Crossborder parcels</t>
    </r>
    <r>
      <rPr>
        <sz val="12"/>
        <color indexed="8"/>
        <rFont val="Calibri"/>
        <family val="2"/>
      </rPr>
      <t xml:space="preserve">) (In+Out) </t>
    </r>
  </si>
  <si>
    <t>Ricavi - Revenues (mln €)</t>
  </si>
  <si>
    <t>Volumi - Volumes (mln)</t>
  </si>
  <si>
    <t xml:space="preserve"> Mar 21</t>
  </si>
  <si>
    <t>Accessi per tecnologia (Access by technology) (%)</t>
  </si>
  <si>
    <t xml:space="preserve"> - o/w Human (mln)</t>
  </si>
  <si>
    <t xml:space="preserve"> - o/w M2M (mln)</t>
  </si>
  <si>
    <r>
      <t xml:space="preserve">Altri </t>
    </r>
    <r>
      <rPr>
        <i/>
        <sz val="12"/>
        <color indexed="8"/>
        <rFont val="Calibri"/>
        <family val="2"/>
      </rPr>
      <t>(Others)</t>
    </r>
  </si>
  <si>
    <t>2T21</t>
  </si>
  <si>
    <t>Gennaio</t>
  </si>
  <si>
    <t>Febbraio</t>
  </si>
  <si>
    <t>Marzo</t>
  </si>
  <si>
    <t>January</t>
  </si>
  <si>
    <t>February</t>
  </si>
  <si>
    <t>March</t>
  </si>
  <si>
    <t>Download</t>
  </si>
  <si>
    <t>Upload</t>
  </si>
  <si>
    <t>Traffico complessivo giornaliero - Daily total data traffic (Petabyte-PB)</t>
  </si>
  <si>
    <t>Zettabyte -ZB</t>
  </si>
  <si>
    <t>Corrispondenza SU (SU mail)</t>
  </si>
  <si>
    <t>Corrispondenza non SU (Non SU mail)</t>
  </si>
  <si>
    <t>Pacchi nazionali (Domestic parcels) (SU+ non SU)</t>
  </si>
  <si>
    <t>Pacchi internazionali   - parcel services volumes (crossborders parcels)</t>
  </si>
  <si>
    <r>
      <t>Corrispondenza complessiva -</t>
    </r>
    <r>
      <rPr>
        <b/>
        <i/>
        <sz val="14"/>
        <rFont val="Calibri"/>
        <family val="2"/>
      </rPr>
      <t xml:space="preserve"> Total mail</t>
    </r>
  </si>
  <si>
    <t>Variazione/Change in %</t>
  </si>
  <si>
    <r>
      <t xml:space="preserve">Pacchi complessivi - </t>
    </r>
    <r>
      <rPr>
        <b/>
        <i/>
        <sz val="14"/>
        <rFont val="Calibri"/>
        <family val="2"/>
      </rPr>
      <t>Total parcels</t>
    </r>
  </si>
  <si>
    <t xml:space="preserve">Pacchi internazionali (Crossborder parcels) (In+Out) </t>
  </si>
  <si>
    <t>Mln €</t>
  </si>
  <si>
    <t>Giu 21</t>
  </si>
  <si>
    <t>Jun 21</t>
  </si>
  <si>
    <t>Variazione - Changes (in %)</t>
  </si>
  <si>
    <r>
      <t>Osservatorio sulle comunicazioni -</t>
    </r>
    <r>
      <rPr>
        <b/>
        <i/>
        <sz val="36"/>
        <color indexed="8"/>
        <rFont val="Calibri"/>
        <family val="2"/>
      </rPr>
      <t xml:space="preserve"> Communications Monitoring markets system</t>
    </r>
  </si>
  <si>
    <t>Servizi di corrispondenza - Variazione annuale  - Mail services - yearly changes (%)</t>
  </si>
  <si>
    <r>
      <t xml:space="preserve">Valori cumulati / 12mesi  
Cumulative values / 12 month </t>
    </r>
    <r>
      <rPr>
        <b/>
        <sz val="12"/>
        <color indexed="8"/>
        <rFont val="Calibri"/>
        <family val="2"/>
      </rPr>
      <t>(mln €)</t>
    </r>
  </si>
  <si>
    <r>
      <t xml:space="preserve">Valori trimestrali 
Quarterly values  </t>
    </r>
    <r>
      <rPr>
        <b/>
        <sz val="12"/>
        <color indexed="8"/>
        <rFont val="Calibri"/>
        <family val="2"/>
      </rPr>
      <t>(mln €)</t>
    </r>
  </si>
  <si>
    <r>
      <t xml:space="preserve">Valori cumulati / 12mesi 
Cumulative values / 12 month </t>
    </r>
    <r>
      <rPr>
        <b/>
        <sz val="12"/>
        <color indexed="8"/>
        <rFont val="Calibri"/>
        <family val="2"/>
      </rPr>
      <t>(mln units)</t>
    </r>
  </si>
  <si>
    <t xml:space="preserve"> - SU</t>
  </si>
  <si>
    <t xml:space="preserve"> - no SU</t>
  </si>
  <si>
    <r>
      <t xml:space="preserve">Su ricavi da inizio anno - </t>
    </r>
    <r>
      <rPr>
        <b/>
        <i/>
        <sz val="14"/>
        <color indexed="8"/>
        <rFont val="Calibri"/>
        <family val="2"/>
      </rPr>
      <t>Revenues b.y. (in %)</t>
    </r>
  </si>
  <si>
    <t>Monrif Group</t>
  </si>
  <si>
    <t>Caltagirone Editore</t>
  </si>
  <si>
    <t xml:space="preserve">Gruppo Amodei </t>
  </si>
  <si>
    <r>
      <t xml:space="preserve">3. Servizi di corrispondenza e consegna pacchi - </t>
    </r>
    <r>
      <rPr>
        <b/>
        <i/>
        <u/>
        <sz val="24"/>
        <rFont val="Calibri"/>
        <family val="2"/>
      </rPr>
      <t xml:space="preserve">Mail and parcel services </t>
    </r>
  </si>
  <si>
    <t>Prime Time</t>
  </si>
  <si>
    <t>(02.00-25.59)</t>
  </si>
  <si>
    <t>(20.30-22.30)</t>
  </si>
  <si>
    <t>in milioni</t>
  </si>
  <si>
    <t>Complessive</t>
  </si>
  <si>
    <t>Nazionali</t>
  </si>
  <si>
    <t>Locali</t>
  </si>
  <si>
    <t>Cartacee</t>
  </si>
  <si>
    <t>Digitali</t>
  </si>
  <si>
    <t>Nazionali - sportivi</t>
  </si>
  <si>
    <t>Locali-Altre testate</t>
  </si>
  <si>
    <t>Copie cartacee</t>
  </si>
  <si>
    <t>Copie digitali</t>
  </si>
  <si>
    <t>Variazione (chg) in %</t>
  </si>
  <si>
    <t>p.p.</t>
  </si>
  <si>
    <r>
      <t xml:space="preserve">Altri - </t>
    </r>
    <r>
      <rPr>
        <i/>
        <sz val="12"/>
        <color theme="1"/>
        <rFont val="Calibri"/>
        <family val="2"/>
        <scheme val="minor"/>
      </rPr>
      <t>others</t>
    </r>
  </si>
  <si>
    <t>3T21</t>
  </si>
  <si>
    <t>Quote di mercato  
Market shares (%)</t>
  </si>
  <si>
    <t>Set 21</t>
  </si>
  <si>
    <t>Sept 21</t>
  </si>
  <si>
    <t>Rai 1 (Tg1) (13:30)</t>
  </si>
  <si>
    <t>Rai 2 (Tg2) (13:00)</t>
  </si>
  <si>
    <t>Rai 3 (Tg3) (12:00)</t>
  </si>
  <si>
    <t>Rai 3 (TgR) (14:00)</t>
  </si>
  <si>
    <t>Rete 4 (Tg4) (12:00)</t>
  </si>
  <si>
    <t>Canale 5 (Tg5) (13:00)</t>
  </si>
  <si>
    <t>Italia 1 (Studio Aperto) (12:25)</t>
  </si>
  <si>
    <t>La 7 (TgLa7) (13:30)</t>
  </si>
  <si>
    <t>Rai 1 (Tg1) (20:00)</t>
  </si>
  <si>
    <t>Rai 2 (Tg2) (20:30)</t>
  </si>
  <si>
    <t>Rai 3 (Tg3) (19:00)</t>
  </si>
  <si>
    <t>Rai 3 (TgR) (19:30)</t>
  </si>
  <si>
    <t>Rete 4 (Tg4) (19:00)</t>
  </si>
  <si>
    <t>Canale 5 (Tg5) (20:00)</t>
  </si>
  <si>
    <t>Italia 1 (Studio Aperto) (18:30)</t>
  </si>
  <si>
    <t>La 7 (TgLa7) (20:00)</t>
  </si>
  <si>
    <t>Totale</t>
  </si>
  <si>
    <t>TGCOM24</t>
  </si>
  <si>
    <t>Fanpage</t>
  </si>
  <si>
    <t>Amazon</t>
  </si>
  <si>
    <t>eBay</t>
  </si>
  <si>
    <t>Subito.it</t>
  </si>
  <si>
    <t>AliExpress</t>
  </si>
  <si>
    <t>Lidl</t>
  </si>
  <si>
    <t>Stocard</t>
  </si>
  <si>
    <t>Google</t>
  </si>
  <si>
    <t>Utenti unici 
Unique audience (mln)</t>
  </si>
  <si>
    <t>Edizioni comprese tra le 18:30  e le 20:30</t>
  </si>
  <si>
    <t>milioni</t>
  </si>
  <si>
    <t>Edizioni comprese</t>
  </si>
  <si>
    <t>18:30 - 20:30</t>
  </si>
  <si>
    <t>Facebook</t>
  </si>
  <si>
    <t>Microsoft</t>
  </si>
  <si>
    <t>ItaliaOnline</t>
  </si>
  <si>
    <t>Utenti unici/unique users (mln)</t>
  </si>
  <si>
    <t>Utenti unici / Active universe (mln)</t>
  </si>
  <si>
    <t>Sito/Site</t>
  </si>
  <si>
    <t>Edizioni comprese tra le 12:00 e le 14:30</t>
  </si>
  <si>
    <t>Nazionali-economici</t>
  </si>
  <si>
    <t>Dazn</t>
  </si>
  <si>
    <t>Utenti unici complessivi
Total unique audience (mln)</t>
  </si>
  <si>
    <t>Fonte: elaborazioni Autorità su dati Audiweb</t>
  </si>
  <si>
    <t>Fonte: elaborazioni Autorità su dati ADS</t>
  </si>
  <si>
    <t>Fonte: elaborazioni Autorità su dati Auditel</t>
  </si>
  <si>
    <r>
      <t xml:space="preserve">4. I prezzi dei servizi di comunicazione - </t>
    </r>
    <r>
      <rPr>
        <b/>
        <i/>
        <u/>
        <sz val="24"/>
        <color indexed="9"/>
        <rFont val="Calibri"/>
        <family val="2"/>
      </rPr>
      <t>Prices in communication services</t>
    </r>
  </si>
  <si>
    <t>dec-21</t>
  </si>
  <si>
    <t>4T21</t>
  </si>
  <si>
    <r>
      <t>Totale corrispondenza + pacchi (</t>
    </r>
    <r>
      <rPr>
        <b/>
        <i/>
        <sz val="12"/>
        <rFont val="Calibri"/>
        <family val="2"/>
      </rPr>
      <t>Total mail + parcels)</t>
    </r>
  </si>
  <si>
    <t>Dic 21</t>
  </si>
  <si>
    <t>Dec 21</t>
  </si>
  <si>
    <t>Var/chg %</t>
  </si>
  <si>
    <t>Period</t>
  </si>
  <si>
    <t>YoY</t>
  </si>
  <si>
    <r>
      <t xml:space="preserve">Totale - </t>
    </r>
    <r>
      <rPr>
        <b/>
        <i/>
        <sz val="12"/>
        <color theme="1"/>
        <rFont val="Calibri"/>
        <family val="2"/>
        <scheme val="minor"/>
      </rPr>
      <t>Total</t>
    </r>
  </si>
  <si>
    <t>Nazionali-Generalisti Top 5</t>
  </si>
  <si>
    <t>Nazionali-Generalisti - Altri</t>
  </si>
  <si>
    <t>in migliaia/giorno</t>
  </si>
  <si>
    <t>Var./Chg. %</t>
  </si>
  <si>
    <t>RCS MediaGroup</t>
  </si>
  <si>
    <t>Corriere della Sera</t>
  </si>
  <si>
    <t>La Repubblica</t>
  </si>
  <si>
    <t>Il Messaggero</t>
  </si>
  <si>
    <t>Il Fatto Quotidiano</t>
  </si>
  <si>
    <t>Trova Prezzi</t>
  </si>
  <si>
    <t>Media World</t>
  </si>
  <si>
    <r>
      <t xml:space="preserve">Ore di navigazione (mln)
</t>
    </r>
    <r>
      <rPr>
        <b/>
        <i/>
        <sz val="12"/>
        <color theme="1"/>
        <rFont val="Calibri"/>
        <family val="2"/>
        <scheme val="minor"/>
      </rPr>
      <t xml:space="preserve">Time </t>
    </r>
    <r>
      <rPr>
        <b/>
        <sz val="12"/>
        <color theme="1"/>
        <rFont val="Calibri"/>
        <family val="2"/>
        <scheme val="minor"/>
      </rPr>
      <t>spent (mln hours)</t>
    </r>
  </si>
  <si>
    <t>Amazon Prime Video</t>
  </si>
  <si>
    <t>Disney+</t>
  </si>
  <si>
    <t>Sailpost</t>
  </si>
  <si>
    <r>
      <t xml:space="preserve">1. Comunicazioni elettroniche - </t>
    </r>
    <r>
      <rPr>
        <b/>
        <i/>
        <u/>
        <sz val="24"/>
        <color indexed="9"/>
        <rFont val="Calibri"/>
        <family val="2"/>
      </rPr>
      <t>Digital communications</t>
    </r>
  </si>
  <si>
    <r>
      <t xml:space="preserve">2. Media e piattaforme - </t>
    </r>
    <r>
      <rPr>
        <b/>
        <i/>
        <u/>
        <sz val="24"/>
        <color theme="0"/>
        <rFont val="Calibri"/>
        <family val="2"/>
        <scheme val="minor"/>
      </rPr>
      <t>Media and platforms</t>
    </r>
  </si>
  <si>
    <r>
      <t xml:space="preserve">Accessi diretti complessivi - </t>
    </r>
    <r>
      <rPr>
        <b/>
        <i/>
        <sz val="12"/>
        <rFont val="Calibri"/>
        <family val="2"/>
        <scheme val="minor"/>
      </rPr>
      <t>Total access lines</t>
    </r>
    <r>
      <rPr>
        <b/>
        <sz val="12"/>
        <rFont val="Calibri"/>
        <family val="2"/>
        <scheme val="minor"/>
      </rPr>
      <t xml:space="preserve"> (mln)</t>
    </r>
  </si>
  <si>
    <r>
      <t>Linee complessive - (</t>
    </r>
    <r>
      <rPr>
        <b/>
        <i/>
        <sz val="12"/>
        <color theme="1"/>
        <rFont val="Calibri"/>
        <family val="2"/>
        <scheme val="minor"/>
      </rPr>
      <t>Total sim)</t>
    </r>
    <r>
      <rPr>
        <b/>
        <sz val="12"/>
        <color theme="1"/>
        <rFont val="Calibri"/>
        <family val="2"/>
        <scheme val="minor"/>
      </rPr>
      <t xml:space="preserve"> (mln)</t>
    </r>
  </si>
  <si>
    <r>
      <t xml:space="preserve">        - residenziali </t>
    </r>
    <r>
      <rPr>
        <b/>
        <i/>
        <sz val="12"/>
        <color theme="1"/>
        <rFont val="Calibri"/>
        <family val="2"/>
        <scheme val="minor"/>
      </rPr>
      <t>(residential)</t>
    </r>
  </si>
  <si>
    <r>
      <t xml:space="preserve">        - affari </t>
    </r>
    <r>
      <rPr>
        <b/>
        <i/>
        <sz val="12"/>
        <color theme="1"/>
        <rFont val="Calibri"/>
        <family val="2"/>
        <scheme val="minor"/>
      </rPr>
      <t>(business)</t>
    </r>
  </si>
  <si>
    <r>
      <t xml:space="preserve">        - prepagate</t>
    </r>
    <r>
      <rPr>
        <b/>
        <i/>
        <sz val="12"/>
        <color theme="1"/>
        <rFont val="Calibri"/>
        <family val="2"/>
        <scheme val="minor"/>
      </rPr>
      <t xml:space="preserve"> (prepaid)</t>
    </r>
  </si>
  <si>
    <r>
      <t xml:space="preserve">        - abbonamento</t>
    </r>
    <r>
      <rPr>
        <b/>
        <i/>
        <sz val="12"/>
        <color theme="1"/>
        <rFont val="Calibri"/>
        <family val="2"/>
        <scheme val="minor"/>
      </rPr>
      <t xml:space="preserve"> (postpaid)</t>
    </r>
  </si>
  <si>
    <r>
      <t>Sim con traffico dati - (</t>
    </r>
    <r>
      <rPr>
        <b/>
        <i/>
        <sz val="12"/>
        <rFont val="Calibri"/>
        <family val="2"/>
        <scheme val="minor"/>
      </rPr>
      <t>Sim data traffic</t>
    </r>
    <r>
      <rPr>
        <b/>
        <sz val="12"/>
        <rFont val="Calibri"/>
        <family val="2"/>
        <scheme val="minor"/>
      </rPr>
      <t>) (mln)</t>
    </r>
  </si>
  <si>
    <r>
      <t>MNP - n.ro operazioni-valori cumulati (</t>
    </r>
    <r>
      <rPr>
        <b/>
        <i/>
        <sz val="12"/>
        <rFont val="Calibri"/>
        <family val="2"/>
        <scheme val="minor"/>
      </rPr>
      <t>number of operations - cumulative values</t>
    </r>
    <r>
      <rPr>
        <b/>
        <sz val="12"/>
        <rFont val="Calibri"/>
        <family val="2"/>
        <scheme val="minor"/>
      </rPr>
      <t>) (mln)</t>
    </r>
  </si>
  <si>
    <r>
      <t xml:space="preserve">Valori da inizio anno / </t>
    </r>
    <r>
      <rPr>
        <b/>
        <i/>
        <sz val="11"/>
        <color theme="1"/>
        <rFont val="Calibri"/>
        <family val="2"/>
        <scheme val="minor"/>
      </rPr>
      <t>b.y. values</t>
    </r>
  </si>
  <si>
    <t>12:00 - 14:30</t>
  </si>
  <si>
    <t xml:space="preserve"> </t>
  </si>
  <si>
    <t>1T22</t>
  </si>
  <si>
    <t>2022 vs 2021</t>
  </si>
  <si>
    <t>2022 vs 2019</t>
  </si>
  <si>
    <t>Sky Italia</t>
  </si>
  <si>
    <t xml:space="preserve"> Mar 22</t>
  </si>
  <si>
    <t>Pacchi (SU+non SU)</t>
  </si>
  <si>
    <t>Parcels (US + non US)</t>
  </si>
  <si>
    <t>Spettatori (mln)</t>
  </si>
  <si>
    <t>Altre</t>
  </si>
  <si>
    <t>Share (%)</t>
  </si>
  <si>
    <t>Prime time (20.30-22.30)</t>
  </si>
  <si>
    <t>Traffico dati per sim "voce &amp; dati" (Gigabyte-GB)</t>
  </si>
  <si>
    <t>Variazione/chg (%)</t>
  </si>
  <si>
    <t xml:space="preserve">Principali piattaforme /Main platforms </t>
  </si>
  <si>
    <t xml:space="preserve"> (media -avg/mln)</t>
  </si>
  <si>
    <t>(totale ore - total hours /mln)</t>
  </si>
  <si>
    <r>
      <t>Posta transfrontaliera - SU (</t>
    </r>
    <r>
      <rPr>
        <i/>
        <sz val="12"/>
        <color indexed="8"/>
        <rFont val="Calibri"/>
        <family val="2"/>
      </rPr>
      <t>crossborder items</t>
    </r>
    <r>
      <rPr>
        <sz val="12"/>
        <color indexed="8"/>
        <rFont val="Calibri"/>
        <family val="2"/>
      </rPr>
      <t>)</t>
    </r>
  </si>
  <si>
    <r>
      <t>Posta transfrontaliera - no SU (</t>
    </r>
    <r>
      <rPr>
        <i/>
        <sz val="12"/>
        <color indexed="8"/>
        <rFont val="Calibri"/>
        <family val="2"/>
      </rPr>
      <t>crossborder items</t>
    </r>
    <r>
      <rPr>
        <sz val="12"/>
        <color indexed="8"/>
        <rFont val="Calibri"/>
        <family val="2"/>
      </rPr>
      <t>)</t>
    </r>
  </si>
  <si>
    <r>
      <t>Notifiche atti giudiziari (Judiciary Acts' notifications</t>
    </r>
    <r>
      <rPr>
        <sz val="12"/>
        <color indexed="8"/>
        <rFont val="Calibri"/>
        <family val="2"/>
      </rPr>
      <t>)</t>
    </r>
  </si>
  <si>
    <r>
      <t>Nazionali SU (</t>
    </r>
    <r>
      <rPr>
        <i/>
        <sz val="12"/>
        <color indexed="8"/>
        <rFont val="Calibri"/>
        <family val="2"/>
      </rPr>
      <t>US domestic</t>
    </r>
    <r>
      <rPr>
        <sz val="12"/>
        <color theme="1"/>
        <rFont val="Calibri"/>
        <family val="2"/>
        <scheme val="minor"/>
      </rPr>
      <t>)</t>
    </r>
  </si>
  <si>
    <r>
      <t>Nazionali non SU (</t>
    </r>
    <r>
      <rPr>
        <i/>
        <sz val="12"/>
        <color indexed="8"/>
        <rFont val="Calibri"/>
        <family val="2"/>
      </rPr>
      <t>Non US domestic</t>
    </r>
    <r>
      <rPr>
        <sz val="12"/>
        <color theme="1"/>
        <rFont val="Calibri"/>
        <family val="2"/>
        <scheme val="minor"/>
      </rPr>
      <t>)</t>
    </r>
  </si>
  <si>
    <r>
      <t>Internazionali SU (</t>
    </r>
    <r>
      <rPr>
        <i/>
        <sz val="12"/>
        <color indexed="8"/>
        <rFont val="Calibri"/>
        <family val="2"/>
      </rPr>
      <t>US crossborder</t>
    </r>
    <r>
      <rPr>
        <sz val="12"/>
        <color theme="1"/>
        <rFont val="Calibri"/>
        <family val="2"/>
        <scheme val="minor"/>
      </rPr>
      <t>)</t>
    </r>
  </si>
  <si>
    <r>
      <t>Internazionali non SU (</t>
    </r>
    <r>
      <rPr>
        <i/>
        <sz val="12"/>
        <color indexed="8"/>
        <rFont val="Calibri"/>
        <family val="2"/>
      </rPr>
      <t>Non US crossborder)</t>
    </r>
  </si>
  <si>
    <r>
      <t>Invii multipli nazionali - SU + no SU (</t>
    </r>
    <r>
      <rPr>
        <i/>
        <sz val="12"/>
        <color indexed="8"/>
        <rFont val="Calibri"/>
        <family val="2"/>
      </rPr>
      <t xml:space="preserve">domestic multiple items - US + non US </t>
    </r>
    <r>
      <rPr>
        <sz val="12"/>
        <color indexed="8"/>
        <rFont val="Calibri"/>
        <family val="2"/>
      </rPr>
      <t>)</t>
    </r>
  </si>
  <si>
    <r>
      <t>Invii singoli nazionali - SU + no SU (</t>
    </r>
    <r>
      <rPr>
        <i/>
        <sz val="12"/>
        <color indexed="8"/>
        <rFont val="Calibri"/>
        <family val="2"/>
      </rPr>
      <t>domestic single items - US + non US)</t>
    </r>
  </si>
  <si>
    <r>
      <t>Posta transfrontaliera - SU + no SU (</t>
    </r>
    <r>
      <rPr>
        <i/>
        <sz val="12"/>
        <color indexed="8"/>
        <rFont val="Calibri"/>
        <family val="2"/>
      </rPr>
      <t>crossborder items - US + non US</t>
    </r>
    <r>
      <rPr>
        <sz val="12"/>
        <color indexed="8"/>
        <rFont val="Calibri"/>
        <family val="2"/>
      </rPr>
      <t>)</t>
    </r>
  </si>
  <si>
    <r>
      <t>Notifiche atti giudiziari (</t>
    </r>
    <r>
      <rPr>
        <i/>
        <sz val="12"/>
        <color theme="1"/>
        <rFont val="Calibri"/>
        <family val="2"/>
        <scheme val="minor"/>
      </rPr>
      <t>Judiciary Acts' notifications</t>
    </r>
    <r>
      <rPr>
        <sz val="12"/>
        <color indexed="8"/>
        <rFont val="Calibri"/>
        <family val="2"/>
      </rPr>
      <t>)</t>
    </r>
  </si>
  <si>
    <r>
      <t>Posta transfrontaliera - SU (</t>
    </r>
    <r>
      <rPr>
        <i/>
        <sz val="12"/>
        <color indexed="8"/>
        <rFont val="Calibri"/>
        <family val="2"/>
      </rPr>
      <t>crossborder items - US</t>
    </r>
    <r>
      <rPr>
        <sz val="12"/>
        <color indexed="8"/>
        <rFont val="Calibri"/>
        <family val="2"/>
      </rPr>
      <t>)</t>
    </r>
  </si>
  <si>
    <r>
      <t>Posta transfrontaliera - no SU (</t>
    </r>
    <r>
      <rPr>
        <i/>
        <sz val="12"/>
        <color indexed="8"/>
        <rFont val="Calibri"/>
        <family val="2"/>
      </rPr>
      <t>crossborder items - non US</t>
    </r>
    <r>
      <rPr>
        <sz val="12"/>
        <color indexed="8"/>
        <rFont val="Calibri"/>
        <family val="2"/>
      </rPr>
      <t>)</t>
    </r>
  </si>
  <si>
    <r>
      <t>Invii multipli nazionali - SU + no SU (</t>
    </r>
    <r>
      <rPr>
        <i/>
        <sz val="12"/>
        <color rgb="FF000000"/>
        <rFont val="Calibri"/>
        <family val="2"/>
      </rPr>
      <t>domestic multiple items - US + non US</t>
    </r>
    <r>
      <rPr>
        <sz val="12"/>
        <color indexed="8"/>
        <rFont val="Calibri"/>
        <family val="2"/>
      </rPr>
      <t>)</t>
    </r>
  </si>
  <si>
    <r>
      <t>Invii singoli nazionali - SU + no SU (</t>
    </r>
    <r>
      <rPr>
        <i/>
        <sz val="12"/>
        <color indexed="8"/>
        <rFont val="Calibri"/>
        <family val="2"/>
      </rPr>
      <t>domestic single items - US + non US</t>
    </r>
    <r>
      <rPr>
        <sz val="12"/>
        <color rgb="FF000000"/>
        <rFont val="Calibri"/>
        <family val="2"/>
      </rPr>
      <t>)</t>
    </r>
  </si>
  <si>
    <t>Mln units</t>
  </si>
  <si>
    <r>
      <rPr>
        <b/>
        <sz val="20"/>
        <color theme="0"/>
        <rFont val="Calibri"/>
        <family val="2"/>
      </rPr>
      <t xml:space="preserve">Rete fissa - </t>
    </r>
    <r>
      <rPr>
        <b/>
        <i/>
        <sz val="20"/>
        <color theme="0"/>
        <rFont val="Calibri"/>
        <family val="2"/>
      </rPr>
      <t>Fixed network</t>
    </r>
  </si>
  <si>
    <r>
      <rPr>
        <b/>
        <sz val="20"/>
        <color theme="0"/>
        <rFont val="Calibri"/>
        <family val="2"/>
      </rPr>
      <t>Rete mobile</t>
    </r>
    <r>
      <rPr>
        <b/>
        <i/>
        <sz val="20"/>
        <color theme="0"/>
        <rFont val="Calibri"/>
        <family val="2"/>
      </rPr>
      <t xml:space="preserve"> - Mobile network</t>
    </r>
  </si>
  <si>
    <r>
      <t xml:space="preserve">Editoria quotidiana - </t>
    </r>
    <r>
      <rPr>
        <b/>
        <i/>
        <sz val="20"/>
        <color theme="0"/>
        <rFont val="Calibri"/>
        <family val="2"/>
      </rPr>
      <t>Daily press</t>
    </r>
  </si>
  <si>
    <r>
      <t xml:space="preserve">Piattaforme - </t>
    </r>
    <r>
      <rPr>
        <b/>
        <i/>
        <sz val="20"/>
        <color theme="0"/>
        <rFont val="Calibri"/>
        <family val="2"/>
      </rPr>
      <t>Platforms</t>
    </r>
  </si>
  <si>
    <r>
      <t xml:space="preserve">Televisione   - </t>
    </r>
    <r>
      <rPr>
        <b/>
        <i/>
        <sz val="20"/>
        <color theme="0"/>
        <rFont val="Calibri"/>
        <family val="2"/>
        <scheme val="minor"/>
      </rPr>
      <t>Television (DVB-T &amp; Sat)</t>
    </r>
  </si>
  <si>
    <t>Comcast/Sky</t>
  </si>
  <si>
    <t>Cairo/La7</t>
  </si>
  <si>
    <t>21-22</t>
  </si>
  <si>
    <t>18-22</t>
  </si>
  <si>
    <t>Now/Sky</t>
  </si>
  <si>
    <r>
      <t>Nazionali no SU (</t>
    </r>
    <r>
      <rPr>
        <i/>
        <sz val="12"/>
        <color indexed="8"/>
        <rFont val="Calibri"/>
        <family val="2"/>
      </rPr>
      <t>Non US domestic</t>
    </r>
    <r>
      <rPr>
        <sz val="12"/>
        <color theme="1"/>
        <rFont val="Calibri"/>
        <family val="2"/>
        <scheme val="minor"/>
      </rPr>
      <t>)</t>
    </r>
  </si>
  <si>
    <r>
      <t xml:space="preserve">Corrispondenza no SU </t>
    </r>
    <r>
      <rPr>
        <i/>
        <sz val="12"/>
        <color indexed="8"/>
        <rFont val="Calibri"/>
        <family val="2"/>
      </rPr>
      <t>(Non US mail)</t>
    </r>
  </si>
  <si>
    <r>
      <t>Quote di mercato 
(</t>
    </r>
    <r>
      <rPr>
        <b/>
        <i/>
        <sz val="12"/>
        <color indexed="8"/>
        <rFont val="Calibri"/>
        <family val="2"/>
      </rPr>
      <t>market shares</t>
    </r>
    <r>
      <rPr>
        <b/>
        <sz val="12"/>
        <color indexed="8"/>
        <rFont val="Calibri"/>
        <family val="2"/>
      </rPr>
      <t>)  (%)</t>
    </r>
  </si>
  <si>
    <t>jun-22</t>
  </si>
  <si>
    <t>Aprile</t>
  </si>
  <si>
    <t>Maggio</t>
  </si>
  <si>
    <t>Giugno</t>
  </si>
  <si>
    <t>April</t>
  </si>
  <si>
    <t>May</t>
  </si>
  <si>
    <t>June</t>
  </si>
  <si>
    <t>Traffico dati per linea broadband  - data traffic by broadband line (Gigabyte-GB)</t>
  </si>
  <si>
    <t>2T22</t>
  </si>
  <si>
    <t>Giu 22</t>
  </si>
  <si>
    <t>Jun 22</t>
  </si>
  <si>
    <t>1T18</t>
  </si>
  <si>
    <t>Sky</t>
  </si>
  <si>
    <t>PostePay</t>
  </si>
  <si>
    <t>BBBell</t>
  </si>
  <si>
    <t>Micso</t>
  </si>
  <si>
    <t>1T</t>
  </si>
  <si>
    <t>Q1</t>
  </si>
  <si>
    <t>2T</t>
  </si>
  <si>
    <t>Q2</t>
  </si>
  <si>
    <r>
      <t>Giorno medio -</t>
    </r>
    <r>
      <rPr>
        <b/>
        <i/>
        <sz val="14"/>
        <color theme="1"/>
        <rFont val="Calibri"/>
        <family val="2"/>
        <scheme val="minor"/>
      </rPr>
      <t xml:space="preserve"> Avg daily</t>
    </r>
    <r>
      <rPr>
        <b/>
        <sz val="14"/>
        <color theme="1"/>
        <rFont val="Calibri"/>
        <family val="2"/>
        <scheme val="minor"/>
      </rPr>
      <t xml:space="preserve"> (02.00-25.59)</t>
    </r>
  </si>
  <si>
    <r>
      <t xml:space="preserve">2.1   Ascolti complessivi delle emittenti nazionali -  </t>
    </r>
    <r>
      <rPr>
        <b/>
        <i/>
        <sz val="12"/>
        <color rgb="FFFFFFFF"/>
        <rFont val="Calibri"/>
        <family val="2"/>
      </rPr>
      <t xml:space="preserve">Total </t>
    </r>
    <r>
      <rPr>
        <b/>
        <sz val="12"/>
        <color rgb="FFFFFFFF"/>
        <rFont val="Calibri"/>
        <family val="2"/>
      </rPr>
      <t>a</t>
    </r>
    <r>
      <rPr>
        <b/>
        <i/>
        <sz val="12"/>
        <color rgb="FFFFFFFF"/>
        <rFont val="Calibri"/>
        <family val="2"/>
      </rPr>
      <t>udience of national broadcaster</t>
    </r>
  </si>
  <si>
    <r>
      <t>2.2   Ascolti dei principali gruppi televisivi -</t>
    </r>
    <r>
      <rPr>
        <b/>
        <sz val="12"/>
        <color rgb="FFFFFFFF"/>
        <rFont val="Calibri"/>
        <family val="2"/>
      </rPr>
      <t xml:space="preserve"> </t>
    </r>
    <r>
      <rPr>
        <b/>
        <i/>
        <sz val="12"/>
        <color rgb="FFFFFFFF"/>
        <rFont val="Calibri"/>
        <family val="2"/>
      </rPr>
      <t xml:space="preserve">Leading TV broadcaster by audience </t>
    </r>
  </si>
  <si>
    <r>
      <rPr>
        <b/>
        <sz val="14"/>
        <color indexed="9"/>
        <rFont val="Calibri"/>
        <family val="2"/>
      </rPr>
      <t xml:space="preserve">4.1   Indici generali e principali utilities </t>
    </r>
    <r>
      <rPr>
        <b/>
        <i/>
        <sz val="14"/>
        <color indexed="9"/>
        <rFont val="Calibri"/>
        <family val="2"/>
      </rPr>
      <t xml:space="preserve">- </t>
    </r>
    <r>
      <rPr>
        <b/>
        <i/>
        <sz val="12"/>
        <color rgb="FFFFFFFF"/>
        <rFont val="Calibri"/>
        <family val="2"/>
      </rPr>
      <t xml:space="preserve">General indexes and main utilities </t>
    </r>
    <r>
      <rPr>
        <b/>
        <i/>
        <sz val="14"/>
        <color indexed="9"/>
        <rFont val="Calibri"/>
        <family val="2"/>
      </rPr>
      <t>(2010=100)</t>
    </r>
  </si>
  <si>
    <r>
      <rPr>
        <b/>
        <sz val="14"/>
        <color indexed="9"/>
        <rFont val="Calibri"/>
        <family val="2"/>
      </rPr>
      <t>4.2   Telefonia fissa e mobile</t>
    </r>
    <r>
      <rPr>
        <b/>
        <i/>
        <sz val="14"/>
        <color indexed="9"/>
        <rFont val="Calibri"/>
        <family val="2"/>
      </rPr>
      <t xml:space="preserve"> - </t>
    </r>
    <r>
      <rPr>
        <b/>
        <i/>
        <sz val="12"/>
        <color rgb="FFFFFFFF"/>
        <rFont val="Calibri"/>
        <family val="2"/>
      </rPr>
      <t>Fixed and mobile telephony</t>
    </r>
    <r>
      <rPr>
        <b/>
        <i/>
        <sz val="14"/>
        <color indexed="9"/>
        <rFont val="Calibri"/>
        <family val="2"/>
      </rPr>
      <t xml:space="preserve"> (2010=100)</t>
    </r>
  </si>
  <si>
    <r>
      <rPr>
        <b/>
        <sz val="14"/>
        <color indexed="9"/>
        <rFont val="Calibri"/>
        <family val="2"/>
      </rPr>
      <t xml:space="preserve">4.3   Quotidiani, periodici tv e servizi postali </t>
    </r>
    <r>
      <rPr>
        <b/>
        <i/>
        <sz val="14"/>
        <color indexed="9"/>
        <rFont val="Calibri"/>
        <family val="2"/>
      </rPr>
      <t xml:space="preserve">- </t>
    </r>
    <r>
      <rPr>
        <b/>
        <i/>
        <sz val="12"/>
        <color rgb="FFFFFFFF"/>
        <rFont val="Calibri"/>
        <family val="2"/>
      </rPr>
      <t xml:space="preserve">Newspapers, magazines, TV and postal services </t>
    </r>
    <r>
      <rPr>
        <b/>
        <i/>
        <sz val="14"/>
        <color indexed="9"/>
        <rFont val="Calibri"/>
        <family val="2"/>
      </rPr>
      <t>(2010=100)</t>
    </r>
  </si>
  <si>
    <r>
      <rPr>
        <b/>
        <sz val="14"/>
        <color indexed="9"/>
        <rFont val="Calibri"/>
        <family val="2"/>
      </rPr>
      <t xml:space="preserve">4.4   Dinamiche dei prezzi in Europa </t>
    </r>
    <r>
      <rPr>
        <b/>
        <i/>
        <sz val="14"/>
        <color indexed="9"/>
        <rFont val="Calibri"/>
        <family val="2"/>
      </rPr>
      <t xml:space="preserve">- </t>
    </r>
    <r>
      <rPr>
        <b/>
        <i/>
        <sz val="12"/>
        <color rgb="FFFFFFFF"/>
        <rFont val="Calibri"/>
        <family val="2"/>
      </rPr>
      <t>European prices changing  (</t>
    </r>
    <r>
      <rPr>
        <b/>
        <i/>
        <sz val="14"/>
        <color indexed="9"/>
        <rFont val="Calibri"/>
        <family val="2"/>
      </rPr>
      <t>2015=100)</t>
    </r>
  </si>
  <si>
    <r>
      <t xml:space="preserve">3.2   Ricavi da servizi di corrispondenza (SU / non SU - base mensile)  - </t>
    </r>
    <r>
      <rPr>
        <b/>
        <i/>
        <sz val="12"/>
        <rFont val="Calibri"/>
        <family val="2"/>
      </rPr>
      <t>Mail services revenues (US / not US - monthly basis)</t>
    </r>
  </si>
  <si>
    <r>
      <t xml:space="preserve">3.3   Ricavi da servizi di consegna pacchi (Ita/Itz - base mensile) - </t>
    </r>
    <r>
      <rPr>
        <b/>
        <i/>
        <sz val="12"/>
        <rFont val="Calibri"/>
        <family val="2"/>
      </rPr>
      <t>Parcel services revenues (domestic / crossb. parcels - monthly basis)</t>
    </r>
  </si>
  <si>
    <r>
      <rPr>
        <b/>
        <sz val="14"/>
        <rFont val="Calibri"/>
        <family val="2"/>
      </rPr>
      <t>3.4   Trend storico dei ricavi  -</t>
    </r>
    <r>
      <rPr>
        <b/>
        <i/>
        <sz val="14"/>
        <rFont val="Calibri"/>
        <family val="2"/>
      </rPr>
      <t xml:space="preserve"> </t>
    </r>
    <r>
      <rPr>
        <b/>
        <i/>
        <sz val="12"/>
        <rFont val="Calibri"/>
        <family val="2"/>
      </rPr>
      <t>Revenues  trend</t>
    </r>
  </si>
  <si>
    <r>
      <t xml:space="preserve">3.5   Andamento dei volumi - </t>
    </r>
    <r>
      <rPr>
        <b/>
        <i/>
        <sz val="12"/>
        <rFont val="Calibri"/>
        <family val="2"/>
      </rPr>
      <t>Volumes trend</t>
    </r>
  </si>
  <si>
    <r>
      <t>3.6   Volumi da servizi di corrispondenza (SU / non SU - base mensile) -</t>
    </r>
    <r>
      <rPr>
        <b/>
        <i/>
        <sz val="14"/>
        <rFont val="Calibri"/>
        <family val="2"/>
      </rPr>
      <t xml:space="preserve"> </t>
    </r>
    <r>
      <rPr>
        <b/>
        <i/>
        <sz val="12"/>
        <rFont val="Calibri"/>
        <family val="2"/>
      </rPr>
      <t>Mail services volumes (US / not US - monthly basis)</t>
    </r>
  </si>
  <si>
    <r>
      <t>3.7   Volumi da servizi di consegna pacchi (Ita/Itz - base mensile) -</t>
    </r>
    <r>
      <rPr>
        <b/>
        <i/>
        <sz val="14"/>
        <rFont val="Calibri"/>
        <family val="2"/>
      </rPr>
      <t xml:space="preserve"> </t>
    </r>
    <r>
      <rPr>
        <b/>
        <i/>
        <sz val="12"/>
        <rFont val="Calibri"/>
        <family val="2"/>
      </rPr>
      <t>Parcel services volumes (dom./crossb. parcels - monthly basis)</t>
    </r>
  </si>
  <si>
    <r>
      <rPr>
        <b/>
        <sz val="14"/>
        <rFont val="Calibri"/>
        <family val="2"/>
      </rPr>
      <t>3.8   Trend storico dei volumi  -</t>
    </r>
    <r>
      <rPr>
        <b/>
        <i/>
        <sz val="14"/>
        <rFont val="Calibri"/>
        <family val="2"/>
      </rPr>
      <t xml:space="preserve"> </t>
    </r>
    <r>
      <rPr>
        <b/>
        <i/>
        <sz val="12"/>
        <rFont val="Calibri"/>
        <family val="2"/>
      </rPr>
      <t>Volumes  trend</t>
    </r>
  </si>
  <si>
    <r>
      <rPr>
        <b/>
        <sz val="14"/>
        <rFont val="Calibri"/>
        <family val="2"/>
      </rPr>
      <t xml:space="preserve">3.9   Il quadro concorrenziale - </t>
    </r>
    <r>
      <rPr>
        <b/>
        <i/>
        <sz val="12"/>
        <rFont val="Calibri"/>
        <family val="2"/>
      </rPr>
      <t>The competitive framework</t>
    </r>
  </si>
  <si>
    <r>
      <t xml:space="preserve">3.10 Trend storico dei ricavi unitari (media ultimi 12 mesi) - </t>
    </r>
    <r>
      <rPr>
        <b/>
        <i/>
        <sz val="12"/>
        <rFont val="Calibri"/>
        <family val="2"/>
      </rPr>
      <t>Revenues per unit</t>
    </r>
    <r>
      <rPr>
        <b/>
        <sz val="12"/>
        <rFont val="Calibri"/>
        <family val="2"/>
      </rPr>
      <t xml:space="preserve"> </t>
    </r>
    <r>
      <rPr>
        <b/>
        <i/>
        <sz val="12"/>
        <rFont val="Calibri"/>
        <family val="2"/>
      </rPr>
      <t>trend (avg last 12 months )</t>
    </r>
  </si>
  <si>
    <r>
      <t xml:space="preserve">Principali indicatori/Serie storica - </t>
    </r>
    <r>
      <rPr>
        <b/>
        <i/>
        <sz val="16"/>
        <color rgb="FFFFFF00"/>
        <rFont val="Calibri"/>
        <family val="2"/>
      </rPr>
      <t>Main indicators/Time series</t>
    </r>
  </si>
  <si>
    <r>
      <t xml:space="preserve">Principali indicatori/Serie storica - </t>
    </r>
    <r>
      <rPr>
        <b/>
        <i/>
        <sz val="16"/>
        <rFont val="Calibri"/>
        <family val="2"/>
      </rPr>
      <t>Main indicators/Time series</t>
    </r>
  </si>
  <si>
    <t xml:space="preserve">Netflix </t>
  </si>
  <si>
    <t>Fonte: elaborazioni Autorità su dati ComScore</t>
  </si>
  <si>
    <t>Mediaset**</t>
  </si>
  <si>
    <t>SKY</t>
  </si>
  <si>
    <t>- di cui SKY TG24</t>
  </si>
  <si>
    <t>RAI</t>
  </si>
  <si>
    <t>- di cui RaiPlay</t>
  </si>
  <si>
    <t>- di cui News Mediaset Sites</t>
  </si>
  <si>
    <t>Ore di navigazione (mln)
Time spent (mln hours)</t>
  </si>
  <si>
    <t xml:space="preserve">** Mediaset total hours are those relating to the component News Mediaset Sites due to an editorial choice which does not allow to separate the part of the paid services related to Mediaset Infinity. </t>
  </si>
  <si>
    <r>
      <t xml:space="preserve">Distribuzione in % (base annuale) - </t>
    </r>
    <r>
      <rPr>
        <b/>
        <i/>
        <u/>
        <sz val="12"/>
        <color indexed="8"/>
        <rFont val="Calibri"/>
        <family val="2"/>
      </rPr>
      <t>Distribution % (yearly basis)</t>
    </r>
  </si>
  <si>
    <r>
      <t xml:space="preserve">Accessi / lines BB/UBB (mln) </t>
    </r>
    <r>
      <rPr>
        <b/>
        <sz val="12"/>
        <color rgb="FFFF0000"/>
        <rFont val="Calibri"/>
        <family val="2"/>
        <scheme val="minor"/>
      </rPr>
      <t>(*)</t>
    </r>
  </si>
  <si>
    <r>
      <rPr>
        <b/>
        <i/>
        <sz val="11"/>
        <color rgb="FFFF0000"/>
        <rFont val="Calibri"/>
        <family val="2"/>
        <scheme val="minor"/>
      </rPr>
      <t>(*)</t>
    </r>
    <r>
      <rPr>
        <b/>
        <i/>
        <sz val="11"/>
        <color theme="1"/>
        <rFont val="Calibri"/>
        <family val="2"/>
        <scheme val="minor"/>
      </rPr>
      <t xml:space="preserve"> - incl. CNET Table 3: "Other not NGA"+"Other NGA" declared by operators</t>
    </r>
  </si>
  <si>
    <t xml:space="preserve">Variazione/chg (%) </t>
  </si>
  <si>
    <t xml:space="preserve">Variazione/chg (migl./thous) </t>
  </si>
  <si>
    <t>Var./chg (%)</t>
  </si>
  <si>
    <t>Var./chg (p.p.)</t>
  </si>
  <si>
    <r>
      <rPr>
        <b/>
        <sz val="14"/>
        <color indexed="9"/>
        <rFont val="Calibri"/>
        <family val="2"/>
      </rPr>
      <t xml:space="preserve">1.1   Accessi diretti complessivi  - </t>
    </r>
    <r>
      <rPr>
        <b/>
        <i/>
        <sz val="12"/>
        <color rgb="FFFFFFFF"/>
        <rFont val="Calibri"/>
        <family val="2"/>
      </rPr>
      <t>Total access lines</t>
    </r>
  </si>
  <si>
    <r>
      <rPr>
        <b/>
        <sz val="14"/>
        <color indexed="9"/>
        <rFont val="Calibri"/>
        <family val="2"/>
      </rPr>
      <t>1.2   Accessi broadband e ultrabroadband -</t>
    </r>
    <r>
      <rPr>
        <b/>
        <i/>
        <sz val="12"/>
        <color rgb="FFFFFFFF"/>
        <rFont val="Calibri"/>
        <family val="2"/>
      </rPr>
      <t xml:space="preserve"> Broadband and ultrabroadband lines</t>
    </r>
  </si>
  <si>
    <t>sept-22</t>
  </si>
  <si>
    <t>Luglio</t>
  </si>
  <si>
    <t>Agosto</t>
  </si>
  <si>
    <t>Settembre</t>
  </si>
  <si>
    <t>Q3</t>
  </si>
  <si>
    <t>July</t>
  </si>
  <si>
    <t>August</t>
  </si>
  <si>
    <t>September</t>
  </si>
  <si>
    <t>3T</t>
  </si>
  <si>
    <t>3T22</t>
  </si>
  <si>
    <t>Set 22</t>
  </si>
  <si>
    <t>Sept 22</t>
  </si>
  <si>
    <r>
      <t>2.3   Ascolti dei principali canali televisivi -</t>
    </r>
    <r>
      <rPr>
        <b/>
        <sz val="12"/>
        <color rgb="FFFFFFFF"/>
        <rFont val="Calibri"/>
        <family val="2"/>
      </rPr>
      <t xml:space="preserve"> </t>
    </r>
    <r>
      <rPr>
        <b/>
        <i/>
        <sz val="12"/>
        <color rgb="FFFFFFFF"/>
        <rFont val="Calibri"/>
        <family val="2"/>
      </rPr>
      <t xml:space="preserve">Leading TV channels by audience </t>
    </r>
  </si>
  <si>
    <r>
      <t>2.4   Ascolti complessivi dei principali TG nazionali</t>
    </r>
    <r>
      <rPr>
        <b/>
        <i/>
        <sz val="14"/>
        <color rgb="FFFFFFFF"/>
        <rFont val="Calibri"/>
        <family val="2"/>
      </rPr>
      <t xml:space="preserve">  - </t>
    </r>
    <r>
      <rPr>
        <b/>
        <i/>
        <sz val="12"/>
        <color rgb="FFFFFFFF"/>
        <rFont val="Calibri"/>
        <family val="2"/>
      </rPr>
      <t xml:space="preserve">Total audience  of the main national news programs </t>
    </r>
  </si>
  <si>
    <r>
      <t>2.5   Ascolti giornalieri medi dei principali TG nazionali nel giorno medio da inizio anno</t>
    </r>
    <r>
      <rPr>
        <b/>
        <i/>
        <sz val="14"/>
        <color rgb="FFFFFFFF"/>
        <rFont val="Calibri"/>
        <family val="2"/>
      </rPr>
      <t xml:space="preserve"> -</t>
    </r>
    <r>
      <rPr>
        <b/>
        <i/>
        <sz val="12"/>
        <color rgb="FFFFFFFF"/>
        <rFont val="Calibri"/>
        <family val="2"/>
      </rPr>
      <t xml:space="preserve"> Avg monthly audience of main national news programs since b.y.</t>
    </r>
  </si>
  <si>
    <r>
      <t>2.6   Copie giornaliere vendute da inizio anno  -</t>
    </r>
    <r>
      <rPr>
        <b/>
        <sz val="12"/>
        <color rgb="FFFFFFFF"/>
        <rFont val="Calibri"/>
        <family val="2"/>
      </rPr>
      <t xml:space="preserve"> </t>
    </r>
    <r>
      <rPr>
        <b/>
        <i/>
        <sz val="12"/>
        <color rgb="FFFFFFFF"/>
        <rFont val="Calibri"/>
        <family val="2"/>
      </rPr>
      <t xml:space="preserve">Daily copies sold since b.y. </t>
    </r>
    <r>
      <rPr>
        <b/>
        <sz val="14"/>
        <color rgb="FFFFFFFF"/>
        <rFont val="Calibri"/>
        <family val="2"/>
      </rPr>
      <t>(1/2)</t>
    </r>
  </si>
  <si>
    <r>
      <t xml:space="preserve">2.7   Copie giornaliere vendute da inizio anno  - </t>
    </r>
    <r>
      <rPr>
        <b/>
        <i/>
        <sz val="12"/>
        <color rgb="FFFFFFFF"/>
        <rFont val="Calibri"/>
        <family val="2"/>
      </rPr>
      <t>Daily copies sold since b.y</t>
    </r>
    <r>
      <rPr>
        <b/>
        <sz val="12"/>
        <color rgb="FFFFFFFF"/>
        <rFont val="Calibri"/>
        <family val="2"/>
      </rPr>
      <t xml:space="preserve"> </t>
    </r>
    <r>
      <rPr>
        <b/>
        <sz val="14"/>
        <color rgb="FFFFFFFF"/>
        <rFont val="Calibri"/>
        <family val="2"/>
      </rPr>
      <t>(2/2)</t>
    </r>
  </si>
  <si>
    <r>
      <t xml:space="preserve">2.8   Vendite complessive e distribuzione per principali gruppi editoriali da inizio anno - </t>
    </r>
    <r>
      <rPr>
        <b/>
        <i/>
        <sz val="12"/>
        <color rgb="FFFFFFFF"/>
        <rFont val="Calibri"/>
        <family val="2"/>
      </rPr>
      <t>Volume sales and shares by main publishing groups since b.</t>
    </r>
    <r>
      <rPr>
        <b/>
        <sz val="12"/>
        <color rgb="FFFFFFFF"/>
        <rFont val="Calibri"/>
        <family val="2"/>
      </rPr>
      <t>y.</t>
    </r>
  </si>
  <si>
    <r>
      <t xml:space="preserve">2.9   Utenti unici dei siti/app dei principali operatori - </t>
    </r>
    <r>
      <rPr>
        <b/>
        <i/>
        <sz val="12"/>
        <color rgb="FFFFFFFF"/>
        <rFont val="Calibri"/>
        <family val="2"/>
      </rPr>
      <t xml:space="preserve">Main websites/app unique users </t>
    </r>
  </si>
  <si>
    <r>
      <t xml:space="preserve">2.10   Utenti unici dei siti/app di informazione generalista - </t>
    </r>
    <r>
      <rPr>
        <b/>
        <i/>
        <sz val="12"/>
        <color rgb="FFFFFFFF"/>
        <rFont val="Calibri"/>
        <family val="2"/>
      </rPr>
      <t>General press websites/app unique users</t>
    </r>
  </si>
  <si>
    <r>
      <t xml:space="preserve">2.11 Utenti unici dei siti/app di e-commerce - </t>
    </r>
    <r>
      <rPr>
        <b/>
        <i/>
        <sz val="12"/>
        <color rgb="FFFFFFFF"/>
        <rFont val="Calibri"/>
        <family val="2"/>
      </rPr>
      <t>E-commerce websites/app unique users</t>
    </r>
  </si>
  <si>
    <r>
      <t xml:space="preserve">2.12 Utenti unici delle piattaforme di servizi VOD a pagamento - </t>
    </r>
    <r>
      <rPr>
        <b/>
        <i/>
        <sz val="12"/>
        <color rgb="FFFFFFFF"/>
        <rFont val="Calibri"/>
        <family val="2"/>
      </rPr>
      <t>Pay video on demand platforms unique users</t>
    </r>
  </si>
  <si>
    <r>
      <t xml:space="preserve">2.13 Tempo speso sulle piattaforme di servizi VOD a pagamento - </t>
    </r>
    <r>
      <rPr>
        <b/>
        <i/>
        <sz val="12"/>
        <color rgb="FFFFFFFF"/>
        <rFont val="Calibri"/>
        <family val="2"/>
      </rPr>
      <t>Time spent on pay video on demand  platforms</t>
    </r>
  </si>
  <si>
    <r>
      <t xml:space="preserve">2.14 Utenti unici delle piattaforme di servizi VOD gratuiti - </t>
    </r>
    <r>
      <rPr>
        <b/>
        <i/>
        <sz val="12"/>
        <color rgb="FFFFFFFF"/>
        <rFont val="Calibri"/>
        <family val="2"/>
      </rPr>
      <t>Free video on demand platforms unique users</t>
    </r>
  </si>
  <si>
    <r>
      <t xml:space="preserve">2.15 Tempo speso sulle piattaforme di servizi VOD gratuiti - </t>
    </r>
    <r>
      <rPr>
        <b/>
        <i/>
        <sz val="12"/>
        <color rgb="FFFFFFFF"/>
        <rFont val="Calibri"/>
        <family val="2"/>
      </rPr>
      <t>Time spent on free video on demand  platforms</t>
    </r>
  </si>
  <si>
    <r>
      <t>Totale (</t>
    </r>
    <r>
      <rPr>
        <b/>
        <i/>
        <sz val="12"/>
        <color theme="1"/>
        <rFont val="Calibri"/>
        <family val="2"/>
        <scheme val="minor"/>
      </rPr>
      <t>Total</t>
    </r>
    <r>
      <rPr>
        <b/>
        <sz val="12"/>
        <color theme="1"/>
        <rFont val="Calibri"/>
        <family val="2"/>
        <scheme val="minor"/>
      </rPr>
      <t>)</t>
    </r>
  </si>
  <si>
    <t>Tiscali (*)</t>
  </si>
  <si>
    <t>(*) - include Linkem</t>
  </si>
  <si>
    <t>Go internet</t>
  </si>
  <si>
    <t>Rai 1</t>
  </si>
  <si>
    <t>Rai 2</t>
  </si>
  <si>
    <t>Rai 3</t>
  </si>
  <si>
    <t>Canale 5</t>
  </si>
  <si>
    <t>Italia 1</t>
  </si>
  <si>
    <t>Rete 4</t>
  </si>
  <si>
    <t>La7</t>
  </si>
  <si>
    <t>TV8</t>
  </si>
  <si>
    <t>Nove</t>
  </si>
  <si>
    <t xml:space="preserve"> '18-'22</t>
  </si>
  <si>
    <t xml:space="preserve"> '21-'22</t>
  </si>
  <si>
    <r>
      <t>Giorno medio -</t>
    </r>
    <r>
      <rPr>
        <b/>
        <i/>
        <sz val="12"/>
        <color theme="1"/>
        <rFont val="Calibri"/>
        <family val="2"/>
        <scheme val="minor"/>
      </rPr>
      <t xml:space="preserve"> Avg daily</t>
    </r>
    <r>
      <rPr>
        <b/>
        <sz val="12"/>
        <color theme="1"/>
        <rFont val="Calibri"/>
        <family val="2"/>
        <scheme val="minor"/>
      </rPr>
      <t xml:space="preserve"> (02.00-25.59)</t>
    </r>
  </si>
  <si>
    <t>Edizioni comprese tra le 18:30 e le 20:30</t>
  </si>
  <si>
    <t>Quotidiano Nazionale*</t>
  </si>
  <si>
    <t>ANSA</t>
  </si>
  <si>
    <t>Unieuro</t>
  </si>
  <si>
    <t>Now / Sky</t>
  </si>
  <si>
    <r>
      <t>Totale (</t>
    </r>
    <r>
      <rPr>
        <b/>
        <i/>
        <sz val="12"/>
        <color rgb="FFFF0000"/>
        <rFont val="Calibri"/>
        <family val="2"/>
      </rPr>
      <t>Total)</t>
    </r>
  </si>
  <si>
    <t>2021 vs 2020</t>
  </si>
  <si>
    <t>2020 vs 2019</t>
  </si>
  <si>
    <t>12/2022 (%)</t>
  </si>
  <si>
    <t>Var/Chg. vs 12/2021 (p.p.)</t>
  </si>
  <si>
    <t>dec-18</t>
  </si>
  <si>
    <t>dec-19</t>
  </si>
  <si>
    <t>dec-20</t>
  </si>
  <si>
    <t>dec-22</t>
  </si>
  <si>
    <t>Var. vs 12/21 (%)</t>
  </si>
  <si>
    <t>Ottobre</t>
  </si>
  <si>
    <t>Novembre</t>
  </si>
  <si>
    <t>Dicembre</t>
  </si>
  <si>
    <t>AVG 
12M</t>
  </si>
  <si>
    <t>4T</t>
  </si>
  <si>
    <t>Q4</t>
  </si>
  <si>
    <t>Tot. 
12M</t>
  </si>
  <si>
    <t>October</t>
  </si>
  <si>
    <t>November</t>
  </si>
  <si>
    <t>December</t>
  </si>
  <si>
    <t>4T22</t>
  </si>
  <si>
    <t>Gennaio-Dicembre</t>
  </si>
  <si>
    <t>January-December</t>
  </si>
  <si>
    <t>4Q18</t>
  </si>
  <si>
    <t>4Q19</t>
  </si>
  <si>
    <t>4Q20</t>
  </si>
  <si>
    <t>4Q21</t>
  </si>
  <si>
    <t>4Q22</t>
  </si>
  <si>
    <t>Diff/chg. vs 2021 (p.p.)</t>
  </si>
  <si>
    <t>Dic 22</t>
  </si>
  <si>
    <t>Dec 22</t>
  </si>
  <si>
    <r>
      <rPr>
        <b/>
        <sz val="16"/>
        <color indexed="12"/>
        <rFont val="Calibri"/>
        <family val="2"/>
      </rPr>
      <t>12-2022 / 12-2021</t>
    </r>
    <r>
      <rPr>
        <b/>
        <sz val="14"/>
        <color indexed="17"/>
        <rFont val="Calibri"/>
        <family val="2"/>
      </rPr>
      <t xml:space="preserve">
</t>
    </r>
    <r>
      <rPr>
        <b/>
        <sz val="18"/>
        <color indexed="17"/>
        <rFont val="Calibri"/>
        <family val="2"/>
      </rPr>
      <t>(1Y)</t>
    </r>
  </si>
  <si>
    <r>
      <rPr>
        <b/>
        <sz val="16"/>
        <color indexed="12"/>
        <rFont val="Calibri"/>
        <family val="2"/>
      </rPr>
      <t>12-2022 / 12-2017</t>
    </r>
    <r>
      <rPr>
        <b/>
        <sz val="14"/>
        <color indexed="17"/>
        <rFont val="Calibri"/>
        <family val="2"/>
      </rPr>
      <t xml:space="preserve">
</t>
    </r>
    <r>
      <rPr>
        <b/>
        <sz val="18"/>
        <color indexed="17"/>
        <rFont val="Calibri"/>
        <family val="2"/>
      </rPr>
      <t xml:space="preserve">(5Y) </t>
    </r>
  </si>
  <si>
    <r>
      <rPr>
        <b/>
        <sz val="16"/>
        <color indexed="12"/>
        <rFont val="Calibri"/>
        <family val="2"/>
      </rPr>
      <t>12-2022 / 12-2012</t>
    </r>
    <r>
      <rPr>
        <b/>
        <sz val="16"/>
        <color indexed="8"/>
        <rFont val="Calibri"/>
        <family val="2"/>
      </rPr>
      <t xml:space="preserve"> </t>
    </r>
    <r>
      <rPr>
        <b/>
        <sz val="14"/>
        <color indexed="8"/>
        <rFont val="Calibri"/>
        <family val="2"/>
      </rPr>
      <t xml:space="preserve">
</t>
    </r>
    <r>
      <rPr>
        <b/>
        <sz val="18"/>
        <color indexed="17"/>
        <rFont val="Calibri"/>
        <family val="2"/>
      </rPr>
      <t xml:space="preserve">(10Y) </t>
    </r>
  </si>
  <si>
    <r>
      <rPr>
        <b/>
        <sz val="14"/>
        <color indexed="9"/>
        <rFont val="Calibri"/>
        <family val="2"/>
      </rPr>
      <t>1.4   Accessi BB/UBB  per tecnologia</t>
    </r>
    <r>
      <rPr>
        <b/>
        <i/>
        <sz val="14"/>
        <color indexed="9"/>
        <rFont val="Calibri"/>
        <family val="2"/>
      </rPr>
      <t xml:space="preserve"> </t>
    </r>
    <r>
      <rPr>
        <b/>
        <sz val="14"/>
        <color indexed="9"/>
        <rFont val="Calibri"/>
        <family val="2"/>
      </rPr>
      <t>e operatore</t>
    </r>
    <r>
      <rPr>
        <b/>
        <i/>
        <sz val="14"/>
        <color indexed="9"/>
        <rFont val="Calibri"/>
        <family val="2"/>
      </rPr>
      <t xml:space="preserve"> - </t>
    </r>
    <r>
      <rPr>
        <b/>
        <i/>
        <sz val="12"/>
        <color rgb="FFFFFFFF"/>
        <rFont val="Calibri"/>
        <family val="2"/>
      </rPr>
      <t>BB/UBB lines by technology and operator</t>
    </r>
  </si>
  <si>
    <r>
      <rPr>
        <b/>
        <sz val="14"/>
        <color indexed="9"/>
        <rFont val="Calibri"/>
        <family val="2"/>
      </rPr>
      <t>1.6   Traffico dati medio giornaliero</t>
    </r>
    <r>
      <rPr>
        <b/>
        <i/>
        <sz val="14"/>
        <color indexed="9"/>
        <rFont val="Calibri"/>
        <family val="2"/>
      </rPr>
      <t xml:space="preserve"> - </t>
    </r>
    <r>
      <rPr>
        <b/>
        <i/>
        <sz val="12"/>
        <color rgb="FFFFFFFF"/>
        <rFont val="Calibri"/>
        <family val="2"/>
      </rPr>
      <t>Data traffic avg daily</t>
    </r>
    <r>
      <rPr>
        <b/>
        <i/>
        <sz val="14"/>
        <color indexed="9"/>
        <rFont val="Calibri"/>
        <family val="2"/>
      </rPr>
      <t xml:space="preserve"> </t>
    </r>
  </si>
  <si>
    <r>
      <rPr>
        <b/>
        <sz val="14"/>
        <color indexed="9"/>
        <rFont val="Calibri"/>
        <family val="2"/>
      </rPr>
      <t xml:space="preserve">1.5   Traffico dati - </t>
    </r>
    <r>
      <rPr>
        <b/>
        <i/>
        <sz val="14"/>
        <color rgb="FFFFFFFF"/>
        <rFont val="Calibri"/>
        <family val="2"/>
      </rPr>
      <t>Data traffic</t>
    </r>
    <r>
      <rPr>
        <b/>
        <sz val="14"/>
        <color indexed="9"/>
        <rFont val="Calibri"/>
        <family val="2"/>
      </rPr>
      <t>: download/upload</t>
    </r>
  </si>
  <si>
    <r>
      <rPr>
        <b/>
        <sz val="14"/>
        <color indexed="9"/>
        <rFont val="Calibri"/>
        <family val="2"/>
      </rPr>
      <t>1.10   Linee complessive</t>
    </r>
    <r>
      <rPr>
        <b/>
        <i/>
        <sz val="14"/>
        <color indexed="9"/>
        <rFont val="Calibri"/>
        <family val="2"/>
      </rPr>
      <t xml:space="preserve"> - </t>
    </r>
    <r>
      <rPr>
        <b/>
        <i/>
        <sz val="12"/>
        <color rgb="FFFFFFFF"/>
        <rFont val="Calibri"/>
        <family val="2"/>
      </rPr>
      <t>Total lines</t>
    </r>
  </si>
  <si>
    <r>
      <rPr>
        <b/>
        <sz val="14"/>
        <color indexed="9"/>
        <rFont val="Calibri"/>
        <family val="2"/>
      </rPr>
      <t xml:space="preserve">1.11   Sim "human" per tipologia di clientela </t>
    </r>
    <r>
      <rPr>
        <b/>
        <i/>
        <sz val="14"/>
        <color indexed="9"/>
        <rFont val="Calibri"/>
        <family val="2"/>
      </rPr>
      <t xml:space="preserve">- </t>
    </r>
    <r>
      <rPr>
        <b/>
        <i/>
        <sz val="12"/>
        <color rgb="FFFFFFFF"/>
        <rFont val="Calibri"/>
        <family val="2"/>
      </rPr>
      <t>"human" Sim by customer type</t>
    </r>
  </si>
  <si>
    <r>
      <rPr>
        <b/>
        <sz val="14"/>
        <color indexed="9"/>
        <rFont val="Calibri"/>
        <family val="2"/>
      </rPr>
      <t xml:space="preserve">1.12   Sim "human" per tipologia di contratto </t>
    </r>
    <r>
      <rPr>
        <b/>
        <i/>
        <sz val="14"/>
        <color indexed="9"/>
        <rFont val="Calibri"/>
        <family val="2"/>
      </rPr>
      <t xml:space="preserve">- </t>
    </r>
    <r>
      <rPr>
        <b/>
        <i/>
        <sz val="12"/>
        <color rgb="FFFFFFFF"/>
        <rFont val="Calibri"/>
        <family val="2"/>
      </rPr>
      <t>"human" Sim by contract type</t>
    </r>
  </si>
  <si>
    <r>
      <rPr>
        <b/>
        <sz val="14"/>
        <color indexed="9"/>
        <rFont val="Calibri"/>
        <family val="2"/>
      </rPr>
      <t xml:space="preserve">1.13 Traffico dati - </t>
    </r>
    <r>
      <rPr>
        <b/>
        <i/>
        <sz val="14"/>
        <color rgb="FFFFFFFF"/>
        <rFont val="Calibri"/>
        <family val="2"/>
      </rPr>
      <t>Data traffic</t>
    </r>
    <r>
      <rPr>
        <b/>
        <sz val="14"/>
        <color indexed="9"/>
        <rFont val="Calibri"/>
        <family val="2"/>
      </rPr>
      <t>: download/upload</t>
    </r>
  </si>
  <si>
    <r>
      <t>1.17 Portabilità del numero mobile -</t>
    </r>
    <r>
      <rPr>
        <b/>
        <i/>
        <sz val="14"/>
        <color theme="0"/>
        <rFont val="Calibri"/>
        <family val="2"/>
      </rPr>
      <t xml:space="preserve"> </t>
    </r>
    <r>
      <rPr>
        <b/>
        <i/>
        <sz val="12"/>
        <color rgb="FFFFFFFF"/>
        <rFont val="Calibri"/>
        <family val="2"/>
      </rPr>
      <t>Mobile number portability</t>
    </r>
  </si>
  <si>
    <r>
      <rPr>
        <b/>
        <sz val="14"/>
        <color theme="0"/>
        <rFont val="Calibri"/>
        <family val="2"/>
      </rPr>
      <t>1.3   Accessi BB/UBB  per tipologia di clientela e operatore</t>
    </r>
    <r>
      <rPr>
        <b/>
        <i/>
        <sz val="14"/>
        <color theme="0"/>
        <rFont val="Calibri"/>
        <family val="2"/>
      </rPr>
      <t xml:space="preserve"> - </t>
    </r>
    <r>
      <rPr>
        <b/>
        <i/>
        <sz val="12"/>
        <color theme="0"/>
        <rFont val="Calibri"/>
        <family val="2"/>
      </rPr>
      <t>BB/UBB lines by customer type and operator</t>
    </r>
  </si>
  <si>
    <r>
      <t xml:space="preserve">1.7   Traffico dati medio giornaliero per linea BB - </t>
    </r>
    <r>
      <rPr>
        <b/>
        <i/>
        <sz val="12"/>
        <color rgb="FFFFFFFF"/>
        <rFont val="Calibri"/>
        <family val="2"/>
      </rPr>
      <t>Avg daily data traffic per BB line</t>
    </r>
  </si>
  <si>
    <r>
      <t>1.14 Traffico dati medio giornaliero -</t>
    </r>
    <r>
      <rPr>
        <b/>
        <i/>
        <sz val="14"/>
        <color rgb="FFFFFFFF"/>
        <rFont val="Calibri"/>
        <family val="2"/>
      </rPr>
      <t xml:space="preserve"> </t>
    </r>
    <r>
      <rPr>
        <b/>
        <i/>
        <sz val="12"/>
        <color rgb="FFFFFFFF"/>
        <rFont val="Calibri"/>
        <family val="2"/>
      </rPr>
      <t>Data traffic daily avg</t>
    </r>
  </si>
  <si>
    <r>
      <t xml:space="preserve">1.15 Traffico dati medio giornaliero per sim "human" - </t>
    </r>
    <r>
      <rPr>
        <b/>
        <i/>
        <sz val="12"/>
        <color rgb="FFFFFFFF"/>
        <rFont val="Calibri"/>
        <family val="2"/>
      </rPr>
      <t>Data traffic daily avg per "human" sim</t>
    </r>
  </si>
  <si>
    <t>Dicembre/December  2022</t>
  </si>
  <si>
    <r>
      <rPr>
        <b/>
        <sz val="14"/>
        <rFont val="Calibri"/>
        <family val="2"/>
      </rPr>
      <t xml:space="preserve">3.1   Andamento dei ricavi (da inizio anno) - </t>
    </r>
    <r>
      <rPr>
        <b/>
        <sz val="12"/>
        <rFont val="Calibri"/>
        <family val="2"/>
      </rPr>
      <t>R</t>
    </r>
    <r>
      <rPr>
        <b/>
        <i/>
        <sz val="12"/>
        <rFont val="Calibri"/>
        <family val="2"/>
      </rPr>
      <t>evenues trend (b.y.)</t>
    </r>
  </si>
  <si>
    <t>Clientela residenziali</t>
  </si>
  <si>
    <t>Clientela affari</t>
  </si>
  <si>
    <t>Residential customers</t>
  </si>
  <si>
    <t>Business customers</t>
  </si>
  <si>
    <t>Linee BB/UBB (mln)</t>
  </si>
  <si>
    <r>
      <t>Linee per operatore -</t>
    </r>
    <r>
      <rPr>
        <b/>
        <i/>
        <sz val="13"/>
        <color indexed="8"/>
        <rFont val="Calibri"/>
        <family val="2"/>
      </rPr>
      <t xml:space="preserve"> Lines by operator</t>
    </r>
    <r>
      <rPr>
        <b/>
        <sz val="13"/>
        <color indexed="8"/>
        <rFont val="Calibri"/>
        <family val="2"/>
      </rPr>
      <t xml:space="preserve"> (%)</t>
    </r>
  </si>
  <si>
    <r>
      <t>Linee per velocità -</t>
    </r>
    <r>
      <rPr>
        <b/>
        <i/>
        <sz val="13"/>
        <color indexed="8"/>
        <rFont val="Calibri"/>
        <family val="2"/>
      </rPr>
      <t xml:space="preserve"> Lines by speed</t>
    </r>
    <r>
      <rPr>
        <b/>
        <sz val="13"/>
        <color indexed="8"/>
        <rFont val="Calibri"/>
        <family val="2"/>
      </rPr>
      <t xml:space="preserve"> (%)</t>
    </r>
  </si>
  <si>
    <t>&lt; 30 Mbps</t>
  </si>
  <si>
    <t>≥ 30 Mbps; &lt; 100 Mbps</t>
  </si>
  <si>
    <t>≥ 100 Mbps</t>
  </si>
  <si>
    <r>
      <t xml:space="preserve">Totale - </t>
    </r>
    <r>
      <rPr>
        <i/>
        <sz val="12"/>
        <color indexed="8"/>
        <rFont val="Calibri"/>
        <family val="2"/>
      </rPr>
      <t>Total</t>
    </r>
  </si>
  <si>
    <t>Anno</t>
  </si>
  <si>
    <t>Mese</t>
  </si>
  <si>
    <t>sett.</t>
  </si>
  <si>
    <t>periodo</t>
  </si>
  <si>
    <t>feb.</t>
  </si>
  <si>
    <t>week 7</t>
  </si>
  <si>
    <t>10/2 - 16/2</t>
  </si>
  <si>
    <t>week 8</t>
  </si>
  <si>
    <t>17/2 - 23/2</t>
  </si>
  <si>
    <t>week 9</t>
  </si>
  <si>
    <t>24/2 - 1/3</t>
  </si>
  <si>
    <t>mar.</t>
  </si>
  <si>
    <t>week 10</t>
  </si>
  <si>
    <t>2/3 - 8/3</t>
  </si>
  <si>
    <t>week 11</t>
  </si>
  <si>
    <t>9/3 - 15/3</t>
  </si>
  <si>
    <t>week 12</t>
  </si>
  <si>
    <t>16/3 - 22/3</t>
  </si>
  <si>
    <t>week 13</t>
  </si>
  <si>
    <t>23/3 - 29/3</t>
  </si>
  <si>
    <t>week 14</t>
  </si>
  <si>
    <t>30/3 - 5/4</t>
  </si>
  <si>
    <t>apr.</t>
  </si>
  <si>
    <t>week 15</t>
  </si>
  <si>
    <t>6/4 - 12/4</t>
  </si>
  <si>
    <t>week 16</t>
  </si>
  <si>
    <t>13/4 - 19/4</t>
  </si>
  <si>
    <t>week 17</t>
  </si>
  <si>
    <t>20/4 - 26/4</t>
  </si>
  <si>
    <t>week 18</t>
  </si>
  <si>
    <t>27/4 - 3/5</t>
  </si>
  <si>
    <t>mag.</t>
  </si>
  <si>
    <t>week 19</t>
  </si>
  <si>
    <t>4/5 - 10/5</t>
  </si>
  <si>
    <t>week 20</t>
  </si>
  <si>
    <t>11/5 - 17/5</t>
  </si>
  <si>
    <t>week 21</t>
  </si>
  <si>
    <t>18/5 - 24/5</t>
  </si>
  <si>
    <t>week 22</t>
  </si>
  <si>
    <t>25/5 - 31/5</t>
  </si>
  <si>
    <t>giu.</t>
  </si>
  <si>
    <t>week 23</t>
  </si>
  <si>
    <t>1/6 - 7/6</t>
  </si>
  <si>
    <t>week 24</t>
  </si>
  <si>
    <t>8/6 - 14/6</t>
  </si>
  <si>
    <t>week 25</t>
  </si>
  <si>
    <t>15/6 - 21/6</t>
  </si>
  <si>
    <t>week 26</t>
  </si>
  <si>
    <t>22/6 - 28/6</t>
  </si>
  <si>
    <t>week 27</t>
  </si>
  <si>
    <t>29/6 - 5/7</t>
  </si>
  <si>
    <t>lug.</t>
  </si>
  <si>
    <t>week 28</t>
  </si>
  <si>
    <t>6/7 - 12/7</t>
  </si>
  <si>
    <t>week 29</t>
  </si>
  <si>
    <t>13/7 -19/7</t>
  </si>
  <si>
    <t>week 30</t>
  </si>
  <si>
    <t>20/7 - 26/7</t>
  </si>
  <si>
    <t>week 31</t>
  </si>
  <si>
    <t>27/7 - 2/8</t>
  </si>
  <si>
    <t>ago.</t>
  </si>
  <si>
    <t>week 32</t>
  </si>
  <si>
    <t>3/8 - 9/8</t>
  </si>
  <si>
    <t>week 33</t>
  </si>
  <si>
    <t>10/8 - 16/8</t>
  </si>
  <si>
    <t>week 34</t>
  </si>
  <si>
    <t>17/8 - 23/8</t>
  </si>
  <si>
    <t>week 35</t>
  </si>
  <si>
    <t>24/8 - 30/8</t>
  </si>
  <si>
    <t>set.</t>
  </si>
  <si>
    <t>week 36</t>
  </si>
  <si>
    <t>31/8 - 6/9</t>
  </si>
  <si>
    <t>week 37</t>
  </si>
  <si>
    <t>7/9 - 13/9</t>
  </si>
  <si>
    <t>week 38</t>
  </si>
  <si>
    <t>14/9 - 20/9</t>
  </si>
  <si>
    <t>week 39</t>
  </si>
  <si>
    <t>21/9 - 27/9</t>
  </si>
  <si>
    <t>week 40</t>
  </si>
  <si>
    <t>28/9 - 4/10</t>
  </si>
  <si>
    <t>ott.</t>
  </si>
  <si>
    <t>week 41</t>
  </si>
  <si>
    <t>5/10 - 11/10</t>
  </si>
  <si>
    <t>week 42</t>
  </si>
  <si>
    <t>12/10 - 18/10</t>
  </si>
  <si>
    <t>week 43</t>
  </si>
  <si>
    <t>19/10 - 25/10</t>
  </si>
  <si>
    <t>week 44</t>
  </si>
  <si>
    <t>26/10 - 1/11</t>
  </si>
  <si>
    <t>nov.</t>
  </si>
  <si>
    <t>week 45</t>
  </si>
  <si>
    <t>2/11 - 8/11</t>
  </si>
  <si>
    <t>week 46</t>
  </si>
  <si>
    <t>9/11 - 15/11</t>
  </si>
  <si>
    <t>week 47</t>
  </si>
  <si>
    <t>16/11 - 22/11</t>
  </si>
  <si>
    <t>week 48</t>
  </si>
  <si>
    <t>23/11 - 29/11</t>
  </si>
  <si>
    <t>dic.</t>
  </si>
  <si>
    <t>week 49</t>
  </si>
  <si>
    <t>30/11 - 6/12</t>
  </si>
  <si>
    <t>week 50</t>
  </si>
  <si>
    <t>7/12 - 13/12</t>
  </si>
  <si>
    <t>week 51</t>
  </si>
  <si>
    <t>14/12 - 20/12</t>
  </si>
  <si>
    <t>week 52</t>
  </si>
  <si>
    <t>21/12 - 27/12</t>
  </si>
  <si>
    <t>week 53</t>
  </si>
  <si>
    <t>28/12 - 3/1</t>
  </si>
  <si>
    <t>gen.</t>
  </si>
  <si>
    <t>week 1</t>
  </si>
  <si>
    <t>4/1 - 10/1</t>
  </si>
  <si>
    <t>week 2</t>
  </si>
  <si>
    <t>11/1 - 17/1</t>
  </si>
  <si>
    <t>week 3</t>
  </si>
  <si>
    <t>18/1 - 24/1</t>
  </si>
  <si>
    <t>week 4</t>
  </si>
  <si>
    <t>25/1 - 31/1</t>
  </si>
  <si>
    <t>week 5</t>
  </si>
  <si>
    <t>1/2 - 7/2</t>
  </si>
  <si>
    <t>week 6</t>
  </si>
  <si>
    <t>8/2 - 14/2</t>
  </si>
  <si>
    <t>15/2 - 21/2</t>
  </si>
  <si>
    <t>22/2 - 28/2</t>
  </si>
  <si>
    <t>1/3 - 7/3</t>
  </si>
  <si>
    <t>8/3 - 14/3</t>
  </si>
  <si>
    <t>15/3 - 21/3</t>
  </si>
  <si>
    <t>22/3 - 28/3</t>
  </si>
  <si>
    <t>29/3 - 4/4</t>
  </si>
  <si>
    <t>5/4 - 11/4</t>
  </si>
  <si>
    <t>12/4 - 18/4</t>
  </si>
  <si>
    <t>19/4 - 25/4</t>
  </si>
  <si>
    <t>26/4 - 2/5</t>
  </si>
  <si>
    <t>3/5 - 9/5</t>
  </si>
  <si>
    <t>10/5 - 16/5</t>
  </si>
  <si>
    <t>17/5 - 23/5</t>
  </si>
  <si>
    <t>24/5 - 30/5</t>
  </si>
  <si>
    <t>31/5 - 6/6</t>
  </si>
  <si>
    <t>7/6 - 13/6</t>
  </si>
  <si>
    <t>14/6 - 20/6</t>
  </si>
  <si>
    <t>21/6 - 27/6</t>
  </si>
  <si>
    <t>28/6 - 4/7</t>
  </si>
  <si>
    <t>5/7 - 11/7</t>
  </si>
  <si>
    <t>12/7 - 18/7</t>
  </si>
  <si>
    <t>19/7 - 25/7</t>
  </si>
  <si>
    <t>26/7 - 1/8</t>
  </si>
  <si>
    <t>2/8 - 8/8</t>
  </si>
  <si>
    <t>9/8 - 15/8</t>
  </si>
  <si>
    <t>16/8 - 22/8</t>
  </si>
  <si>
    <t>23/8 - 29/8</t>
  </si>
  <si>
    <t>30/8 - 5/9</t>
  </si>
  <si>
    <t>6/9 - 12/9</t>
  </si>
  <si>
    <t>13/9 - 19/9</t>
  </si>
  <si>
    <t>20/9 - 26/9</t>
  </si>
  <si>
    <t>27/9 - 3/10</t>
  </si>
  <si>
    <t>4/10 - 10/10</t>
  </si>
  <si>
    <t>11/10 - 17/10</t>
  </si>
  <si>
    <t>18/10 - 24/10</t>
  </si>
  <si>
    <t>25/10 - 31/10</t>
  </si>
  <si>
    <t>1/11 - 7/11</t>
  </si>
  <si>
    <t>8/11 - 14/11</t>
  </si>
  <si>
    <t>15/11 - 21/11</t>
  </si>
  <si>
    <t>22/11 - 28/11</t>
  </si>
  <si>
    <t>29/11 - 5/12</t>
  </si>
  <si>
    <t>6/12 - 12/12</t>
  </si>
  <si>
    <t>13/12 - 19/12</t>
  </si>
  <si>
    <t>20/12 - 26/12</t>
  </si>
  <si>
    <t>27/12 - 2/1</t>
  </si>
  <si>
    <t>3/1 - 9/1</t>
  </si>
  <si>
    <t>10/1 - 16/1</t>
  </si>
  <si>
    <t>17/1 - 23/1</t>
  </si>
  <si>
    <t>24/1 - 30/1</t>
  </si>
  <si>
    <t>31/1 - 6/2</t>
  </si>
  <si>
    <t>7/2 - 13/2</t>
  </si>
  <si>
    <t>14/2 - 20/2</t>
  </si>
  <si>
    <t>21/2 - 27/2</t>
  </si>
  <si>
    <t>28/2 - 6/3</t>
  </si>
  <si>
    <t>7/3 - 13/3</t>
  </si>
  <si>
    <t>14/3 - 20/3</t>
  </si>
  <si>
    <t>21/3 - 27/3</t>
  </si>
  <si>
    <t>28/3 - 3/4</t>
  </si>
  <si>
    <t>4/4 - 10/4</t>
  </si>
  <si>
    <t>11/4 - 17/4</t>
  </si>
  <si>
    <t>18/4 - 24/4</t>
  </si>
  <si>
    <t>25/4 - 1/5</t>
  </si>
  <si>
    <t>2/5 - 8/5</t>
  </si>
  <si>
    <t>9/5 - 15/5</t>
  </si>
  <si>
    <t>16/5 - 22/5</t>
  </si>
  <si>
    <t>23/5 - 29/5</t>
  </si>
  <si>
    <t>30/5 - 5/6</t>
  </si>
  <si>
    <t>6/6 - 12/6</t>
  </si>
  <si>
    <t>13/6 - 19/6</t>
  </si>
  <si>
    <t>20/6 - 26/6</t>
  </si>
  <si>
    <t>27/6 - 3/7</t>
  </si>
  <si>
    <t>4/7 - 10/7</t>
  </si>
  <si>
    <t>11/7 - 17/7</t>
  </si>
  <si>
    <t>18/7 - 24/7</t>
  </si>
  <si>
    <t>25/7 - 31/7</t>
  </si>
  <si>
    <t>1/8 - 7/8</t>
  </si>
  <si>
    <t>8/8 - 14/8</t>
  </si>
  <si>
    <t>15/8 - 21/8</t>
  </si>
  <si>
    <t>22/8 - 28/8</t>
  </si>
  <si>
    <t>29/8 - 4/9</t>
  </si>
  <si>
    <t>5/9 - 11/9</t>
  </si>
  <si>
    <t>12/9 - 18/9</t>
  </si>
  <si>
    <t>19/9 - 25/9</t>
  </si>
  <si>
    <t>26/9 - 2/10</t>
  </si>
  <si>
    <t>3/10 - 9/10</t>
  </si>
  <si>
    <t>10/10 - 16/10</t>
  </si>
  <si>
    <t>17/10 - 23/10</t>
  </si>
  <si>
    <t>24/10 - 30/10</t>
  </si>
  <si>
    <t>31/10 - 6/11</t>
  </si>
  <si>
    <t>7/11 - 13/11</t>
  </si>
  <si>
    <t>14/11 - 20/11</t>
  </si>
  <si>
    <t>21/11 - 27/11</t>
  </si>
  <si>
    <t>28/11 - 4/12</t>
  </si>
  <si>
    <t>5/12 - 11/12</t>
  </si>
  <si>
    <t>12/12 - 18/12</t>
  </si>
  <si>
    <t>19/12 - 25/12</t>
  </si>
  <si>
    <t>26/12 - 1/1/2023</t>
  </si>
  <si>
    <t>26/12 - 1/1</t>
  </si>
  <si>
    <r>
      <t>1.8   Traffico dati - intensità dei flussi settimanali -</t>
    </r>
    <r>
      <rPr>
        <b/>
        <i/>
        <sz val="12"/>
        <color rgb="FFFFFFFF"/>
        <rFont val="Calibri"/>
        <family val="2"/>
      </rPr>
      <t xml:space="preserve"> Weekly data traffic intensity</t>
    </r>
  </si>
  <si>
    <r>
      <t xml:space="preserve">1.16 Traffico dati - intensità dei flussi settimanali - </t>
    </r>
    <r>
      <rPr>
        <b/>
        <i/>
        <sz val="12"/>
        <color rgb="FFFFFFFF"/>
        <rFont val="Calibri"/>
        <family val="2"/>
      </rPr>
      <t>Weekly data traffic intensity</t>
    </r>
  </si>
  <si>
    <r>
      <t xml:space="preserve">Altri </t>
    </r>
    <r>
      <rPr>
        <i/>
        <sz val="12"/>
        <color theme="1"/>
        <rFont val="Calibri"/>
        <family val="2"/>
        <scheme val="minor"/>
      </rPr>
      <t>(Others)</t>
    </r>
  </si>
  <si>
    <t>Tiscali  (*)</t>
  </si>
  <si>
    <t>Tecnologia</t>
  </si>
  <si>
    <t>VDSL</t>
  </si>
  <si>
    <t>VDSL Vectoring (*)</t>
  </si>
  <si>
    <t xml:space="preserve">FTTH </t>
  </si>
  <si>
    <t>Technology</t>
  </si>
  <si>
    <t>Italia</t>
  </si>
  <si>
    <t>n.d.</t>
  </si>
  <si>
    <t>Nord_Ovest</t>
  </si>
  <si>
    <t>Nord-Est</t>
  </si>
  <si>
    <t>Centro</t>
  </si>
  <si>
    <t>Sud</t>
  </si>
  <si>
    <t>Isole</t>
  </si>
  <si>
    <t>Velocità</t>
  </si>
  <si>
    <t>Speed</t>
  </si>
  <si>
    <t>(*) - excluding FWA</t>
  </si>
  <si>
    <t>&gt; 30 Mbps (*)</t>
  </si>
  <si>
    <t>&gt; 100 Mbps (*)</t>
  </si>
  <si>
    <t>(% delle famiglie raggiunte/ households)</t>
  </si>
  <si>
    <t>Spettatori medi giornalieri dell'anno</t>
  </si>
  <si>
    <t>Share medio dell'anno</t>
  </si>
  <si>
    <r>
      <t xml:space="preserve">Audience medio/avg </t>
    </r>
    <r>
      <rPr>
        <b/>
        <sz val="13"/>
        <color rgb="FFFF0000"/>
        <rFont val="Calibri"/>
        <family val="2"/>
        <scheme val="minor"/>
      </rPr>
      <t>12M</t>
    </r>
    <r>
      <rPr>
        <b/>
        <sz val="12"/>
        <color theme="1"/>
        <rFont val="Calibri"/>
        <family val="2"/>
        <scheme val="minor"/>
      </rPr>
      <t xml:space="preserve"> (mln)</t>
    </r>
  </si>
  <si>
    <t>12M18</t>
  </si>
  <si>
    <t>12M19</t>
  </si>
  <si>
    <t>12M20</t>
  </si>
  <si>
    <t>12M21</t>
  </si>
  <si>
    <t>12M22</t>
  </si>
  <si>
    <t xml:space="preserve">Var/chg vs 12M21 </t>
  </si>
  <si>
    <t>Copie vendute 
Var/chg % 
12M2022/2021</t>
  </si>
  <si>
    <r>
      <t xml:space="preserve">Audience (mln) (avg </t>
    </r>
    <r>
      <rPr>
        <b/>
        <sz val="12"/>
        <color rgb="FFFF0000"/>
        <rFont val="Calibri"/>
        <family val="2"/>
        <scheme val="minor"/>
      </rPr>
      <t>12M</t>
    </r>
    <r>
      <rPr>
        <b/>
        <sz val="12"/>
        <color theme="1"/>
        <rFont val="Calibri"/>
        <family val="2"/>
        <scheme val="minor"/>
      </rPr>
      <t>)</t>
    </r>
  </si>
  <si>
    <t>Locali- Top 10 (rank 2022) (*)</t>
  </si>
  <si>
    <t>Locali- Top 10 (rank 2022)</t>
  </si>
  <si>
    <t>Mondadori</t>
  </si>
  <si>
    <t>Poste Italiane</t>
  </si>
  <si>
    <t>Google News**</t>
  </si>
  <si>
    <t>Citynews**</t>
  </si>
  <si>
    <t>n.d</t>
  </si>
  <si>
    <r>
      <t xml:space="preserve">** Google News e Citynews sono rilevati solo attraverso </t>
    </r>
    <r>
      <rPr>
        <i/>
        <sz val="8"/>
        <color rgb="FF000000"/>
        <rFont val="Segoe UI Semilight"/>
        <family val="2"/>
      </rPr>
      <t>Audiweb Panel</t>
    </r>
  </si>
  <si>
    <t>* A partire da aprile 2022 il gruppo Monrif è entrato nel sistema di rilevazione Audiweb comportando una modifica del perimetro di rilevazione tale da rendere i valori del 2022 non direttamente confrontabili con quelli degli anni precedenti.</t>
  </si>
  <si>
    <t>Etsy</t>
  </si>
  <si>
    <r>
      <t xml:space="preserve">* I brand rappresentati sono rilevati solo attraverso </t>
    </r>
    <r>
      <rPr>
        <i/>
        <sz val="8"/>
        <color rgb="FF000000"/>
        <rFont val="Segoe UI Semilight"/>
        <family val="2"/>
      </rPr>
      <t>Audiweb Panel</t>
    </r>
  </si>
  <si>
    <t>non presente</t>
  </si>
  <si>
    <t>Principali piattaforme /Main platforms (*)</t>
  </si>
  <si>
    <t>Sito/Site (mln) (*)</t>
  </si>
  <si>
    <t>* sono rappresentate le ore complessive dei primi 5 operatori per utenti unici (slide 2.12)</t>
  </si>
  <si>
    <t>Intero giorno</t>
  </si>
  <si>
    <r>
      <t xml:space="preserve">1.9   Copertura per tecnologia e velocità - </t>
    </r>
    <r>
      <rPr>
        <b/>
        <i/>
        <sz val="12"/>
        <color rgb="FFFFFFFF"/>
        <rFont val="Calibri"/>
        <family val="2"/>
      </rPr>
      <t>Territory coverage by technology and speed</t>
    </r>
  </si>
  <si>
    <t>Veriazione trimestrale - linee complessive</t>
  </si>
  <si>
    <t>Veriazione annuale - linee complessive</t>
  </si>
  <si>
    <t>Veriazione annuale - linee DSL</t>
  </si>
  <si>
    <t>Veriazione annuale - altre tecnologie</t>
  </si>
  <si>
    <t>In volume (*1.000)</t>
  </si>
  <si>
    <t>In %</t>
  </si>
  <si>
    <t>*1.000</t>
  </si>
  <si>
    <t>Quarterly chg</t>
  </si>
  <si>
    <t>Variaz. Annua</t>
  </si>
  <si>
    <t>Yearly chg</t>
  </si>
  <si>
    <t>Variaz. Trimestre</t>
  </si>
  <si>
    <t>2022 vs 2018</t>
  </si>
  <si>
    <t>2022
vs 
2018</t>
  </si>
  <si>
    <t>2022 
vs 
2021</t>
  </si>
  <si>
    <t xml:space="preserve">* sono rappresentati gli operatori con minuti medi spesi per operatore nel periodo considerato superiori a 7. </t>
  </si>
  <si>
    <t xml:space="preserve">** Gli utenti unici per MFE/Mediaset sono quelli relativi ai siti/App della componente News Mediaset Sites in ragione di scelte editoriali da parte dell’operatore che non consentono di scorporare il traffico dei servizi VOD a pagamento inclusa in Mediaset Infinity Sites. </t>
  </si>
  <si>
    <r>
      <t xml:space="preserve">**MFE/Mediaset unique users are those relating to the component </t>
    </r>
    <r>
      <rPr>
        <i/>
        <sz val="12"/>
        <color rgb="FF000000"/>
        <rFont val="Calibri"/>
        <family val="2"/>
        <scheme val="minor"/>
      </rPr>
      <t xml:space="preserve">News Mediaset Sites </t>
    </r>
    <r>
      <rPr>
        <sz val="12"/>
        <color rgb="FF000000"/>
        <rFont val="Calibri"/>
        <family val="2"/>
        <scheme val="minor"/>
      </rPr>
      <t xml:space="preserve">due to an editorial choice which does not allow to separate the part of the paid services related to </t>
    </r>
    <r>
      <rPr>
        <i/>
        <sz val="12"/>
        <color rgb="FF000000"/>
        <rFont val="Calibri"/>
        <family val="2"/>
        <scheme val="minor"/>
      </rPr>
      <t>Mediaset Infinity</t>
    </r>
    <r>
      <rPr>
        <sz val="12"/>
        <color rgb="FF000000"/>
        <rFont val="Calibri"/>
        <family val="2"/>
        <scheme val="minor"/>
      </rPr>
      <t xml:space="preserve">. </t>
    </r>
  </si>
  <si>
    <r>
      <t xml:space="preserve">Tenendo conto di questa componente (che da inizio anno ammonta in media a </t>
    </r>
    <r>
      <rPr>
        <sz val="12"/>
        <rFont val="Calibri"/>
        <family val="2"/>
        <scheme val="minor"/>
      </rPr>
      <t xml:space="preserve">11 milioni </t>
    </r>
    <r>
      <rPr>
        <sz val="12"/>
        <color theme="1"/>
        <rFont val="Calibri"/>
        <family val="2"/>
        <scheme val="minor"/>
      </rPr>
      <t>di utenti unici al mese) gli utenti unici mensili medi per MFE/Mediaset nel 2022 raggiunge  più di 28 milioni di utenti unici medi mensili</t>
    </r>
  </si>
  <si>
    <t>By considering the latter (with a monthly average of 11 mm of unique users since the beginning of the year), MFE/Mediaset monthly average results, in 2022, in 28 mm of unique users.</t>
  </si>
  <si>
    <t xml:space="preserve">** Le ore complessive per MFE/Mediaset sono quelle relative ai siti/App della componente News Mediaset Sites in ragione di scelte editoriali da parte dell’operatore che non consentono di scorporare il traffico dei servizi VOD a pagamento inclusa in Mediaset Infinity Sites. </t>
  </si>
  <si>
    <t>Tenendo conto di questa componente (che da inizio anno ammonta a in media 66 milioni di ore), nel complesso  MFE/Mediaset nel 2022 raggiungie più di 145 milioni di ore di navigazione.</t>
  </si>
  <si>
    <t>By considering the latter (with an amount of 66 mm of hours since the beginning of the year), Mediaset reach 14 mm total hours  during 2022</t>
  </si>
  <si>
    <t>Var %</t>
  </si>
  <si>
    <t>Corrispondenza (SU + non SU)</t>
  </si>
  <si>
    <t>Mail (US + non US)</t>
  </si>
  <si>
    <t>Irideos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</si>
</sst>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410]mmm\-yy;@"/>
    <numFmt numFmtId="167" formatCode="#,##0.000"/>
  </numFmts>
  <fonts count="162" x14ac:knownFonts="1">
    <font>
      <sz val="11"/>
      <color theme="1"/>
      <name val="Calibri"/>
      <family val="2"/>
      <scheme val="minor"/>
    </font>
    <font>
      <sz val="10"/>
      <name val="Arial"/>
      <family val="2"/>
    </font>
    <font>
      <sz val="12"/>
      <name val="Calibri"/>
      <family val="2"/>
    </font>
    <font>
      <b/>
      <i/>
      <sz val="12"/>
      <color indexed="10"/>
      <name val="Calibri"/>
      <family val="2"/>
    </font>
    <font>
      <b/>
      <i/>
      <sz val="12"/>
      <color indexed="8"/>
      <name val="Calibri"/>
      <family val="2"/>
    </font>
    <font>
      <i/>
      <sz val="12"/>
      <name val="Calibri"/>
      <family val="2"/>
    </font>
    <font>
      <i/>
      <sz val="12"/>
      <color indexed="8"/>
      <name val="Calibri"/>
      <family val="2"/>
    </font>
    <font>
      <sz val="12"/>
      <color indexed="8"/>
      <name val="Calibri"/>
      <family val="2"/>
    </font>
    <font>
      <b/>
      <sz val="12"/>
      <color indexed="10"/>
      <name val="Calibri"/>
      <family val="2"/>
    </font>
    <font>
      <b/>
      <sz val="12"/>
      <color indexed="8"/>
      <name val="Calibri"/>
      <family val="2"/>
    </font>
    <font>
      <b/>
      <sz val="10"/>
      <color indexed="8"/>
      <name val="Calibri"/>
      <family val="2"/>
    </font>
    <font>
      <b/>
      <i/>
      <sz val="12"/>
      <name val="Calibri"/>
      <family val="2"/>
    </font>
    <font>
      <sz val="10"/>
      <color indexed="8"/>
      <name val="Calibri"/>
      <family val="2"/>
    </font>
    <font>
      <b/>
      <u/>
      <sz val="12"/>
      <color indexed="8"/>
      <name val="Calibri"/>
      <family val="2"/>
    </font>
    <font>
      <b/>
      <i/>
      <sz val="14"/>
      <color indexed="8"/>
      <name val="Calibri"/>
      <family val="2"/>
    </font>
    <font>
      <b/>
      <i/>
      <u/>
      <sz val="12"/>
      <color indexed="8"/>
      <name val="Calibri"/>
      <family val="2"/>
    </font>
    <font>
      <i/>
      <sz val="10"/>
      <color indexed="8"/>
      <name val="Calibri"/>
      <family val="2"/>
    </font>
    <font>
      <b/>
      <sz val="12"/>
      <name val="Calibri"/>
      <family val="2"/>
    </font>
    <font>
      <sz val="10"/>
      <name val="Arial"/>
      <family val="2"/>
    </font>
    <font>
      <sz val="9"/>
      <name val="Arial"/>
      <family val="2"/>
    </font>
    <font>
      <sz val="8"/>
      <name val="Calibri"/>
      <family val="2"/>
    </font>
    <font>
      <b/>
      <sz val="14"/>
      <color indexed="8"/>
      <name val="Calibri"/>
      <family val="2"/>
    </font>
    <font>
      <b/>
      <sz val="14"/>
      <color indexed="17"/>
      <name val="Calibri"/>
      <family val="2"/>
    </font>
    <font>
      <sz val="8"/>
      <name val="Calibri"/>
      <family val="2"/>
    </font>
    <font>
      <b/>
      <sz val="18"/>
      <color indexed="17"/>
      <name val="Calibri"/>
      <family val="2"/>
    </font>
    <font>
      <sz val="11"/>
      <color theme="1"/>
      <name val="Calibri"/>
      <family val="2"/>
      <scheme val="minor"/>
    </font>
    <font>
      <sz val="11"/>
      <color theme="0"/>
      <name val="Calibri"/>
      <family val="2"/>
      <scheme val="minor"/>
    </font>
    <font>
      <b/>
      <sz val="11"/>
      <color theme="1"/>
      <name val="Calibri"/>
      <family val="2"/>
      <scheme val="minor"/>
    </font>
    <font>
      <b/>
      <i/>
      <sz val="16"/>
      <color theme="0"/>
      <name val="Calibri"/>
      <family val="2"/>
      <scheme val="minor"/>
    </font>
    <font>
      <i/>
      <sz val="11"/>
      <color theme="0"/>
      <name val="Calibri"/>
      <family val="2"/>
      <scheme val="minor"/>
    </font>
    <font>
      <sz val="12"/>
      <color theme="1"/>
      <name val="Calibri"/>
      <family val="2"/>
      <scheme val="minor"/>
    </font>
    <font>
      <b/>
      <sz val="12"/>
      <color theme="1"/>
      <name val="Calibri"/>
      <family val="2"/>
      <scheme val="minor"/>
    </font>
    <font>
      <b/>
      <sz val="12"/>
      <color rgb="FF0000FF"/>
      <name val="Calibri"/>
      <family val="2"/>
      <scheme val="minor"/>
    </font>
    <font>
      <i/>
      <sz val="12"/>
      <color theme="0"/>
      <name val="Calibri"/>
      <family val="2"/>
      <scheme val="minor"/>
    </font>
    <font>
      <i/>
      <sz val="11"/>
      <color theme="1"/>
      <name val="Calibri"/>
      <family val="2"/>
      <scheme val="minor"/>
    </font>
    <font>
      <b/>
      <i/>
      <sz val="12"/>
      <color theme="1"/>
      <name val="Calibri"/>
      <family val="2"/>
      <scheme val="minor"/>
    </font>
    <font>
      <i/>
      <sz val="12"/>
      <color theme="1"/>
      <name val="Calibri"/>
      <family val="2"/>
      <scheme val="minor"/>
    </font>
    <font>
      <sz val="12"/>
      <name val="Calibri"/>
      <family val="2"/>
      <scheme val="minor"/>
    </font>
    <font>
      <sz val="12"/>
      <color rgb="FF0000FF"/>
      <name val="Calibri"/>
      <family val="2"/>
      <scheme val="minor"/>
    </font>
    <font>
      <b/>
      <sz val="12"/>
      <name val="Calibri"/>
      <family val="2"/>
      <scheme val="minor"/>
    </font>
    <font>
      <b/>
      <sz val="12"/>
      <color rgb="FFFF0000"/>
      <name val="Calibri"/>
      <family val="2"/>
      <scheme val="minor"/>
    </font>
    <font>
      <i/>
      <sz val="12"/>
      <color theme="0"/>
      <name val="Arial"/>
      <family val="2"/>
    </font>
    <font>
      <sz val="12"/>
      <color theme="1"/>
      <name val="Arial"/>
      <family val="2"/>
    </font>
    <font>
      <i/>
      <sz val="12"/>
      <name val="Calibri"/>
      <family val="2"/>
      <scheme val="minor"/>
    </font>
    <font>
      <b/>
      <sz val="14"/>
      <color theme="1"/>
      <name val="Calibri"/>
      <family val="2"/>
      <scheme val="minor"/>
    </font>
    <font>
      <b/>
      <u/>
      <sz val="12"/>
      <color theme="1"/>
      <name val="Calibri"/>
      <family val="2"/>
      <scheme val="minor"/>
    </font>
    <font>
      <b/>
      <sz val="12"/>
      <color rgb="FF0000FF"/>
      <name val="Calibri"/>
      <family val="2"/>
    </font>
    <font>
      <b/>
      <sz val="12"/>
      <color rgb="FF000000"/>
      <name val="Calibri"/>
      <family val="2"/>
      <scheme val="minor"/>
    </font>
    <font>
      <b/>
      <i/>
      <sz val="12"/>
      <color rgb="FF0000FF"/>
      <name val="Calibri"/>
      <family val="2"/>
      <scheme val="minor"/>
    </font>
    <font>
      <sz val="12"/>
      <color theme="0"/>
      <name val="Calibri"/>
      <family val="2"/>
      <scheme val="minor"/>
    </font>
    <font>
      <b/>
      <i/>
      <sz val="12"/>
      <name val="Calibri"/>
      <family val="2"/>
      <scheme val="minor"/>
    </font>
    <font>
      <b/>
      <i/>
      <sz val="11"/>
      <name val="Calibri"/>
      <family val="2"/>
      <scheme val="minor"/>
    </font>
    <font>
      <b/>
      <u/>
      <sz val="11"/>
      <color theme="1"/>
      <name val="Calibri"/>
      <family val="2"/>
      <scheme val="minor"/>
    </font>
    <font>
      <b/>
      <i/>
      <sz val="16"/>
      <color theme="0"/>
      <name val="Arial"/>
      <family val="2"/>
    </font>
    <font>
      <b/>
      <i/>
      <sz val="11"/>
      <color theme="1"/>
      <name val="Calibri"/>
      <family val="2"/>
      <scheme val="minor"/>
    </font>
    <font>
      <sz val="10"/>
      <color theme="1"/>
      <name val="Calibri"/>
      <family val="2"/>
      <scheme val="minor"/>
    </font>
    <font>
      <b/>
      <sz val="10"/>
      <color theme="1"/>
      <name val="Calibri"/>
      <family val="2"/>
      <scheme val="minor"/>
    </font>
    <font>
      <b/>
      <i/>
      <sz val="12"/>
      <color rgb="FF7030A0"/>
      <name val="Calibri"/>
      <family val="2"/>
      <scheme val="minor"/>
    </font>
    <font>
      <i/>
      <sz val="10"/>
      <color theme="1"/>
      <name val="Calibri"/>
      <family val="2"/>
      <scheme val="minor"/>
    </font>
    <font>
      <b/>
      <i/>
      <sz val="10"/>
      <color theme="1"/>
      <name val="Calibri"/>
      <family val="2"/>
      <scheme val="minor"/>
    </font>
    <font>
      <b/>
      <sz val="16"/>
      <color theme="0"/>
      <name val="Calibri"/>
      <family val="2"/>
      <scheme val="minor"/>
    </font>
    <font>
      <b/>
      <sz val="12"/>
      <color rgb="FF7030A0"/>
      <name val="Calibri"/>
      <family val="2"/>
      <scheme val="minor"/>
    </font>
    <font>
      <sz val="12"/>
      <color rgb="FF7030A0"/>
      <name val="Calibri"/>
      <family val="2"/>
      <scheme val="minor"/>
    </font>
    <font>
      <b/>
      <u/>
      <sz val="16"/>
      <color rgb="FFFF0000"/>
      <name val="Calibri"/>
      <family val="2"/>
      <scheme val="minor"/>
    </font>
    <font>
      <b/>
      <u/>
      <sz val="14"/>
      <color rgb="FFFF0000"/>
      <name val="Calibri"/>
      <family val="2"/>
      <scheme val="minor"/>
    </font>
    <font>
      <b/>
      <sz val="10"/>
      <color indexed="10"/>
      <name val="Calibri"/>
      <family val="2"/>
      <scheme val="minor"/>
    </font>
    <font>
      <b/>
      <sz val="10"/>
      <color rgb="FFFF0000"/>
      <name val="Calibri"/>
      <family val="2"/>
      <scheme val="minor"/>
    </font>
    <font>
      <sz val="10"/>
      <color rgb="FF000000"/>
      <name val="Calibri"/>
      <family val="2"/>
      <scheme val="minor"/>
    </font>
    <font>
      <b/>
      <sz val="14"/>
      <name val="Calibri"/>
      <family val="2"/>
      <scheme val="minor"/>
    </font>
    <font>
      <b/>
      <sz val="11"/>
      <color rgb="FFFF0000"/>
      <name val="Calibri"/>
      <family val="2"/>
      <scheme val="minor"/>
    </font>
    <font>
      <b/>
      <sz val="13"/>
      <name val="Calibri"/>
      <family val="2"/>
      <scheme val="minor"/>
    </font>
    <font>
      <b/>
      <sz val="16"/>
      <color theme="1"/>
      <name val="Calibri"/>
      <family val="2"/>
      <scheme val="minor"/>
    </font>
    <font>
      <b/>
      <sz val="16"/>
      <name val="Calibri"/>
      <family val="2"/>
      <scheme val="minor"/>
    </font>
    <font>
      <b/>
      <sz val="18"/>
      <name val="Calibri"/>
      <family val="2"/>
      <scheme val="minor"/>
    </font>
    <font>
      <b/>
      <sz val="13"/>
      <color theme="1"/>
      <name val="Calibri"/>
      <family val="2"/>
      <scheme val="minor"/>
    </font>
    <font>
      <i/>
      <sz val="18"/>
      <color theme="0"/>
      <name val="Calibri"/>
      <family val="2"/>
      <scheme val="minor"/>
    </font>
    <font>
      <sz val="13"/>
      <color theme="1"/>
      <name val="Calibri"/>
      <family val="2"/>
      <scheme val="minor"/>
    </font>
    <font>
      <i/>
      <sz val="18"/>
      <color theme="1"/>
      <name val="Calibri"/>
      <family val="2"/>
      <scheme val="minor"/>
    </font>
    <font>
      <b/>
      <i/>
      <sz val="14"/>
      <name val="Calibri"/>
      <family val="2"/>
    </font>
    <font>
      <b/>
      <sz val="14"/>
      <name val="Calibri"/>
      <family val="2"/>
    </font>
    <font>
      <b/>
      <sz val="18"/>
      <name val="Calibri"/>
      <family val="2"/>
    </font>
    <font>
      <b/>
      <i/>
      <sz val="16"/>
      <name val="Calibri"/>
      <family val="2"/>
      <scheme val="minor"/>
    </font>
    <font>
      <b/>
      <i/>
      <sz val="12"/>
      <color indexed="12"/>
      <name val="Calibri"/>
      <family val="2"/>
    </font>
    <font>
      <i/>
      <sz val="18"/>
      <name val="Calibri"/>
      <family val="2"/>
      <scheme val="minor"/>
    </font>
    <font>
      <sz val="8"/>
      <name val="Calibri"/>
      <family val="2"/>
      <scheme val="minor"/>
    </font>
    <font>
      <b/>
      <sz val="18"/>
      <color rgb="FFFFFF00"/>
      <name val="Calibri"/>
      <family val="2"/>
    </font>
    <font>
      <sz val="14"/>
      <color theme="1"/>
      <name val="Calibri"/>
      <family val="2"/>
      <scheme val="minor"/>
    </font>
    <font>
      <b/>
      <sz val="14"/>
      <color rgb="FF7030A0"/>
      <name val="Calibri"/>
      <family val="2"/>
      <scheme val="minor"/>
    </font>
    <font>
      <b/>
      <sz val="14"/>
      <color theme="1"/>
      <name val="Calibri"/>
      <family val="2"/>
    </font>
    <font>
      <b/>
      <sz val="16"/>
      <color indexed="12"/>
      <name val="Calibri"/>
      <family val="2"/>
    </font>
    <font>
      <b/>
      <sz val="16"/>
      <color indexed="8"/>
      <name val="Calibri"/>
      <family val="2"/>
    </font>
    <font>
      <b/>
      <sz val="36"/>
      <color theme="1"/>
      <name val="Calibri"/>
      <family val="2"/>
      <scheme val="minor"/>
    </font>
    <font>
      <b/>
      <i/>
      <sz val="36"/>
      <color indexed="8"/>
      <name val="Calibri"/>
      <family val="2"/>
    </font>
    <font>
      <b/>
      <sz val="24"/>
      <color theme="1"/>
      <name val="Calibri"/>
      <family val="2"/>
      <scheme val="minor"/>
    </font>
    <font>
      <b/>
      <sz val="13"/>
      <color theme="1"/>
      <name val="Calibri"/>
      <family val="2"/>
    </font>
    <font>
      <b/>
      <u/>
      <sz val="24"/>
      <color theme="0"/>
      <name val="Calibri"/>
      <family val="2"/>
      <scheme val="minor"/>
    </font>
    <font>
      <b/>
      <i/>
      <u/>
      <sz val="24"/>
      <color indexed="9"/>
      <name val="Calibri"/>
      <family val="2"/>
    </font>
    <font>
      <b/>
      <u/>
      <sz val="24"/>
      <name val="Calibri"/>
      <family val="2"/>
      <scheme val="minor"/>
    </font>
    <font>
      <b/>
      <i/>
      <u/>
      <sz val="24"/>
      <name val="Calibri"/>
      <family val="2"/>
    </font>
    <font>
      <b/>
      <sz val="14"/>
      <color indexed="9"/>
      <name val="Calibri"/>
      <family val="2"/>
    </font>
    <font>
      <b/>
      <i/>
      <sz val="14"/>
      <color indexed="9"/>
      <name val="Calibri"/>
      <family val="2"/>
    </font>
    <font>
      <b/>
      <i/>
      <sz val="14"/>
      <color rgb="FFFFFFFF"/>
      <name val="Calibri"/>
      <family val="2"/>
    </font>
    <font>
      <b/>
      <sz val="14"/>
      <color rgb="FFFFFFFF"/>
      <name val="Calibri"/>
      <family val="2"/>
    </font>
    <font>
      <b/>
      <sz val="14"/>
      <color theme="0"/>
      <name val="Calibri"/>
      <family val="2"/>
    </font>
    <font>
      <b/>
      <sz val="16"/>
      <color rgb="FF7030A0"/>
      <name val="Calibri"/>
      <family val="2"/>
      <scheme val="minor"/>
    </font>
    <font>
      <sz val="14"/>
      <name val="Calibri"/>
      <family val="2"/>
      <scheme val="minor"/>
    </font>
    <font>
      <sz val="16"/>
      <name val="Calibri"/>
      <family val="2"/>
      <scheme val="minor"/>
    </font>
    <font>
      <sz val="16"/>
      <color theme="1"/>
      <name val="Calibri"/>
      <family val="2"/>
      <scheme val="minor"/>
    </font>
    <font>
      <b/>
      <sz val="14"/>
      <color rgb="FFFF0000"/>
      <name val="Calibri"/>
      <family val="2"/>
      <scheme val="minor"/>
    </font>
    <font>
      <b/>
      <i/>
      <u/>
      <sz val="24"/>
      <color theme="0"/>
      <name val="Calibri"/>
      <family val="2"/>
      <scheme val="minor"/>
    </font>
    <font>
      <b/>
      <sz val="13"/>
      <name val="Calibri"/>
      <family val="2"/>
    </font>
    <font>
      <sz val="12"/>
      <color rgb="FFFF0000"/>
      <name val="Calibri"/>
      <family val="2"/>
      <scheme val="minor"/>
    </font>
    <font>
      <i/>
      <sz val="12"/>
      <color rgb="FF000000"/>
      <name val="Calibri"/>
      <family val="2"/>
    </font>
    <font>
      <sz val="12"/>
      <color rgb="FF000000"/>
      <name val="Calibri"/>
      <family val="2"/>
    </font>
    <font>
      <b/>
      <sz val="11"/>
      <color rgb="FF0000FF"/>
      <name val="Calibri"/>
      <family val="2"/>
      <scheme val="minor"/>
    </font>
    <font>
      <b/>
      <i/>
      <sz val="20"/>
      <color theme="0"/>
      <name val="Calibri"/>
      <family val="2"/>
    </font>
    <font>
      <b/>
      <sz val="20"/>
      <color theme="0"/>
      <name val="Calibri"/>
      <family val="2"/>
    </font>
    <font>
      <b/>
      <sz val="20"/>
      <color theme="0"/>
      <name val="Calibri"/>
      <family val="2"/>
      <scheme val="minor"/>
    </font>
    <font>
      <b/>
      <i/>
      <sz val="20"/>
      <color theme="0"/>
      <name val="Calibri"/>
      <family val="2"/>
      <scheme val="minor"/>
    </font>
    <font>
      <b/>
      <sz val="13"/>
      <color rgb="FF7030A0"/>
      <name val="Calibri"/>
      <family val="2"/>
      <scheme val="minor"/>
    </font>
    <font>
      <sz val="13"/>
      <color rgb="FF7030A0"/>
      <name val="Calibri"/>
      <family val="2"/>
      <scheme val="minor"/>
    </font>
    <font>
      <b/>
      <i/>
      <sz val="13"/>
      <color rgb="FF7030A0"/>
      <name val="Calibri"/>
      <family val="2"/>
      <scheme val="minor"/>
    </font>
    <font>
      <b/>
      <i/>
      <sz val="14"/>
      <color theme="1"/>
      <name val="Calibri"/>
      <family val="2"/>
      <scheme val="minor"/>
    </font>
    <font>
      <b/>
      <sz val="15"/>
      <color rgb="FF7030A0"/>
      <name val="Calibri"/>
      <family val="2"/>
      <scheme val="minor"/>
    </font>
    <font>
      <b/>
      <i/>
      <sz val="12"/>
      <color rgb="FFFFFFFF"/>
      <name val="Calibri"/>
      <family val="2"/>
    </font>
    <font>
      <b/>
      <sz val="12"/>
      <color rgb="FFFFFFFF"/>
      <name val="Calibri"/>
      <family val="2"/>
    </font>
    <font>
      <b/>
      <i/>
      <sz val="14"/>
      <color theme="0"/>
      <name val="Calibri"/>
      <family val="2"/>
    </font>
    <font>
      <b/>
      <i/>
      <sz val="16"/>
      <color rgb="FFFFFF00"/>
      <name val="Calibri"/>
      <family val="2"/>
    </font>
    <font>
      <b/>
      <i/>
      <sz val="16"/>
      <name val="Calibri"/>
      <family val="2"/>
    </font>
    <font>
      <sz val="12"/>
      <color rgb="FF000000"/>
      <name val="Calibri"/>
      <family val="2"/>
      <scheme val="minor"/>
    </font>
    <font>
      <i/>
      <sz val="12"/>
      <color rgb="FF000000"/>
      <name val="Calibri"/>
      <family val="2"/>
      <scheme val="minor"/>
    </font>
    <font>
      <b/>
      <i/>
      <sz val="11"/>
      <color rgb="FFFF0000"/>
      <name val="Calibri"/>
      <family val="2"/>
      <scheme val="minor"/>
    </font>
    <font>
      <b/>
      <sz val="14"/>
      <color rgb="FF0000FF"/>
      <name val="Calibri"/>
      <family val="2"/>
      <scheme val="minor"/>
    </font>
    <font>
      <b/>
      <i/>
      <sz val="14"/>
      <color rgb="FF0000FF"/>
      <name val="Calibri"/>
      <family val="2"/>
      <scheme val="minor"/>
    </font>
    <font>
      <b/>
      <sz val="13"/>
      <color rgb="FF0000FF"/>
      <name val="Calibri"/>
      <family val="2"/>
      <scheme val="minor"/>
    </font>
    <font>
      <b/>
      <i/>
      <sz val="13"/>
      <color rgb="FF0000FF"/>
      <name val="Calibri"/>
      <family val="2"/>
      <scheme val="minor"/>
    </font>
    <font>
      <b/>
      <sz val="13"/>
      <color rgb="FFFF0000"/>
      <name val="Calibri"/>
      <family val="2"/>
      <scheme val="minor"/>
    </font>
    <font>
      <sz val="8"/>
      <color theme="1"/>
      <name val="Calibri"/>
      <family val="2"/>
      <scheme val="minor"/>
    </font>
    <font>
      <i/>
      <sz val="10"/>
      <name val="Calibri"/>
      <family val="2"/>
      <scheme val="minor"/>
    </font>
    <font>
      <b/>
      <i/>
      <sz val="12"/>
      <color rgb="FFFF0000"/>
      <name val="Calibri"/>
      <family val="2"/>
    </font>
    <font>
      <b/>
      <i/>
      <sz val="13"/>
      <name val="Calibri"/>
      <family val="2"/>
      <scheme val="minor"/>
    </font>
    <font>
      <b/>
      <i/>
      <sz val="12"/>
      <color theme="0"/>
      <name val="Calibri"/>
      <family val="2"/>
    </font>
    <font>
      <b/>
      <u/>
      <sz val="14"/>
      <color theme="1"/>
      <name val="Calibri"/>
      <family val="2"/>
      <scheme val="minor"/>
    </font>
    <font>
      <b/>
      <i/>
      <u/>
      <sz val="14"/>
      <color theme="1"/>
      <name val="Calibri"/>
      <family val="2"/>
      <scheme val="minor"/>
    </font>
    <font>
      <b/>
      <i/>
      <sz val="13"/>
      <color indexed="8"/>
      <name val="Calibri"/>
      <family val="2"/>
    </font>
    <font>
      <b/>
      <sz val="13"/>
      <color indexed="8"/>
      <name val="Calibri"/>
      <family val="2"/>
    </font>
    <font>
      <b/>
      <sz val="16"/>
      <color theme="0"/>
      <name val="Calibri"/>
      <family val="2"/>
    </font>
    <font>
      <sz val="11"/>
      <color theme="1"/>
      <name val="Segoe UI Semilight"/>
      <family val="2"/>
    </font>
    <font>
      <sz val="16"/>
      <color theme="0"/>
      <name val="Calibri"/>
      <family val="2"/>
    </font>
    <font>
      <sz val="11"/>
      <color rgb="FF0000FF"/>
      <name val="Calibri"/>
      <family val="2"/>
    </font>
    <font>
      <sz val="11"/>
      <color theme="1"/>
      <name val="Calibri"/>
      <family val="2"/>
    </font>
    <font>
      <sz val="12"/>
      <color theme="1"/>
      <name val="Calibri"/>
      <family val="2"/>
    </font>
    <font>
      <b/>
      <sz val="14"/>
      <color rgb="FF0000FF"/>
      <name val="Calibri"/>
      <family val="2"/>
    </font>
    <font>
      <b/>
      <sz val="12"/>
      <color theme="1"/>
      <name val="Calibri"/>
      <family val="2"/>
    </font>
    <font>
      <sz val="11"/>
      <name val="Calibri"/>
      <family val="2"/>
      <scheme val="minor"/>
    </font>
    <font>
      <b/>
      <sz val="11"/>
      <name val="Calibri"/>
      <family val="2"/>
      <scheme val="minor"/>
    </font>
    <font>
      <sz val="9"/>
      <color theme="1"/>
      <name val="Calibri"/>
      <family val="2"/>
      <scheme val="minor"/>
    </font>
    <font>
      <b/>
      <i/>
      <sz val="13"/>
      <color theme="1"/>
      <name val="Calibri"/>
      <family val="2"/>
      <scheme val="minor"/>
    </font>
    <font>
      <sz val="8"/>
      <color rgb="FF000000"/>
      <name val="Segoe UI Semilight"/>
      <family val="2"/>
    </font>
    <font>
      <i/>
      <sz val="8"/>
      <color rgb="FF000000"/>
      <name val="Segoe UI Semilight"/>
      <family val="2"/>
    </font>
    <font>
      <b/>
      <i/>
      <sz val="14"/>
      <name val="Calibri"/>
      <family val="2"/>
      <scheme val="minor"/>
    </font>
    <font>
      <b/>
      <sz val="8"/>
      <color theme="1"/>
      <name val="Calibri"/>
      <family val="2"/>
      <scheme val="minor"/>
    </font>
  </fonts>
  <fills count="12">
    <fill>
      <patternFill patternType="none"/>
    </fill>
    <fill>
      <patternFill patternType="gray125"/>
    </fill>
    <fill>
      <patternFill patternType="solid">
        <fgColor rgb="FFFF0000"/>
        <bgColor indexed="64"/>
      </patternFill>
    </fill>
    <fill>
      <patternFill patternType="solid">
        <fgColor rgb="FF0000FF"/>
        <bgColor indexed="64"/>
      </patternFill>
    </fill>
    <fill>
      <patternFill patternType="solid">
        <fgColor theme="0"/>
        <bgColor indexed="64"/>
      </patternFill>
    </fill>
    <fill>
      <patternFill patternType="solid">
        <fgColor rgb="FFFF0000"/>
        <bgColor rgb="FF000000"/>
      </patternFill>
    </fill>
    <fill>
      <patternFill patternType="solid">
        <fgColor rgb="FFFFC000"/>
        <bgColor indexed="64"/>
      </patternFill>
    </fill>
    <fill>
      <patternFill patternType="solid">
        <fgColor theme="9" tint="-0.249977111117893"/>
        <bgColor indexed="64"/>
      </patternFill>
    </fill>
    <fill>
      <patternFill patternType="solid">
        <fgColor rgb="FFFFFF00"/>
        <bgColor indexed="64"/>
      </patternFill>
    </fill>
    <fill>
      <patternFill patternType="solid">
        <fgColor rgb="FFFFCC44"/>
        <bgColor indexed="64"/>
      </patternFill>
    </fill>
    <fill>
      <patternFill patternType="solid">
        <fgColor theme="0" tint="-4.9989318521683403E-2"/>
        <bgColor indexed="64"/>
      </patternFill>
    </fill>
    <fill>
      <patternFill patternType="solid">
        <fgColor theme="0" tint="-0.34998626667073579"/>
        <bgColor indexed="64"/>
      </patternFill>
    </fill>
  </fills>
  <borders count="48">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otted">
        <color indexed="64"/>
      </top>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thin">
        <color indexed="8"/>
      </bottom>
      <diagonal/>
    </border>
    <border>
      <left/>
      <right/>
      <top style="thin">
        <color indexed="8"/>
      </top>
      <bottom style="thin">
        <color indexed="8"/>
      </bottom>
      <diagonal/>
    </border>
    <border>
      <left/>
      <right/>
      <top style="thin">
        <color auto="1"/>
      </top>
      <bottom style="thin">
        <color auto="1"/>
      </bottom>
      <diagonal/>
    </border>
    <border>
      <left/>
      <right/>
      <top style="thin">
        <color auto="1"/>
      </top>
      <bottom/>
      <diagonal/>
    </border>
    <border>
      <left/>
      <right/>
      <top style="thin">
        <color indexed="64"/>
      </top>
      <bottom style="dotted">
        <color indexed="64"/>
      </bottom>
      <diagonal/>
    </border>
    <border>
      <left/>
      <right/>
      <top/>
      <bottom style="dotted">
        <color indexed="64"/>
      </bottom>
      <diagonal/>
    </border>
    <border>
      <left/>
      <right/>
      <top/>
      <bottom style="dashed">
        <color auto="1"/>
      </bottom>
      <diagonal/>
    </border>
    <border>
      <left/>
      <right/>
      <top style="thin">
        <color theme="1"/>
      </top>
      <bottom style="thin">
        <color auto="1"/>
      </bottom>
      <diagonal/>
    </border>
    <border>
      <left/>
      <right/>
      <top style="thin">
        <color theme="1"/>
      </top>
      <bottom style="thin">
        <color theme="1"/>
      </bottom>
      <diagonal/>
    </border>
    <border>
      <left/>
      <right/>
      <top style="medium">
        <color auto="1"/>
      </top>
      <bottom style="medium">
        <color auto="1"/>
      </bottom>
      <diagonal/>
    </border>
    <border>
      <left/>
      <right/>
      <top style="medium">
        <color auto="1"/>
      </top>
      <bottom style="thin">
        <color auto="1"/>
      </bottom>
      <diagonal/>
    </border>
    <border>
      <left/>
      <right/>
      <top/>
      <bottom style="medium">
        <color auto="1"/>
      </bottom>
      <diagonal/>
    </border>
    <border>
      <left/>
      <right/>
      <top style="dotted">
        <color indexed="64"/>
      </top>
      <bottom style="medium">
        <color auto="1"/>
      </bottom>
      <diagonal/>
    </border>
    <border>
      <left/>
      <right/>
      <top style="thin">
        <color auto="1"/>
      </top>
      <bottom style="medium">
        <color auto="1"/>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top style="thin">
        <color auto="1"/>
      </top>
      <bottom style="thin">
        <color auto="1"/>
      </bottom>
      <diagonal/>
    </border>
    <border>
      <left/>
      <right/>
      <top style="medium">
        <color rgb="FFFF0000"/>
      </top>
      <bottom style="medium">
        <color rgb="FFFF0000"/>
      </bottom>
      <diagonal/>
    </border>
    <border>
      <left/>
      <right/>
      <top style="medium">
        <color rgb="FFFF0000"/>
      </top>
      <bottom style="thin">
        <color indexed="64"/>
      </bottom>
      <diagonal/>
    </border>
    <border>
      <left/>
      <right/>
      <top style="thin">
        <color indexed="64"/>
      </top>
      <bottom style="medium">
        <color rgb="FFFF0000"/>
      </bottom>
      <diagonal/>
    </border>
    <border>
      <left/>
      <right/>
      <top style="medium">
        <color rgb="FFFF0000"/>
      </top>
      <bottom/>
      <diagonal/>
    </border>
    <border>
      <left/>
      <right/>
      <top style="thin">
        <color theme="1"/>
      </top>
      <bottom style="medium">
        <color rgb="FFFF0000"/>
      </bottom>
      <diagonal/>
    </border>
    <border>
      <left/>
      <right/>
      <top/>
      <bottom style="medium">
        <color rgb="FF0000FF"/>
      </bottom>
      <diagonal/>
    </border>
    <border>
      <left/>
      <right/>
      <top style="medium">
        <color rgb="FF0000FF"/>
      </top>
      <bottom style="medium">
        <color rgb="FF0000FF"/>
      </bottom>
      <diagonal/>
    </border>
    <border>
      <left style="medium">
        <color indexed="64"/>
      </left>
      <right style="medium">
        <color indexed="64"/>
      </right>
      <top style="medium">
        <color rgb="FF0000FF"/>
      </top>
      <bottom/>
      <diagonal/>
    </border>
    <border>
      <left/>
      <right/>
      <top style="medium">
        <color rgb="FF0000FF"/>
      </top>
      <bottom/>
      <diagonal/>
    </border>
    <border>
      <left/>
      <right/>
      <top style="medium">
        <color rgb="FF0000FF"/>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rgb="FF0000FF"/>
      </bottom>
      <diagonal/>
    </border>
    <border>
      <left/>
      <right/>
      <top style="thin">
        <color auto="1"/>
      </top>
      <bottom style="medium">
        <color rgb="FF0000FF"/>
      </bottom>
      <diagonal/>
    </border>
    <border>
      <left style="medium">
        <color indexed="64"/>
      </left>
      <right style="medium">
        <color indexed="64"/>
      </right>
      <top style="medium">
        <color rgb="FF0000FF"/>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rgb="FF0000FF"/>
      </bottom>
      <diagonal/>
    </border>
    <border>
      <left/>
      <right style="thin">
        <color indexed="64"/>
      </right>
      <top style="medium">
        <color rgb="FF0000FF"/>
      </top>
      <bottom style="thin">
        <color indexed="64"/>
      </bottom>
      <diagonal/>
    </border>
    <border>
      <left/>
      <right style="thin">
        <color indexed="64"/>
      </right>
      <top style="thin">
        <color auto="1"/>
      </top>
      <bottom style="thin">
        <color indexed="64"/>
      </bottom>
      <diagonal/>
    </border>
    <border>
      <left/>
      <right style="thin">
        <color indexed="64"/>
      </right>
      <top style="thin">
        <color indexed="64"/>
      </top>
      <bottom style="medium">
        <color rgb="FF0000FF"/>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medium">
        <color indexed="64"/>
      </top>
      <bottom style="medium">
        <color indexed="64"/>
      </bottom>
      <diagonal/>
    </border>
  </borders>
  <cellStyleXfs count="14">
    <xf numFmtId="0" fontId="0" fillId="0" borderId="0"/>
    <xf numFmtId="0" fontId="1" fillId="0" borderId="0"/>
    <xf numFmtId="43" fontId="25" fillId="0" borderId="0" applyFont="0" applyFill="0" applyBorder="0" applyAlignment="0" applyProtection="0"/>
    <xf numFmtId="0" fontId="1" fillId="0" borderId="0"/>
    <xf numFmtId="0" fontId="1" fillId="0" borderId="0"/>
    <xf numFmtId="0" fontId="1" fillId="0" borderId="0"/>
    <xf numFmtId="0" fontId="1" fillId="0" borderId="0"/>
    <xf numFmtId="0" fontId="25" fillId="0" borderId="0"/>
    <xf numFmtId="0" fontId="18" fillId="0" borderId="0"/>
    <xf numFmtId="0" fontId="19" fillId="0" borderId="0"/>
    <xf numFmtId="0" fontId="1" fillId="0" borderId="0"/>
    <xf numFmtId="9" fontId="1" fillId="0" borderId="0" applyFont="0" applyFill="0" applyBorder="0" applyAlignment="0" applyProtection="0"/>
    <xf numFmtId="0" fontId="147" fillId="0" borderId="0"/>
    <xf numFmtId="9" fontId="25" fillId="0" borderId="0" applyFont="0" applyFill="0" applyBorder="0" applyAlignment="0" applyProtection="0"/>
  </cellStyleXfs>
  <cellXfs count="960">
    <xf numFmtId="0" fontId="0" fillId="0" borderId="0" xfId="0"/>
    <xf numFmtId="0" fontId="29" fillId="2" borderId="0" xfId="0" applyFont="1" applyFill="1"/>
    <xf numFmtId="0" fontId="28" fillId="3" borderId="0" xfId="1" applyFont="1" applyFill="1"/>
    <xf numFmtId="17" fontId="30" fillId="0" borderId="0" xfId="0" applyNumberFormat="1" applyFont="1"/>
    <xf numFmtId="17" fontId="31" fillId="0" borderId="0" xfId="0" applyNumberFormat="1" applyFont="1"/>
    <xf numFmtId="0" fontId="31" fillId="0" borderId="0" xfId="0" applyFont="1"/>
    <xf numFmtId="0" fontId="30" fillId="0" borderId="0" xfId="0" applyFont="1"/>
    <xf numFmtId="164" fontId="30" fillId="0" borderId="0" xfId="0" applyNumberFormat="1" applyFont="1"/>
    <xf numFmtId="0" fontId="30" fillId="0" borderId="0" xfId="0" applyFont="1" applyAlignment="1">
      <alignment horizontal="right"/>
    </xf>
    <xf numFmtId="0" fontId="33" fillId="4" borderId="0" xfId="1" applyFont="1" applyFill="1"/>
    <xf numFmtId="0" fontId="34" fillId="4" borderId="0" xfId="0" applyFont="1" applyFill="1"/>
    <xf numFmtId="17" fontId="35" fillId="0" borderId="0" xfId="0" applyNumberFormat="1" applyFont="1" applyAlignment="1">
      <alignment horizontal="center"/>
    </xf>
    <xf numFmtId="0" fontId="36" fillId="0" borderId="0" xfId="0" applyFont="1"/>
    <xf numFmtId="0" fontId="30" fillId="0" borderId="0" xfId="0" applyFont="1" applyAlignment="1">
      <alignment horizontal="center"/>
    </xf>
    <xf numFmtId="0" fontId="36" fillId="0" borderId="0" xfId="0" applyFont="1" applyAlignment="1">
      <alignment horizontal="center"/>
    </xf>
    <xf numFmtId="0" fontId="35" fillId="0" borderId="0" xfId="0" applyFont="1" applyAlignment="1">
      <alignment horizontal="center"/>
    </xf>
    <xf numFmtId="0" fontId="28" fillId="2" borderId="0" xfId="1" applyFont="1" applyFill="1"/>
    <xf numFmtId="17" fontId="31" fillId="0" borderId="0" xfId="0" applyNumberFormat="1" applyFont="1" applyAlignment="1">
      <alignment horizontal="right"/>
    </xf>
    <xf numFmtId="0" fontId="1" fillId="0" borderId="0" xfId="5" applyAlignment="1">
      <alignment vertical="center"/>
    </xf>
    <xf numFmtId="0" fontId="37" fillId="0" borderId="0" xfId="5" applyFont="1" applyAlignment="1">
      <alignment vertical="center"/>
    </xf>
    <xf numFmtId="164" fontId="38" fillId="0" borderId="0" xfId="5" applyNumberFormat="1" applyFont="1" applyAlignment="1">
      <alignment vertical="center"/>
    </xf>
    <xf numFmtId="49" fontId="39" fillId="0" borderId="0" xfId="5" applyNumberFormat="1" applyFont="1" applyAlignment="1">
      <alignment horizontal="right" vertical="center"/>
    </xf>
    <xf numFmtId="0" fontId="40" fillId="0" borderId="0" xfId="5" applyFont="1" applyAlignment="1">
      <alignment vertical="center"/>
    </xf>
    <xf numFmtId="2" fontId="30" fillId="0" borderId="0" xfId="0" applyNumberFormat="1" applyFont="1"/>
    <xf numFmtId="0" fontId="30" fillId="0" borderId="0" xfId="0" applyFont="1" applyAlignment="1">
      <alignment vertical="center"/>
    </xf>
    <xf numFmtId="0" fontId="30" fillId="4" borderId="0" xfId="0" applyFont="1" applyFill="1"/>
    <xf numFmtId="17" fontId="35" fillId="0" borderId="0" xfId="0" applyNumberFormat="1" applyFont="1" applyAlignment="1">
      <alignment horizontal="right"/>
    </xf>
    <xf numFmtId="0" fontId="38" fillId="0" borderId="0" xfId="0" applyFont="1"/>
    <xf numFmtId="164" fontId="32" fillId="0" borderId="0" xfId="0" applyNumberFormat="1" applyFont="1" applyAlignment="1">
      <alignment horizontal="right"/>
    </xf>
    <xf numFmtId="1" fontId="32" fillId="0" borderId="0" xfId="0" applyNumberFormat="1" applyFont="1" applyAlignment="1">
      <alignment horizontal="right"/>
    </xf>
    <xf numFmtId="0" fontId="38" fillId="0" borderId="0" xfId="0" applyFont="1" applyAlignment="1">
      <alignment horizontal="right"/>
    </xf>
    <xf numFmtId="3" fontId="31" fillId="0" borderId="0" xfId="0" applyNumberFormat="1" applyFont="1"/>
    <xf numFmtId="0" fontId="39" fillId="0" borderId="0" xfId="5" applyFont="1" applyAlignment="1">
      <alignment vertical="center"/>
    </xf>
    <xf numFmtId="0" fontId="40" fillId="0" borderId="0" xfId="0" applyFont="1"/>
    <xf numFmtId="17" fontId="31" fillId="0" borderId="0" xfId="0" applyNumberFormat="1" applyFont="1" applyAlignment="1">
      <alignment horizontal="center"/>
    </xf>
    <xf numFmtId="0" fontId="31" fillId="0" borderId="0" xfId="0" applyFont="1" applyAlignment="1">
      <alignment horizontal="center"/>
    </xf>
    <xf numFmtId="166" fontId="31" fillId="0" borderId="0" xfId="0" applyNumberFormat="1" applyFont="1"/>
    <xf numFmtId="166" fontId="39" fillId="0" borderId="0" xfId="0" applyNumberFormat="1" applyFont="1" applyAlignment="1">
      <alignment horizontal="center"/>
    </xf>
    <xf numFmtId="164" fontId="32" fillId="0" borderId="0" xfId="0" applyNumberFormat="1" applyFont="1"/>
    <xf numFmtId="164" fontId="38" fillId="0" borderId="0" xfId="0" applyNumberFormat="1" applyFont="1"/>
    <xf numFmtId="2" fontId="39" fillId="0" borderId="0" xfId="5" applyNumberFormat="1" applyFont="1" applyAlignment="1">
      <alignment horizontal="right" vertical="center"/>
    </xf>
    <xf numFmtId="164" fontId="31" fillId="0" borderId="0" xfId="0" applyNumberFormat="1" applyFont="1" applyAlignment="1">
      <alignment horizontal="center"/>
    </xf>
    <xf numFmtId="0" fontId="41" fillId="4" borderId="0" xfId="1" applyFont="1" applyFill="1"/>
    <xf numFmtId="0" fontId="42" fillId="0" borderId="0" xfId="0" applyFont="1"/>
    <xf numFmtId="0" fontId="43" fillId="0" borderId="0" xfId="3" applyFont="1" applyAlignment="1">
      <alignment horizontal="left" vertical="center"/>
    </xf>
    <xf numFmtId="0" fontId="39" fillId="0" borderId="0" xfId="1" applyFont="1" applyAlignment="1">
      <alignment vertical="center"/>
    </xf>
    <xf numFmtId="0" fontId="44" fillId="0" borderId="0" xfId="0" applyFont="1"/>
    <xf numFmtId="0" fontId="45" fillId="0" borderId="0" xfId="0" applyFont="1"/>
    <xf numFmtId="49" fontId="31" fillId="0" borderId="0" xfId="0" applyNumberFormat="1" applyFont="1" applyAlignment="1">
      <alignment horizontal="center"/>
    </xf>
    <xf numFmtId="164" fontId="32" fillId="0" borderId="1" xfId="0" applyNumberFormat="1" applyFont="1" applyBorder="1" applyAlignment="1">
      <alignment horizontal="center"/>
    </xf>
    <xf numFmtId="0" fontId="30" fillId="0" borderId="1" xfId="0" applyFont="1" applyBorder="1"/>
    <xf numFmtId="0" fontId="30" fillId="4" borderId="0" xfId="0" applyFont="1" applyFill="1" applyAlignment="1">
      <alignment horizontal="center"/>
    </xf>
    <xf numFmtId="0" fontId="0" fillId="0" borderId="0" xfId="0" applyAlignment="1">
      <alignment vertical="center"/>
    </xf>
    <xf numFmtId="3" fontId="31" fillId="0" borderId="0" xfId="0" applyNumberFormat="1" applyFont="1" applyAlignment="1">
      <alignment horizontal="right"/>
    </xf>
    <xf numFmtId="164" fontId="31" fillId="0" borderId="1" xfId="0" applyNumberFormat="1" applyFont="1" applyBorder="1" applyAlignment="1">
      <alignment horizontal="center"/>
    </xf>
    <xf numFmtId="0" fontId="29" fillId="3" borderId="0" xfId="0" applyFont="1" applyFill="1"/>
    <xf numFmtId="0" fontId="31" fillId="0" borderId="0" xfId="0" applyFont="1" applyAlignment="1">
      <alignment horizontal="right"/>
    </xf>
    <xf numFmtId="0" fontId="31" fillId="0" borderId="1" xfId="0" applyFont="1" applyBorder="1"/>
    <xf numFmtId="0" fontId="30" fillId="0" borderId="1" xfId="5" applyFont="1" applyBorder="1" applyAlignment="1">
      <alignment vertical="center"/>
    </xf>
    <xf numFmtId="164" fontId="32" fillId="0" borderId="1" xfId="5" applyNumberFormat="1" applyFont="1" applyBorder="1" applyAlignment="1">
      <alignment vertical="center"/>
    </xf>
    <xf numFmtId="0" fontId="37" fillId="0" borderId="1" xfId="5" applyFont="1" applyBorder="1" applyAlignment="1">
      <alignment vertical="center"/>
    </xf>
    <xf numFmtId="0" fontId="37" fillId="4" borderId="1" xfId="5" applyFont="1" applyFill="1" applyBorder="1" applyAlignment="1">
      <alignment vertical="top" wrapText="1"/>
    </xf>
    <xf numFmtId="2" fontId="32" fillId="0" borderId="1" xfId="0" applyNumberFormat="1" applyFont="1" applyBorder="1"/>
    <xf numFmtId="164" fontId="32" fillId="0" borderId="1" xfId="0" applyNumberFormat="1" applyFont="1" applyBorder="1"/>
    <xf numFmtId="164" fontId="31" fillId="0" borderId="1" xfId="0" applyNumberFormat="1" applyFont="1" applyBorder="1"/>
    <xf numFmtId="0" fontId="30" fillId="0" borderId="1" xfId="0" applyFont="1" applyBorder="1" applyAlignment="1">
      <alignment vertical="center"/>
    </xf>
    <xf numFmtId="3" fontId="37" fillId="0" borderId="1" xfId="1" applyNumberFormat="1" applyFont="1" applyBorder="1" applyAlignment="1">
      <alignment vertical="center"/>
    </xf>
    <xf numFmtId="3" fontId="30" fillId="0" borderId="1" xfId="1" applyNumberFormat="1" applyFont="1" applyBorder="1" applyAlignment="1">
      <alignment vertical="center"/>
    </xf>
    <xf numFmtId="3" fontId="39" fillId="0" borderId="1" xfId="1" applyNumberFormat="1" applyFont="1" applyBorder="1" applyAlignment="1">
      <alignment vertical="center"/>
    </xf>
    <xf numFmtId="164" fontId="32" fillId="0" borderId="1" xfId="0" applyNumberFormat="1" applyFont="1" applyBorder="1" applyAlignment="1">
      <alignment horizontal="center" vertical="center"/>
    </xf>
    <xf numFmtId="164" fontId="39" fillId="0" borderId="1" xfId="0" applyNumberFormat="1" applyFont="1" applyBorder="1"/>
    <xf numFmtId="164" fontId="39" fillId="0" borderId="1" xfId="0" applyNumberFormat="1" applyFont="1" applyBorder="1" applyAlignment="1">
      <alignment horizontal="center"/>
    </xf>
    <xf numFmtId="49" fontId="32" fillId="0" borderId="0" xfId="0" applyNumberFormat="1" applyFont="1" applyAlignment="1">
      <alignment horizontal="center"/>
    </xf>
    <xf numFmtId="49" fontId="48" fillId="0" borderId="0" xfId="0" applyNumberFormat="1" applyFont="1" applyAlignment="1">
      <alignment horizontal="center"/>
    </xf>
    <xf numFmtId="0" fontId="27" fillId="0" borderId="0" xfId="0" applyFont="1" applyAlignment="1">
      <alignment horizontal="center"/>
    </xf>
    <xf numFmtId="0" fontId="0" fillId="0" borderId="0" xfId="0" applyAlignment="1">
      <alignment horizontal="center"/>
    </xf>
    <xf numFmtId="164" fontId="0" fillId="0" borderId="0" xfId="0" applyNumberFormat="1"/>
    <xf numFmtId="2" fontId="32" fillId="0" borderId="1" xfId="0" applyNumberFormat="1" applyFont="1" applyBorder="1" applyAlignment="1">
      <alignment horizontal="center"/>
    </xf>
    <xf numFmtId="0" fontId="32" fillId="0" borderId="0" xfId="0" applyFont="1" applyAlignment="1">
      <alignment horizontal="center"/>
    </xf>
    <xf numFmtId="49" fontId="32" fillId="0" borderId="0" xfId="5" applyNumberFormat="1" applyFont="1" applyAlignment="1">
      <alignment horizontal="right" vertical="center"/>
    </xf>
    <xf numFmtId="0" fontId="32" fillId="0" borderId="0" xfId="0" applyFont="1" applyAlignment="1">
      <alignment horizontal="center" vertical="center"/>
    </xf>
    <xf numFmtId="164" fontId="39" fillId="0" borderId="0" xfId="0" applyNumberFormat="1" applyFont="1" applyAlignment="1">
      <alignment horizontal="center"/>
    </xf>
    <xf numFmtId="0" fontId="50" fillId="0" borderId="0" xfId="1" applyFont="1" applyAlignment="1">
      <alignment vertical="top"/>
    </xf>
    <xf numFmtId="0" fontId="30" fillId="0" borderId="0" xfId="0" applyFont="1" applyAlignment="1">
      <alignment vertical="top"/>
    </xf>
    <xf numFmtId="0" fontId="37" fillId="0" borderId="1" xfId="0" applyFont="1" applyBorder="1" applyAlignment="1">
      <alignment vertical="center"/>
    </xf>
    <xf numFmtId="164" fontId="31" fillId="0" borderId="1" xfId="0" applyNumberFormat="1" applyFont="1" applyBorder="1" applyAlignment="1">
      <alignment horizontal="center" vertical="center"/>
    </xf>
    <xf numFmtId="0" fontId="51" fillId="0" borderId="0" xfId="1" applyFont="1" applyAlignment="1">
      <alignment vertical="center"/>
    </xf>
    <xf numFmtId="0" fontId="30" fillId="0" borderId="1" xfId="0" applyFont="1" applyBorder="1" applyAlignment="1">
      <alignment horizontal="center"/>
    </xf>
    <xf numFmtId="164" fontId="31" fillId="0" borderId="2" xfId="0" applyNumberFormat="1" applyFont="1" applyBorder="1" applyAlignment="1">
      <alignment horizontal="center"/>
    </xf>
    <xf numFmtId="3" fontId="31" fillId="0" borderId="0" xfId="0" applyNumberFormat="1" applyFont="1" applyAlignment="1">
      <alignment horizontal="center"/>
    </xf>
    <xf numFmtId="0" fontId="30" fillId="0" borderId="3" xfId="0" applyFont="1" applyBorder="1"/>
    <xf numFmtId="0" fontId="52" fillId="0" borderId="0" xfId="0" applyFont="1" applyAlignment="1">
      <alignment horizontal="center" vertical="center"/>
    </xf>
    <xf numFmtId="49" fontId="31" fillId="0" borderId="1" xfId="0" applyNumberFormat="1" applyFont="1" applyBorder="1"/>
    <xf numFmtId="1" fontId="31" fillId="0" borderId="0" xfId="0" quotePrefix="1" applyNumberFormat="1" applyFont="1" applyAlignment="1">
      <alignment horizontal="center"/>
    </xf>
    <xf numFmtId="0" fontId="33" fillId="3" borderId="0" xfId="1" applyFont="1" applyFill="1"/>
    <xf numFmtId="0" fontId="30" fillId="3" borderId="0" xfId="0" applyFont="1" applyFill="1"/>
    <xf numFmtId="0" fontId="53" fillId="3" borderId="0" xfId="1" applyFont="1" applyFill="1"/>
    <xf numFmtId="0" fontId="41" fillId="3" borderId="0" xfId="1" applyFont="1" applyFill="1"/>
    <xf numFmtId="0" fontId="30" fillId="2" borderId="0" xfId="0" applyFont="1" applyFill="1" applyAlignment="1">
      <alignment horizontal="center"/>
    </xf>
    <xf numFmtId="0" fontId="28" fillId="6" borderId="0" xfId="1" applyFont="1" applyFill="1"/>
    <xf numFmtId="0" fontId="34" fillId="6" borderId="0" xfId="0" applyFont="1" applyFill="1"/>
    <xf numFmtId="0" fontId="26" fillId="6" borderId="0" xfId="0" applyFont="1" applyFill="1"/>
    <xf numFmtId="0" fontId="28" fillId="7" borderId="0" xfId="0" applyFont="1" applyFill="1"/>
    <xf numFmtId="0" fontId="54" fillId="7" borderId="0" xfId="0" applyFont="1" applyFill="1"/>
    <xf numFmtId="17" fontId="32" fillId="0" borderId="0" xfId="0" applyNumberFormat="1" applyFont="1" applyAlignment="1">
      <alignment horizontal="center"/>
    </xf>
    <xf numFmtId="0" fontId="35" fillId="0" borderId="0" xfId="0" applyFont="1" applyAlignment="1">
      <alignment vertical="center" wrapText="1"/>
    </xf>
    <xf numFmtId="0" fontId="32" fillId="0" borderId="0" xfId="0" applyFont="1"/>
    <xf numFmtId="0" fontId="48" fillId="0" borderId="0" xfId="0" applyFont="1" applyAlignment="1">
      <alignment horizontal="center"/>
    </xf>
    <xf numFmtId="164" fontId="31" fillId="0" borderId="2" xfId="0" applyNumberFormat="1" applyFont="1" applyBorder="1" applyAlignment="1">
      <alignment horizontal="right"/>
    </xf>
    <xf numFmtId="0" fontId="30" fillId="0" borderId="2" xfId="0" applyFont="1" applyBorder="1" applyAlignment="1">
      <alignment vertical="top"/>
    </xf>
    <xf numFmtId="0" fontId="30" fillId="0" borderId="3" xfId="0" applyFont="1" applyBorder="1" applyAlignment="1">
      <alignment vertical="top"/>
    </xf>
    <xf numFmtId="4" fontId="32" fillId="0" borderId="3" xfId="0" applyNumberFormat="1" applyFont="1" applyBorder="1" applyAlignment="1">
      <alignment horizontal="center"/>
    </xf>
    <xf numFmtId="165" fontId="32" fillId="0" borderId="3" xfId="1" applyNumberFormat="1" applyFont="1" applyBorder="1" applyAlignment="1">
      <alignment horizontal="center" vertical="top"/>
    </xf>
    <xf numFmtId="0" fontId="39" fillId="0" borderId="2" xfId="0" applyFont="1" applyBorder="1" applyAlignment="1">
      <alignment horizontal="center"/>
    </xf>
    <xf numFmtId="0" fontId="39" fillId="0" borderId="2" xfId="1" applyFont="1" applyBorder="1" applyAlignment="1">
      <alignment horizontal="center" vertical="top"/>
    </xf>
    <xf numFmtId="0" fontId="31" fillId="0" borderId="2" xfId="0" applyFont="1" applyBorder="1"/>
    <xf numFmtId="164" fontId="31" fillId="0" borderId="0" xfId="0" applyNumberFormat="1" applyFont="1" applyAlignment="1">
      <alignment horizontal="right"/>
    </xf>
    <xf numFmtId="0" fontId="30" fillId="0" borderId="2" xfId="0" applyFont="1" applyBorder="1"/>
    <xf numFmtId="17" fontId="35" fillId="0" borderId="0" xfId="0" quotePrefix="1" applyNumberFormat="1" applyFont="1" applyAlignment="1">
      <alignment horizontal="center" vertical="center"/>
    </xf>
    <xf numFmtId="0" fontId="30" fillId="0" borderId="0" xfId="0" applyFont="1" applyAlignment="1">
      <alignment horizontal="center" vertical="center"/>
    </xf>
    <xf numFmtId="164" fontId="31" fillId="0" borderId="3" xfId="0" applyNumberFormat="1" applyFont="1" applyBorder="1" applyAlignment="1">
      <alignment horizontal="center" vertical="center"/>
    </xf>
    <xf numFmtId="0" fontId="31" fillId="0" borderId="1" xfId="0" applyFont="1" applyBorder="1" applyAlignment="1">
      <alignment horizontal="center" vertical="center"/>
    </xf>
    <xf numFmtId="0" fontId="38" fillId="0" borderId="1" xfId="0" applyFont="1" applyBorder="1" applyAlignment="1">
      <alignment horizontal="center"/>
    </xf>
    <xf numFmtId="0" fontId="38" fillId="0" borderId="0" xfId="0" applyFont="1" applyAlignment="1">
      <alignment horizontal="center"/>
    </xf>
    <xf numFmtId="164" fontId="32" fillId="0" borderId="0" xfId="0" applyNumberFormat="1" applyFont="1" applyAlignment="1">
      <alignment horizontal="center"/>
    </xf>
    <xf numFmtId="0" fontId="55" fillId="0" borderId="0" xfId="0" applyFont="1" applyAlignment="1">
      <alignment vertical="center"/>
    </xf>
    <xf numFmtId="164" fontId="56" fillId="0" borderId="0" xfId="0" applyNumberFormat="1" applyFont="1" applyAlignment="1">
      <alignment vertical="center"/>
    </xf>
    <xf numFmtId="0" fontId="30" fillId="0" borderId="4" xfId="0" applyFont="1" applyBorder="1"/>
    <xf numFmtId="164" fontId="31" fillId="0" borderId="5" xfId="0" applyNumberFormat="1" applyFont="1" applyBorder="1" applyAlignment="1">
      <alignment horizontal="center"/>
    </xf>
    <xf numFmtId="165" fontId="32" fillId="0" borderId="0" xfId="0" applyNumberFormat="1" applyFont="1" applyAlignment="1">
      <alignment horizontal="right"/>
    </xf>
    <xf numFmtId="17" fontId="32" fillId="0" borderId="0" xfId="0" applyNumberFormat="1" applyFont="1" applyAlignment="1">
      <alignment horizontal="right" vertical="center"/>
    </xf>
    <xf numFmtId="0" fontId="32" fillId="0" borderId="0" xfId="0" applyFont="1" applyAlignment="1">
      <alignment horizontal="right" vertical="center"/>
    </xf>
    <xf numFmtId="164" fontId="31" fillId="0" borderId="5" xfId="0" applyNumberFormat="1" applyFont="1" applyBorder="1" applyAlignment="1">
      <alignment horizontal="right"/>
    </xf>
    <xf numFmtId="165" fontId="31" fillId="0" borderId="0" xfId="0" applyNumberFormat="1" applyFont="1" applyAlignment="1">
      <alignment horizontal="right"/>
    </xf>
    <xf numFmtId="3" fontId="32" fillId="0" borderId="0" xfId="0" applyNumberFormat="1" applyFont="1" applyAlignment="1">
      <alignment horizontal="right"/>
    </xf>
    <xf numFmtId="3" fontId="57" fillId="0" borderId="0" xfId="0" applyNumberFormat="1" applyFont="1" applyAlignment="1">
      <alignment horizontal="right"/>
    </xf>
    <xf numFmtId="164" fontId="57" fillId="0" borderId="3" xfId="0" applyNumberFormat="1" applyFont="1" applyBorder="1" applyAlignment="1">
      <alignment horizontal="right"/>
    </xf>
    <xf numFmtId="0" fontId="57" fillId="0" borderId="3" xfId="0" applyFont="1" applyBorder="1"/>
    <xf numFmtId="3" fontId="57" fillId="0" borderId="3" xfId="0" applyNumberFormat="1" applyFont="1" applyBorder="1" applyAlignment="1">
      <alignment horizontal="right"/>
    </xf>
    <xf numFmtId="0" fontId="30" fillId="0" borderId="5" xfId="0" applyFont="1" applyBorder="1"/>
    <xf numFmtId="3" fontId="32" fillId="0" borderId="5" xfId="0" applyNumberFormat="1" applyFont="1" applyBorder="1" applyAlignment="1">
      <alignment horizontal="right"/>
    </xf>
    <xf numFmtId="1" fontId="31" fillId="0" borderId="0" xfId="0" quotePrefix="1" applyNumberFormat="1" applyFont="1" applyAlignment="1">
      <alignment horizontal="left"/>
    </xf>
    <xf numFmtId="1" fontId="35" fillId="0" borderId="0" xfId="0" quotePrefix="1" applyNumberFormat="1" applyFont="1" applyAlignment="1">
      <alignment horizontal="left"/>
    </xf>
    <xf numFmtId="1" fontId="35" fillId="0" borderId="0" xfId="0" quotePrefix="1" applyNumberFormat="1" applyFont="1" applyAlignment="1">
      <alignment horizontal="center"/>
    </xf>
    <xf numFmtId="17" fontId="32" fillId="0" borderId="0" xfId="0" applyNumberFormat="1" applyFont="1" applyAlignment="1">
      <alignment horizontal="left"/>
    </xf>
    <xf numFmtId="164" fontId="30" fillId="0" borderId="0" xfId="0" applyNumberFormat="1" applyFont="1" applyAlignment="1">
      <alignment horizontal="right"/>
    </xf>
    <xf numFmtId="0" fontId="55" fillId="0" borderId="0" xfId="0" applyFont="1"/>
    <xf numFmtId="0" fontId="58" fillId="0" borderId="0" xfId="0" applyFont="1" applyAlignment="1">
      <alignment vertical="center"/>
    </xf>
    <xf numFmtId="49" fontId="59" fillId="0" borderId="0" xfId="0" applyNumberFormat="1" applyFont="1" applyAlignment="1">
      <alignment horizontal="center"/>
    </xf>
    <xf numFmtId="0" fontId="58" fillId="0" borderId="0" xfId="0" applyFont="1"/>
    <xf numFmtId="17" fontId="59" fillId="0" borderId="0" xfId="0" applyNumberFormat="1" applyFont="1" applyAlignment="1">
      <alignment horizontal="center"/>
    </xf>
    <xf numFmtId="164" fontId="57" fillId="0" borderId="3" xfId="0" applyNumberFormat="1" applyFont="1" applyBorder="1" applyAlignment="1">
      <alignment horizontal="center"/>
    </xf>
    <xf numFmtId="0" fontId="60" fillId="3" borderId="0" xfId="0" applyFont="1" applyFill="1" applyAlignment="1">
      <alignment vertical="center"/>
    </xf>
    <xf numFmtId="0" fontId="44" fillId="0" borderId="0" xfId="0" applyFont="1" applyAlignment="1">
      <alignment horizontal="center" vertical="center" wrapText="1"/>
    </xf>
    <xf numFmtId="0" fontId="44" fillId="0" borderId="0" xfId="0" applyFont="1" applyAlignment="1">
      <alignment horizontal="center" vertical="center"/>
    </xf>
    <xf numFmtId="0" fontId="28" fillId="7" borderId="0" xfId="0" applyFont="1" applyFill="1" applyAlignment="1">
      <alignment vertical="center"/>
    </xf>
    <xf numFmtId="0" fontId="35" fillId="7" borderId="0" xfId="0" applyFont="1" applyFill="1" applyAlignment="1">
      <alignment vertical="center"/>
    </xf>
    <xf numFmtId="0" fontId="40" fillId="0" borderId="0" xfId="0" applyFont="1" applyAlignment="1">
      <alignment horizontal="center" vertical="center" wrapText="1"/>
    </xf>
    <xf numFmtId="0" fontId="57" fillId="0" borderId="0" xfId="0" applyFont="1" applyAlignment="1">
      <alignment horizontal="center" vertical="center" wrapText="1"/>
    </xf>
    <xf numFmtId="0" fontId="37" fillId="4" borderId="7" xfId="0" applyFont="1" applyFill="1" applyBorder="1" applyAlignment="1">
      <alignment vertical="center"/>
    </xf>
    <xf numFmtId="164" fontId="32" fillId="4" borderId="7" xfId="0" applyNumberFormat="1" applyFont="1" applyFill="1" applyBorder="1" applyAlignment="1">
      <alignment horizontal="center" vertical="center"/>
    </xf>
    <xf numFmtId="164" fontId="32" fillId="4" borderId="0" xfId="0" applyNumberFormat="1" applyFont="1" applyFill="1" applyAlignment="1">
      <alignment horizontal="center" vertical="center"/>
    </xf>
    <xf numFmtId="164" fontId="37" fillId="4" borderId="7" xfId="0" applyNumberFormat="1" applyFont="1" applyFill="1" applyBorder="1" applyAlignment="1">
      <alignment horizontal="center" vertical="center"/>
    </xf>
    <xf numFmtId="0" fontId="37" fillId="4" borderId="8" xfId="0" applyFont="1" applyFill="1" applyBorder="1" applyAlignment="1">
      <alignment vertical="center"/>
    </xf>
    <xf numFmtId="0" fontId="39" fillId="0" borderId="0" xfId="0" applyFont="1" applyAlignment="1">
      <alignment horizontal="center" vertical="center" wrapText="1"/>
    </xf>
    <xf numFmtId="0" fontId="62" fillId="0" borderId="0" xfId="0" applyFont="1"/>
    <xf numFmtId="0" fontId="0" fillId="4" borderId="0" xfId="0" applyFill="1" applyAlignment="1">
      <alignment vertical="center"/>
    </xf>
    <xf numFmtId="3" fontId="68" fillId="4" borderId="0" xfId="0" applyNumberFormat="1" applyFont="1" applyFill="1" applyAlignment="1">
      <alignment horizontal="right" vertical="center"/>
    </xf>
    <xf numFmtId="0" fontId="31" fillId="0" borderId="0" xfId="0" applyFont="1" applyAlignment="1">
      <alignment vertical="center"/>
    </xf>
    <xf numFmtId="0" fontId="30" fillId="4" borderId="0" xfId="0" applyFont="1" applyFill="1" applyAlignment="1">
      <alignment vertical="center"/>
    </xf>
    <xf numFmtId="0" fontId="39" fillId="0" borderId="9" xfId="0" applyFont="1" applyBorder="1" applyAlignment="1">
      <alignment vertical="center"/>
    </xf>
    <xf numFmtId="0" fontId="27" fillId="0" borderId="0" xfId="0" applyFont="1" applyAlignment="1">
      <alignment vertical="center"/>
    </xf>
    <xf numFmtId="165" fontId="69" fillId="4" borderId="0" xfId="0" applyNumberFormat="1" applyFont="1" applyFill="1" applyAlignment="1">
      <alignment vertical="center"/>
    </xf>
    <xf numFmtId="165" fontId="0" fillId="0" borderId="0" xfId="0" applyNumberFormat="1" applyAlignment="1">
      <alignment vertical="center"/>
    </xf>
    <xf numFmtId="165" fontId="0" fillId="4" borderId="0" xfId="0" applyNumberFormat="1" applyFill="1" applyAlignment="1">
      <alignment vertical="center"/>
    </xf>
    <xf numFmtId="2" fontId="0" fillId="4" borderId="0" xfId="0" applyNumberFormat="1" applyFill="1" applyAlignment="1">
      <alignment vertical="center"/>
    </xf>
    <xf numFmtId="0" fontId="30" fillId="0" borderId="6" xfId="0" applyFont="1" applyBorder="1"/>
    <xf numFmtId="0" fontId="30" fillId="0" borderId="10" xfId="0" applyFont="1" applyBorder="1"/>
    <xf numFmtId="165" fontId="32" fillId="8" borderId="6" xfId="0" applyNumberFormat="1" applyFont="1" applyFill="1" applyBorder="1" applyAlignment="1">
      <alignment vertical="center"/>
    </xf>
    <xf numFmtId="165" fontId="32" fillId="8" borderId="10" xfId="0" applyNumberFormat="1" applyFont="1" applyFill="1" applyBorder="1" applyAlignment="1">
      <alignment vertical="center"/>
    </xf>
    <xf numFmtId="0" fontId="71" fillId="8" borderId="0" xfId="0" applyFont="1" applyFill="1" applyAlignment="1">
      <alignment horizontal="right" vertical="center"/>
    </xf>
    <xf numFmtId="0" fontId="72" fillId="4" borderId="0" xfId="0" applyFont="1" applyFill="1" applyAlignment="1">
      <alignment horizontal="right" vertical="center"/>
    </xf>
    <xf numFmtId="0" fontId="72" fillId="8" borderId="0" xfId="0" applyFont="1" applyFill="1" applyAlignment="1">
      <alignment horizontal="right" vertical="center"/>
    </xf>
    <xf numFmtId="165" fontId="32" fillId="4" borderId="10" xfId="0" applyNumberFormat="1" applyFont="1" applyFill="1" applyBorder="1" applyAlignment="1">
      <alignment vertical="center"/>
    </xf>
    <xf numFmtId="165" fontId="32" fillId="4" borderId="6" xfId="0" applyNumberFormat="1" applyFont="1" applyFill="1" applyBorder="1" applyAlignment="1">
      <alignment vertical="center"/>
    </xf>
    <xf numFmtId="164" fontId="30" fillId="0" borderId="0" xfId="0" applyNumberFormat="1" applyFont="1" applyAlignment="1">
      <alignment vertical="center"/>
    </xf>
    <xf numFmtId="0" fontId="32" fillId="0" borderId="0" xfId="0" applyFont="1" applyAlignment="1">
      <alignment horizontal="center" vertical="center" wrapText="1"/>
    </xf>
    <xf numFmtId="0" fontId="73" fillId="4" borderId="0" xfId="0" applyFont="1" applyFill="1" applyAlignment="1">
      <alignment vertical="center"/>
    </xf>
    <xf numFmtId="0" fontId="71" fillId="4" borderId="0" xfId="0" applyFont="1" applyFill="1" applyAlignment="1">
      <alignment horizontal="right" vertical="center"/>
    </xf>
    <xf numFmtId="0" fontId="31" fillId="0" borderId="0" xfId="0" applyFont="1" applyAlignment="1">
      <alignment horizontal="center" vertical="center"/>
    </xf>
    <xf numFmtId="166" fontId="31" fillId="0" borderId="0" xfId="0" applyNumberFormat="1" applyFont="1" applyAlignment="1">
      <alignment horizontal="center"/>
    </xf>
    <xf numFmtId="0" fontId="28" fillId="3" borderId="0" xfId="1" applyFont="1" applyFill="1" applyAlignment="1">
      <alignment vertical="center"/>
    </xf>
    <xf numFmtId="0" fontId="75" fillId="3" borderId="0" xfId="1" applyFont="1" applyFill="1" applyAlignment="1">
      <alignment vertical="center"/>
    </xf>
    <xf numFmtId="0" fontId="30" fillId="3" borderId="0" xfId="0" applyFont="1" applyFill="1" applyAlignment="1">
      <alignment vertical="center"/>
    </xf>
    <xf numFmtId="0" fontId="75" fillId="3" borderId="0" xfId="1" applyFont="1" applyFill="1"/>
    <xf numFmtId="3" fontId="39" fillId="0" borderId="11" xfId="0" applyNumberFormat="1" applyFont="1" applyBorder="1" applyAlignment="1">
      <alignment horizontal="center" vertical="center"/>
    </xf>
    <xf numFmtId="0" fontId="39" fillId="0" borderId="11" xfId="0" applyFont="1" applyBorder="1" applyAlignment="1">
      <alignment horizontal="center" vertical="center"/>
    </xf>
    <xf numFmtId="0" fontId="35" fillId="0" borderId="6" xfId="0" applyFont="1" applyBorder="1" applyAlignment="1">
      <alignment horizontal="center" vertical="center"/>
    </xf>
    <xf numFmtId="0" fontId="31" fillId="0" borderId="3" xfId="0" applyFont="1" applyBorder="1" applyAlignment="1">
      <alignment horizontal="center" vertical="center"/>
    </xf>
    <xf numFmtId="0" fontId="31" fillId="4" borderId="0" xfId="0" applyFont="1" applyFill="1" applyAlignment="1">
      <alignment horizontal="center" vertical="center"/>
    </xf>
    <xf numFmtId="0" fontId="39" fillId="4" borderId="0" xfId="0" applyFont="1" applyFill="1" applyAlignment="1">
      <alignment horizontal="left" vertical="center"/>
    </xf>
    <xf numFmtId="3" fontId="39" fillId="0" borderId="11" xfId="0" applyNumberFormat="1" applyFont="1" applyBorder="1" applyAlignment="1">
      <alignment horizontal="center"/>
    </xf>
    <xf numFmtId="0" fontId="77" fillId="9" borderId="0" xfId="0" applyFont="1" applyFill="1" applyAlignment="1">
      <alignment vertical="center"/>
    </xf>
    <xf numFmtId="0" fontId="77" fillId="6" borderId="0" xfId="0" applyFont="1" applyFill="1" applyAlignment="1">
      <alignment vertical="center"/>
    </xf>
    <xf numFmtId="0" fontId="30" fillId="6" borderId="0" xfId="0" applyFont="1" applyFill="1" applyAlignment="1">
      <alignment vertical="center"/>
    </xf>
    <xf numFmtId="0" fontId="39" fillId="9" borderId="0" xfId="0" applyFont="1" applyFill="1" applyAlignment="1">
      <alignment vertical="center"/>
    </xf>
    <xf numFmtId="0" fontId="31" fillId="4" borderId="3" xfId="0" applyFont="1" applyFill="1" applyBorder="1" applyAlignment="1">
      <alignment horizontal="center" vertical="center"/>
    </xf>
    <xf numFmtId="165" fontId="30" fillId="0" borderId="0" xfId="0" applyNumberFormat="1" applyFont="1" applyAlignment="1">
      <alignment vertical="center"/>
    </xf>
    <xf numFmtId="0" fontId="76" fillId="0" borderId="0" xfId="0" applyFont="1" applyAlignment="1">
      <alignment vertical="center"/>
    </xf>
    <xf numFmtId="0" fontId="78" fillId="6" borderId="0" xfId="1" applyFont="1" applyFill="1" applyAlignment="1">
      <alignment vertical="center"/>
    </xf>
    <xf numFmtId="0" fontId="79" fillId="6" borderId="0" xfId="1" applyFont="1" applyFill="1" applyAlignment="1">
      <alignment vertical="center"/>
    </xf>
    <xf numFmtId="0" fontId="80" fillId="6" borderId="0" xfId="1" applyFont="1" applyFill="1" applyAlignment="1">
      <alignment vertical="center"/>
    </xf>
    <xf numFmtId="0" fontId="81" fillId="6" borderId="0" xfId="1" applyFont="1" applyFill="1"/>
    <xf numFmtId="0" fontId="81" fillId="9" borderId="0" xfId="1" applyFont="1" applyFill="1" applyAlignment="1">
      <alignment vertical="center"/>
    </xf>
    <xf numFmtId="0" fontId="39" fillId="6" borderId="0" xfId="0" applyFont="1" applyFill="1" applyAlignment="1">
      <alignment vertical="center"/>
    </xf>
    <xf numFmtId="0" fontId="81" fillId="6" borderId="0" xfId="0" applyFont="1" applyFill="1"/>
    <xf numFmtId="0" fontId="32" fillId="0" borderId="11" xfId="0" applyFont="1" applyBorder="1" applyAlignment="1">
      <alignment horizontal="center" vertical="center"/>
    </xf>
    <xf numFmtId="0" fontId="82" fillId="0" borderId="6" xfId="0" applyFont="1" applyBorder="1" applyAlignment="1">
      <alignment horizontal="center" vertical="center"/>
    </xf>
    <xf numFmtId="0" fontId="68" fillId="9" borderId="0" xfId="0" applyFont="1" applyFill="1" applyAlignment="1">
      <alignment vertical="center"/>
    </xf>
    <xf numFmtId="0" fontId="62" fillId="0" borderId="0" xfId="0" applyFont="1" applyAlignment="1">
      <alignment vertical="center"/>
    </xf>
    <xf numFmtId="0" fontId="83" fillId="6" borderId="0" xfId="0" applyFont="1" applyFill="1" applyAlignment="1">
      <alignment vertical="center"/>
    </xf>
    <xf numFmtId="0" fontId="37" fillId="6" borderId="0" xfId="0" applyFont="1" applyFill="1" applyAlignment="1">
      <alignment vertical="center"/>
    </xf>
    <xf numFmtId="165" fontId="57" fillId="4" borderId="0" xfId="0" applyNumberFormat="1" applyFont="1" applyFill="1" applyAlignment="1">
      <alignment horizontal="center" vertical="center"/>
    </xf>
    <xf numFmtId="0" fontId="74" fillId="0" borderId="0" xfId="0" applyFont="1" applyAlignment="1">
      <alignment vertical="center"/>
    </xf>
    <xf numFmtId="0" fontId="54" fillId="0" borderId="0" xfId="0" applyFont="1" applyAlignment="1">
      <alignment horizontal="center" vertical="center"/>
    </xf>
    <xf numFmtId="0" fontId="61" fillId="0" borderId="0" xfId="0" applyFont="1" applyAlignment="1">
      <alignment horizontal="center" vertical="center"/>
    </xf>
    <xf numFmtId="0" fontId="82" fillId="0" borderId="0" xfId="0" applyFont="1" applyAlignment="1">
      <alignment horizontal="center" vertical="center"/>
    </xf>
    <xf numFmtId="0" fontId="85" fillId="3" borderId="0" xfId="1" applyFont="1" applyFill="1" applyAlignment="1">
      <alignment vertical="center"/>
    </xf>
    <xf numFmtId="0" fontId="39" fillId="0" borderId="0" xfId="0" applyFont="1" applyAlignment="1">
      <alignment horizontal="center" vertical="center"/>
    </xf>
    <xf numFmtId="1" fontId="30" fillId="0" borderId="0" xfId="0" applyNumberFormat="1" applyFont="1" applyAlignment="1">
      <alignment vertical="center"/>
    </xf>
    <xf numFmtId="1" fontId="40" fillId="0" borderId="0" xfId="0" applyNumberFormat="1" applyFont="1" applyAlignment="1">
      <alignment horizontal="center" vertical="center"/>
    </xf>
    <xf numFmtId="3" fontId="30" fillId="0" borderId="0" xfId="0" applyNumberFormat="1" applyFont="1" applyAlignment="1">
      <alignment horizontal="center" vertical="center"/>
    </xf>
    <xf numFmtId="3" fontId="30" fillId="0" borderId="0" xfId="0" applyNumberFormat="1" applyFont="1" applyAlignment="1">
      <alignment vertical="center"/>
    </xf>
    <xf numFmtId="0" fontId="86" fillId="0" borderId="0" xfId="0" applyFont="1" applyAlignment="1">
      <alignment vertical="center"/>
    </xf>
    <xf numFmtId="0" fontId="44" fillId="0" borderId="0" xfId="0" applyFont="1" applyAlignment="1">
      <alignment vertical="center"/>
    </xf>
    <xf numFmtId="165" fontId="61" fillId="4" borderId="13" xfId="0" applyNumberFormat="1" applyFont="1" applyFill="1" applyBorder="1" applyAlignment="1">
      <alignment horizontal="center" vertical="center"/>
    </xf>
    <xf numFmtId="0" fontId="68" fillId="4" borderId="0" xfId="0" applyFont="1" applyFill="1" applyAlignment="1">
      <alignment horizontal="left" vertical="center"/>
    </xf>
    <xf numFmtId="0" fontId="86" fillId="4" borderId="0" xfId="0" applyFont="1" applyFill="1" applyAlignment="1">
      <alignment vertical="center"/>
    </xf>
    <xf numFmtId="0" fontId="31" fillId="0" borderId="0" xfId="0" applyFont="1" applyAlignment="1">
      <alignment horizontal="center" vertical="center" wrapText="1"/>
    </xf>
    <xf numFmtId="0" fontId="31" fillId="0" borderId="0" xfId="0" applyFont="1" applyAlignment="1">
      <alignment horizontal="left" vertical="center"/>
    </xf>
    <xf numFmtId="0" fontId="31" fillId="0" borderId="1" xfId="0" applyFont="1" applyBorder="1" applyAlignment="1">
      <alignment horizontal="left" vertical="center"/>
    </xf>
    <xf numFmtId="0" fontId="30" fillId="0" borderId="0" xfId="0" applyFont="1" applyAlignment="1">
      <alignment horizontal="left" vertical="center"/>
    </xf>
    <xf numFmtId="0" fontId="31" fillId="0" borderId="9" xfId="0" applyFont="1" applyBorder="1"/>
    <xf numFmtId="164" fontId="32" fillId="0" borderId="9" xfId="0" applyNumberFormat="1" applyFont="1" applyBorder="1" applyAlignment="1">
      <alignment horizontal="right"/>
    </xf>
    <xf numFmtId="164" fontId="32" fillId="0" borderId="9" xfId="0" applyNumberFormat="1" applyFont="1" applyBorder="1"/>
    <xf numFmtId="165" fontId="46" fillId="0" borderId="9" xfId="0" applyNumberFormat="1" applyFont="1" applyBorder="1" applyAlignment="1">
      <alignment vertical="center"/>
    </xf>
    <xf numFmtId="0" fontId="37" fillId="0" borderId="9" xfId="1" applyFont="1" applyBorder="1" applyAlignment="1">
      <alignment vertical="center"/>
    </xf>
    <xf numFmtId="164" fontId="32" fillId="0" borderId="9" xfId="3" applyNumberFormat="1" applyFont="1" applyBorder="1" applyAlignment="1">
      <alignment vertical="center"/>
    </xf>
    <xf numFmtId="0" fontId="39" fillId="0" borderId="9" xfId="0" applyFont="1" applyBorder="1" applyAlignment="1">
      <alignment horizontal="left" vertical="center"/>
    </xf>
    <xf numFmtId="0" fontId="39" fillId="0" borderId="9" xfId="0" applyFont="1" applyBorder="1" applyAlignment="1">
      <alignment horizontal="center" vertical="center"/>
    </xf>
    <xf numFmtId="165" fontId="32" fillId="0" borderId="10" xfId="0" applyNumberFormat="1" applyFont="1" applyBorder="1" applyAlignment="1">
      <alignment horizontal="right" vertical="center"/>
    </xf>
    <xf numFmtId="165" fontId="32" fillId="0" borderId="10" xfId="0" applyNumberFormat="1" applyFont="1" applyBorder="1" applyAlignment="1">
      <alignment horizontal="right"/>
    </xf>
    <xf numFmtId="0" fontId="31" fillId="0" borderId="3" xfId="0" applyFont="1" applyBorder="1"/>
    <xf numFmtId="165" fontId="31" fillId="0" borderId="3" xfId="0" applyNumberFormat="1" applyFont="1" applyBorder="1" applyAlignment="1">
      <alignment horizontal="right"/>
    </xf>
    <xf numFmtId="0" fontId="0" fillId="0" borderId="3" xfId="0" applyBorder="1"/>
    <xf numFmtId="165" fontId="32" fillId="0" borderId="5" xfId="0" applyNumberFormat="1" applyFont="1" applyBorder="1" applyAlignment="1">
      <alignment horizontal="right" vertical="center"/>
    </xf>
    <xf numFmtId="0" fontId="0" fillId="0" borderId="5" xfId="0" applyBorder="1"/>
    <xf numFmtId="165" fontId="32" fillId="0" borderId="5" xfId="0" applyNumberFormat="1" applyFont="1" applyBorder="1" applyAlignment="1">
      <alignment horizontal="right"/>
    </xf>
    <xf numFmtId="0" fontId="30" fillId="0" borderId="11" xfId="0" applyFont="1" applyBorder="1"/>
    <xf numFmtId="0" fontId="31" fillId="0" borderId="10" xfId="0" applyFont="1" applyBorder="1"/>
    <xf numFmtId="164" fontId="31" fillId="0" borderId="10" xfId="0" applyNumberFormat="1" applyFont="1" applyBorder="1" applyAlignment="1">
      <alignment horizontal="center"/>
    </xf>
    <xf numFmtId="164" fontId="31" fillId="0" borderId="6" xfId="0" applyNumberFormat="1" applyFont="1" applyBorder="1" applyAlignment="1">
      <alignment horizontal="center"/>
    </xf>
    <xf numFmtId="164" fontId="32" fillId="0" borderId="11" xfId="0" applyNumberFormat="1" applyFont="1" applyBorder="1" applyAlignment="1">
      <alignment horizontal="center"/>
    </xf>
    <xf numFmtId="0" fontId="31" fillId="6" borderId="0" xfId="0" applyFont="1" applyFill="1"/>
    <xf numFmtId="0" fontId="39" fillId="6" borderId="0" xfId="0" applyFont="1" applyFill="1"/>
    <xf numFmtId="0" fontId="30" fillId="6" borderId="0" xfId="0" applyFont="1" applyFill="1"/>
    <xf numFmtId="0" fontId="61" fillId="0" borderId="0" xfId="0" applyFont="1"/>
    <xf numFmtId="164" fontId="61" fillId="0" borderId="0" xfId="0" applyNumberFormat="1" applyFont="1" applyAlignment="1">
      <alignment horizontal="center"/>
    </xf>
    <xf numFmtId="0" fontId="61" fillId="0" borderId="11" xfId="0" applyFont="1" applyBorder="1"/>
    <xf numFmtId="164" fontId="61" fillId="0" borderId="11" xfId="0" applyNumberFormat="1" applyFont="1" applyBorder="1" applyAlignment="1">
      <alignment horizontal="center"/>
    </xf>
    <xf numFmtId="3" fontId="61" fillId="0" borderId="0" xfId="0" applyNumberFormat="1" applyFont="1" applyAlignment="1">
      <alignment horizontal="center"/>
    </xf>
    <xf numFmtId="0" fontId="35" fillId="6" borderId="0" xfId="0" applyFont="1" applyFill="1"/>
    <xf numFmtId="0" fontId="72" fillId="6" borderId="0" xfId="0" applyFont="1" applyFill="1" applyAlignment="1">
      <alignment vertical="center"/>
    </xf>
    <xf numFmtId="49" fontId="39" fillId="0" borderId="10" xfId="0" applyNumberFormat="1" applyFont="1" applyBorder="1"/>
    <xf numFmtId="0" fontId="0" fillId="10" borderId="3" xfId="0" applyFill="1" applyBorder="1"/>
    <xf numFmtId="164" fontId="31" fillId="0" borderId="3" xfId="0" applyNumberFormat="1" applyFont="1" applyBorder="1" applyAlignment="1">
      <alignment horizontal="center"/>
    </xf>
    <xf numFmtId="0" fontId="0" fillId="10" borderId="5" xfId="0" applyFill="1" applyBorder="1"/>
    <xf numFmtId="0" fontId="31" fillId="0" borderId="5" xfId="0" applyFont="1" applyBorder="1"/>
    <xf numFmtId="164" fontId="48" fillId="0" borderId="5" xfId="0" applyNumberFormat="1" applyFont="1" applyBorder="1" applyAlignment="1">
      <alignment horizontal="center"/>
    </xf>
    <xf numFmtId="164" fontId="48" fillId="0" borderId="3" xfId="0" applyNumberFormat="1" applyFont="1" applyBorder="1" applyAlignment="1">
      <alignment horizontal="center"/>
    </xf>
    <xf numFmtId="17" fontId="31" fillId="0" borderId="11" xfId="0" applyNumberFormat="1" applyFont="1" applyBorder="1" applyAlignment="1">
      <alignment horizontal="center"/>
    </xf>
    <xf numFmtId="17" fontId="35" fillId="0" borderId="6" xfId="0" applyNumberFormat="1" applyFont="1" applyBorder="1" applyAlignment="1">
      <alignment horizontal="center"/>
    </xf>
    <xf numFmtId="17" fontId="31" fillId="0" borderId="11" xfId="0" applyNumberFormat="1" applyFont="1" applyBorder="1" applyAlignment="1">
      <alignment horizontal="right"/>
    </xf>
    <xf numFmtId="17" fontId="35" fillId="0" borderId="6" xfId="0" applyNumberFormat="1" applyFont="1" applyBorder="1" applyAlignment="1">
      <alignment horizontal="right"/>
    </xf>
    <xf numFmtId="3" fontId="31" fillId="0" borderId="11" xfId="0" applyNumberFormat="1" applyFont="1" applyBorder="1" applyAlignment="1">
      <alignment horizontal="center" vertical="center"/>
    </xf>
    <xf numFmtId="164" fontId="32" fillId="0" borderId="10" xfId="0" applyNumberFormat="1" applyFont="1" applyBorder="1"/>
    <xf numFmtId="164" fontId="32" fillId="0" borderId="10" xfId="0" applyNumberFormat="1" applyFont="1" applyBorder="1" applyAlignment="1">
      <alignment horizontal="center"/>
    </xf>
    <xf numFmtId="164" fontId="39" fillId="0" borderId="3" xfId="0" applyNumberFormat="1" applyFont="1" applyBorder="1" applyAlignment="1">
      <alignment horizontal="center"/>
    </xf>
    <xf numFmtId="164" fontId="32" fillId="0" borderId="5" xfId="0" applyNumberFormat="1" applyFont="1" applyBorder="1" applyAlignment="1">
      <alignment horizontal="center"/>
    </xf>
    <xf numFmtId="164" fontId="31" fillId="0" borderId="3" xfId="0" applyNumberFormat="1" applyFont="1" applyBorder="1"/>
    <xf numFmtId="164" fontId="32" fillId="0" borderId="5" xfId="0" applyNumberFormat="1" applyFont="1" applyBorder="1"/>
    <xf numFmtId="3" fontId="74" fillId="0" borderId="11" xfId="0" applyNumberFormat="1" applyFont="1" applyBorder="1" applyAlignment="1">
      <alignment horizontal="center" vertical="center" wrapText="1"/>
    </xf>
    <xf numFmtId="3" fontId="74" fillId="0" borderId="6" xfId="0" applyNumberFormat="1" applyFont="1" applyBorder="1" applyAlignment="1">
      <alignment horizontal="center" vertical="center" wrapText="1"/>
    </xf>
    <xf numFmtId="3" fontId="74" fillId="0" borderId="0" xfId="0" applyNumberFormat="1" applyFont="1" applyAlignment="1">
      <alignment horizontal="center" vertical="center" wrapText="1"/>
    </xf>
    <xf numFmtId="3" fontId="87" fillId="0" borderId="0" xfId="0" applyNumberFormat="1" applyFont="1" applyAlignment="1">
      <alignment horizontal="center" vertical="center" wrapText="1"/>
    </xf>
    <xf numFmtId="17" fontId="31" fillId="0" borderId="6" xfId="0" applyNumberFormat="1" applyFont="1" applyBorder="1" applyAlignment="1">
      <alignment horizontal="right"/>
    </xf>
    <xf numFmtId="0" fontId="47" fillId="0" borderId="0" xfId="0" applyFont="1" applyAlignment="1">
      <alignment horizontal="center" vertical="center" wrapText="1"/>
    </xf>
    <xf numFmtId="17" fontId="27" fillId="0" borderId="0" xfId="0" quotePrefix="1" applyNumberFormat="1" applyFont="1" applyAlignment="1">
      <alignment horizontal="center" vertical="center" wrapText="1"/>
    </xf>
    <xf numFmtId="3" fontId="40" fillId="0" borderId="0" xfId="0" applyNumberFormat="1" applyFont="1"/>
    <xf numFmtId="3" fontId="0" fillId="0" borderId="0" xfId="0" applyNumberFormat="1"/>
    <xf numFmtId="0" fontId="94" fillId="4" borderId="0" xfId="0" applyFont="1" applyFill="1" applyAlignment="1">
      <alignment horizontal="left" vertical="center"/>
    </xf>
    <xf numFmtId="0" fontId="44" fillId="4" borderId="0" xfId="0" applyFont="1" applyFill="1" applyAlignment="1">
      <alignment horizontal="left" vertical="center"/>
    </xf>
    <xf numFmtId="4" fontId="30" fillId="0" borderId="0" xfId="0" applyNumberFormat="1" applyFont="1" applyAlignment="1">
      <alignment vertical="center"/>
    </xf>
    <xf numFmtId="0" fontId="0" fillId="2" borderId="0" xfId="0" applyFill="1"/>
    <xf numFmtId="0" fontId="97" fillId="6" borderId="0" xfId="1" applyFont="1" applyFill="1" applyAlignment="1">
      <alignment vertical="center"/>
    </xf>
    <xf numFmtId="0" fontId="95" fillId="7" borderId="0" xfId="0" applyFont="1" applyFill="1" applyAlignment="1">
      <alignment vertical="center"/>
    </xf>
    <xf numFmtId="0" fontId="100" fillId="3" borderId="0" xfId="1" applyFont="1" applyFill="1" applyAlignment="1">
      <alignment vertical="center"/>
    </xf>
    <xf numFmtId="0" fontId="103" fillId="3" borderId="0" xfId="1" applyFont="1" applyFill="1" applyAlignment="1">
      <alignment vertical="center"/>
    </xf>
    <xf numFmtId="0" fontId="99" fillId="2" borderId="0" xfId="1" applyFont="1" applyFill="1" applyAlignment="1">
      <alignment vertical="center" wrapText="1"/>
    </xf>
    <xf numFmtId="0" fontId="102" fillId="5" borderId="0" xfId="1" applyFont="1" applyFill="1" applyAlignment="1">
      <alignment vertical="center"/>
    </xf>
    <xf numFmtId="0" fontId="100" fillId="7" borderId="0" xfId="0" applyFont="1" applyFill="1" applyAlignment="1">
      <alignment vertical="center"/>
    </xf>
    <xf numFmtId="0" fontId="28" fillId="2" borderId="0" xfId="1" applyFont="1" applyFill="1" applyAlignment="1">
      <alignment horizontal="left"/>
    </xf>
    <xf numFmtId="0" fontId="31" fillId="0" borderId="0" xfId="0" applyFont="1" applyAlignment="1">
      <alignment horizontal="left"/>
    </xf>
    <xf numFmtId="17" fontId="74" fillId="0" borderId="0" xfId="0" applyNumberFormat="1" applyFont="1" applyAlignment="1">
      <alignment horizontal="center"/>
    </xf>
    <xf numFmtId="164" fontId="32" fillId="0" borderId="9" xfId="0" applyNumberFormat="1" applyFont="1" applyBorder="1" applyAlignment="1">
      <alignment horizontal="center" vertical="center"/>
    </xf>
    <xf numFmtId="0" fontId="31" fillId="0" borderId="9" xfId="0" applyFont="1" applyBorder="1" applyAlignment="1">
      <alignment horizontal="left"/>
    </xf>
    <xf numFmtId="4" fontId="32" fillId="0" borderId="9" xfId="0" applyNumberFormat="1" applyFont="1" applyBorder="1" applyAlignment="1">
      <alignment horizontal="center"/>
    </xf>
    <xf numFmtId="0" fontId="28" fillId="2" borderId="0" xfId="1" applyFont="1" applyFill="1" applyAlignment="1">
      <alignment vertical="center"/>
    </xf>
    <xf numFmtId="0" fontId="29" fillId="2" borderId="0" xfId="0" applyFont="1" applyFill="1" applyAlignment="1">
      <alignment vertical="center"/>
    </xf>
    <xf numFmtId="0" fontId="49" fillId="2" borderId="0" xfId="0" applyFont="1" applyFill="1" applyAlignment="1">
      <alignment vertical="center"/>
    </xf>
    <xf numFmtId="0" fontId="31" fillId="0" borderId="1" xfId="0" applyFont="1" applyBorder="1" applyAlignment="1">
      <alignment vertical="center"/>
    </xf>
    <xf numFmtId="164" fontId="31" fillId="0" borderId="9" xfId="0" applyNumberFormat="1" applyFont="1" applyBorder="1" applyAlignment="1">
      <alignment horizontal="center" vertical="center"/>
    </xf>
    <xf numFmtId="0" fontId="32" fillId="0" borderId="0" xfId="0" applyFont="1" applyAlignment="1">
      <alignment horizontal="left" vertical="center"/>
    </xf>
    <xf numFmtId="3" fontId="32" fillId="0" borderId="9" xfId="0" applyNumberFormat="1" applyFont="1" applyBorder="1" applyAlignment="1">
      <alignment horizontal="right" vertical="center"/>
    </xf>
    <xf numFmtId="3" fontId="30" fillId="0" borderId="0" xfId="0" applyNumberFormat="1" applyFont="1" applyAlignment="1">
      <alignment horizontal="right" vertical="center"/>
    </xf>
    <xf numFmtId="0" fontId="31" fillId="0" borderId="0" xfId="0" applyFont="1" applyAlignment="1">
      <alignment horizontal="right" vertical="center"/>
    </xf>
    <xf numFmtId="3" fontId="32" fillId="0" borderId="0" xfId="0" applyNumberFormat="1" applyFont="1" applyAlignment="1">
      <alignment horizontal="right" vertical="center"/>
    </xf>
    <xf numFmtId="4" fontId="32" fillId="0" borderId="0" xfId="0" applyNumberFormat="1" applyFont="1" applyAlignment="1">
      <alignment horizontal="center"/>
    </xf>
    <xf numFmtId="0" fontId="30" fillId="0" borderId="9" xfId="0" applyFont="1" applyBorder="1"/>
    <xf numFmtId="164" fontId="32" fillId="0" borderId="9" xfId="0" applyNumberFormat="1" applyFont="1" applyBorder="1" applyAlignment="1">
      <alignment horizontal="center"/>
    </xf>
    <xf numFmtId="0" fontId="31" fillId="0" borderId="0" xfId="0" applyFont="1" applyAlignment="1">
      <alignment horizontal="center" vertical="top" wrapText="1"/>
    </xf>
    <xf numFmtId="0" fontId="30" fillId="0" borderId="0" xfId="0" applyFont="1" applyAlignment="1">
      <alignment horizontal="center" vertical="top"/>
    </xf>
    <xf numFmtId="3" fontId="32" fillId="0" borderId="11" xfId="0" applyNumberFormat="1" applyFont="1" applyBorder="1" applyAlignment="1">
      <alignment horizontal="center" vertical="center"/>
    </xf>
    <xf numFmtId="3" fontId="50" fillId="0" borderId="11" xfId="0" applyNumberFormat="1" applyFont="1" applyBorder="1" applyAlignment="1">
      <alignment horizontal="center" vertical="center"/>
    </xf>
    <xf numFmtId="0" fontId="36" fillId="0" borderId="0" xfId="0" applyFont="1" applyAlignment="1">
      <alignment vertical="center"/>
    </xf>
    <xf numFmtId="164" fontId="32" fillId="0" borderId="3" xfId="0" applyNumberFormat="1" applyFont="1" applyBorder="1" applyAlignment="1">
      <alignment horizontal="center"/>
    </xf>
    <xf numFmtId="17" fontId="32" fillId="0" borderId="0" xfId="0" applyNumberFormat="1" applyFont="1" applyAlignment="1">
      <alignment horizontal="center" vertical="center"/>
    </xf>
    <xf numFmtId="165" fontId="31" fillId="0" borderId="0" xfId="0" applyNumberFormat="1" applyFont="1" applyAlignment="1">
      <alignment horizontal="center" vertical="center"/>
    </xf>
    <xf numFmtId="0" fontId="27" fillId="0" borderId="0" xfId="0" applyFont="1" applyAlignment="1">
      <alignment horizontal="center" vertical="center"/>
    </xf>
    <xf numFmtId="0" fontId="0" fillId="0" borderId="0" xfId="0" applyAlignment="1">
      <alignment horizontal="center" vertical="center"/>
    </xf>
    <xf numFmtId="49" fontId="27" fillId="0" borderId="0" xfId="0" applyNumberFormat="1" applyFont="1" applyAlignment="1">
      <alignment horizontal="center" vertical="center"/>
    </xf>
    <xf numFmtId="3" fontId="39" fillId="0" borderId="9" xfId="0" applyNumberFormat="1" applyFont="1" applyBorder="1" applyAlignment="1">
      <alignment horizontal="right" vertical="center"/>
    </xf>
    <xf numFmtId="0" fontId="25" fillId="0" borderId="0" xfId="0" applyFont="1" applyAlignment="1">
      <alignment vertical="top" wrapText="1"/>
    </xf>
    <xf numFmtId="0" fontId="0" fillId="2" borderId="0" xfId="0" applyFill="1" applyAlignment="1">
      <alignment horizontal="center"/>
    </xf>
    <xf numFmtId="164" fontId="30" fillId="0" borderId="0" xfId="0" applyNumberFormat="1" applyFont="1" applyAlignment="1">
      <alignment horizontal="center"/>
    </xf>
    <xf numFmtId="0" fontId="30" fillId="0" borderId="0" xfId="0" applyFont="1" applyAlignment="1">
      <alignment horizontal="left"/>
    </xf>
    <xf numFmtId="17" fontId="31" fillId="8" borderId="9" xfId="0" applyNumberFormat="1" applyFont="1" applyFill="1" applyBorder="1" applyAlignment="1">
      <alignment horizontal="center"/>
    </xf>
    <xf numFmtId="164" fontId="32" fillId="8" borderId="9" xfId="0" applyNumberFormat="1" applyFont="1" applyFill="1" applyBorder="1" applyAlignment="1">
      <alignment horizontal="center"/>
    </xf>
    <xf numFmtId="166" fontId="31" fillId="0" borderId="0" xfId="0" applyNumberFormat="1" applyFont="1" applyAlignment="1">
      <alignment horizontal="center" vertical="center"/>
    </xf>
    <xf numFmtId="0" fontId="68" fillId="0" borderId="0" xfId="0" applyFont="1"/>
    <xf numFmtId="17" fontId="31" fillId="8" borderId="9" xfId="0" applyNumberFormat="1" applyFont="1" applyFill="1" applyBorder="1" applyAlignment="1">
      <alignment horizontal="left" vertical="center"/>
    </xf>
    <xf numFmtId="0" fontId="30" fillId="2" borderId="0" xfId="0" applyFont="1" applyFill="1"/>
    <xf numFmtId="164" fontId="32" fillId="4" borderId="15" xfId="0" applyNumberFormat="1" applyFont="1" applyFill="1" applyBorder="1" applyAlignment="1">
      <alignment horizontal="center"/>
    </xf>
    <xf numFmtId="166" fontId="31" fillId="8" borderId="15" xfId="0" applyNumberFormat="1" applyFont="1" applyFill="1" applyBorder="1" applyAlignment="1">
      <alignment horizontal="center"/>
    </xf>
    <xf numFmtId="164" fontId="32" fillId="8" borderId="15" xfId="0" applyNumberFormat="1" applyFont="1" applyFill="1" applyBorder="1" applyAlignment="1">
      <alignment horizontal="center"/>
    </xf>
    <xf numFmtId="0" fontId="0" fillId="0" borderId="0" xfId="0" applyAlignment="1">
      <alignment vertical="top" wrapText="1"/>
    </xf>
    <xf numFmtId="166" fontId="31" fillId="8" borderId="9" xfId="0" applyNumberFormat="1" applyFont="1" applyFill="1" applyBorder="1" applyAlignment="1">
      <alignment horizontal="center"/>
    </xf>
    <xf numFmtId="3" fontId="31" fillId="0" borderId="9" xfId="0" applyNumberFormat="1" applyFont="1" applyBorder="1"/>
    <xf numFmtId="2" fontId="30" fillId="0" borderId="0" xfId="0" applyNumberFormat="1" applyFont="1" applyAlignment="1">
      <alignment horizontal="center"/>
    </xf>
    <xf numFmtId="165" fontId="30" fillId="0" borderId="0" xfId="0" applyNumberFormat="1" applyFont="1" applyAlignment="1">
      <alignment horizontal="center"/>
    </xf>
    <xf numFmtId="167" fontId="30" fillId="0" borderId="0" xfId="0" applyNumberFormat="1" applyFont="1" applyAlignment="1">
      <alignment horizontal="center"/>
    </xf>
    <xf numFmtId="0" fontId="31" fillId="0" borderId="0" xfId="0" applyFont="1" applyAlignment="1">
      <alignment horizontal="center" wrapText="1"/>
    </xf>
    <xf numFmtId="165" fontId="32" fillId="4" borderId="1" xfId="0" applyNumberFormat="1" applyFont="1" applyFill="1" applyBorder="1" applyAlignment="1">
      <alignment horizontal="center" vertical="center"/>
    </xf>
    <xf numFmtId="0" fontId="39" fillId="0" borderId="0" xfId="0" applyFont="1" applyAlignment="1">
      <alignment horizontal="left" vertical="center"/>
    </xf>
    <xf numFmtId="165" fontId="39" fillId="4" borderId="0" xfId="0" applyNumberFormat="1" applyFont="1" applyFill="1" applyAlignment="1">
      <alignment horizontal="center" vertical="center"/>
    </xf>
    <xf numFmtId="0" fontId="37" fillId="0" borderId="0" xfId="0" applyFont="1" applyAlignment="1">
      <alignment vertical="center"/>
    </xf>
    <xf numFmtId="0" fontId="37" fillId="0" borderId="0" xfId="0" applyFont="1" applyAlignment="1">
      <alignment horizontal="center" vertical="center"/>
    </xf>
    <xf numFmtId="0" fontId="39" fillId="0" borderId="5" xfId="0" applyFont="1" applyBorder="1" applyAlignment="1">
      <alignment horizontal="left" vertical="center"/>
    </xf>
    <xf numFmtId="165" fontId="50" fillId="4" borderId="5" xfId="0" applyNumberFormat="1" applyFont="1" applyFill="1" applyBorder="1" applyAlignment="1">
      <alignment horizontal="center" vertical="center"/>
    </xf>
    <xf numFmtId="4" fontId="32" fillId="0" borderId="9" xfId="0" applyNumberFormat="1" applyFont="1" applyBorder="1" applyAlignment="1">
      <alignment horizontal="center" vertical="center"/>
    </xf>
    <xf numFmtId="0" fontId="105" fillId="0" borderId="0" xfId="0" applyFont="1" applyAlignment="1">
      <alignment vertical="center"/>
    </xf>
    <xf numFmtId="0" fontId="37" fillId="0" borderId="12" xfId="0" applyFont="1" applyBorder="1" applyAlignment="1">
      <alignment vertical="center"/>
    </xf>
    <xf numFmtId="164" fontId="32" fillId="4" borderId="1" xfId="0" applyNumberFormat="1" applyFont="1" applyFill="1" applyBorder="1" applyAlignment="1">
      <alignment horizontal="center" vertical="center"/>
    </xf>
    <xf numFmtId="164" fontId="32" fillId="0" borderId="1" xfId="0" applyNumberFormat="1" applyFont="1" applyBorder="1" applyAlignment="1">
      <alignment vertical="center"/>
    </xf>
    <xf numFmtId="2" fontId="32" fillId="4" borderId="1" xfId="0" applyNumberFormat="1" applyFont="1" applyFill="1" applyBorder="1" applyAlignment="1">
      <alignment horizontal="center" vertical="center"/>
    </xf>
    <xf numFmtId="3" fontId="50" fillId="0" borderId="11" xfId="0" applyNumberFormat="1" applyFont="1" applyBorder="1" applyAlignment="1">
      <alignment horizontal="center"/>
    </xf>
    <xf numFmtId="3" fontId="35" fillId="0" borderId="6" xfId="0" applyNumberFormat="1" applyFont="1" applyBorder="1" applyAlignment="1">
      <alignment horizontal="center" vertical="center"/>
    </xf>
    <xf numFmtId="0" fontId="39" fillId="0" borderId="5" xfId="0" applyFont="1" applyBorder="1" applyAlignment="1">
      <alignment horizontal="center" vertical="center"/>
    </xf>
    <xf numFmtId="17" fontId="31" fillId="4" borderId="9" xfId="0" applyNumberFormat="1" applyFont="1" applyFill="1" applyBorder="1" applyAlignment="1">
      <alignment horizontal="left" vertical="center"/>
    </xf>
    <xf numFmtId="0" fontId="49" fillId="2" borderId="0" xfId="0" applyFont="1" applyFill="1" applyAlignment="1">
      <alignment horizontal="center"/>
    </xf>
    <xf numFmtId="0" fontId="26" fillId="2" borderId="0" xfId="0" applyFont="1" applyFill="1"/>
    <xf numFmtId="166" fontId="31" fillId="4" borderId="14" xfId="0" applyNumberFormat="1" applyFont="1" applyFill="1" applyBorder="1" applyAlignment="1">
      <alignment horizontal="center"/>
    </xf>
    <xf numFmtId="164" fontId="32" fillId="4" borderId="14" xfId="0" applyNumberFormat="1" applyFont="1" applyFill="1" applyBorder="1" applyAlignment="1">
      <alignment horizontal="center"/>
    </xf>
    <xf numFmtId="166" fontId="31" fillId="4" borderId="15" xfId="0" applyNumberFormat="1" applyFont="1" applyFill="1" applyBorder="1" applyAlignment="1">
      <alignment horizontal="center"/>
    </xf>
    <xf numFmtId="17" fontId="31" fillId="4" borderId="9" xfId="0" applyNumberFormat="1" applyFont="1" applyFill="1" applyBorder="1" applyAlignment="1">
      <alignment horizontal="center"/>
    </xf>
    <xf numFmtId="164" fontId="32" fillId="4" borderId="9" xfId="0" applyNumberFormat="1" applyFont="1" applyFill="1" applyBorder="1" applyAlignment="1">
      <alignment horizontal="center"/>
    </xf>
    <xf numFmtId="166" fontId="31" fillId="4" borderId="9" xfId="0" applyNumberFormat="1" applyFont="1" applyFill="1" applyBorder="1" applyAlignment="1">
      <alignment horizontal="center"/>
    </xf>
    <xf numFmtId="17" fontId="31" fillId="4" borderId="0" xfId="0" applyNumberFormat="1" applyFont="1" applyFill="1" applyAlignment="1">
      <alignment horizontal="center" vertical="center"/>
    </xf>
    <xf numFmtId="164" fontId="37" fillId="0" borderId="0" xfId="0" applyNumberFormat="1" applyFont="1" applyAlignment="1">
      <alignment vertical="center"/>
    </xf>
    <xf numFmtId="0" fontId="39" fillId="0" borderId="3" xfId="0" applyFont="1" applyBorder="1" applyAlignment="1">
      <alignment horizontal="center" vertical="center"/>
    </xf>
    <xf numFmtId="165" fontId="39" fillId="4" borderId="3" xfId="0" applyNumberFormat="1" applyFont="1" applyFill="1" applyBorder="1" applyAlignment="1">
      <alignment horizontal="center" vertical="center"/>
    </xf>
    <xf numFmtId="0" fontId="48" fillId="0" borderId="6" xfId="0" applyFont="1" applyBorder="1" applyAlignment="1">
      <alignment horizontal="center" vertical="center"/>
    </xf>
    <xf numFmtId="4" fontId="48" fillId="4" borderId="1" xfId="0" applyNumberFormat="1" applyFont="1" applyFill="1" applyBorder="1" applyAlignment="1">
      <alignment horizontal="center"/>
    </xf>
    <xf numFmtId="4" fontId="32" fillId="4" borderId="1" xfId="0" applyNumberFormat="1" applyFont="1" applyFill="1" applyBorder="1" applyAlignment="1">
      <alignment horizontal="center"/>
    </xf>
    <xf numFmtId="165" fontId="72" fillId="4" borderId="0" xfId="0" applyNumberFormat="1" applyFont="1" applyFill="1" applyAlignment="1">
      <alignment horizontal="center"/>
    </xf>
    <xf numFmtId="0" fontId="107" fillId="0" borderId="0" xfId="0" applyFont="1" applyAlignment="1">
      <alignment horizontal="center"/>
    </xf>
    <xf numFmtId="4" fontId="86" fillId="4" borderId="0" xfId="0" applyNumberFormat="1" applyFont="1" applyFill="1" applyAlignment="1">
      <alignment vertical="center"/>
    </xf>
    <xf numFmtId="165" fontId="108" fillId="4" borderId="0" xfId="0" applyNumberFormat="1" applyFont="1" applyFill="1" applyAlignment="1">
      <alignment vertical="center"/>
    </xf>
    <xf numFmtId="0" fontId="31" fillId="0" borderId="1" xfId="0" applyFont="1" applyBorder="1" applyAlignment="1">
      <alignment horizontal="left"/>
    </xf>
    <xf numFmtId="3" fontId="32" fillId="0" borderId="1" xfId="0" applyNumberFormat="1" applyFont="1" applyBorder="1" applyAlignment="1">
      <alignment horizontal="right" vertical="center"/>
    </xf>
    <xf numFmtId="0" fontId="27" fillId="4" borderId="0" xfId="0" applyFont="1" applyFill="1" applyAlignment="1">
      <alignment vertical="center"/>
    </xf>
    <xf numFmtId="0" fontId="33" fillId="3" borderId="0" xfId="1" applyFont="1" applyFill="1" applyAlignment="1">
      <alignment vertical="center"/>
    </xf>
    <xf numFmtId="17" fontId="31" fillId="0" borderId="11" xfId="0" applyNumberFormat="1" applyFont="1" applyBorder="1" applyAlignment="1">
      <alignment horizontal="center" vertical="center"/>
    </xf>
    <xf numFmtId="0" fontId="30" fillId="0" borderId="0" xfId="0" applyFont="1" applyAlignment="1">
      <alignment vertical="center" wrapText="1"/>
    </xf>
    <xf numFmtId="17" fontId="35" fillId="0" borderId="6" xfId="0" applyNumberFormat="1" applyFont="1" applyBorder="1" applyAlignment="1">
      <alignment horizontal="center" vertical="center"/>
    </xf>
    <xf numFmtId="0" fontId="30" fillId="0" borderId="1" xfId="1" applyFont="1" applyBorder="1" applyAlignment="1">
      <alignment vertical="center"/>
    </xf>
    <xf numFmtId="0" fontId="38" fillId="0" borderId="1" xfId="0" applyFont="1" applyBorder="1" applyAlignment="1">
      <alignment vertical="center"/>
    </xf>
    <xf numFmtId="2" fontId="30" fillId="0" borderId="0" xfId="0" applyNumberFormat="1" applyFont="1" applyAlignment="1">
      <alignment vertical="center"/>
    </xf>
    <xf numFmtId="2" fontId="32" fillId="0" borderId="1" xfId="0" applyNumberFormat="1" applyFont="1" applyBorder="1" applyAlignment="1">
      <alignment vertical="center"/>
    </xf>
    <xf numFmtId="2" fontId="31" fillId="0" borderId="1" xfId="0" applyNumberFormat="1" applyFont="1" applyBorder="1" applyAlignment="1">
      <alignment vertical="center"/>
    </xf>
    <xf numFmtId="49" fontId="31" fillId="0" borderId="1" xfId="0" applyNumberFormat="1" applyFont="1" applyBorder="1" applyAlignment="1">
      <alignment vertical="center"/>
    </xf>
    <xf numFmtId="0" fontId="31" fillId="0" borderId="2" xfId="0" applyFont="1" applyBorder="1" applyAlignment="1">
      <alignment vertical="center"/>
    </xf>
    <xf numFmtId="164" fontId="32" fillId="4" borderId="1" xfId="0" applyNumberFormat="1" applyFont="1" applyFill="1" applyBorder="1" applyAlignment="1">
      <alignment horizontal="center"/>
    </xf>
    <xf numFmtId="164" fontId="32" fillId="8" borderId="1" xfId="0" applyNumberFormat="1" applyFont="1" applyFill="1" applyBorder="1" applyAlignment="1">
      <alignment horizontal="center"/>
    </xf>
    <xf numFmtId="0" fontId="95" fillId="3" borderId="0" xfId="0" applyFont="1" applyFill="1" applyAlignment="1">
      <alignment vertical="center"/>
    </xf>
    <xf numFmtId="0" fontId="95" fillId="2" borderId="0" xfId="1" applyFont="1" applyFill="1" applyAlignment="1">
      <alignment vertical="center"/>
    </xf>
    <xf numFmtId="0" fontId="39" fillId="4" borderId="17" xfId="0" applyFont="1" applyFill="1" applyBorder="1" applyAlignment="1">
      <alignment vertical="center" wrapText="1"/>
    </xf>
    <xf numFmtId="4" fontId="32" fillId="4" borderId="17" xfId="0" applyNumberFormat="1" applyFont="1" applyFill="1" applyBorder="1" applyAlignment="1">
      <alignment vertical="center"/>
    </xf>
    <xf numFmtId="0" fontId="39" fillId="4" borderId="10" xfId="0" applyFont="1" applyFill="1" applyBorder="1" applyAlignment="1">
      <alignment vertical="center" wrapText="1"/>
    </xf>
    <xf numFmtId="165" fontId="31" fillId="4" borderId="10" xfId="0" applyNumberFormat="1" applyFont="1" applyFill="1" applyBorder="1" applyAlignment="1">
      <alignment vertical="center"/>
    </xf>
    <xf numFmtId="0" fontId="31" fillId="0" borderId="5" xfId="0" applyFont="1" applyBorder="1" applyAlignment="1">
      <alignment vertical="center"/>
    </xf>
    <xf numFmtId="165" fontId="32" fillId="4" borderId="5" xfId="0" applyNumberFormat="1" applyFont="1" applyFill="1" applyBorder="1" applyAlignment="1">
      <alignment vertical="center"/>
    </xf>
    <xf numFmtId="0" fontId="31" fillId="0" borderId="18" xfId="0" applyFont="1" applyBorder="1" applyAlignment="1">
      <alignment vertical="center"/>
    </xf>
    <xf numFmtId="165" fontId="32" fillId="4" borderId="19" xfId="0" applyNumberFormat="1" applyFont="1" applyFill="1" applyBorder="1" applyAlignment="1">
      <alignment vertical="center"/>
    </xf>
    <xf numFmtId="0" fontId="39" fillId="4" borderId="17" xfId="0" applyFont="1" applyFill="1" applyBorder="1" applyAlignment="1">
      <alignment vertical="center"/>
    </xf>
    <xf numFmtId="0" fontId="39" fillId="0" borderId="1" xfId="0" applyFont="1" applyBorder="1" applyAlignment="1">
      <alignment vertical="center"/>
    </xf>
    <xf numFmtId="4" fontId="32" fillId="4" borderId="1" xfId="0" applyNumberFormat="1" applyFont="1" applyFill="1" applyBorder="1" applyAlignment="1">
      <alignment vertical="center"/>
    </xf>
    <xf numFmtId="4" fontId="48" fillId="4" borderId="20" xfId="0" applyNumberFormat="1" applyFont="1" applyFill="1" applyBorder="1" applyAlignment="1">
      <alignment vertical="center"/>
    </xf>
    <xf numFmtId="0" fontId="31" fillId="0" borderId="17" xfId="0" applyFont="1" applyBorder="1" applyAlignment="1">
      <alignment vertical="center"/>
    </xf>
    <xf numFmtId="0" fontId="31" fillId="0" borderId="10" xfId="0" applyFont="1" applyBorder="1" applyAlignment="1">
      <alignment vertical="center"/>
    </xf>
    <xf numFmtId="165" fontId="39" fillId="4" borderId="10" xfId="0" applyNumberFormat="1" applyFont="1" applyFill="1" applyBorder="1" applyAlignment="1">
      <alignment vertical="center"/>
    </xf>
    <xf numFmtId="4" fontId="32" fillId="4" borderId="10" xfId="0" applyNumberFormat="1" applyFont="1" applyFill="1" applyBorder="1" applyAlignment="1">
      <alignment vertical="center"/>
    </xf>
    <xf numFmtId="0" fontId="5" fillId="0" borderId="5" xfId="1" applyFont="1" applyBorder="1" applyAlignment="1">
      <alignment vertical="center"/>
    </xf>
    <xf numFmtId="165" fontId="48" fillId="4" borderId="5" xfId="0" applyNumberFormat="1" applyFont="1" applyFill="1" applyBorder="1" applyAlignment="1">
      <alignment vertical="center"/>
    </xf>
    <xf numFmtId="0" fontId="5" fillId="0" borderId="18" xfId="1" applyFont="1" applyBorder="1" applyAlignment="1">
      <alignment vertical="center"/>
    </xf>
    <xf numFmtId="165" fontId="48" fillId="4" borderId="18" xfId="0" applyNumberFormat="1" applyFont="1" applyFill="1" applyBorder="1" applyAlignment="1">
      <alignment vertical="center"/>
    </xf>
    <xf numFmtId="0" fontId="5" fillId="0" borderId="19" xfId="1" applyFont="1" applyBorder="1" applyAlignment="1">
      <alignment vertical="center"/>
    </xf>
    <xf numFmtId="165" fontId="48" fillId="4" borderId="19" xfId="0" applyNumberFormat="1" applyFont="1" applyFill="1" applyBorder="1" applyAlignment="1">
      <alignment vertical="center"/>
    </xf>
    <xf numFmtId="165" fontId="32" fillId="4" borderId="17" xfId="0" applyNumberFormat="1" applyFont="1" applyFill="1" applyBorder="1" applyAlignment="1">
      <alignment vertical="center"/>
    </xf>
    <xf numFmtId="165" fontId="32" fillId="4" borderId="1" xfId="0" applyNumberFormat="1" applyFont="1" applyFill="1" applyBorder="1" applyAlignment="1">
      <alignment vertical="center"/>
    </xf>
    <xf numFmtId="0" fontId="31" fillId="0" borderId="6" xfId="0" applyFont="1" applyBorder="1" applyAlignment="1">
      <alignment vertical="center"/>
    </xf>
    <xf numFmtId="0" fontId="31" fillId="0" borderId="20" xfId="0" applyFont="1" applyBorder="1" applyAlignment="1">
      <alignment vertical="center"/>
    </xf>
    <xf numFmtId="165" fontId="32" fillId="4" borderId="20" xfId="0" applyNumberFormat="1" applyFont="1" applyFill="1" applyBorder="1" applyAlignment="1">
      <alignment vertical="center"/>
    </xf>
    <xf numFmtId="0" fontId="31" fillId="0" borderId="16" xfId="0" applyFont="1" applyBorder="1" applyAlignment="1">
      <alignment vertical="center"/>
    </xf>
    <xf numFmtId="165" fontId="32" fillId="4" borderId="16" xfId="0" applyNumberFormat="1" applyFont="1" applyFill="1" applyBorder="1" applyAlignment="1">
      <alignment vertical="center"/>
    </xf>
    <xf numFmtId="0" fontId="39" fillId="0" borderId="16" xfId="0" applyFont="1" applyBorder="1" applyAlignment="1">
      <alignment vertical="center"/>
    </xf>
    <xf numFmtId="0" fontId="81" fillId="6" borderId="0" xfId="1" applyFont="1" applyFill="1" applyAlignment="1">
      <alignment vertical="center"/>
    </xf>
    <xf numFmtId="0" fontId="73" fillId="6" borderId="0" xfId="0" applyFont="1" applyFill="1" applyAlignment="1">
      <alignment vertical="center"/>
    </xf>
    <xf numFmtId="0" fontId="0" fillId="6" borderId="0" xfId="0" applyFill="1" applyAlignment="1">
      <alignment vertical="center"/>
    </xf>
    <xf numFmtId="2" fontId="32" fillId="8" borderId="9" xfId="0" applyNumberFormat="1" applyFont="1" applyFill="1" applyBorder="1" applyAlignment="1">
      <alignment vertical="center"/>
    </xf>
    <xf numFmtId="2" fontId="32" fillId="4" borderId="9" xfId="0" applyNumberFormat="1" applyFont="1" applyFill="1" applyBorder="1" applyAlignment="1">
      <alignment vertical="center"/>
    </xf>
    <xf numFmtId="4" fontId="30" fillId="0" borderId="0" xfId="0" applyNumberFormat="1" applyFont="1" applyAlignment="1">
      <alignment horizontal="center"/>
    </xf>
    <xf numFmtId="0" fontId="94" fillId="4" borderId="1" xfId="0" applyFont="1" applyFill="1" applyBorder="1" applyAlignment="1">
      <alignment horizontal="left" vertical="center"/>
    </xf>
    <xf numFmtId="0" fontId="44" fillId="4" borderId="1" xfId="0" applyFont="1" applyFill="1" applyBorder="1" applyAlignment="1">
      <alignment horizontal="left" vertical="center"/>
    </xf>
    <xf numFmtId="0" fontId="110" fillId="4" borderId="0" xfId="0" applyFont="1" applyFill="1" applyAlignment="1">
      <alignment horizontal="left" vertical="center"/>
    </xf>
    <xf numFmtId="0" fontId="39" fillId="4" borderId="0" xfId="0" applyFont="1" applyFill="1" applyAlignment="1">
      <alignment horizontal="center" vertical="center"/>
    </xf>
    <xf numFmtId="0" fontId="37" fillId="4" borderId="0" xfId="0" applyFont="1" applyFill="1" applyAlignment="1">
      <alignment vertical="center"/>
    </xf>
    <xf numFmtId="0" fontId="106" fillId="4" borderId="0" xfId="0" applyFont="1" applyFill="1" applyAlignment="1">
      <alignment horizontal="center" vertical="center"/>
    </xf>
    <xf numFmtId="0" fontId="110" fillId="4" borderId="1" xfId="0" applyFont="1" applyFill="1" applyBorder="1" applyAlignment="1">
      <alignment horizontal="left" vertical="center"/>
    </xf>
    <xf numFmtId="0" fontId="68" fillId="4" borderId="0" xfId="0" applyFont="1" applyFill="1" applyAlignment="1">
      <alignment vertical="center"/>
    </xf>
    <xf numFmtId="0" fontId="68" fillId="4" borderId="1" xfId="0" applyFont="1" applyFill="1" applyBorder="1" applyAlignment="1">
      <alignment horizontal="center" vertical="center"/>
    </xf>
    <xf numFmtId="17" fontId="48" fillId="0" borderId="0" xfId="0" applyNumberFormat="1" applyFont="1" applyAlignment="1">
      <alignment horizontal="center" vertical="center"/>
    </xf>
    <xf numFmtId="0" fontId="31" fillId="6" borderId="0" xfId="0" applyFont="1" applyFill="1" applyAlignment="1">
      <alignment horizontal="center" vertical="center"/>
    </xf>
    <xf numFmtId="0" fontId="58" fillId="0" borderId="0" xfId="0" applyFont="1" applyAlignment="1">
      <alignment horizontal="left"/>
    </xf>
    <xf numFmtId="2" fontId="31" fillId="0" borderId="1" xfId="0" applyNumberFormat="1" applyFont="1" applyBorder="1" applyAlignment="1">
      <alignment horizontal="center"/>
    </xf>
    <xf numFmtId="0" fontId="99" fillId="3" borderId="0" xfId="1" applyFont="1" applyFill="1" applyAlignment="1">
      <alignment vertical="center"/>
    </xf>
    <xf numFmtId="3" fontId="50" fillId="0" borderId="0" xfId="0" applyNumberFormat="1" applyFont="1" applyAlignment="1">
      <alignment horizontal="center"/>
    </xf>
    <xf numFmtId="3" fontId="39" fillId="0" borderId="0" xfId="0" applyNumberFormat="1" applyFont="1" applyAlignment="1">
      <alignment horizontal="center"/>
    </xf>
    <xf numFmtId="165" fontId="50" fillId="4" borderId="0" xfId="0" applyNumberFormat="1" applyFont="1" applyFill="1" applyAlignment="1">
      <alignment horizontal="center" vertical="center"/>
    </xf>
    <xf numFmtId="2" fontId="32" fillId="4" borderId="0" xfId="0" applyNumberFormat="1" applyFont="1" applyFill="1" applyAlignment="1">
      <alignment horizontal="center" vertical="center"/>
    </xf>
    <xf numFmtId="164" fontId="87" fillId="0" borderId="1" xfId="0" applyNumberFormat="1" applyFont="1" applyBorder="1" applyAlignment="1">
      <alignment horizontal="center" vertical="center"/>
    </xf>
    <xf numFmtId="4" fontId="87" fillId="4" borderId="1" xfId="0" applyNumberFormat="1" applyFont="1" applyFill="1" applyBorder="1" applyAlignment="1">
      <alignment horizontal="center" vertical="center"/>
    </xf>
    <xf numFmtId="0" fontId="35" fillId="0" borderId="0" xfId="0" applyFont="1" applyAlignment="1">
      <alignment horizontal="center" vertical="center"/>
    </xf>
    <xf numFmtId="165" fontId="32" fillId="4" borderId="0" xfId="0" applyNumberFormat="1" applyFont="1" applyFill="1" applyAlignment="1">
      <alignment horizontal="center" vertical="center"/>
    </xf>
    <xf numFmtId="4" fontId="48" fillId="4" borderId="0" xfId="0" applyNumberFormat="1" applyFont="1" applyFill="1" applyAlignment="1">
      <alignment horizontal="center"/>
    </xf>
    <xf numFmtId="4" fontId="32" fillId="4" borderId="0" xfId="0" applyNumberFormat="1" applyFont="1" applyFill="1" applyAlignment="1">
      <alignment horizontal="center"/>
    </xf>
    <xf numFmtId="4" fontId="87" fillId="4" borderId="1" xfId="0" applyNumberFormat="1" applyFont="1" applyFill="1" applyBorder="1" applyAlignment="1">
      <alignment horizontal="center"/>
    </xf>
    <xf numFmtId="4" fontId="87" fillId="0" borderId="9" xfId="0" applyNumberFormat="1" applyFont="1" applyBorder="1" applyAlignment="1">
      <alignment horizontal="center" vertical="center"/>
    </xf>
    <xf numFmtId="0" fontId="87" fillId="4" borderId="0" xfId="0" applyFont="1" applyFill="1" applyAlignment="1">
      <alignment horizontal="center" vertical="center"/>
    </xf>
    <xf numFmtId="0" fontId="40" fillId="0" borderId="0" xfId="0" applyFont="1" applyAlignment="1">
      <alignment horizontal="left"/>
    </xf>
    <xf numFmtId="0" fontId="30" fillId="11" borderId="0" xfId="0" applyFont="1" applyFill="1" applyAlignment="1">
      <alignment horizontal="center"/>
    </xf>
    <xf numFmtId="17" fontId="27" fillId="11" borderId="0" xfId="0" quotePrefix="1" applyNumberFormat="1" applyFont="1" applyFill="1" applyAlignment="1">
      <alignment horizontal="center" vertical="center" wrapText="1"/>
    </xf>
    <xf numFmtId="3" fontId="40" fillId="11" borderId="0" xfId="0" applyNumberFormat="1" applyFont="1" applyFill="1"/>
    <xf numFmtId="3" fontId="0" fillId="11" borderId="0" xfId="0" applyNumberFormat="1" applyFill="1"/>
    <xf numFmtId="0" fontId="39" fillId="0" borderId="9" xfId="0" applyFont="1" applyBorder="1" applyAlignment="1">
      <alignment horizontal="center" vertical="center" wrapText="1"/>
    </xf>
    <xf numFmtId="166" fontId="31" fillId="4" borderId="9" xfId="0" applyNumberFormat="1" applyFont="1" applyFill="1" applyBorder="1" applyAlignment="1">
      <alignment horizontal="center" vertical="center"/>
    </xf>
    <xf numFmtId="164" fontId="32" fillId="4" borderId="9" xfId="0" applyNumberFormat="1" applyFont="1" applyFill="1" applyBorder="1" applyAlignment="1">
      <alignment horizontal="center" vertical="center"/>
    </xf>
    <xf numFmtId="1" fontId="39" fillId="0" borderId="0" xfId="0" applyNumberFormat="1" applyFont="1" applyAlignment="1">
      <alignment horizontal="center" vertical="center"/>
    </xf>
    <xf numFmtId="0" fontId="40" fillId="0" borderId="0" xfId="0" applyFont="1" applyAlignment="1">
      <alignment horizontal="left" vertical="center"/>
    </xf>
    <xf numFmtId="0" fontId="40" fillId="0" borderId="0" xfId="0" applyFont="1" applyAlignment="1">
      <alignment vertical="center" wrapText="1"/>
    </xf>
    <xf numFmtId="164" fontId="40" fillId="4" borderId="0" xfId="0" applyNumberFormat="1" applyFont="1" applyFill="1" applyAlignment="1">
      <alignment horizontal="center"/>
    </xf>
    <xf numFmtId="164" fontId="30" fillId="4" borderId="0" xfId="0" applyNumberFormat="1" applyFont="1" applyFill="1" applyAlignment="1">
      <alignment horizontal="center"/>
    </xf>
    <xf numFmtId="0" fontId="111" fillId="2" borderId="0" xfId="0" applyFont="1" applyFill="1" applyAlignment="1">
      <alignment horizontal="center"/>
    </xf>
    <xf numFmtId="0" fontId="31" fillId="0" borderId="6" xfId="0" applyFont="1" applyBorder="1"/>
    <xf numFmtId="0" fontId="34" fillId="6" borderId="0" xfId="0" applyFont="1" applyFill="1" applyAlignment="1">
      <alignment vertical="center"/>
    </xf>
    <xf numFmtId="0" fontId="34" fillId="4" borderId="0" xfId="0" applyFont="1" applyFill="1" applyAlignment="1">
      <alignment vertical="center"/>
    </xf>
    <xf numFmtId="164" fontId="39" fillId="0" borderId="1" xfId="0" applyNumberFormat="1" applyFont="1" applyBorder="1" applyAlignment="1">
      <alignment horizontal="center" vertical="center"/>
    </xf>
    <xf numFmtId="0" fontId="39" fillId="0" borderId="10" xfId="0" applyFont="1" applyBorder="1" applyAlignment="1">
      <alignment vertical="center"/>
    </xf>
    <xf numFmtId="3" fontId="39" fillId="0" borderId="10" xfId="0" applyNumberFormat="1" applyFont="1" applyBorder="1" applyAlignment="1">
      <alignment vertical="center"/>
    </xf>
    <xf numFmtId="164" fontId="39" fillId="0" borderId="10" xfId="0" applyNumberFormat="1" applyFont="1" applyBorder="1" applyAlignment="1">
      <alignment horizontal="center" vertical="center"/>
    </xf>
    <xf numFmtId="0" fontId="50" fillId="0" borderId="11" xfId="0" applyFont="1" applyBorder="1" applyAlignment="1">
      <alignment vertical="center"/>
    </xf>
    <xf numFmtId="3" fontId="50" fillId="0" borderId="11" xfId="0" applyNumberFormat="1" applyFont="1" applyBorder="1" applyAlignment="1">
      <alignment vertical="center"/>
    </xf>
    <xf numFmtId="0" fontId="43" fillId="0" borderId="0" xfId="0" applyFont="1" applyAlignment="1">
      <alignment vertical="center"/>
    </xf>
    <xf numFmtId="164" fontId="50" fillId="0" borderId="11" xfId="0" applyNumberFormat="1" applyFont="1" applyBorder="1" applyAlignment="1">
      <alignment horizontal="center" vertical="center"/>
    </xf>
    <xf numFmtId="3" fontId="32" fillId="0" borderId="0" xfId="0" applyNumberFormat="1" applyFont="1" applyAlignment="1">
      <alignment vertical="center"/>
    </xf>
    <xf numFmtId="164" fontId="31" fillId="0" borderId="0" xfId="0" applyNumberFormat="1" applyFont="1" applyAlignment="1">
      <alignment horizontal="center" vertical="center"/>
    </xf>
    <xf numFmtId="0" fontId="30" fillId="0" borderId="6" xfId="0" applyFont="1" applyBorder="1" applyAlignment="1">
      <alignment vertical="center"/>
    </xf>
    <xf numFmtId="3" fontId="32" fillId="0" borderId="6" xfId="0" applyNumberFormat="1" applyFont="1" applyBorder="1" applyAlignment="1">
      <alignment vertical="center"/>
    </xf>
    <xf numFmtId="164" fontId="31" fillId="0" borderId="6" xfId="0" applyNumberFormat="1" applyFont="1" applyBorder="1" applyAlignment="1">
      <alignment horizontal="center" vertical="center"/>
    </xf>
    <xf numFmtId="0" fontId="30" fillId="0" borderId="4" xfId="0" applyFont="1" applyBorder="1" applyAlignment="1">
      <alignment vertical="center"/>
    </xf>
    <xf numFmtId="3" fontId="32" fillId="0" borderId="4" xfId="0" applyNumberFormat="1" applyFont="1" applyBorder="1" applyAlignment="1">
      <alignment vertical="center"/>
    </xf>
    <xf numFmtId="164" fontId="31" fillId="0" borderId="5" xfId="0" applyNumberFormat="1" applyFont="1" applyBorder="1" applyAlignment="1">
      <alignment horizontal="center" vertical="center"/>
    </xf>
    <xf numFmtId="0" fontId="27" fillId="0" borderId="0" xfId="0" applyFont="1" applyAlignment="1">
      <alignment horizontal="right" vertical="center"/>
    </xf>
    <xf numFmtId="0" fontId="0" fillId="0" borderId="0" xfId="0" applyAlignment="1">
      <alignment horizontal="right" vertical="center"/>
    </xf>
    <xf numFmtId="3" fontId="31" fillId="0" borderId="10" xfId="0" applyNumberFormat="1" applyFont="1" applyBorder="1" applyAlignment="1">
      <alignment vertical="center"/>
    </xf>
    <xf numFmtId="164" fontId="31" fillId="0" borderId="10" xfId="0" applyNumberFormat="1" applyFont="1" applyBorder="1" applyAlignment="1">
      <alignment horizontal="center" vertical="center"/>
    </xf>
    <xf numFmtId="3" fontId="32" fillId="0" borderId="10" xfId="0" applyNumberFormat="1" applyFont="1" applyBorder="1" applyAlignment="1">
      <alignment horizontal="right"/>
    </xf>
    <xf numFmtId="165" fontId="37" fillId="0" borderId="0" xfId="0" applyNumberFormat="1" applyFont="1" applyAlignment="1">
      <alignment horizontal="center" vertical="center"/>
    </xf>
    <xf numFmtId="165" fontId="37" fillId="0" borderId="0" xfId="0" applyNumberFormat="1" applyFont="1" applyAlignment="1">
      <alignment vertical="center"/>
    </xf>
    <xf numFmtId="164" fontId="48" fillId="0" borderId="5" xfId="0" applyNumberFormat="1" applyFont="1" applyBorder="1" applyAlignment="1">
      <alignment horizontal="center" vertical="center"/>
    </xf>
    <xf numFmtId="164" fontId="48" fillId="0" borderId="3" xfId="0" applyNumberFormat="1" applyFont="1" applyBorder="1" applyAlignment="1">
      <alignment horizontal="center" vertical="center"/>
    </xf>
    <xf numFmtId="2" fontId="32" fillId="0" borderId="10" xfId="0" applyNumberFormat="1" applyFont="1" applyBorder="1" applyAlignment="1">
      <alignment horizontal="center" vertical="center"/>
    </xf>
    <xf numFmtId="2" fontId="32" fillId="0" borderId="5" xfId="0" applyNumberFormat="1" applyFont="1" applyBorder="1" applyAlignment="1">
      <alignment horizontal="center" vertical="center"/>
    </xf>
    <xf numFmtId="2" fontId="32" fillId="0" borderId="3" xfId="0" applyNumberFormat="1" applyFont="1" applyBorder="1" applyAlignment="1">
      <alignment horizontal="center" vertical="center"/>
    </xf>
    <xf numFmtId="2" fontId="32" fillId="0" borderId="1" xfId="0" applyNumberFormat="1" applyFont="1" applyBorder="1" applyAlignment="1">
      <alignment horizontal="center" vertical="center"/>
    </xf>
    <xf numFmtId="2" fontId="114" fillId="10" borderId="5" xfId="0" applyNumberFormat="1" applyFont="1" applyFill="1" applyBorder="1" applyAlignment="1">
      <alignment horizontal="center" vertical="center"/>
    </xf>
    <xf numFmtId="2" fontId="114" fillId="10" borderId="3" xfId="0" applyNumberFormat="1" applyFont="1" applyFill="1" applyBorder="1" applyAlignment="1">
      <alignment horizontal="center" vertical="center"/>
    </xf>
    <xf numFmtId="165" fontId="31" fillId="0" borderId="6" xfId="0" applyNumberFormat="1" applyFont="1" applyBorder="1" applyAlignment="1">
      <alignment horizontal="right"/>
    </xf>
    <xf numFmtId="0" fontId="115" fillId="3" borderId="0" xfId="0" applyFont="1" applyFill="1" applyAlignment="1">
      <alignment vertical="center"/>
    </xf>
    <xf numFmtId="0" fontId="115" fillId="3" borderId="0" xfId="1" applyFont="1" applyFill="1" applyAlignment="1">
      <alignment vertical="center"/>
    </xf>
    <xf numFmtId="0" fontId="116" fillId="5" borderId="0" xfId="1" applyFont="1" applyFill="1" applyAlignment="1">
      <alignment vertical="center"/>
    </xf>
    <xf numFmtId="0" fontId="117" fillId="2" borderId="0" xfId="1" applyFont="1" applyFill="1" applyAlignment="1">
      <alignment vertical="center"/>
    </xf>
    <xf numFmtId="2" fontId="39" fillId="0" borderId="1" xfId="0" applyNumberFormat="1" applyFont="1" applyBorder="1" applyAlignment="1">
      <alignment horizontal="center"/>
    </xf>
    <xf numFmtId="0" fontId="32" fillId="0" borderId="1" xfId="0" applyFont="1" applyBorder="1" applyAlignment="1">
      <alignment horizontal="center" vertical="center" wrapText="1"/>
    </xf>
    <xf numFmtId="0" fontId="31" fillId="0" borderId="0" xfId="0" quotePrefix="1" applyFont="1" applyAlignment="1">
      <alignment horizontal="center" vertical="center"/>
    </xf>
    <xf numFmtId="164" fontId="39" fillId="0" borderId="21" xfId="0" applyNumberFormat="1" applyFont="1" applyBorder="1" applyAlignment="1">
      <alignment horizontal="center"/>
    </xf>
    <xf numFmtId="0" fontId="31" fillId="0" borderId="0" xfId="0" quotePrefix="1" applyFont="1" applyAlignment="1">
      <alignment horizontal="center"/>
    </xf>
    <xf numFmtId="2" fontId="39" fillId="0" borderId="21" xfId="0" applyNumberFormat="1" applyFont="1" applyBorder="1" applyAlignment="1">
      <alignment horizontal="center"/>
    </xf>
    <xf numFmtId="0" fontId="31" fillId="0" borderId="0" xfId="0" quotePrefix="1" applyFont="1" applyAlignment="1">
      <alignment horizontal="right" vertical="center"/>
    </xf>
    <xf numFmtId="164" fontId="39" fillId="0" borderId="21" xfId="0" applyNumberFormat="1" applyFont="1" applyBorder="1" applyAlignment="1">
      <alignment horizontal="right"/>
    </xf>
    <xf numFmtId="164" fontId="39" fillId="0" borderId="1" xfId="0" applyNumberFormat="1" applyFont="1" applyBorder="1" applyAlignment="1">
      <alignment horizontal="right"/>
    </xf>
    <xf numFmtId="0" fontId="31" fillId="0" borderId="0" xfId="0" applyFont="1" applyAlignment="1">
      <alignment vertical="center" wrapText="1"/>
    </xf>
    <xf numFmtId="17" fontId="32" fillId="0" borderId="11" xfId="0" applyNumberFormat="1" applyFont="1" applyBorder="1" applyAlignment="1">
      <alignment horizontal="center"/>
    </xf>
    <xf numFmtId="0" fontId="32" fillId="0" borderId="2" xfId="1" applyFont="1" applyBorder="1" applyAlignment="1">
      <alignment horizontal="center" vertical="top"/>
    </xf>
    <xf numFmtId="4" fontId="30" fillId="4" borderId="0" xfId="0" applyNumberFormat="1" applyFont="1" applyFill="1" applyAlignment="1">
      <alignment vertical="center"/>
    </xf>
    <xf numFmtId="3" fontId="39" fillId="4" borderId="17" xfId="0" applyNumberFormat="1" applyFont="1" applyFill="1" applyBorder="1" applyAlignment="1">
      <alignment vertical="center"/>
    </xf>
    <xf numFmtId="3" fontId="39" fillId="4" borderId="10" xfId="0" applyNumberFormat="1" applyFont="1" applyFill="1" applyBorder="1" applyAlignment="1">
      <alignment vertical="center"/>
    </xf>
    <xf numFmtId="3" fontId="48" fillId="4" borderId="5" xfId="0" applyNumberFormat="1" applyFont="1" applyFill="1" applyBorder="1" applyAlignment="1">
      <alignment vertical="center"/>
    </xf>
    <xf numFmtId="165" fontId="50" fillId="4" borderId="5" xfId="0" applyNumberFormat="1" applyFont="1" applyFill="1" applyBorder="1" applyAlignment="1">
      <alignment vertical="center"/>
    </xf>
    <xf numFmtId="3" fontId="48" fillId="4" borderId="18" xfId="0" applyNumberFormat="1" applyFont="1" applyFill="1" applyBorder="1" applyAlignment="1">
      <alignment vertical="center"/>
    </xf>
    <xf numFmtId="165" fontId="50" fillId="4" borderId="18" xfId="0" applyNumberFormat="1" applyFont="1" applyFill="1" applyBorder="1" applyAlignment="1">
      <alignment vertical="center"/>
    </xf>
    <xf numFmtId="4" fontId="39" fillId="4" borderId="17" xfId="0" applyNumberFormat="1" applyFont="1" applyFill="1" applyBorder="1" applyAlignment="1">
      <alignment vertical="center"/>
    </xf>
    <xf numFmtId="4" fontId="39" fillId="4" borderId="10" xfId="0" applyNumberFormat="1" applyFont="1" applyFill="1" applyBorder="1" applyAlignment="1">
      <alignment vertical="center"/>
    </xf>
    <xf numFmtId="165" fontId="50" fillId="4" borderId="19" xfId="0" applyNumberFormat="1" applyFont="1" applyFill="1" applyBorder="1" applyAlignment="1">
      <alignment vertical="center"/>
    </xf>
    <xf numFmtId="0" fontId="30" fillId="4" borderId="0" xfId="0" applyFont="1" applyFill="1" applyAlignment="1">
      <alignment horizontal="center" vertical="center"/>
    </xf>
    <xf numFmtId="0" fontId="31" fillId="4" borderId="0" xfId="0" applyFont="1" applyFill="1" applyAlignment="1">
      <alignment vertical="center"/>
    </xf>
    <xf numFmtId="2" fontId="32" fillId="4" borderId="1" xfId="0" applyNumberFormat="1" applyFont="1" applyFill="1" applyBorder="1" applyAlignment="1">
      <alignment vertical="center"/>
    </xf>
    <xf numFmtId="0" fontId="30" fillId="4" borderId="1" xfId="0" applyFont="1" applyFill="1" applyBorder="1" applyAlignment="1">
      <alignment vertical="center"/>
    </xf>
    <xf numFmtId="0" fontId="30" fillId="4" borderId="1" xfId="0" applyFont="1" applyFill="1" applyBorder="1" applyAlignment="1">
      <alignment horizontal="center" vertical="center"/>
    </xf>
    <xf numFmtId="0" fontId="31" fillId="0" borderId="3" xfId="0" quotePrefix="1" applyFont="1" applyBorder="1" applyAlignment="1">
      <alignment horizontal="center" vertical="center"/>
    </xf>
    <xf numFmtId="0" fontId="31" fillId="0" borderId="3" xfId="0" quotePrefix="1" applyFont="1" applyBorder="1" applyAlignment="1">
      <alignment horizontal="right" vertical="center"/>
    </xf>
    <xf numFmtId="0" fontId="31" fillId="0" borderId="21" xfId="0" quotePrefix="1" applyFont="1" applyBorder="1" applyAlignment="1">
      <alignment horizontal="center" vertical="center"/>
    </xf>
    <xf numFmtId="0" fontId="31" fillId="0" borderId="1" xfId="0" quotePrefix="1" applyFont="1" applyBorder="1" applyAlignment="1">
      <alignment horizontal="center" vertical="center"/>
    </xf>
    <xf numFmtId="0" fontId="31" fillId="0" borderId="21" xfId="0" quotePrefix="1" applyFont="1" applyBorder="1" applyAlignment="1">
      <alignment horizontal="center"/>
    </xf>
    <xf numFmtId="0" fontId="31" fillId="0" borderId="1" xfId="0" quotePrefix="1" applyFont="1" applyBorder="1" applyAlignment="1">
      <alignment horizontal="center"/>
    </xf>
    <xf numFmtId="0" fontId="39" fillId="0" borderId="1" xfId="0" applyFont="1" applyBorder="1" applyAlignment="1">
      <alignment horizontal="center" vertical="center" wrapText="1"/>
    </xf>
    <xf numFmtId="1" fontId="39" fillId="0" borderId="0" xfId="0" quotePrefix="1" applyNumberFormat="1" applyFont="1" applyAlignment="1">
      <alignment horizontal="center" vertical="center"/>
    </xf>
    <xf numFmtId="1" fontId="32" fillId="0" borderId="0" xfId="0" quotePrefix="1" applyNumberFormat="1" applyFont="1" applyAlignment="1">
      <alignment horizontal="center" vertical="top" wrapText="1"/>
    </xf>
    <xf numFmtId="0" fontId="31" fillId="4" borderId="0" xfId="0" applyFont="1" applyFill="1" applyAlignment="1">
      <alignment horizontal="center" wrapText="1"/>
    </xf>
    <xf numFmtId="0" fontId="0" fillId="2" borderId="0" xfId="0" applyFill="1" applyAlignment="1">
      <alignment vertical="center"/>
    </xf>
    <xf numFmtId="0" fontId="30" fillId="2" borderId="0" xfId="0" applyFont="1" applyFill="1" applyAlignment="1">
      <alignment horizontal="center" vertical="center"/>
    </xf>
    <xf numFmtId="166" fontId="31" fillId="8" borderId="9" xfId="0" applyNumberFormat="1" applyFont="1" applyFill="1" applyBorder="1" applyAlignment="1">
      <alignment horizontal="center" vertical="center"/>
    </xf>
    <xf numFmtId="164" fontId="32" fillId="8" borderId="9" xfId="0" applyNumberFormat="1" applyFont="1" applyFill="1" applyBorder="1" applyAlignment="1">
      <alignment horizontal="center" vertical="center"/>
    </xf>
    <xf numFmtId="3" fontId="31" fillId="0" borderId="0" xfId="0" applyNumberFormat="1" applyFont="1" applyAlignment="1">
      <alignment vertical="center"/>
    </xf>
    <xf numFmtId="164" fontId="32" fillId="0" borderId="0" xfId="0" applyNumberFormat="1" applyFont="1" applyAlignment="1">
      <alignment horizontal="center" vertical="center"/>
    </xf>
    <xf numFmtId="164" fontId="38" fillId="0" borderId="0" xfId="0" applyNumberFormat="1" applyFont="1" applyAlignment="1">
      <alignment horizontal="center" vertical="center"/>
    </xf>
    <xf numFmtId="164" fontId="40" fillId="4" borderId="0" xfId="0" applyNumberFormat="1" applyFont="1" applyFill="1" applyAlignment="1">
      <alignment horizontal="center" vertical="center"/>
    </xf>
    <xf numFmtId="164" fontId="30" fillId="4" borderId="0" xfId="0" applyNumberFormat="1" applyFont="1" applyFill="1" applyAlignment="1">
      <alignment horizontal="center" vertical="center"/>
    </xf>
    <xf numFmtId="3" fontId="31" fillId="0" borderId="9" xfId="0" applyNumberFormat="1" applyFont="1" applyBorder="1" applyAlignment="1">
      <alignment vertical="center"/>
    </xf>
    <xf numFmtId="17" fontId="31" fillId="4" borderId="9" xfId="0" applyNumberFormat="1" applyFont="1" applyFill="1" applyBorder="1" applyAlignment="1">
      <alignment horizontal="center" vertical="center"/>
    </xf>
    <xf numFmtId="166" fontId="31" fillId="4" borderId="15" xfId="0" applyNumberFormat="1" applyFont="1" applyFill="1" applyBorder="1" applyAlignment="1">
      <alignment horizontal="center" vertical="center"/>
    </xf>
    <xf numFmtId="0" fontId="120" fillId="0" borderId="0" xfId="0" applyFont="1" applyAlignment="1">
      <alignment vertical="center"/>
    </xf>
    <xf numFmtId="165" fontId="119" fillId="0" borderId="0" xfId="0" applyNumberFormat="1" applyFont="1" applyAlignment="1">
      <alignment horizontal="center" vertical="center"/>
    </xf>
    <xf numFmtId="165" fontId="121" fillId="4" borderId="0" xfId="0" applyNumberFormat="1" applyFont="1" applyFill="1" applyAlignment="1">
      <alignment horizontal="center" vertical="center"/>
    </xf>
    <xf numFmtId="165" fontId="119" fillId="0" borderId="3" xfId="0" applyNumberFormat="1" applyFont="1" applyBorder="1" applyAlignment="1">
      <alignment horizontal="center" vertical="center"/>
    </xf>
    <xf numFmtId="3" fontId="32" fillId="0" borderId="6" xfId="0" applyNumberFormat="1" applyFont="1" applyBorder="1" applyAlignment="1">
      <alignment horizontal="right"/>
    </xf>
    <xf numFmtId="3" fontId="61" fillId="0" borderId="11" xfId="0" applyNumberFormat="1" applyFont="1" applyBorder="1" applyAlignment="1">
      <alignment horizontal="right"/>
    </xf>
    <xf numFmtId="49" fontId="52" fillId="0" borderId="0" xfId="0" applyNumberFormat="1" applyFont="1" applyAlignment="1">
      <alignment horizontal="center" vertical="center"/>
    </xf>
    <xf numFmtId="164" fontId="39" fillId="0" borderId="22" xfId="0" applyNumberFormat="1" applyFont="1" applyBorder="1" applyAlignment="1">
      <alignment horizontal="right"/>
    </xf>
    <xf numFmtId="164" fontId="39" fillId="0" borderId="10" xfId="0" applyNumberFormat="1" applyFont="1" applyBorder="1" applyAlignment="1">
      <alignment horizontal="right"/>
    </xf>
    <xf numFmtId="4" fontId="39" fillId="0" borderId="23" xfId="0" applyNumberFormat="1" applyFont="1" applyBorder="1" applyAlignment="1">
      <alignment horizontal="center" vertical="center"/>
    </xf>
    <xf numFmtId="4" fontId="39" fillId="0" borderId="0" xfId="0" applyNumberFormat="1" applyFont="1" applyAlignment="1">
      <alignment horizontal="center" vertical="center"/>
    </xf>
    <xf numFmtId="4" fontId="39" fillId="4" borderId="0" xfId="0" applyNumberFormat="1" applyFont="1" applyFill="1" applyAlignment="1">
      <alignment horizontal="center" vertical="center"/>
    </xf>
    <xf numFmtId="0" fontId="44" fillId="0" borderId="0" xfId="0" applyFont="1" applyAlignment="1">
      <alignment horizontal="left"/>
    </xf>
    <xf numFmtId="0" fontId="123" fillId="0" borderId="0" xfId="0" applyFont="1" applyAlignment="1">
      <alignment horizontal="left"/>
    </xf>
    <xf numFmtId="0" fontId="123" fillId="8" borderId="0" xfId="0" applyFont="1" applyFill="1" applyAlignment="1">
      <alignment horizontal="left"/>
    </xf>
    <xf numFmtId="0" fontId="123" fillId="8" borderId="0" xfId="0" applyFont="1" applyFill="1"/>
    <xf numFmtId="1" fontId="31" fillId="8" borderId="0" xfId="0" quotePrefix="1" applyNumberFormat="1" applyFont="1" applyFill="1" applyAlignment="1">
      <alignment horizontal="left"/>
    </xf>
    <xf numFmtId="0" fontId="60" fillId="2" borderId="0" xfId="0" applyFont="1" applyFill="1"/>
    <xf numFmtId="3" fontId="31" fillId="0" borderId="9" xfId="0" quotePrefix="1" applyNumberFormat="1" applyFont="1" applyBorder="1" applyAlignment="1">
      <alignment vertical="center"/>
    </xf>
    <xf numFmtId="3" fontId="31" fillId="0" borderId="0" xfId="0" applyNumberFormat="1" applyFont="1" applyAlignment="1">
      <alignment horizontal="center" vertical="center"/>
    </xf>
    <xf numFmtId="3" fontId="35" fillId="0" borderId="0" xfId="0" applyNumberFormat="1" applyFont="1" applyAlignment="1">
      <alignment horizontal="center" vertical="center"/>
    </xf>
    <xf numFmtId="0" fontId="31" fillId="0" borderId="23" xfId="0" applyFont="1" applyBorder="1"/>
    <xf numFmtId="164" fontId="39" fillId="0" borderId="23" xfId="3" applyNumberFormat="1" applyFont="1" applyBorder="1" applyAlignment="1">
      <alignment horizontal="right" vertical="center"/>
    </xf>
    <xf numFmtId="164" fontId="31" fillId="0" borderId="23" xfId="0" applyNumberFormat="1" applyFont="1" applyBorder="1"/>
    <xf numFmtId="0" fontId="60" fillId="2" borderId="0" xfId="0" applyFont="1" applyFill="1" applyAlignment="1">
      <alignment vertical="center" wrapText="1"/>
    </xf>
    <xf numFmtId="0" fontId="39" fillId="0" borderId="16" xfId="0" applyFont="1" applyBorder="1" applyAlignment="1">
      <alignment vertical="center" wrapText="1"/>
    </xf>
    <xf numFmtId="0" fontId="54" fillId="0" borderId="20" xfId="0" applyFont="1" applyBorder="1" applyAlignment="1">
      <alignment vertical="center" wrapText="1"/>
    </xf>
    <xf numFmtId="4" fontId="68" fillId="4" borderId="0" xfId="0" applyNumberFormat="1" applyFont="1" applyFill="1" applyAlignment="1">
      <alignment horizontal="right" vertical="center"/>
    </xf>
    <xf numFmtId="164" fontId="31" fillId="0" borderId="23" xfId="0" applyNumberFormat="1" applyFont="1" applyBorder="1" applyAlignment="1">
      <alignment horizontal="center"/>
    </xf>
    <xf numFmtId="0" fontId="30" fillId="0" borderId="23" xfId="0" applyFont="1" applyBorder="1"/>
    <xf numFmtId="4" fontId="32" fillId="0" borderId="23" xfId="0" applyNumberFormat="1" applyFont="1" applyBorder="1" applyAlignment="1">
      <alignment horizontal="center" vertical="center"/>
    </xf>
    <xf numFmtId="0" fontId="31" fillId="0" borderId="3" xfId="0" applyFont="1" applyBorder="1" applyAlignment="1">
      <alignment horizontal="center"/>
    </xf>
    <xf numFmtId="0" fontId="30" fillId="0" borderId="25" xfId="0" applyFont="1" applyBorder="1"/>
    <xf numFmtId="4" fontId="32" fillId="0" borderId="25" xfId="0" applyNumberFormat="1" applyFont="1" applyBorder="1" applyAlignment="1">
      <alignment horizontal="center" vertical="center"/>
    </xf>
    <xf numFmtId="0" fontId="30" fillId="0" borderId="26" xfId="0" applyFont="1" applyBorder="1"/>
    <xf numFmtId="4" fontId="32" fillId="0" borderId="26" xfId="0" applyNumberFormat="1" applyFont="1" applyBorder="1" applyAlignment="1">
      <alignment horizontal="center" vertical="center"/>
    </xf>
    <xf numFmtId="164" fontId="31" fillId="0" borderId="25" xfId="0" applyNumberFormat="1" applyFont="1" applyBorder="1" applyAlignment="1">
      <alignment horizontal="center"/>
    </xf>
    <xf numFmtId="164" fontId="31" fillId="0" borderId="26" xfId="0" applyNumberFormat="1" applyFont="1" applyBorder="1" applyAlignment="1">
      <alignment horizontal="center"/>
    </xf>
    <xf numFmtId="0" fontId="30" fillId="0" borderId="24" xfId="0" applyFont="1" applyBorder="1"/>
    <xf numFmtId="4" fontId="32" fillId="0" borderId="24" xfId="0" applyNumberFormat="1" applyFont="1" applyBorder="1" applyAlignment="1">
      <alignment horizontal="center" vertical="center"/>
    </xf>
    <xf numFmtId="164" fontId="31" fillId="0" borderId="24" xfId="0" applyNumberFormat="1" applyFont="1" applyBorder="1" applyAlignment="1">
      <alignment horizontal="center"/>
    </xf>
    <xf numFmtId="0" fontId="31" fillId="0" borderId="24" xfId="0" applyFont="1" applyBorder="1" applyAlignment="1">
      <alignment horizontal="left"/>
    </xf>
    <xf numFmtId="4" fontId="31" fillId="0" borderId="24" xfId="0" applyNumberFormat="1" applyFont="1" applyBorder="1" applyAlignment="1">
      <alignment horizontal="center"/>
    </xf>
    <xf numFmtId="164" fontId="31" fillId="0" borderId="27" xfId="0" applyNumberFormat="1" applyFont="1" applyBorder="1" applyAlignment="1">
      <alignment horizontal="center"/>
    </xf>
    <xf numFmtId="164" fontId="31" fillId="0" borderId="15" xfId="0" applyNumberFormat="1" applyFont="1" applyBorder="1" applyAlignment="1">
      <alignment horizontal="center"/>
    </xf>
    <xf numFmtId="164" fontId="31" fillId="0" borderId="28" xfId="0" applyNumberFormat="1" applyFont="1" applyBorder="1" applyAlignment="1">
      <alignment horizontal="center"/>
    </xf>
    <xf numFmtId="1" fontId="39" fillId="0" borderId="25" xfId="0" applyNumberFormat="1" applyFont="1" applyBorder="1" applyAlignment="1">
      <alignment horizontal="center"/>
    </xf>
    <xf numFmtId="1" fontId="39" fillId="0" borderId="23" xfId="0" applyNumberFormat="1" applyFont="1" applyBorder="1" applyAlignment="1">
      <alignment horizontal="center"/>
    </xf>
    <xf numFmtId="1" fontId="39" fillId="0" borderId="26" xfId="0" applyNumberFormat="1" applyFont="1" applyBorder="1" applyAlignment="1">
      <alignment horizontal="center"/>
    </xf>
    <xf numFmtId="1" fontId="39" fillId="0" borderId="24" xfId="0" applyNumberFormat="1" applyFont="1" applyBorder="1" applyAlignment="1">
      <alignment horizontal="center"/>
    </xf>
    <xf numFmtId="3" fontId="39" fillId="0" borderId="24" xfId="0" applyNumberFormat="1" applyFont="1" applyBorder="1" applyAlignment="1">
      <alignment horizontal="center"/>
    </xf>
    <xf numFmtId="3" fontId="31" fillId="4" borderId="0" xfId="0" applyNumberFormat="1" applyFont="1" applyFill="1" applyAlignment="1">
      <alignment horizontal="center" vertical="center"/>
    </xf>
    <xf numFmtId="3" fontId="35" fillId="4" borderId="0" xfId="0" applyNumberFormat="1" applyFont="1" applyFill="1" applyAlignment="1">
      <alignment horizontal="center" vertical="center"/>
    </xf>
    <xf numFmtId="3" fontId="132" fillId="0" borderId="11" xfId="0" applyNumberFormat="1" applyFont="1" applyBorder="1" applyAlignment="1">
      <alignment horizontal="center" vertical="center"/>
    </xf>
    <xf numFmtId="3" fontId="133" fillId="0" borderId="6" xfId="0" applyNumberFormat="1" applyFont="1" applyBorder="1" applyAlignment="1">
      <alignment horizontal="center" vertical="center"/>
    </xf>
    <xf numFmtId="166" fontId="31" fillId="8" borderId="14" xfId="0" applyNumberFormat="1" applyFont="1" applyFill="1" applyBorder="1" applyAlignment="1">
      <alignment horizontal="center"/>
    </xf>
    <xf numFmtId="164" fontId="32" fillId="8" borderId="14" xfId="0" applyNumberFormat="1" applyFont="1" applyFill="1" applyBorder="1" applyAlignment="1">
      <alignment horizontal="center"/>
    </xf>
    <xf numFmtId="4" fontId="134" fillId="8" borderId="17" xfId="0" applyNumberFormat="1" applyFont="1" applyFill="1" applyBorder="1" applyAlignment="1">
      <alignment vertical="center"/>
    </xf>
    <xf numFmtId="165" fontId="74" fillId="8" borderId="10" xfId="0" applyNumberFormat="1" applyFont="1" applyFill="1" applyBorder="1" applyAlignment="1">
      <alignment vertical="center"/>
    </xf>
    <xf numFmtId="165" fontId="134" fillId="8" borderId="5" xfId="0" applyNumberFormat="1" applyFont="1" applyFill="1" applyBorder="1" applyAlignment="1">
      <alignment vertical="center"/>
    </xf>
    <xf numFmtId="165" fontId="134" fillId="8" borderId="19" xfId="0" applyNumberFormat="1" applyFont="1" applyFill="1" applyBorder="1" applyAlignment="1">
      <alignment vertical="center"/>
    </xf>
    <xf numFmtId="4" fontId="134" fillId="8" borderId="1" xfId="0" applyNumberFormat="1" applyFont="1" applyFill="1" applyBorder="1" applyAlignment="1">
      <alignment vertical="center"/>
    </xf>
    <xf numFmtId="4" fontId="135" fillId="8" borderId="20" xfId="0" applyNumberFormat="1" applyFont="1" applyFill="1" applyBorder="1" applyAlignment="1">
      <alignment vertical="center"/>
    </xf>
    <xf numFmtId="165" fontId="135" fillId="8" borderId="5" xfId="0" applyNumberFormat="1" applyFont="1" applyFill="1" applyBorder="1" applyAlignment="1">
      <alignment vertical="center"/>
    </xf>
    <xf numFmtId="165" fontId="135" fillId="8" borderId="18" xfId="0" applyNumberFormat="1" applyFont="1" applyFill="1" applyBorder="1" applyAlignment="1">
      <alignment vertical="center"/>
    </xf>
    <xf numFmtId="165" fontId="135" fillId="8" borderId="19" xfId="0" applyNumberFormat="1" applyFont="1" applyFill="1" applyBorder="1" applyAlignment="1">
      <alignment vertical="center"/>
    </xf>
    <xf numFmtId="165" fontId="136" fillId="4" borderId="0" xfId="0" applyNumberFormat="1" applyFont="1" applyFill="1" applyAlignment="1">
      <alignment vertical="center"/>
    </xf>
    <xf numFmtId="165" fontId="134" fillId="8" borderId="17" xfId="0" applyNumberFormat="1" applyFont="1" applyFill="1" applyBorder="1" applyAlignment="1">
      <alignment vertical="center"/>
    </xf>
    <xf numFmtId="165" fontId="134" fillId="8" borderId="1" xfId="0" applyNumberFormat="1" applyFont="1" applyFill="1" applyBorder="1" applyAlignment="1">
      <alignment vertical="center"/>
    </xf>
    <xf numFmtId="165" fontId="134" fillId="8" borderId="10" xfId="0" applyNumberFormat="1" applyFont="1" applyFill="1" applyBorder="1" applyAlignment="1">
      <alignment vertical="center"/>
    </xf>
    <xf numFmtId="165" fontId="134" fillId="8" borderId="6" xfId="0" applyNumberFormat="1" applyFont="1" applyFill="1" applyBorder="1" applyAlignment="1">
      <alignment vertical="center"/>
    </xf>
    <xf numFmtId="165" fontId="134" fillId="8" borderId="20" xfId="0" applyNumberFormat="1" applyFont="1" applyFill="1" applyBorder="1" applyAlignment="1">
      <alignment vertical="center"/>
    </xf>
    <xf numFmtId="165" fontId="134" fillId="8" borderId="16" xfId="0" applyNumberFormat="1" applyFont="1" applyFill="1" applyBorder="1" applyAlignment="1">
      <alignment vertical="center"/>
    </xf>
    <xf numFmtId="4" fontId="76" fillId="4" borderId="0" xfId="0" applyNumberFormat="1" applyFont="1" applyFill="1" applyAlignment="1">
      <alignment vertical="center"/>
    </xf>
    <xf numFmtId="165" fontId="70" fillId="8" borderId="10" xfId="0" applyNumberFormat="1" applyFont="1" applyFill="1" applyBorder="1" applyAlignment="1">
      <alignment vertical="center"/>
    </xf>
    <xf numFmtId="0" fontId="31" fillId="4" borderId="0" xfId="0" applyFont="1" applyFill="1" applyAlignment="1">
      <alignment horizontal="right" vertical="center"/>
    </xf>
    <xf numFmtId="0" fontId="68" fillId="4" borderId="23" xfId="0" applyFont="1" applyFill="1" applyBorder="1" applyAlignment="1">
      <alignment vertical="center"/>
    </xf>
    <xf numFmtId="2" fontId="32" fillId="4" borderId="23" xfId="0" applyNumberFormat="1" applyFont="1" applyFill="1" applyBorder="1" applyAlignment="1">
      <alignment vertical="center"/>
    </xf>
    <xf numFmtId="0" fontId="28" fillId="2" borderId="0" xfId="1" applyFont="1" applyFill="1" applyAlignment="1">
      <alignment horizontal="left" vertical="center"/>
    </xf>
    <xf numFmtId="164" fontId="30" fillId="0" borderId="0" xfId="0" applyNumberFormat="1" applyFont="1" applyAlignment="1">
      <alignment horizontal="left" vertical="center"/>
    </xf>
    <xf numFmtId="164" fontId="31" fillId="0" borderId="23" xfId="0" applyNumberFormat="1" applyFont="1" applyBorder="1" applyAlignment="1">
      <alignment horizontal="center" vertical="center"/>
    </xf>
    <xf numFmtId="0" fontId="58" fillId="4" borderId="0" xfId="0" applyFont="1" applyFill="1" applyAlignment="1">
      <alignment horizontal="left" vertical="center"/>
    </xf>
    <xf numFmtId="0" fontId="32" fillId="0" borderId="3" xfId="0" applyFont="1" applyBorder="1" applyAlignment="1">
      <alignment horizontal="center" vertical="center" wrapText="1"/>
    </xf>
    <xf numFmtId="0" fontId="30" fillId="0" borderId="0" xfId="0" applyFont="1" applyAlignment="1">
      <alignment horizontal="center" vertical="center" wrapText="1"/>
    </xf>
    <xf numFmtId="1" fontId="32" fillId="0" borderId="0" xfId="0" applyNumberFormat="1" applyFont="1" applyAlignment="1">
      <alignment horizontal="center" vertical="center"/>
    </xf>
    <xf numFmtId="0" fontId="137" fillId="0" borderId="0" xfId="0" applyFont="1" applyAlignment="1">
      <alignment horizontal="left"/>
    </xf>
    <xf numFmtId="164" fontId="31" fillId="0" borderId="10" xfId="0" applyNumberFormat="1" applyFont="1" applyBorder="1" applyAlignment="1">
      <alignment horizontal="right"/>
    </xf>
    <xf numFmtId="165" fontId="70" fillId="4" borderId="23" xfId="0" applyNumberFormat="1" applyFont="1" applyFill="1" applyBorder="1" applyAlignment="1">
      <alignment vertical="center"/>
    </xf>
    <xf numFmtId="165" fontId="70" fillId="8" borderId="23" xfId="0" applyNumberFormat="1" applyFont="1" applyFill="1" applyBorder="1" applyAlignment="1">
      <alignment vertical="center"/>
    </xf>
    <xf numFmtId="0" fontId="138" fillId="0" borderId="0" xfId="0" applyFont="1" applyAlignment="1">
      <alignment horizontal="left"/>
    </xf>
    <xf numFmtId="0" fontId="58" fillId="0" borderId="0" xfId="0" applyFont="1" applyAlignment="1">
      <alignment horizontal="left" vertical="center"/>
    </xf>
    <xf numFmtId="3" fontId="40" fillId="0" borderId="23" xfId="0" applyNumberFormat="1" applyFont="1" applyBorder="1" applyAlignment="1">
      <alignment horizontal="right"/>
    </xf>
    <xf numFmtId="3" fontId="40" fillId="0" borderId="0" xfId="0" applyNumberFormat="1" applyFont="1" applyAlignment="1">
      <alignment horizontal="right"/>
    </xf>
    <xf numFmtId="164" fontId="40" fillId="0" borderId="23" xfId="0" applyNumberFormat="1" applyFont="1" applyBorder="1" applyAlignment="1">
      <alignment horizontal="right"/>
    </xf>
    <xf numFmtId="165" fontId="39" fillId="4" borderId="5" xfId="0" applyNumberFormat="1" applyFont="1" applyFill="1" applyBorder="1" applyAlignment="1">
      <alignment horizontal="center" vertical="center"/>
    </xf>
    <xf numFmtId="3" fontId="132" fillId="0" borderId="0" xfId="0" applyNumberFormat="1" applyFont="1" applyAlignment="1">
      <alignment horizontal="center" vertical="center"/>
    </xf>
    <xf numFmtId="3" fontId="133" fillId="0" borderId="0" xfId="0" applyNumberFormat="1" applyFont="1" applyAlignment="1">
      <alignment horizontal="center" vertical="center"/>
    </xf>
    <xf numFmtId="4" fontId="134" fillId="4" borderId="17" xfId="0" applyNumberFormat="1" applyFont="1" applyFill="1" applyBorder="1" applyAlignment="1">
      <alignment vertical="center"/>
    </xf>
    <xf numFmtId="165" fontId="74" fillId="4" borderId="10" xfId="0" applyNumberFormat="1" applyFont="1" applyFill="1" applyBorder="1" applyAlignment="1">
      <alignment vertical="center"/>
    </xf>
    <xf numFmtId="165" fontId="134" fillId="4" borderId="5" xfId="0" applyNumberFormat="1" applyFont="1" applyFill="1" applyBorder="1" applyAlignment="1">
      <alignment vertical="center"/>
    </xf>
    <xf numFmtId="165" fontId="134" fillId="4" borderId="19" xfId="0" applyNumberFormat="1" applyFont="1" applyFill="1" applyBorder="1" applyAlignment="1">
      <alignment vertical="center"/>
    </xf>
    <xf numFmtId="4" fontId="134" fillId="4" borderId="1" xfId="0" applyNumberFormat="1" applyFont="1" applyFill="1" applyBorder="1" applyAlignment="1">
      <alignment vertical="center"/>
    </xf>
    <xf numFmtId="4" fontId="135" fillId="4" borderId="20" xfId="0" applyNumberFormat="1" applyFont="1" applyFill="1" applyBorder="1" applyAlignment="1">
      <alignment vertical="center"/>
    </xf>
    <xf numFmtId="4" fontId="134" fillId="4" borderId="10" xfId="0" applyNumberFormat="1" applyFont="1" applyFill="1" applyBorder="1" applyAlignment="1">
      <alignment vertical="center"/>
    </xf>
    <xf numFmtId="165" fontId="70" fillId="4" borderId="10" xfId="0" applyNumberFormat="1" applyFont="1" applyFill="1" applyBorder="1" applyAlignment="1">
      <alignment vertical="center"/>
    </xf>
    <xf numFmtId="165" fontId="135" fillId="4" borderId="5" xfId="0" applyNumberFormat="1" applyFont="1" applyFill="1" applyBorder="1" applyAlignment="1">
      <alignment vertical="center"/>
    </xf>
    <xf numFmtId="165" fontId="135" fillId="4" borderId="18" xfId="0" applyNumberFormat="1" applyFont="1" applyFill="1" applyBorder="1" applyAlignment="1">
      <alignment vertical="center"/>
    </xf>
    <xf numFmtId="165" fontId="135" fillId="4" borderId="19" xfId="0" applyNumberFormat="1" applyFont="1" applyFill="1" applyBorder="1" applyAlignment="1">
      <alignment vertical="center"/>
    </xf>
    <xf numFmtId="165" fontId="134" fillId="4" borderId="17" xfId="0" applyNumberFormat="1" applyFont="1" applyFill="1" applyBorder="1" applyAlignment="1">
      <alignment vertical="center"/>
    </xf>
    <xf numFmtId="165" fontId="134" fillId="4" borderId="1" xfId="0" applyNumberFormat="1" applyFont="1" applyFill="1" applyBorder="1" applyAlignment="1">
      <alignment vertical="center"/>
    </xf>
    <xf numFmtId="165" fontId="134" fillId="4" borderId="10" xfId="0" applyNumberFormat="1" applyFont="1" applyFill="1" applyBorder="1" applyAlignment="1">
      <alignment vertical="center"/>
    </xf>
    <xf numFmtId="165" fontId="134" fillId="4" borderId="6" xfId="0" applyNumberFormat="1" applyFont="1" applyFill="1" applyBorder="1" applyAlignment="1">
      <alignment vertical="center"/>
    </xf>
    <xf numFmtId="165" fontId="134" fillId="4" borderId="20" xfId="0" applyNumberFormat="1" applyFont="1" applyFill="1" applyBorder="1" applyAlignment="1">
      <alignment vertical="center"/>
    </xf>
    <xf numFmtId="165" fontId="134" fillId="4" borderId="16" xfId="0" applyNumberFormat="1" applyFont="1" applyFill="1" applyBorder="1" applyAlignment="1">
      <alignment vertical="center"/>
    </xf>
    <xf numFmtId="4" fontId="68" fillId="8" borderId="0" xfId="0" applyNumberFormat="1" applyFont="1" applyFill="1" applyAlignment="1">
      <alignment horizontal="right" vertical="center"/>
    </xf>
    <xf numFmtId="4" fontId="32" fillId="8" borderId="17" xfId="0" applyNumberFormat="1" applyFont="1" applyFill="1" applyBorder="1" applyAlignment="1">
      <alignment vertical="center"/>
    </xf>
    <xf numFmtId="165" fontId="31" fillId="8" borderId="10" xfId="0" applyNumberFormat="1" applyFont="1" applyFill="1" applyBorder="1" applyAlignment="1">
      <alignment vertical="center"/>
    </xf>
    <xf numFmtId="165" fontId="32" fillId="8" borderId="5" xfId="0" applyNumberFormat="1" applyFont="1" applyFill="1" applyBorder="1" applyAlignment="1">
      <alignment vertical="center"/>
    </xf>
    <xf numFmtId="165" fontId="32" fillId="8" borderId="19" xfId="0" applyNumberFormat="1" applyFont="1" applyFill="1" applyBorder="1" applyAlignment="1">
      <alignment vertical="center"/>
    </xf>
    <xf numFmtId="4" fontId="32" fillId="8" borderId="1" xfId="0" applyNumberFormat="1" applyFont="1" applyFill="1" applyBorder="1" applyAlignment="1">
      <alignment vertical="center"/>
    </xf>
    <xf numFmtId="4" fontId="48" fillId="8" borderId="20" xfId="0" applyNumberFormat="1" applyFont="1" applyFill="1" applyBorder="1" applyAlignment="1">
      <alignment vertical="center"/>
    </xf>
    <xf numFmtId="165" fontId="39" fillId="8" borderId="10" xfId="0" applyNumberFormat="1" applyFont="1" applyFill="1" applyBorder="1" applyAlignment="1">
      <alignment vertical="center"/>
    </xf>
    <xf numFmtId="165" fontId="48" fillId="8" borderId="5" xfId="0" applyNumberFormat="1" applyFont="1" applyFill="1" applyBorder="1" applyAlignment="1">
      <alignment vertical="center"/>
    </xf>
    <xf numFmtId="165" fontId="48" fillId="8" borderId="18" xfId="0" applyNumberFormat="1" applyFont="1" applyFill="1" applyBorder="1" applyAlignment="1">
      <alignment vertical="center"/>
    </xf>
    <xf numFmtId="165" fontId="48" fillId="8" borderId="19" xfId="0" applyNumberFormat="1" applyFont="1" applyFill="1" applyBorder="1" applyAlignment="1">
      <alignment vertical="center"/>
    </xf>
    <xf numFmtId="165" fontId="32" fillId="8" borderId="17" xfId="0" applyNumberFormat="1" applyFont="1" applyFill="1" applyBorder="1" applyAlignment="1">
      <alignment vertical="center"/>
    </xf>
    <xf numFmtId="165" fontId="32" fillId="8" borderId="1" xfId="0" applyNumberFormat="1" applyFont="1" applyFill="1" applyBorder="1" applyAlignment="1">
      <alignment vertical="center"/>
    </xf>
    <xf numFmtId="165" fontId="32" fillId="8" borderId="20" xfId="0" applyNumberFormat="1" applyFont="1" applyFill="1" applyBorder="1" applyAlignment="1">
      <alignment vertical="center"/>
    </xf>
    <xf numFmtId="165" fontId="32" fillId="8" borderId="16" xfId="0" applyNumberFormat="1" applyFont="1" applyFill="1" applyBorder="1" applyAlignment="1">
      <alignment vertical="center"/>
    </xf>
    <xf numFmtId="165" fontId="140" fillId="4" borderId="5" xfId="0" applyNumberFormat="1" applyFont="1" applyFill="1" applyBorder="1" applyAlignment="1">
      <alignment horizontal="center" vertical="center"/>
    </xf>
    <xf numFmtId="3" fontId="68" fillId="8" borderId="0" xfId="0" applyNumberFormat="1" applyFont="1" applyFill="1" applyAlignment="1">
      <alignment horizontal="right" vertical="center"/>
    </xf>
    <xf numFmtId="165" fontId="69" fillId="8" borderId="0" xfId="0" applyNumberFormat="1" applyFont="1" applyFill="1" applyAlignment="1">
      <alignment vertical="center"/>
    </xf>
    <xf numFmtId="0" fontId="126" fillId="3" borderId="0" xfId="1" applyFont="1" applyFill="1" applyAlignment="1">
      <alignment vertical="center"/>
    </xf>
    <xf numFmtId="0" fontId="60" fillId="3" borderId="0" xfId="0" applyFont="1" applyFill="1"/>
    <xf numFmtId="0" fontId="60" fillId="4" borderId="0" xfId="0" applyFont="1" applyFill="1"/>
    <xf numFmtId="0" fontId="0" fillId="4" borderId="0" xfId="0" applyFill="1"/>
    <xf numFmtId="0" fontId="85" fillId="4" borderId="0" xfId="1" applyFont="1" applyFill="1" applyAlignment="1">
      <alignment vertical="center"/>
    </xf>
    <xf numFmtId="0" fontId="142" fillId="0" borderId="0" xfId="0" applyFont="1"/>
    <xf numFmtId="0" fontId="143" fillId="0" borderId="0" xfId="0" applyFont="1"/>
    <xf numFmtId="4" fontId="30" fillId="0" borderId="0" xfId="0" applyNumberFormat="1" applyFont="1"/>
    <xf numFmtId="0" fontId="74" fillId="0" borderId="0" xfId="0" applyFont="1"/>
    <xf numFmtId="0" fontId="37" fillId="0" borderId="23" xfId="1" applyFont="1" applyBorder="1" applyAlignment="1">
      <alignment vertical="center"/>
    </xf>
    <xf numFmtId="164" fontId="32" fillId="0" borderId="23" xfId="0" applyNumberFormat="1" applyFont="1" applyBorder="1" applyAlignment="1">
      <alignment vertical="center"/>
    </xf>
    <xf numFmtId="0" fontId="30" fillId="0" borderId="23" xfId="0" applyFont="1" applyBorder="1" applyAlignment="1">
      <alignment vertical="center"/>
    </xf>
    <xf numFmtId="49" fontId="31" fillId="0" borderId="23" xfId="0" applyNumberFormat="1" applyFont="1" applyBorder="1"/>
    <xf numFmtId="164" fontId="31" fillId="0" borderId="0" xfId="0" applyNumberFormat="1" applyFont="1"/>
    <xf numFmtId="164" fontId="32" fillId="0" borderId="23" xfId="0" applyNumberFormat="1" applyFont="1" applyBorder="1"/>
    <xf numFmtId="0" fontId="146" fillId="3" borderId="0" xfId="1" applyFont="1" applyFill="1" applyAlignment="1">
      <alignment vertical="center"/>
    </xf>
    <xf numFmtId="0" fontId="146" fillId="3" borderId="0" xfId="12" applyFont="1" applyFill="1"/>
    <xf numFmtId="0" fontId="148" fillId="3" borderId="0" xfId="12" applyFont="1" applyFill="1"/>
    <xf numFmtId="0" fontId="148" fillId="3" borderId="0" xfId="12" applyFont="1" applyFill="1" applyAlignment="1">
      <alignment horizontal="left"/>
    </xf>
    <xf numFmtId="0" fontId="148" fillId="3" borderId="0" xfId="12" applyFont="1" applyFill="1" applyAlignment="1">
      <alignment horizontal="center"/>
    </xf>
    <xf numFmtId="0" fontId="148" fillId="3" borderId="0" xfId="12" applyFont="1" applyFill="1" applyAlignment="1">
      <alignment horizontal="right"/>
    </xf>
    <xf numFmtId="0" fontId="149" fillId="4" borderId="0" xfId="12" applyFont="1" applyFill="1"/>
    <xf numFmtId="0" fontId="150" fillId="0" borderId="0" xfId="12" applyFont="1"/>
    <xf numFmtId="0" fontId="151" fillId="0" borderId="0" xfId="12" applyFont="1"/>
    <xf numFmtId="0" fontId="88" fillId="0" borderId="29" xfId="12" applyFont="1" applyBorder="1" applyAlignment="1">
      <alignment horizontal="center"/>
    </xf>
    <xf numFmtId="0" fontId="88" fillId="0" borderId="29" xfId="12" applyFont="1" applyBorder="1" applyAlignment="1">
      <alignment horizontal="right"/>
    </xf>
    <xf numFmtId="0" fontId="88" fillId="0" borderId="30" xfId="12" applyFont="1" applyBorder="1" applyAlignment="1">
      <alignment horizontal="center"/>
    </xf>
    <xf numFmtId="0" fontId="88" fillId="0" borderId="30" xfId="12" applyFont="1" applyBorder="1" applyAlignment="1">
      <alignment horizontal="left"/>
    </xf>
    <xf numFmtId="2" fontId="152" fillId="0" borderId="30" xfId="12" applyNumberFormat="1" applyFont="1" applyBorder="1" applyAlignment="1">
      <alignment horizontal="right"/>
    </xf>
    <xf numFmtId="0" fontId="153" fillId="0" borderId="0" xfId="12" applyFont="1" applyAlignment="1">
      <alignment vertical="center"/>
    </xf>
    <xf numFmtId="0" fontId="151" fillId="0" borderId="0" xfId="12" applyFont="1" applyAlignment="1">
      <alignment horizontal="left"/>
    </xf>
    <xf numFmtId="0" fontId="151" fillId="0" borderId="0" xfId="12" applyFont="1" applyAlignment="1">
      <alignment horizontal="center"/>
    </xf>
    <xf numFmtId="2" fontId="46" fillId="0" borderId="0" xfId="12" applyNumberFormat="1" applyFont="1" applyAlignment="1">
      <alignment horizontal="right"/>
    </xf>
    <xf numFmtId="0" fontId="151" fillId="0" borderId="32" xfId="12" applyFont="1" applyBorder="1"/>
    <xf numFmtId="0" fontId="151" fillId="0" borderId="33" xfId="12" applyFont="1" applyBorder="1" applyAlignment="1">
      <alignment horizontal="left"/>
    </xf>
    <xf numFmtId="0" fontId="151" fillId="0" borderId="33" xfId="12" applyFont="1" applyBorder="1" applyAlignment="1">
      <alignment horizontal="center"/>
    </xf>
    <xf numFmtId="2" fontId="46" fillId="0" borderId="33" xfId="12" applyNumberFormat="1" applyFont="1" applyBorder="1" applyAlignment="1">
      <alignment horizontal="right"/>
    </xf>
    <xf numFmtId="0" fontId="151" fillId="0" borderId="23" xfId="12" applyFont="1" applyBorder="1" applyAlignment="1">
      <alignment horizontal="left"/>
    </xf>
    <xf numFmtId="0" fontId="151" fillId="0" borderId="23" xfId="12" applyFont="1" applyBorder="1" applyAlignment="1">
      <alignment horizontal="center"/>
    </xf>
    <xf numFmtId="2" fontId="46" fillId="0" borderId="23" xfId="12" applyNumberFormat="1" applyFont="1" applyBorder="1" applyAlignment="1">
      <alignment horizontal="right"/>
    </xf>
    <xf numFmtId="0" fontId="151" fillId="0" borderId="29" xfId="12" applyFont="1" applyBorder="1"/>
    <xf numFmtId="0" fontId="151" fillId="0" borderId="36" xfId="12" applyFont="1" applyBorder="1" applyAlignment="1">
      <alignment horizontal="left"/>
    </xf>
    <xf numFmtId="0" fontId="151" fillId="0" borderId="36" xfId="12" applyFont="1" applyBorder="1" applyAlignment="1">
      <alignment horizontal="center"/>
    </xf>
    <xf numFmtId="2" fontId="46" fillId="0" borderId="36" xfId="12" applyNumberFormat="1" applyFont="1" applyBorder="1" applyAlignment="1">
      <alignment horizontal="right"/>
    </xf>
    <xf numFmtId="0" fontId="151" fillId="0" borderId="3" xfId="12" applyFont="1" applyBorder="1" applyAlignment="1">
      <alignment horizontal="left"/>
    </xf>
    <xf numFmtId="0" fontId="151" fillId="0" borderId="3" xfId="12" applyFont="1" applyBorder="1" applyAlignment="1">
      <alignment horizontal="center"/>
    </xf>
    <xf numFmtId="2" fontId="46" fillId="0" borderId="3" xfId="12" applyNumberFormat="1" applyFont="1" applyBorder="1" applyAlignment="1">
      <alignment horizontal="right"/>
    </xf>
    <xf numFmtId="0" fontId="151" fillId="0" borderId="10" xfId="12" applyFont="1" applyBorder="1" applyAlignment="1">
      <alignment horizontal="left"/>
    </xf>
    <xf numFmtId="0" fontId="151" fillId="0" borderId="10" xfId="12" applyFont="1" applyBorder="1" applyAlignment="1">
      <alignment horizontal="center"/>
    </xf>
    <xf numFmtId="2" fontId="46" fillId="0" borderId="10" xfId="12" applyNumberFormat="1" applyFont="1" applyBorder="1" applyAlignment="1">
      <alignment horizontal="right"/>
    </xf>
    <xf numFmtId="0" fontId="153" fillId="0" borderId="0" xfId="12" applyFont="1"/>
    <xf numFmtId="0" fontId="151" fillId="0" borderId="0" xfId="12" applyFont="1" applyAlignment="1">
      <alignment horizontal="right"/>
    </xf>
    <xf numFmtId="0" fontId="150" fillId="0" borderId="0" xfId="12" applyFont="1" applyAlignment="1">
      <alignment horizontal="left"/>
    </xf>
    <xf numFmtId="0" fontId="150" fillId="0" borderId="0" xfId="12" applyFont="1" applyAlignment="1">
      <alignment horizontal="center"/>
    </xf>
    <xf numFmtId="0" fontId="150" fillId="0" borderId="0" xfId="12" applyFont="1" applyAlignment="1">
      <alignment horizontal="right"/>
    </xf>
    <xf numFmtId="0" fontId="60" fillId="3" borderId="0" xfId="1" applyFont="1" applyFill="1" applyAlignment="1">
      <alignment vertical="center"/>
    </xf>
    <xf numFmtId="0" fontId="26" fillId="3" borderId="0" xfId="12" applyFont="1" applyFill="1"/>
    <xf numFmtId="0" fontId="26" fillId="3" borderId="0" xfId="12" applyFont="1" applyFill="1" applyAlignment="1">
      <alignment horizontal="left"/>
    </xf>
    <xf numFmtId="0" fontId="26" fillId="3" borderId="0" xfId="12" applyFont="1" applyFill="1" applyAlignment="1">
      <alignment horizontal="center"/>
    </xf>
    <xf numFmtId="0" fontId="26" fillId="3" borderId="0" xfId="12" applyFont="1" applyFill="1" applyAlignment="1">
      <alignment horizontal="right"/>
    </xf>
    <xf numFmtId="0" fontId="154" fillId="0" borderId="0" xfId="12" applyFont="1"/>
    <xf numFmtId="0" fontId="25" fillId="0" borderId="0" xfId="12" applyFont="1"/>
    <xf numFmtId="0" fontId="30" fillId="0" borderId="0" xfId="12" applyFont="1"/>
    <xf numFmtId="0" fontId="31" fillId="0" borderId="0" xfId="12" applyFont="1" applyAlignment="1">
      <alignment vertical="center"/>
    </xf>
    <xf numFmtId="0" fontId="30" fillId="0" borderId="0" xfId="12" applyFont="1" applyAlignment="1">
      <alignment horizontal="left"/>
    </xf>
    <xf numFmtId="0" fontId="30" fillId="0" borderId="0" xfId="12" applyFont="1" applyAlignment="1">
      <alignment horizontal="center"/>
    </xf>
    <xf numFmtId="2" fontId="32" fillId="0" borderId="0" xfId="12" applyNumberFormat="1" applyFont="1" applyAlignment="1">
      <alignment horizontal="right"/>
    </xf>
    <xf numFmtId="0" fontId="30" fillId="0" borderId="32" xfId="12" applyFont="1" applyBorder="1"/>
    <xf numFmtId="0" fontId="30" fillId="0" borderId="33" xfId="12" applyFont="1" applyBorder="1" applyAlignment="1">
      <alignment horizontal="left"/>
    </xf>
    <xf numFmtId="0" fontId="30" fillId="0" borderId="33" xfId="12" applyFont="1" applyBorder="1" applyAlignment="1">
      <alignment horizontal="center"/>
    </xf>
    <xf numFmtId="2" fontId="32" fillId="0" borderId="40" xfId="12" applyNumberFormat="1" applyFont="1" applyBorder="1" applyAlignment="1">
      <alignment horizontal="right"/>
    </xf>
    <xf numFmtId="0" fontId="30" fillId="0" borderId="23" xfId="12" applyFont="1" applyBorder="1" applyAlignment="1">
      <alignment horizontal="left"/>
    </xf>
    <xf numFmtId="0" fontId="30" fillId="0" borderId="23" xfId="12" applyFont="1" applyBorder="1" applyAlignment="1">
      <alignment horizontal="center"/>
    </xf>
    <xf numFmtId="2" fontId="32" fillId="0" borderId="41" xfId="12" applyNumberFormat="1" applyFont="1" applyBorder="1" applyAlignment="1">
      <alignment horizontal="right"/>
    </xf>
    <xf numFmtId="0" fontId="30" fillId="0" borderId="29" xfId="12" applyFont="1" applyBorder="1"/>
    <xf numFmtId="0" fontId="30" fillId="0" borderId="36" xfId="12" applyFont="1" applyBorder="1" applyAlignment="1">
      <alignment horizontal="left"/>
    </xf>
    <xf numFmtId="0" fontId="30" fillId="0" borderId="36" xfId="12" applyFont="1" applyBorder="1" applyAlignment="1">
      <alignment horizontal="center"/>
    </xf>
    <xf numFmtId="2" fontId="32" fillId="0" borderId="42" xfId="12" applyNumberFormat="1" applyFont="1" applyBorder="1" applyAlignment="1">
      <alignment horizontal="right"/>
    </xf>
    <xf numFmtId="0" fontId="30" fillId="0" borderId="0" xfId="12" applyFont="1" applyAlignment="1">
      <alignment horizontal="right"/>
    </xf>
    <xf numFmtId="0" fontId="25" fillId="0" borderId="0" xfId="12" applyFont="1" applyAlignment="1">
      <alignment horizontal="left"/>
    </xf>
    <xf numFmtId="0" fontId="25" fillId="0" borderId="0" xfId="12" applyFont="1" applyAlignment="1">
      <alignment horizontal="center"/>
    </xf>
    <xf numFmtId="0" fontId="25" fillId="0" borderId="0" xfId="12" applyFont="1" applyAlignment="1">
      <alignment horizontal="right"/>
    </xf>
    <xf numFmtId="4" fontId="0" fillId="0" borderId="0" xfId="0" applyNumberFormat="1"/>
    <xf numFmtId="0" fontId="59" fillId="0" borderId="0" xfId="0" applyFont="1"/>
    <xf numFmtId="0" fontId="27" fillId="0" borderId="10" xfId="0" applyFont="1" applyBorder="1"/>
    <xf numFmtId="0" fontId="27" fillId="0" borderId="0" xfId="0" applyFont="1"/>
    <xf numFmtId="165" fontId="27" fillId="0" borderId="10" xfId="13" applyNumberFormat="1" applyFont="1" applyBorder="1"/>
    <xf numFmtId="165" fontId="27" fillId="0" borderId="0" xfId="13" applyNumberFormat="1" applyFont="1"/>
    <xf numFmtId="165" fontId="27" fillId="0" borderId="0" xfId="0" applyNumberFormat="1" applyFont="1"/>
    <xf numFmtId="4" fontId="27" fillId="0" borderId="10" xfId="13" applyNumberFormat="1" applyFont="1" applyBorder="1"/>
    <xf numFmtId="4" fontId="155" fillId="0" borderId="10" xfId="13" applyNumberFormat="1" applyFont="1" applyBorder="1" applyAlignment="1">
      <alignment horizontal="right"/>
    </xf>
    <xf numFmtId="165" fontId="25" fillId="0" borderId="5" xfId="13" applyNumberFormat="1" applyFont="1" applyBorder="1"/>
    <xf numFmtId="165" fontId="0" fillId="0" borderId="0" xfId="13" applyNumberFormat="1" applyFont="1"/>
    <xf numFmtId="165" fontId="0" fillId="0" borderId="0" xfId="0" applyNumberFormat="1"/>
    <xf numFmtId="4" fontId="25" fillId="0" borderId="5" xfId="13" applyNumberFormat="1" applyFont="1" applyBorder="1"/>
    <xf numFmtId="4" fontId="154" fillId="0" borderId="5" xfId="13" applyNumberFormat="1" applyFont="1" applyBorder="1" applyAlignment="1">
      <alignment horizontal="right"/>
    </xf>
    <xf numFmtId="165" fontId="25" fillId="0" borderId="6" xfId="13" applyNumberFormat="1" applyFont="1" applyBorder="1"/>
    <xf numFmtId="4" fontId="25" fillId="0" borderId="6" xfId="13" applyNumberFormat="1" applyFont="1" applyBorder="1"/>
    <xf numFmtId="4" fontId="154" fillId="0" borderId="6" xfId="13" applyNumberFormat="1" applyFont="1" applyBorder="1" applyAlignment="1">
      <alignment horizontal="right"/>
    </xf>
    <xf numFmtId="0" fontId="27" fillId="0" borderId="23" xfId="0" applyFont="1" applyBorder="1"/>
    <xf numFmtId="0" fontId="0" fillId="0" borderId="23" xfId="0" applyBorder="1"/>
    <xf numFmtId="0" fontId="31" fillId="4" borderId="23" xfId="0" applyFont="1" applyFill="1" applyBorder="1"/>
    <xf numFmtId="165" fontId="27" fillId="0" borderId="23" xfId="13" applyNumberFormat="1" applyFont="1" applyBorder="1"/>
    <xf numFmtId="165" fontId="27" fillId="4" borderId="23" xfId="13" applyNumberFormat="1" applyFont="1" applyFill="1" applyBorder="1"/>
    <xf numFmtId="164" fontId="0" fillId="0" borderId="12" xfId="0" applyNumberFormat="1" applyBorder="1"/>
    <xf numFmtId="0" fontId="0" fillId="4" borderId="5" xfId="0" applyFill="1" applyBorder="1"/>
    <xf numFmtId="164" fontId="0" fillId="0" borderId="5" xfId="0" applyNumberFormat="1" applyBorder="1"/>
    <xf numFmtId="0" fontId="0" fillId="0" borderId="6" xfId="0" applyBorder="1"/>
    <xf numFmtId="0" fontId="0" fillId="4" borderId="6" xfId="0" applyFill="1" applyBorder="1"/>
    <xf numFmtId="164" fontId="0" fillId="0" borderId="6" xfId="0" applyNumberFormat="1" applyBorder="1"/>
    <xf numFmtId="0" fontId="156" fillId="0" borderId="0" xfId="0" applyFont="1"/>
    <xf numFmtId="0" fontId="60" fillId="3" borderId="0" xfId="1" applyFont="1" applyFill="1"/>
    <xf numFmtId="3" fontId="74" fillId="0" borderId="11" xfId="0" applyNumberFormat="1" applyFont="1" applyBorder="1" applyAlignment="1">
      <alignment horizontal="center" vertical="center"/>
    </xf>
    <xf numFmtId="3" fontId="74" fillId="0" borderId="0" xfId="0" applyNumberFormat="1" applyFont="1" applyAlignment="1">
      <alignment horizontal="center" vertical="center"/>
    </xf>
    <xf numFmtId="3" fontId="157" fillId="0" borderId="6" xfId="0" applyNumberFormat="1" applyFont="1" applyBorder="1" applyAlignment="1">
      <alignment horizontal="center" vertical="center"/>
    </xf>
    <xf numFmtId="3" fontId="157" fillId="0" borderId="0" xfId="0" applyNumberFormat="1" applyFont="1" applyAlignment="1">
      <alignment horizontal="center" vertical="center"/>
    </xf>
    <xf numFmtId="1" fontId="31" fillId="4" borderId="0" xfId="0" quotePrefix="1" applyNumberFormat="1" applyFont="1" applyFill="1" applyAlignment="1">
      <alignment horizontal="left"/>
    </xf>
    <xf numFmtId="0" fontId="39" fillId="0" borderId="10" xfId="0" applyFont="1" applyBorder="1" applyAlignment="1">
      <alignment horizontal="center" vertical="center" wrapText="1"/>
    </xf>
    <xf numFmtId="3" fontId="32" fillId="0" borderId="9" xfId="0" applyNumberFormat="1" applyFont="1" applyBorder="1" applyAlignment="1">
      <alignment horizontal="center"/>
    </xf>
    <xf numFmtId="0" fontId="158" fillId="0" borderId="0" xfId="0" applyFont="1"/>
    <xf numFmtId="3" fontId="32" fillId="0" borderId="9" xfId="0" applyNumberFormat="1" applyFont="1" applyBorder="1" applyAlignment="1">
      <alignment horizontal="center" vertical="center"/>
    </xf>
    <xf numFmtId="1" fontId="32" fillId="0" borderId="9" xfId="0" applyNumberFormat="1" applyFont="1" applyBorder="1" applyAlignment="1">
      <alignment horizontal="center"/>
    </xf>
    <xf numFmtId="3" fontId="30" fillId="0" borderId="0" xfId="0" applyNumberFormat="1" applyFont="1" applyAlignment="1">
      <alignment horizontal="center"/>
    </xf>
    <xf numFmtId="1" fontId="31" fillId="0" borderId="23" xfId="0" applyNumberFormat="1" applyFont="1" applyBorder="1" applyAlignment="1">
      <alignment vertical="center"/>
    </xf>
    <xf numFmtId="164" fontId="31" fillId="0" borderId="23" xfId="0" applyNumberFormat="1" applyFont="1" applyBorder="1" applyAlignment="1">
      <alignment vertical="center"/>
    </xf>
    <xf numFmtId="167" fontId="32" fillId="0" borderId="23" xfId="0" applyNumberFormat="1" applyFont="1" applyBorder="1"/>
    <xf numFmtId="1" fontId="30" fillId="0" borderId="23" xfId="0" applyNumberFormat="1" applyFont="1" applyBorder="1" applyAlignment="1">
      <alignment horizontal="right"/>
    </xf>
    <xf numFmtId="164" fontId="30" fillId="0" borderId="23" xfId="0" applyNumberFormat="1" applyFont="1" applyBorder="1" applyAlignment="1">
      <alignment horizontal="right"/>
    </xf>
    <xf numFmtId="165" fontId="160" fillId="4" borderId="5" xfId="0" applyNumberFormat="1" applyFont="1" applyFill="1" applyBorder="1" applyAlignment="1">
      <alignment horizontal="center" vertical="center"/>
    </xf>
    <xf numFmtId="164" fontId="27" fillId="0" borderId="23" xfId="0" applyNumberFormat="1" applyFont="1" applyBorder="1"/>
    <xf numFmtId="0" fontId="32" fillId="0" borderId="10" xfId="0" applyFont="1" applyBorder="1" applyAlignment="1">
      <alignment horizontal="center" vertical="center" wrapText="1"/>
    </xf>
    <xf numFmtId="0" fontId="31" fillId="0" borderId="17" xfId="0" applyFont="1" applyBorder="1" applyAlignment="1">
      <alignment horizontal="left" vertical="center"/>
    </xf>
    <xf numFmtId="2" fontId="32" fillId="0" borderId="17" xfId="0" applyNumberFormat="1" applyFont="1" applyBorder="1" applyAlignment="1">
      <alignment horizontal="center" vertical="center"/>
    </xf>
    <xf numFmtId="164" fontId="39" fillId="0" borderId="43" xfId="0" applyNumberFormat="1" applyFont="1" applyBorder="1" applyAlignment="1">
      <alignment horizontal="center" vertical="center"/>
    </xf>
    <xf numFmtId="164" fontId="39" fillId="0" borderId="17" xfId="0" applyNumberFormat="1" applyFont="1" applyBorder="1" applyAlignment="1">
      <alignment horizontal="center" vertical="center"/>
    </xf>
    <xf numFmtId="164" fontId="39" fillId="0" borderId="43" xfId="0" applyNumberFormat="1" applyFont="1" applyBorder="1" applyAlignment="1">
      <alignment horizontal="right" vertical="center"/>
    </xf>
    <xf numFmtId="164" fontId="39" fillId="0" borderId="17" xfId="0" applyNumberFormat="1" applyFont="1" applyBorder="1" applyAlignment="1">
      <alignment horizontal="right" vertical="center"/>
    </xf>
    <xf numFmtId="0" fontId="31" fillId="0" borderId="23" xfId="0" applyFont="1" applyBorder="1" applyAlignment="1">
      <alignment horizontal="left" vertical="center"/>
    </xf>
    <xf numFmtId="2" fontId="32" fillId="0" borderId="23" xfId="0" applyNumberFormat="1" applyFont="1" applyBorder="1" applyAlignment="1">
      <alignment horizontal="center" vertical="center"/>
    </xf>
    <xf numFmtId="164" fontId="39" fillId="0" borderId="21" xfId="0" applyNumberFormat="1" applyFont="1" applyBorder="1" applyAlignment="1">
      <alignment horizontal="center" vertical="center"/>
    </xf>
    <xf numFmtId="164" fontId="39" fillId="0" borderId="23" xfId="0" applyNumberFormat="1" applyFont="1" applyBorder="1" applyAlignment="1">
      <alignment horizontal="center" vertical="center"/>
    </xf>
    <xf numFmtId="3" fontId="40" fillId="11" borderId="0" xfId="0" applyNumberFormat="1" applyFont="1" applyFill="1" applyAlignment="1">
      <alignment vertical="center"/>
    </xf>
    <xf numFmtId="3" fontId="40" fillId="0" borderId="0" xfId="0" applyNumberFormat="1" applyFont="1" applyAlignment="1">
      <alignment vertical="center"/>
    </xf>
    <xf numFmtId="164" fontId="39" fillId="0" borderId="46" xfId="0" applyNumberFormat="1" applyFont="1" applyBorder="1" applyAlignment="1">
      <alignment horizontal="right" vertical="center"/>
    </xf>
    <xf numFmtId="164" fontId="39" fillId="0" borderId="1" xfId="0" applyNumberFormat="1" applyFont="1" applyBorder="1" applyAlignment="1">
      <alignment horizontal="right" vertical="center"/>
    </xf>
    <xf numFmtId="0" fontId="31" fillId="0" borderId="20" xfId="0" applyFont="1" applyBorder="1" applyAlignment="1">
      <alignment horizontal="left" vertical="center"/>
    </xf>
    <xf numFmtId="2" fontId="32" fillId="0" borderId="20" xfId="0" applyNumberFormat="1" applyFont="1" applyBorder="1" applyAlignment="1">
      <alignment horizontal="center" vertical="center"/>
    </xf>
    <xf numFmtId="164" fontId="39" fillId="0" borderId="44" xfId="0" applyNumberFormat="1" applyFont="1" applyBorder="1" applyAlignment="1">
      <alignment horizontal="center" vertical="center"/>
    </xf>
    <xf numFmtId="164" fontId="39" fillId="0" borderId="45" xfId="0" applyNumberFormat="1" applyFont="1" applyBorder="1" applyAlignment="1">
      <alignment horizontal="center" vertical="center"/>
    </xf>
    <xf numFmtId="0" fontId="31" fillId="0" borderId="45" xfId="0" applyFont="1" applyBorder="1" applyAlignment="1">
      <alignment horizontal="left" vertical="center"/>
    </xf>
    <xf numFmtId="2" fontId="32" fillId="0" borderId="45" xfId="0" applyNumberFormat="1" applyFont="1" applyBorder="1" applyAlignment="1">
      <alignment horizontal="center" vertical="center"/>
    </xf>
    <xf numFmtId="164" fontId="39" fillId="0" borderId="44" xfId="0" applyNumberFormat="1" applyFont="1" applyBorder="1" applyAlignment="1">
      <alignment horizontal="right" vertical="center"/>
    </xf>
    <xf numFmtId="164" fontId="39" fillId="0" borderId="45" xfId="0" applyNumberFormat="1" applyFont="1" applyBorder="1" applyAlignment="1">
      <alignment horizontal="right" vertical="center"/>
    </xf>
    <xf numFmtId="3" fontId="0" fillId="11" borderId="0" xfId="0" applyNumberFormat="1" applyFill="1" applyAlignment="1">
      <alignment vertical="center"/>
    </xf>
    <xf numFmtId="3" fontId="0" fillId="0" borderId="0" xfId="0" applyNumberFormat="1" applyAlignment="1">
      <alignment vertical="center"/>
    </xf>
    <xf numFmtId="0" fontId="30" fillId="11" borderId="0" xfId="0" applyFont="1" applyFill="1" applyAlignment="1">
      <alignment horizontal="center" vertical="center"/>
    </xf>
    <xf numFmtId="0" fontId="31" fillId="0" borderId="16" xfId="0" applyFont="1" applyBorder="1" applyAlignment="1">
      <alignment horizontal="left" vertical="center"/>
    </xf>
    <xf numFmtId="2" fontId="32" fillId="0" borderId="16" xfId="0" applyNumberFormat="1" applyFont="1" applyBorder="1" applyAlignment="1">
      <alignment horizontal="center" vertical="center"/>
    </xf>
    <xf numFmtId="164" fontId="39" fillId="0" borderId="47" xfId="0" applyNumberFormat="1" applyFont="1" applyBorder="1" applyAlignment="1">
      <alignment horizontal="center" vertical="center"/>
    </xf>
    <xf numFmtId="164" fontId="39" fillId="0" borderId="16" xfId="0" applyNumberFormat="1" applyFont="1" applyBorder="1" applyAlignment="1">
      <alignment horizontal="center" vertical="center"/>
    </xf>
    <xf numFmtId="164" fontId="39" fillId="0" borderId="47" xfId="0" applyNumberFormat="1" applyFont="1" applyBorder="1" applyAlignment="1">
      <alignment horizontal="right" vertical="center"/>
    </xf>
    <xf numFmtId="164" fontId="39" fillId="0" borderId="16" xfId="0" applyNumberFormat="1" applyFont="1" applyBorder="1" applyAlignment="1">
      <alignment horizontal="right" vertical="center"/>
    </xf>
    <xf numFmtId="164" fontId="32" fillId="0" borderId="17" xfId="0" applyNumberFormat="1" applyFont="1" applyBorder="1" applyAlignment="1">
      <alignment horizontal="center" vertical="center"/>
    </xf>
    <xf numFmtId="164" fontId="32" fillId="0" borderId="23" xfId="0" applyNumberFormat="1" applyFont="1" applyBorder="1" applyAlignment="1">
      <alignment horizontal="center" vertical="center"/>
    </xf>
    <xf numFmtId="164" fontId="39" fillId="0" borderId="46" xfId="0" applyNumberFormat="1" applyFont="1" applyBorder="1" applyAlignment="1">
      <alignment horizontal="center" vertical="center"/>
    </xf>
    <xf numFmtId="164" fontId="39" fillId="0" borderId="23" xfId="0" applyNumberFormat="1" applyFont="1" applyBorder="1" applyAlignment="1">
      <alignment horizontal="right" vertical="center"/>
    </xf>
    <xf numFmtId="164" fontId="32" fillId="0" borderId="45" xfId="0" applyNumberFormat="1" applyFont="1" applyBorder="1" applyAlignment="1">
      <alignment horizontal="center" vertical="center"/>
    </xf>
    <xf numFmtId="164" fontId="32" fillId="0" borderId="16" xfId="0" applyNumberFormat="1" applyFont="1" applyBorder="1" applyAlignment="1">
      <alignment horizontal="center" vertical="center"/>
    </xf>
    <xf numFmtId="1" fontId="32" fillId="0" borderId="9" xfId="0" applyNumberFormat="1" applyFont="1" applyBorder="1" applyAlignment="1">
      <alignment horizontal="right" vertical="center"/>
    </xf>
    <xf numFmtId="0" fontId="137" fillId="8" borderId="0" xfId="0" applyFont="1" applyFill="1" applyAlignment="1">
      <alignment horizontal="left"/>
    </xf>
    <xf numFmtId="0" fontId="30" fillId="8" borderId="0" xfId="0" applyFont="1" applyFill="1" applyAlignment="1">
      <alignment horizontal="center"/>
    </xf>
    <xf numFmtId="0" fontId="30" fillId="4" borderId="0" xfId="0" applyFont="1" applyFill="1" applyAlignment="1">
      <alignment horizontal="left"/>
    </xf>
    <xf numFmtId="0" fontId="129" fillId="4" borderId="0" xfId="0" applyFont="1" applyFill="1" applyAlignment="1">
      <alignment horizontal="left"/>
    </xf>
    <xf numFmtId="0" fontId="161" fillId="4" borderId="0" xfId="0" applyFont="1" applyFill="1" applyAlignment="1">
      <alignment horizontal="left" vertical="center"/>
    </xf>
    <xf numFmtId="0" fontId="40" fillId="0" borderId="23" xfId="0" applyFont="1" applyBorder="1"/>
    <xf numFmtId="0" fontId="68" fillId="4" borderId="23" xfId="0" applyFont="1" applyFill="1" applyBorder="1" applyAlignment="1">
      <alignment horizontal="center" vertical="center"/>
    </xf>
    <xf numFmtId="164" fontId="39" fillId="4" borderId="23" xfId="0" applyNumberFormat="1" applyFont="1" applyFill="1" applyBorder="1" applyAlignment="1">
      <alignment horizontal="center" vertical="center"/>
    </xf>
    <xf numFmtId="3" fontId="119" fillId="0" borderId="23" xfId="0" applyNumberFormat="1" applyFont="1" applyBorder="1" applyAlignment="1">
      <alignment horizontal="center" vertical="center"/>
    </xf>
    <xf numFmtId="0" fontId="39" fillId="4" borderId="23" xfId="0" applyFont="1" applyFill="1" applyBorder="1" applyAlignment="1">
      <alignment horizontal="center" vertical="center"/>
    </xf>
    <xf numFmtId="164" fontId="32" fillId="4" borderId="23" xfId="0" applyNumberFormat="1" applyFont="1" applyFill="1" applyBorder="1" applyAlignment="1">
      <alignment horizontal="center" vertical="center"/>
    </xf>
    <xf numFmtId="0" fontId="31" fillId="4" borderId="23" xfId="0" applyFont="1" applyFill="1" applyBorder="1" applyAlignment="1">
      <alignment horizontal="center" vertical="center"/>
    </xf>
    <xf numFmtId="1" fontId="39" fillId="4" borderId="23" xfId="0" applyNumberFormat="1" applyFont="1" applyFill="1" applyBorder="1" applyAlignment="1">
      <alignment horizontal="center" vertical="center"/>
    </xf>
    <xf numFmtId="1" fontId="32" fillId="0" borderId="23" xfId="0" applyNumberFormat="1" applyFont="1" applyBorder="1" applyAlignment="1">
      <alignment horizontal="center" vertical="center"/>
    </xf>
    <xf numFmtId="1" fontId="32" fillId="4" borderId="23" xfId="0" applyNumberFormat="1" applyFont="1" applyFill="1" applyBorder="1" applyAlignment="1">
      <alignment horizontal="center" vertical="center"/>
    </xf>
    <xf numFmtId="0" fontId="39" fillId="0" borderId="23" xfId="0" applyFont="1" applyBorder="1" applyAlignment="1">
      <alignment vertical="center"/>
    </xf>
    <xf numFmtId="3" fontId="39" fillId="0" borderId="23" xfId="0" applyNumberFormat="1" applyFont="1" applyBorder="1" applyAlignment="1">
      <alignment vertical="center"/>
    </xf>
    <xf numFmtId="0" fontId="31" fillId="0" borderId="23" xfId="0" applyFont="1" applyBorder="1" applyAlignment="1">
      <alignment vertical="center"/>
    </xf>
    <xf numFmtId="3" fontId="31" fillId="0" borderId="23" xfId="0" applyNumberFormat="1" applyFont="1" applyBorder="1" applyAlignment="1">
      <alignment vertical="center"/>
    </xf>
    <xf numFmtId="165" fontId="32" fillId="0" borderId="23" xfId="0" applyNumberFormat="1" applyFont="1" applyBorder="1" applyAlignment="1">
      <alignment horizontal="right"/>
    </xf>
    <xf numFmtId="165" fontId="31" fillId="0" borderId="23" xfId="0" applyNumberFormat="1" applyFont="1" applyBorder="1" applyAlignment="1">
      <alignment horizontal="right"/>
    </xf>
    <xf numFmtId="165" fontId="39" fillId="4" borderId="23" xfId="0" applyNumberFormat="1" applyFont="1" applyFill="1" applyBorder="1" applyAlignment="1">
      <alignment horizontal="center" vertical="center"/>
    </xf>
    <xf numFmtId="165" fontId="119" fillId="0" borderId="23" xfId="0" applyNumberFormat="1" applyFont="1" applyBorder="1" applyAlignment="1">
      <alignment horizontal="center" vertical="center"/>
    </xf>
    <xf numFmtId="165" fontId="32" fillId="4" borderId="23" xfId="0" applyNumberFormat="1" applyFont="1" applyFill="1" applyBorder="1" applyAlignment="1">
      <alignment horizontal="center" vertical="center"/>
    </xf>
    <xf numFmtId="0" fontId="27" fillId="4" borderId="23" xfId="0" applyFont="1" applyFill="1" applyBorder="1" applyAlignment="1">
      <alignment horizontal="center" vertical="center"/>
    </xf>
    <xf numFmtId="165" fontId="32" fillId="0" borderId="23" xfId="0" applyNumberFormat="1" applyFont="1" applyBorder="1" applyAlignment="1">
      <alignment horizontal="center"/>
    </xf>
    <xf numFmtId="164" fontId="32" fillId="0" borderId="23" xfId="0" applyNumberFormat="1" applyFont="1" applyBorder="1" applyAlignment="1">
      <alignment horizontal="center"/>
    </xf>
    <xf numFmtId="165" fontId="39" fillId="0" borderId="23" xfId="0" applyNumberFormat="1" applyFont="1" applyBorder="1" applyAlignment="1">
      <alignment horizontal="center"/>
    </xf>
    <xf numFmtId="164" fontId="39" fillId="0" borderId="23" xfId="0" applyNumberFormat="1" applyFont="1" applyBorder="1" applyAlignment="1">
      <alignment horizontal="center"/>
    </xf>
    <xf numFmtId="0" fontId="68" fillId="4" borderId="23" xfId="0" applyFont="1" applyFill="1" applyBorder="1" applyAlignment="1">
      <alignment vertical="center" wrapText="1"/>
    </xf>
    <xf numFmtId="0" fontId="37" fillId="0" borderId="0" xfId="1" applyFont="1" applyAlignment="1">
      <alignment vertical="center"/>
    </xf>
    <xf numFmtId="0" fontId="91" fillId="8" borderId="0" xfId="0" applyFont="1" applyFill="1" applyAlignment="1">
      <alignment horizontal="center" vertical="center"/>
    </xf>
    <xf numFmtId="49" fontId="93" fillId="8" borderId="0" xfId="0" applyNumberFormat="1" applyFont="1" applyFill="1" applyAlignment="1">
      <alignment horizontal="center" vertical="center"/>
    </xf>
    <xf numFmtId="0" fontId="63" fillId="0" borderId="2" xfId="0" applyFont="1" applyBorder="1" applyAlignment="1">
      <alignment horizontal="center" vertical="center"/>
    </xf>
    <xf numFmtId="0" fontId="63" fillId="0" borderId="3" xfId="0" applyFont="1" applyBorder="1" applyAlignment="1">
      <alignment horizontal="center" vertical="center"/>
    </xf>
    <xf numFmtId="0" fontId="104" fillId="0" borderId="23" xfId="0" applyFont="1" applyBorder="1" applyAlignment="1">
      <alignment horizontal="center" vertical="center" wrapText="1"/>
    </xf>
    <xf numFmtId="0" fontId="104" fillId="0" borderId="23" xfId="0" applyFont="1" applyBorder="1" applyAlignment="1">
      <alignment horizontal="center" vertical="center"/>
    </xf>
    <xf numFmtId="0" fontId="87" fillId="0" borderId="10" xfId="0" applyFont="1" applyBorder="1" applyAlignment="1">
      <alignment horizontal="center" vertical="center" wrapText="1"/>
    </xf>
    <xf numFmtId="0" fontId="87" fillId="0" borderId="3" xfId="0" applyFont="1" applyBorder="1" applyAlignment="1">
      <alignment horizontal="center" vertical="center"/>
    </xf>
    <xf numFmtId="3" fontId="39" fillId="0" borderId="10" xfId="0" applyNumberFormat="1" applyFont="1" applyBorder="1" applyAlignment="1">
      <alignment horizontal="center" vertical="center" wrapText="1"/>
    </xf>
    <xf numFmtId="3" fontId="39" fillId="0" borderId="12" xfId="0" applyNumberFormat="1" applyFont="1" applyBorder="1" applyAlignment="1">
      <alignment horizontal="center" vertical="center" wrapText="1"/>
    </xf>
    <xf numFmtId="0" fontId="153" fillId="0" borderId="31" xfId="12" applyFont="1" applyBorder="1" applyAlignment="1">
      <alignment horizontal="center" vertical="center"/>
    </xf>
    <xf numFmtId="0" fontId="153" fillId="0" borderId="34" xfId="12" applyFont="1" applyBorder="1" applyAlignment="1">
      <alignment horizontal="center" vertical="center"/>
    </xf>
    <xf numFmtId="0" fontId="153" fillId="0" borderId="35" xfId="12" applyFont="1" applyBorder="1" applyAlignment="1">
      <alignment horizontal="center" vertical="center"/>
    </xf>
    <xf numFmtId="0" fontId="153" fillId="0" borderId="37" xfId="12" applyFont="1" applyBorder="1" applyAlignment="1">
      <alignment horizontal="center" vertical="center"/>
    </xf>
    <xf numFmtId="0" fontId="153" fillId="0" borderId="38" xfId="12" applyFont="1" applyBorder="1" applyAlignment="1">
      <alignment horizontal="center" vertical="center"/>
    </xf>
    <xf numFmtId="0" fontId="153" fillId="0" borderId="39" xfId="12" applyFont="1" applyBorder="1" applyAlignment="1">
      <alignment horizontal="center" vertical="center"/>
    </xf>
    <xf numFmtId="0" fontId="31" fillId="0" borderId="23" xfId="0" applyFont="1" applyBorder="1" applyAlignment="1">
      <alignment horizontal="center"/>
    </xf>
    <xf numFmtId="0" fontId="55" fillId="0" borderId="0" xfId="0" applyFont="1" applyAlignment="1">
      <alignment horizontal="left" vertical="center" wrapText="1"/>
    </xf>
    <xf numFmtId="0" fontId="30" fillId="0" borderId="11" xfId="0" applyFont="1" applyBorder="1" applyAlignment="1">
      <alignment horizontal="center"/>
    </xf>
    <xf numFmtId="0" fontId="30" fillId="0" borderId="6" xfId="0" applyFont="1" applyBorder="1" applyAlignment="1">
      <alignment horizontal="center"/>
    </xf>
    <xf numFmtId="3" fontId="87" fillId="0" borderId="10" xfId="0" applyNumberFormat="1" applyFont="1" applyBorder="1" applyAlignment="1">
      <alignment horizontal="center" vertical="center" wrapText="1"/>
    </xf>
    <xf numFmtId="3" fontId="87" fillId="0" borderId="3" xfId="0" applyNumberFormat="1" applyFont="1" applyBorder="1" applyAlignment="1">
      <alignment horizontal="center" vertical="center" wrapText="1"/>
    </xf>
    <xf numFmtId="0" fontId="31" fillId="0" borderId="31" xfId="12" applyFont="1" applyBorder="1" applyAlignment="1">
      <alignment horizontal="center" vertical="center"/>
    </xf>
    <xf numFmtId="0" fontId="31" fillId="0" borderId="34" xfId="12" applyFont="1" applyBorder="1" applyAlignment="1">
      <alignment horizontal="center" vertical="center"/>
    </xf>
    <xf numFmtId="0" fontId="31" fillId="0" borderId="35" xfId="12" applyFont="1" applyBorder="1" applyAlignment="1">
      <alignment horizontal="center" vertical="center"/>
    </xf>
    <xf numFmtId="0" fontId="31" fillId="0" borderId="21" xfId="0" applyFont="1" applyBorder="1" applyAlignment="1">
      <alignment horizontal="center"/>
    </xf>
    <xf numFmtId="0" fontId="31" fillId="0" borderId="1" xfId="0" applyFont="1" applyBorder="1" applyAlignment="1">
      <alignment horizontal="center"/>
    </xf>
    <xf numFmtId="0" fontId="31" fillId="0" borderId="21" xfId="0" applyFont="1" applyBorder="1" applyAlignment="1">
      <alignment horizontal="center" vertical="center"/>
    </xf>
    <xf numFmtId="0" fontId="31" fillId="0" borderId="1" xfId="0" applyFont="1" applyBorder="1" applyAlignment="1">
      <alignment horizontal="center" vertical="center"/>
    </xf>
    <xf numFmtId="164" fontId="31" fillId="0" borderId="0" xfId="0" applyNumberFormat="1" applyFont="1" applyAlignment="1">
      <alignment horizontal="center" vertical="center"/>
    </xf>
    <xf numFmtId="0" fontId="31" fillId="0" borderId="0" xfId="0" applyFont="1" applyAlignment="1">
      <alignment horizontal="center"/>
    </xf>
    <xf numFmtId="0" fontId="31" fillId="0" borderId="9" xfId="0" applyFont="1" applyBorder="1" applyAlignment="1">
      <alignment horizontal="center"/>
    </xf>
    <xf numFmtId="0" fontId="32" fillId="0" borderId="0" xfId="0" applyFont="1" applyAlignment="1">
      <alignment horizontal="center" vertical="top" wrapText="1"/>
    </xf>
    <xf numFmtId="0" fontId="31" fillId="0" borderId="0" xfId="0" applyFont="1" applyAlignment="1">
      <alignment horizontal="center" wrapText="1"/>
    </xf>
    <xf numFmtId="0" fontId="31" fillId="4" borderId="0" xfId="0" applyFont="1" applyFill="1" applyAlignment="1">
      <alignment horizontal="center" wrapText="1"/>
    </xf>
    <xf numFmtId="0" fontId="31" fillId="0" borderId="0" xfId="0" applyFont="1" applyAlignment="1">
      <alignment horizontal="center" vertical="center" wrapText="1"/>
    </xf>
    <xf numFmtId="0" fontId="31" fillId="0" borderId="0" xfId="0" applyFont="1" applyAlignment="1">
      <alignment horizontal="center" vertical="center"/>
    </xf>
    <xf numFmtId="0" fontId="31" fillId="6" borderId="0" xfId="0" applyFont="1" applyFill="1" applyAlignment="1">
      <alignment horizontal="left" vertical="center" wrapText="1"/>
    </xf>
    <xf numFmtId="0" fontId="31" fillId="6" borderId="0" xfId="0" applyFont="1" applyFill="1" applyAlignment="1">
      <alignment horizontal="left" vertical="center"/>
    </xf>
    <xf numFmtId="0" fontId="64" fillId="0" borderId="0" xfId="5" applyFont="1" applyAlignment="1">
      <alignment horizontal="center" vertical="center"/>
    </xf>
    <xf numFmtId="0" fontId="65" fillId="0" borderId="0" xfId="0" applyFont="1" applyAlignment="1">
      <alignment horizontal="left" vertical="center" wrapText="1" readingOrder="1"/>
    </xf>
    <xf numFmtId="0" fontId="66" fillId="0" borderId="0" xfId="0" applyFont="1" applyAlignment="1">
      <alignment horizontal="left" vertical="center" wrapText="1" readingOrder="1"/>
    </xf>
    <xf numFmtId="0" fontId="12" fillId="0" borderId="0" xfId="0" applyFont="1" applyAlignment="1">
      <alignment horizontal="left" vertical="center" wrapText="1" readingOrder="1"/>
    </xf>
    <xf numFmtId="0" fontId="67" fillId="0" borderId="0" xfId="0" applyFont="1" applyAlignment="1">
      <alignment horizontal="left" vertical="center" wrapText="1" readingOrder="1"/>
    </xf>
    <xf numFmtId="0" fontId="88" fillId="0" borderId="1" xfId="0" applyFont="1" applyBorder="1" applyAlignment="1">
      <alignment horizontal="center" vertical="center" wrapText="1"/>
    </xf>
    <xf numFmtId="0" fontId="44" fillId="0" borderId="1" xfId="0" applyFont="1" applyBorder="1" applyAlignment="1">
      <alignment horizontal="center" vertical="center"/>
    </xf>
    <xf numFmtId="0" fontId="44" fillId="0" borderId="1" xfId="0" applyFont="1" applyBorder="1" applyAlignment="1">
      <alignment horizontal="center" vertical="center" wrapText="1"/>
    </xf>
  </cellXfs>
  <cellStyles count="14">
    <cellStyle name="%" xfId="1" xr:uid="{00000000-0005-0000-0000-000000000000}"/>
    <cellStyle name="Migliaia 2" xfId="2" xr:uid="{00000000-0005-0000-0000-000001000000}"/>
    <cellStyle name="Normal 2" xfId="3" xr:uid="{00000000-0005-0000-0000-000002000000}"/>
    <cellStyle name="Normal_Mari_Borbala_COICOP_012_02" xfId="4" xr:uid="{00000000-0005-0000-0000-000003000000}"/>
    <cellStyle name="Normale" xfId="0" builtinId="0"/>
    <cellStyle name="Normale 2" xfId="5" xr:uid="{00000000-0005-0000-0000-000005000000}"/>
    <cellStyle name="Normale 2 3" xfId="6" xr:uid="{00000000-0005-0000-0000-000006000000}"/>
    <cellStyle name="Normale 3" xfId="7" xr:uid="{00000000-0005-0000-0000-000007000000}"/>
    <cellStyle name="Normale 4" xfId="8" xr:uid="{00000000-0005-0000-0000-000008000000}"/>
    <cellStyle name="Normale 5" xfId="9" xr:uid="{00000000-0005-0000-0000-000009000000}"/>
    <cellStyle name="Normale 6" xfId="10" xr:uid="{00000000-0005-0000-0000-00000A000000}"/>
    <cellStyle name="Normale 7" xfId="12" xr:uid="{E34058D1-9357-4677-9EC5-BD1E274E98D9}"/>
    <cellStyle name="Percentuale" xfId="13" builtinId="5"/>
    <cellStyle name="Percentuale 2" xfId="11" xr:uid="{00000000-0005-0000-0000-00000B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55"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drawing1.xml><?xml version="1.0" encoding="utf-8"?>
<xdr:wsDr xmlns:xdr="http://schemas.openxmlformats.org/drawingml/2006/spreadsheetDrawing" xmlns:a="http://schemas.openxmlformats.org/drawingml/2006/main">
  <xdr:twoCellAnchor>
    <xdr:from>
      <xdr:col>7</xdr:col>
      <xdr:colOff>0</xdr:colOff>
      <xdr:row>148</xdr:row>
      <xdr:rowOff>52917</xdr:rowOff>
    </xdr:from>
    <xdr:to>
      <xdr:col>23</xdr:col>
      <xdr:colOff>570900</xdr:colOff>
      <xdr:row>151</xdr:row>
      <xdr:rowOff>168069</xdr:rowOff>
    </xdr:to>
    <xdr:sp macro="" textlink="">
      <xdr:nvSpPr>
        <xdr:cNvPr id="6" name="CasellaDiTesto 22">
          <a:extLst>
            <a:ext uri="{FF2B5EF4-FFF2-40B4-BE49-F238E27FC236}">
              <a16:creationId xmlns:a16="http://schemas.microsoft.com/office/drawing/2014/main" id="{00000000-0008-0000-0800-000006000000}"/>
            </a:ext>
          </a:extLst>
        </xdr:cNvPr>
        <xdr:cNvSpPr txBox="1"/>
      </xdr:nvSpPr>
      <xdr:spPr>
        <a:xfrm>
          <a:off x="5090583" y="30458834"/>
          <a:ext cx="11069567" cy="718402"/>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sz="1000" b="1"/>
            <a:t>Definizione: </a:t>
          </a:r>
          <a:r>
            <a:rPr lang="it-IT" sz="1000"/>
            <a:t>per Intensità di traffico (Gbps) si intende il picco del volume di traffico dati in ingresso nella rete dell’operatore misurato in un intervallo temporale compreso tra i 5 e i 60 minuti.</a:t>
          </a:r>
        </a:p>
        <a:p>
          <a:r>
            <a:rPr lang="it-IT" sz="1000"/>
            <a:t>* Per ogni settimana l’indicatore dell’intensità è rappresentato dalla variazione percentuale, rispetto alla 7</a:t>
          </a:r>
          <a:r>
            <a:rPr lang="it-IT" sz="1000" baseline="30000"/>
            <a:t>° </a:t>
          </a:r>
          <a:r>
            <a:rPr lang="it-IT" sz="1000"/>
            <a:t>settimana del 2020 (dal 10 al 16 febbraio – punto rosso nel grafico), della media ponderata dei dati di traffico calcolata sui dati degli operatori utilizzando come pesi le quote di mercato broadband di ciascun operatore alla fine dell’anno precedente. Ad esempio, il dato relativo alla settimana 53 dell’anno 2020 indica un incremento del 60,6% dell’intensità del traffico rispetto alla settimana di benchmark, la numero 7 del 2020.</a:t>
          </a:r>
        </a:p>
      </xdr:txBody>
    </xdr:sp>
    <xdr:clientData/>
  </xdr:twoCellAnchor>
  <xdr:twoCellAnchor>
    <xdr:from>
      <xdr:col>6</xdr:col>
      <xdr:colOff>656165</xdr:colOff>
      <xdr:row>154</xdr:row>
      <xdr:rowOff>0</xdr:rowOff>
    </xdr:from>
    <xdr:to>
      <xdr:col>23</xdr:col>
      <xdr:colOff>253999</xdr:colOff>
      <xdr:row>157</xdr:row>
      <xdr:rowOff>104569</xdr:rowOff>
    </xdr:to>
    <xdr:sp macro="" textlink="">
      <xdr:nvSpPr>
        <xdr:cNvPr id="8" name="CasellaDiTesto 22">
          <a:extLst>
            <a:ext uri="{FF2B5EF4-FFF2-40B4-BE49-F238E27FC236}">
              <a16:creationId xmlns:a16="http://schemas.microsoft.com/office/drawing/2014/main" id="{00000000-0008-0000-0800-000008000000}"/>
            </a:ext>
          </a:extLst>
        </xdr:cNvPr>
        <xdr:cNvSpPr txBox="1"/>
      </xdr:nvSpPr>
      <xdr:spPr>
        <a:xfrm>
          <a:off x="5090582" y="31612417"/>
          <a:ext cx="10752667" cy="718402"/>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1" i="0" u="none" strike="noStrike" kern="1200" cap="none" spc="0" normalizeH="0" baseline="0">
              <a:ln>
                <a:noFill/>
              </a:ln>
              <a:effectLst/>
              <a:uLnTx/>
              <a:uFillTx/>
              <a:latin typeface="+mn-lt"/>
              <a:ea typeface="+mn-ea"/>
              <a:cs typeface="Segoe UI Semilight" panose="020B0402040204020203" pitchFamily="34" charset="0"/>
            </a:rPr>
            <a:t>Definition: </a:t>
          </a:r>
          <a:r>
            <a:rPr kumimoji="0" lang="it-IT" sz="1000" b="0" i="0" u="none" strike="noStrike" kern="1200" cap="none" spc="0" normalizeH="0" baseline="0">
              <a:ln>
                <a:noFill/>
              </a:ln>
              <a:effectLst/>
              <a:uLnTx/>
              <a:uFillTx/>
              <a:latin typeface="+mn-lt"/>
              <a:ea typeface="+mn-ea"/>
              <a:cs typeface="Segoe UI Semilight" panose="020B0402040204020203" pitchFamily="34" charset="0"/>
            </a:rPr>
            <a:t>data traffic intensity (Gbps)</a:t>
          </a:r>
          <a:r>
            <a:rPr lang="it-IT" sz="1000">
              <a:latin typeface="+mn-lt"/>
            </a:rPr>
            <a:t> represents the peak inbound traffic volume registered in a timespan of 5 to 60 minutes.</a:t>
          </a:r>
          <a:endParaRPr kumimoji="0" lang="it-IT" sz="1000" b="1" i="0" u="none" strike="noStrike" kern="1200" cap="none" spc="0" normalizeH="0" baseline="0">
            <a:ln>
              <a:noFill/>
            </a:ln>
            <a:effectLst/>
            <a:uLnTx/>
            <a:uFillTx/>
            <a:latin typeface="+mn-lt"/>
            <a:ea typeface="+mn-ea"/>
            <a:cs typeface="Segoe UI Semilight" panose="020B04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0" i="0" u="none" strike="noStrike" kern="1200" cap="none" spc="0" normalizeH="0" baseline="0">
              <a:ln>
                <a:noFill/>
              </a:ln>
              <a:effectLst/>
              <a:uLnTx/>
              <a:uFillTx/>
              <a:latin typeface="+mn-lt"/>
              <a:ea typeface="+mn-ea"/>
              <a:cs typeface="Segoe UI Semilight" panose="020B0402040204020203" pitchFamily="34" charset="0"/>
            </a:rPr>
            <a:t>* </a:t>
          </a:r>
          <a:r>
            <a:rPr kumimoji="0" lang="en-US" sz="1000" b="0" i="0" u="none" strike="noStrike" kern="1200" cap="none" spc="0" normalizeH="0" baseline="0">
              <a:ln>
                <a:noFill/>
              </a:ln>
              <a:effectLst/>
              <a:uLnTx/>
              <a:uFillTx/>
              <a:latin typeface="+mn-lt"/>
              <a:ea typeface="+mn-ea"/>
              <a:cs typeface="Segoe UI Semilight" panose="020B0402040204020203" pitchFamily="34" charset="0"/>
            </a:rPr>
            <a:t>For each week, the intensity indicator is represented by the percentage change, compared to the 7th week of 2020 (10 to 16 February - red dot in the graph), of the weighted average of the traffic data calculated on the operators' data using, as weighting coefficient, the percentual broadband market share of each operator at the end of the previous year. For example, the figure for week 53 of the year 2020 shows a 60.6 per cent increase in traffic intensity compared to benchmark week, week 7 of 2020.</a:t>
          </a:r>
          <a:endParaRPr kumimoji="0" lang="it-IT" sz="1000" b="0" i="0" u="none" strike="noStrike" kern="1200" cap="none" spc="0" normalizeH="0" baseline="0">
            <a:ln>
              <a:noFill/>
            </a:ln>
            <a:effectLst/>
            <a:uLnTx/>
            <a:uFillTx/>
            <a:latin typeface="+mn-lt"/>
            <a:ea typeface="+mn-ea"/>
            <a:cs typeface="Segoe UI Semilight" panose="020B0402040204020203"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196401</xdr:colOff>
      <xdr:row>141</xdr:row>
      <xdr:rowOff>37944</xdr:rowOff>
    </xdr:from>
    <xdr:to>
      <xdr:col>25</xdr:col>
      <xdr:colOff>72576</xdr:colOff>
      <xdr:row>141</xdr:row>
      <xdr:rowOff>37944</xdr:rowOff>
    </xdr:to>
    <xdr:cxnSp macro="">
      <xdr:nvCxnSpPr>
        <xdr:cNvPr id="2" name="Connettore diritto 1">
          <a:extLst>
            <a:ext uri="{FF2B5EF4-FFF2-40B4-BE49-F238E27FC236}">
              <a16:creationId xmlns:a16="http://schemas.microsoft.com/office/drawing/2014/main" id="{00000000-0008-0000-1000-000002000000}"/>
            </a:ext>
          </a:extLst>
        </xdr:cNvPr>
        <xdr:cNvCxnSpPr/>
      </xdr:nvCxnSpPr>
      <xdr:spPr>
        <a:xfrm>
          <a:off x="6006651" y="28832019"/>
          <a:ext cx="11049000" cy="0"/>
        </a:xfrm>
        <a:prstGeom prst="line">
          <a:avLst/>
        </a:prstGeom>
        <a:ln w="9525">
          <a:solidFill>
            <a:srgbClr val="C00000">
              <a:alpha val="28000"/>
            </a:srgb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151</xdr:row>
      <xdr:rowOff>52916</xdr:rowOff>
    </xdr:from>
    <xdr:to>
      <xdr:col>22</xdr:col>
      <xdr:colOff>588395</xdr:colOff>
      <xdr:row>154</xdr:row>
      <xdr:rowOff>168068</xdr:rowOff>
    </xdr:to>
    <xdr:sp macro="" textlink="">
      <xdr:nvSpPr>
        <xdr:cNvPr id="3" name="CasellaDiTesto 22">
          <a:extLst>
            <a:ext uri="{FF2B5EF4-FFF2-40B4-BE49-F238E27FC236}">
              <a16:creationId xmlns:a16="http://schemas.microsoft.com/office/drawing/2014/main" id="{00000000-0008-0000-1000-000003000000}"/>
            </a:ext>
          </a:extLst>
        </xdr:cNvPr>
        <xdr:cNvSpPr txBox="1"/>
      </xdr:nvSpPr>
      <xdr:spPr>
        <a:xfrm>
          <a:off x="5799667" y="31040916"/>
          <a:ext cx="9774728" cy="718402"/>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1" i="0" u="none" strike="noStrike" kern="1200" cap="none" spc="0" normalizeH="0" baseline="0">
              <a:ln>
                <a:noFill/>
              </a:ln>
              <a:solidFill>
                <a:prstClr val="black"/>
              </a:solidFill>
              <a:effectLst/>
              <a:uLnTx/>
              <a:uFillTx/>
              <a:latin typeface="+mn-lt"/>
              <a:ea typeface="+mn-ea"/>
              <a:cs typeface="Segoe UI Semilight" panose="020B0402040204020203" pitchFamily="34" charset="0"/>
            </a:rPr>
            <a:t>Definition</a:t>
          </a:r>
          <a:r>
            <a:rPr kumimoji="0" lang="it-IT" sz="1000" b="1" i="0" u="none" strike="noStrike" kern="1200" cap="none" spc="0" normalizeH="0" baseline="0">
              <a:ln>
                <a:noFill/>
              </a:ln>
              <a:solidFill>
                <a:schemeClr val="tx1"/>
              </a:solidFill>
              <a:effectLst/>
              <a:uLnTx/>
              <a:uFillTx/>
              <a:latin typeface="+mn-lt"/>
              <a:ea typeface="+mn-ea"/>
              <a:cs typeface="Segoe UI Semilight" panose="020B0402040204020203" pitchFamily="34" charset="0"/>
            </a:rPr>
            <a:t>: </a:t>
          </a:r>
          <a:r>
            <a:rPr kumimoji="0" lang="it-IT"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data traffic intensity (Gbps)</a:t>
          </a:r>
          <a:r>
            <a:rPr lang="it-IT" sz="1000">
              <a:solidFill>
                <a:schemeClr val="tx1"/>
              </a:solidFill>
              <a:latin typeface="+mn-lt"/>
            </a:rPr>
            <a:t> represents the peak inbound traffic volume registered in a timespan of 5 to 60 minutes.</a:t>
          </a:r>
          <a:endParaRPr kumimoji="0" lang="it-IT" sz="1000" b="1" i="0" u="none" strike="noStrike" kern="1200" cap="none" spc="0" normalizeH="0" baseline="0">
            <a:ln>
              <a:noFill/>
            </a:ln>
            <a:solidFill>
              <a:schemeClr val="tx1"/>
            </a:solidFill>
            <a:effectLst/>
            <a:uLnTx/>
            <a:uFillTx/>
            <a:latin typeface="+mn-lt"/>
            <a:ea typeface="+mn-ea"/>
            <a:cs typeface="Segoe UI Semilight" panose="020B04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 </a:t>
          </a:r>
          <a:r>
            <a:rPr kumimoji="0" lang="en-US"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For each week, the intensity indicator is represented by the percentage change, compared to the 7th week of 2020 (10 to 16 February - red dot in the graph), of the weighted average of the traffic data calculated on the operators' data using, as weighting coefficient, the </a:t>
          </a:r>
          <a:r>
            <a:rPr lang="en-US" sz="1000">
              <a:solidFill>
                <a:schemeClr val="tx1"/>
              </a:solidFill>
              <a:latin typeface="+mn-lt"/>
            </a:rPr>
            <a:t>percentual market share </a:t>
          </a:r>
          <a:r>
            <a:rPr kumimoji="0" lang="en-US"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of each operator at the end of the previous year. </a:t>
          </a:r>
          <a:r>
            <a:rPr kumimoji="0" lang="en-US" sz="1000" b="0" i="0" u="none" strike="noStrike" kern="1200" cap="none" spc="0" normalizeH="0" baseline="0">
              <a:ln>
                <a:noFill/>
              </a:ln>
              <a:solidFill>
                <a:prstClr val="black"/>
              </a:solidFill>
              <a:effectLst/>
              <a:uLnTx/>
              <a:uFillTx/>
              <a:latin typeface="+mn-lt"/>
              <a:ea typeface="+mn-ea"/>
              <a:cs typeface="Segoe UI Semilight" panose="020B0402040204020203" pitchFamily="34" charset="0"/>
            </a:rPr>
            <a:t>For example, the figure for week 51 of the year 2020 shows a 54.6 per cent increase in traffic intensity compared to benchmark week, week 7 of 2020.</a:t>
          </a:r>
          <a:endParaRPr kumimoji="0" lang="it-IT" sz="1000" b="0" i="0" u="none" strike="noStrike" kern="1200" cap="none" spc="0" normalizeH="0" baseline="0">
            <a:ln>
              <a:noFill/>
            </a:ln>
            <a:solidFill>
              <a:prstClr val="black"/>
            </a:solidFill>
            <a:effectLst/>
            <a:uLnTx/>
            <a:uFillTx/>
            <a:latin typeface="+mn-lt"/>
            <a:ea typeface="+mn-ea"/>
            <a:cs typeface="Segoe UI Semilight" panose="020B0402040204020203" pitchFamily="34" charset="0"/>
          </a:endParaRPr>
        </a:p>
      </xdr:txBody>
    </xdr:sp>
    <xdr:clientData/>
  </xdr:twoCellAnchor>
  <xdr:twoCellAnchor>
    <xdr:from>
      <xdr:col>8</xdr:col>
      <xdr:colOff>0</xdr:colOff>
      <xdr:row>147</xdr:row>
      <xdr:rowOff>0</xdr:rowOff>
    </xdr:from>
    <xdr:to>
      <xdr:col>24</xdr:col>
      <xdr:colOff>219055</xdr:colOff>
      <xdr:row>150</xdr:row>
      <xdr:rowOff>115152</xdr:rowOff>
    </xdr:to>
    <xdr:sp macro="" textlink="">
      <xdr:nvSpPr>
        <xdr:cNvPr id="4" name="CasellaDiTesto 22">
          <a:extLst>
            <a:ext uri="{FF2B5EF4-FFF2-40B4-BE49-F238E27FC236}">
              <a16:creationId xmlns:a16="http://schemas.microsoft.com/office/drawing/2014/main" id="{00000000-0008-0000-1000-000004000000}"/>
            </a:ext>
          </a:extLst>
        </xdr:cNvPr>
        <xdr:cNvSpPr txBox="1"/>
      </xdr:nvSpPr>
      <xdr:spPr>
        <a:xfrm>
          <a:off x="5799667" y="30183667"/>
          <a:ext cx="10717721" cy="718402"/>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sz="1000" b="1"/>
            <a:t>Definizione: </a:t>
          </a:r>
          <a:r>
            <a:rPr lang="it-IT" sz="1000"/>
            <a:t>per Intensità di traffico (Gbps) si intende il picco del volume di traffico dati in ingresso nella rete dell’operatore misurato in un intervallo temporale compreso tra i 5 e i 60 minuti.</a:t>
          </a:r>
        </a:p>
        <a:p>
          <a:r>
            <a:rPr lang="it-IT" sz="1000"/>
            <a:t>* Per ogni settimana l’indicatore dell’intensità è rappresentato dalla variazione percentuale, rispetto alla 7</a:t>
          </a:r>
          <a:r>
            <a:rPr lang="it-IT" sz="1000" baseline="30000"/>
            <a:t>° </a:t>
          </a:r>
          <a:r>
            <a:rPr lang="it-IT" sz="1000"/>
            <a:t>settimana del 2020 (dal 10 al 16 febbraio – punto rosso nel grafico), della media ponderata dei dati di traffico calcolata sui dati degli operatori utilizzando come pesi le quote di mercato di ciascun operatore alla fine dell’anno precedente. Ad esempio, il dato relativo alla settimana 51 dell’anno 2020 indica un incremento del 64,6% dell’intensità del traffico rispetto alla settimana di benchmark, la numero 7 del 2020.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220926</xdr:colOff>
      <xdr:row>2</xdr:row>
      <xdr:rowOff>190502</xdr:rowOff>
    </xdr:from>
    <xdr:to>
      <xdr:col>16</xdr:col>
      <xdr:colOff>148166</xdr:colOff>
      <xdr:row>14</xdr:row>
      <xdr:rowOff>45357</xdr:rowOff>
    </xdr:to>
    <xdr:sp macro="" textlink="">
      <xdr:nvSpPr>
        <xdr:cNvPr id="4" name="CasellaDiTesto 3">
          <a:extLst>
            <a:ext uri="{FF2B5EF4-FFF2-40B4-BE49-F238E27FC236}">
              <a16:creationId xmlns:a16="http://schemas.microsoft.com/office/drawing/2014/main" id="{00000000-0008-0000-1900-000004000000}"/>
            </a:ext>
          </a:extLst>
        </xdr:cNvPr>
        <xdr:cNvSpPr txBox="1"/>
      </xdr:nvSpPr>
      <xdr:spPr>
        <a:xfrm>
          <a:off x="8738997" y="653145"/>
          <a:ext cx="4798598" cy="3002641"/>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Nazionali generaliste Top 5 -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Avvenire, Corriere della sera, Messaggero, La Repubblica, La Stampa</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Altre nazionali generaliste -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 Il Fatto quotidiano, Il Giornale, Libero, Il Manifesto, Il Tempo, La Verità</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Nazionali economia -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Italia Oggi, Il Sole 24 Ore</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lang="it-IT" sz="1100" b="1" i="0" baseline="0">
              <a:solidFill>
                <a:srgbClr val="FF0000"/>
              </a:solidFill>
              <a:effectLst/>
              <a:latin typeface="+mn-lt"/>
              <a:ea typeface="+mn-ea"/>
              <a:cs typeface="+mn-cs"/>
            </a:rPr>
            <a:t>Nazionali sport </a:t>
          </a:r>
          <a:r>
            <a:rPr lang="it-IT" sz="1100" b="1" i="0" baseline="0">
              <a:effectLst/>
              <a:latin typeface="+mn-lt"/>
              <a:ea typeface="+mn-ea"/>
              <a:cs typeface="+mn-cs"/>
            </a:rPr>
            <a:t>- Corriere dello Sport, Gazzetta dello sport, Tuttosport</a:t>
          </a:r>
          <a:r>
            <a:rPr lang="it-IT" sz="1100" b="0" i="0" baseline="0">
              <a:effectLst/>
              <a:latin typeface="+mn-lt"/>
              <a:ea typeface="+mn-ea"/>
              <a:cs typeface="+mn-cs"/>
            </a:rPr>
            <a:t> </a:t>
          </a:r>
          <a:endParaRPr lang="it-IT">
            <a:effectLst/>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Locali-Top 10 (*) -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L'Arena, Dolomiten, L'Eco di Bergamo, Il Gazzettino, Il Messaggero Veneto, Resto del Carlino, La Nazione,  Il Secolo XIX,  Il Tirreno, L'Unione Sarda, Il Tirreno</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Locali-altre</a:t>
          </a:r>
          <a:r>
            <a:rPr kumimoji="0" lang="it-IT" sz="1100" b="0" i="0" u="none" strike="noStrike" kern="0" cap="none" spc="0" normalizeH="0" baseline="0" noProof="0">
              <a:ln>
                <a:noFill/>
              </a:ln>
              <a:solidFill>
                <a:srgbClr val="FF0000"/>
              </a:solidFill>
              <a:effectLst/>
              <a:uLnTx/>
              <a:uFillTx/>
              <a:latin typeface="Calibri" panose="020F0502020204030204"/>
              <a:ea typeface="+mn-ea"/>
              <a:cs typeface="+mn-cs"/>
            </a:rPr>
            <a:t>:</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rimanenti testate ADS</a:t>
          </a: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900" b="0" i="0" u="none" strike="noStrike" kern="0" cap="none" spc="0" normalizeH="0" baseline="0" noProof="0">
              <a:ln>
                <a:noFill/>
              </a:ln>
              <a:solidFill>
                <a:srgbClr val="FF0000"/>
              </a:solidFill>
              <a:effectLst/>
              <a:uLnTx/>
              <a:uFillTx/>
              <a:latin typeface="Calibri" panose="020F0502020204030204"/>
              <a:ea typeface="+mn-ea"/>
              <a:cs typeface="+mn-cs"/>
            </a:rPr>
            <a:t>(*) </a:t>
          </a:r>
          <a:r>
            <a:rPr kumimoji="0" lang="it-IT" sz="900" b="0" i="0" u="none" strike="noStrike" kern="0" cap="none" spc="0" normalizeH="0" baseline="0" noProof="0">
              <a:ln>
                <a:noFill/>
              </a:ln>
              <a:solidFill>
                <a:sysClr val="windowText" lastClr="000000"/>
              </a:solidFill>
              <a:effectLst/>
              <a:uLnTx/>
              <a:uFillTx/>
              <a:latin typeface="Calibri" panose="020F0502020204030204"/>
              <a:ea typeface="+mn-ea"/>
              <a:cs typeface="+mn-cs"/>
            </a:rPr>
            <a:t>prime 10 testate locali/macroregionale in termini di vendite complessive nel 2021</a:t>
          </a:r>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37"/>
  <sheetViews>
    <sheetView showGridLines="0" tabSelected="1" zoomScale="70" zoomScaleNormal="70" workbookViewId="0">
      <selection activeCell="H12" sqref="H12"/>
    </sheetView>
  </sheetViews>
  <sheetFormatPr defaultColWidth="9.140625" defaultRowHeight="15" x14ac:dyDescent="0.25"/>
  <cols>
    <col min="1" max="1" width="139.7109375" style="52" customWidth="1"/>
    <col min="2" max="2" width="1.85546875" style="52" customWidth="1"/>
    <col min="3" max="3" width="157" style="52" customWidth="1"/>
    <col min="4" max="16384" width="9.140625" style="52"/>
  </cols>
  <sheetData>
    <row r="1" spans="1:3" ht="38.450000000000003" customHeight="1" x14ac:dyDescent="0.25">
      <c r="A1" s="913" t="s">
        <v>250</v>
      </c>
      <c r="B1" s="913"/>
      <c r="C1" s="913"/>
    </row>
    <row r="2" spans="1:3" ht="27" customHeight="1" x14ac:dyDescent="0.25">
      <c r="A2" s="914" t="s">
        <v>558</v>
      </c>
      <c r="B2" s="914"/>
      <c r="C2" s="914"/>
    </row>
    <row r="3" spans="1:3" ht="24.95" customHeight="1" x14ac:dyDescent="0.25">
      <c r="A3" s="414" t="s">
        <v>351</v>
      </c>
      <c r="C3" s="415" t="s">
        <v>352</v>
      </c>
    </row>
    <row r="4" spans="1:3" ht="7.5" customHeight="1" x14ac:dyDescent="0.25">
      <c r="A4" s="414"/>
      <c r="C4" s="415"/>
    </row>
    <row r="5" spans="1:3" ht="24.95" customHeight="1" x14ac:dyDescent="0.25">
      <c r="A5" s="528" t="s">
        <v>396</v>
      </c>
      <c r="C5" s="531" t="s">
        <v>400</v>
      </c>
    </row>
    <row r="6" spans="1:3" ht="24.95" customHeight="1" x14ac:dyDescent="0.25">
      <c r="A6" s="306" t="s">
        <v>464</v>
      </c>
      <c r="B6" s="208"/>
      <c r="C6" s="308" t="s">
        <v>430</v>
      </c>
    </row>
    <row r="7" spans="1:3" ht="24.95" customHeight="1" x14ac:dyDescent="0.25">
      <c r="A7" s="306" t="s">
        <v>465</v>
      </c>
      <c r="B7" s="208"/>
      <c r="C7" s="309" t="s">
        <v>431</v>
      </c>
    </row>
    <row r="8" spans="1:3" ht="24.95" customHeight="1" x14ac:dyDescent="0.25">
      <c r="A8" s="713" t="s">
        <v>554</v>
      </c>
      <c r="B8" s="208"/>
      <c r="C8" s="309" t="s">
        <v>478</v>
      </c>
    </row>
    <row r="9" spans="1:3" ht="24.95" customHeight="1" x14ac:dyDescent="0.25">
      <c r="A9" s="306" t="s">
        <v>546</v>
      </c>
      <c r="B9" s="208"/>
      <c r="C9" s="309" t="s">
        <v>479</v>
      </c>
    </row>
    <row r="10" spans="1:3" ht="24.95" customHeight="1" x14ac:dyDescent="0.25">
      <c r="A10" s="306" t="s">
        <v>548</v>
      </c>
      <c r="B10" s="208"/>
      <c r="C10" s="309" t="s">
        <v>480</v>
      </c>
    </row>
    <row r="11" spans="1:3" ht="24.95" customHeight="1" x14ac:dyDescent="0.25">
      <c r="A11" s="306" t="s">
        <v>547</v>
      </c>
      <c r="B11" s="208"/>
      <c r="C11" s="530" t="s">
        <v>398</v>
      </c>
    </row>
    <row r="12" spans="1:3" ht="24.95" customHeight="1" x14ac:dyDescent="0.25">
      <c r="A12" s="465" t="s">
        <v>555</v>
      </c>
      <c r="C12" s="309" t="s">
        <v>481</v>
      </c>
    </row>
    <row r="13" spans="1:3" ht="24.95" customHeight="1" x14ac:dyDescent="0.25">
      <c r="A13" s="465" t="s">
        <v>792</v>
      </c>
      <c r="C13" s="309" t="s">
        <v>482</v>
      </c>
    </row>
    <row r="14" spans="1:3" ht="24.95" customHeight="1" x14ac:dyDescent="0.25">
      <c r="A14" s="465" t="s">
        <v>841</v>
      </c>
      <c r="C14" s="309" t="s">
        <v>483</v>
      </c>
    </row>
    <row r="15" spans="1:3" ht="24.95" customHeight="1" x14ac:dyDescent="0.25">
      <c r="A15" s="529" t="s">
        <v>397</v>
      </c>
      <c r="C15" s="530" t="s">
        <v>399</v>
      </c>
    </row>
    <row r="16" spans="1:3" ht="24.95" customHeight="1" x14ac:dyDescent="0.25">
      <c r="A16" s="306" t="s">
        <v>549</v>
      </c>
      <c r="C16" s="309" t="s">
        <v>484</v>
      </c>
    </row>
    <row r="17" spans="1:3" ht="24.95" customHeight="1" x14ac:dyDescent="0.25">
      <c r="A17" s="306" t="s">
        <v>550</v>
      </c>
      <c r="C17" s="309" t="s">
        <v>485</v>
      </c>
    </row>
    <row r="18" spans="1:3" ht="24.95" customHeight="1" x14ac:dyDescent="0.25">
      <c r="A18" s="306" t="s">
        <v>551</v>
      </c>
      <c r="C18" s="309" t="s">
        <v>486</v>
      </c>
    </row>
    <row r="19" spans="1:3" ht="24.95" customHeight="1" x14ac:dyDescent="0.25">
      <c r="A19" s="306" t="s">
        <v>552</v>
      </c>
      <c r="C19" s="309" t="s">
        <v>487</v>
      </c>
    </row>
    <row r="20" spans="1:3" ht="24.95" customHeight="1" x14ac:dyDescent="0.25">
      <c r="A20" s="465" t="s">
        <v>556</v>
      </c>
      <c r="C20" s="309" t="s">
        <v>488</v>
      </c>
    </row>
    <row r="21" spans="1:3" ht="24.95" customHeight="1" x14ac:dyDescent="0.25">
      <c r="A21" s="465" t="s">
        <v>557</v>
      </c>
      <c r="C21" s="309" t="s">
        <v>489</v>
      </c>
    </row>
    <row r="22" spans="1:3" ht="24.95" customHeight="1" x14ac:dyDescent="0.25">
      <c r="A22" s="465" t="s">
        <v>793</v>
      </c>
      <c r="C22" s="309" t="s">
        <v>490</v>
      </c>
    </row>
    <row r="23" spans="1:3" ht="24.95" customHeight="1" x14ac:dyDescent="0.25">
      <c r="A23" s="307" t="s">
        <v>553</v>
      </c>
    </row>
    <row r="24" spans="1:3" ht="24.95" customHeight="1" x14ac:dyDescent="0.25">
      <c r="A24" s="227" t="s">
        <v>445</v>
      </c>
    </row>
    <row r="25" spans="1:3" s="166" customFormat="1" ht="13.5" customHeight="1" x14ac:dyDescent="0.25">
      <c r="A25" s="717"/>
    </row>
    <row r="26" spans="1:3" ht="24.95" customHeight="1" x14ac:dyDescent="0.25">
      <c r="A26" s="304" t="s">
        <v>261</v>
      </c>
      <c r="C26" s="305" t="s">
        <v>326</v>
      </c>
    </row>
    <row r="27" spans="1:3" ht="24.95" customHeight="1" x14ac:dyDescent="0.25">
      <c r="A27" s="209" t="s">
        <v>559</v>
      </c>
      <c r="C27" s="310" t="s">
        <v>432</v>
      </c>
    </row>
    <row r="28" spans="1:3" ht="24.95" customHeight="1" x14ac:dyDescent="0.25">
      <c r="A28" s="210" t="s">
        <v>436</v>
      </c>
      <c r="C28" s="310" t="s">
        <v>433</v>
      </c>
    </row>
    <row r="29" spans="1:3" ht="24.95" customHeight="1" x14ac:dyDescent="0.25">
      <c r="A29" s="210" t="s">
        <v>437</v>
      </c>
      <c r="C29" s="310" t="s">
        <v>434</v>
      </c>
    </row>
    <row r="30" spans="1:3" ht="24.95" customHeight="1" x14ac:dyDescent="0.25">
      <c r="A30" s="209" t="s">
        <v>438</v>
      </c>
      <c r="C30" s="310" t="s">
        <v>435</v>
      </c>
    </row>
    <row r="31" spans="1:3" ht="24.95" customHeight="1" x14ac:dyDescent="0.25">
      <c r="A31" s="210" t="s">
        <v>439</v>
      </c>
    </row>
    <row r="32" spans="1:3" ht="24.95" customHeight="1" x14ac:dyDescent="0.25">
      <c r="A32" s="210" t="s">
        <v>440</v>
      </c>
    </row>
    <row r="33" spans="1:1" ht="24.95" customHeight="1" x14ac:dyDescent="0.25">
      <c r="A33" s="210" t="s">
        <v>441</v>
      </c>
    </row>
    <row r="34" spans="1:1" ht="24.95" customHeight="1" x14ac:dyDescent="0.25">
      <c r="A34" s="209" t="s">
        <v>442</v>
      </c>
    </row>
    <row r="35" spans="1:1" ht="18.75" x14ac:dyDescent="0.25">
      <c r="A35" s="209" t="s">
        <v>443</v>
      </c>
    </row>
    <row r="36" spans="1:1" ht="18.75" x14ac:dyDescent="0.25">
      <c r="A36" s="210" t="s">
        <v>444</v>
      </c>
    </row>
    <row r="37" spans="1:1" ht="23.25" x14ac:dyDescent="0.25">
      <c r="A37" s="211" t="s">
        <v>446</v>
      </c>
    </row>
  </sheetData>
  <mergeCells count="2">
    <mergeCell ref="A1:C1"/>
    <mergeCell ref="A2:C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5C078-DC2A-409A-B12D-170DFDFB332D}">
  <sheetPr>
    <tabColor rgb="FF0000FF"/>
  </sheetPr>
  <dimension ref="A1:U26"/>
  <sheetViews>
    <sheetView showGridLines="0" zoomScaleNormal="100" workbookViewId="0">
      <selection activeCell="H16" sqref="H16:P16"/>
    </sheetView>
  </sheetViews>
  <sheetFormatPr defaultRowHeight="15" x14ac:dyDescent="0.25"/>
  <cols>
    <col min="1" max="1" width="12.85546875" customWidth="1"/>
    <col min="2" max="2" width="2" customWidth="1"/>
    <col min="3" max="6" width="7.5703125" customWidth="1"/>
    <col min="7" max="7" width="2" customWidth="1"/>
    <col min="8" max="11" width="7.5703125" customWidth="1"/>
    <col min="12" max="12" width="2" customWidth="1"/>
    <col min="13" max="16" width="7.5703125" customWidth="1"/>
    <col min="17" max="17" width="2" customWidth="1"/>
    <col min="18" max="21" width="7.5703125" customWidth="1"/>
  </cols>
  <sheetData>
    <row r="1" spans="1:21" ht="21" x14ac:dyDescent="0.35">
      <c r="A1" s="714" t="str">
        <f>+'Indice-Index'!A14</f>
        <v>1.9   Copertura per tecnologia e velocità - Territory coverage by technology and speed</v>
      </c>
      <c r="B1" s="714"/>
      <c r="C1" s="714"/>
      <c r="D1" s="714"/>
      <c r="E1" s="714"/>
      <c r="F1" s="714"/>
      <c r="G1" s="714"/>
      <c r="H1" s="714"/>
      <c r="I1" s="714"/>
      <c r="J1" s="714"/>
      <c r="K1" s="714"/>
      <c r="L1" s="714"/>
      <c r="M1" s="714"/>
      <c r="N1" s="714"/>
      <c r="O1" s="714"/>
      <c r="P1" s="714"/>
      <c r="Q1" s="714"/>
      <c r="R1" s="714"/>
      <c r="S1" s="714"/>
      <c r="T1" s="714"/>
      <c r="U1" s="714"/>
    </row>
    <row r="2" spans="1:21" ht="15.75" x14ac:dyDescent="0.25">
      <c r="A2" s="5" t="s">
        <v>813</v>
      </c>
    </row>
    <row r="5" spans="1:21" ht="17.25" x14ac:dyDescent="0.3">
      <c r="A5" s="721" t="s">
        <v>796</v>
      </c>
      <c r="C5" s="929" t="s">
        <v>797</v>
      </c>
      <c r="D5" s="929"/>
      <c r="E5" s="929"/>
      <c r="F5" s="929"/>
      <c r="G5" s="5"/>
      <c r="H5" s="929" t="s">
        <v>798</v>
      </c>
      <c r="I5" s="929"/>
      <c r="J5" s="929"/>
      <c r="K5" s="929"/>
      <c r="L5" s="5"/>
      <c r="M5" s="929" t="s">
        <v>799</v>
      </c>
      <c r="N5" s="929"/>
      <c r="O5" s="929"/>
      <c r="P5" s="929"/>
      <c r="Q5" s="5"/>
      <c r="R5" s="929" t="s">
        <v>5</v>
      </c>
      <c r="S5" s="929"/>
      <c r="T5" s="929"/>
      <c r="U5" s="929"/>
    </row>
    <row r="6" spans="1:21" ht="15.75" x14ac:dyDescent="0.25">
      <c r="A6" s="796" t="s">
        <v>800</v>
      </c>
      <c r="C6" s="35"/>
      <c r="D6" s="35"/>
      <c r="E6" s="35"/>
      <c r="F6" s="35"/>
      <c r="G6" s="5"/>
      <c r="H6" s="35"/>
      <c r="I6" s="35"/>
      <c r="J6" s="35"/>
      <c r="K6" s="35"/>
      <c r="L6" s="5"/>
      <c r="M6" s="35"/>
      <c r="N6" s="35"/>
      <c r="O6" s="35"/>
      <c r="P6" s="35"/>
      <c r="Q6" s="5"/>
      <c r="R6" s="35"/>
      <c r="S6" s="35"/>
      <c r="T6" s="35"/>
      <c r="U6" s="35"/>
    </row>
    <row r="7" spans="1:21" ht="15.75" x14ac:dyDescent="0.25">
      <c r="C7" s="5">
        <v>2019</v>
      </c>
      <c r="D7" s="5">
        <v>2020</v>
      </c>
      <c r="E7" s="5">
        <v>2021</v>
      </c>
      <c r="F7" s="5">
        <v>2022</v>
      </c>
      <c r="G7" s="5"/>
      <c r="H7" s="5">
        <v>2019</v>
      </c>
      <c r="I7" s="5">
        <v>2020</v>
      </c>
      <c r="J7" s="5">
        <v>2021</v>
      </c>
      <c r="K7" s="5">
        <v>2022</v>
      </c>
      <c r="L7" s="5"/>
      <c r="M7" s="5">
        <v>2019</v>
      </c>
      <c r="N7" s="5">
        <v>2020</v>
      </c>
      <c r="O7" s="5">
        <v>2021</v>
      </c>
      <c r="P7" s="5">
        <v>2022</v>
      </c>
      <c r="Q7" s="5"/>
      <c r="R7" s="5">
        <v>2019</v>
      </c>
      <c r="S7" s="5">
        <v>2020</v>
      </c>
      <c r="T7" s="5">
        <v>2021</v>
      </c>
      <c r="U7" s="5">
        <v>2022</v>
      </c>
    </row>
    <row r="8" spans="1:21" x14ac:dyDescent="0.25">
      <c r="A8" s="797" t="s">
        <v>801</v>
      </c>
      <c r="B8" s="798"/>
      <c r="C8" s="799">
        <v>88.894993654286864</v>
      </c>
      <c r="D8" s="799">
        <v>92.696863811889344</v>
      </c>
      <c r="E8" s="799">
        <v>96.036123520913691</v>
      </c>
      <c r="F8" s="799">
        <v>96.212116094936135</v>
      </c>
      <c r="G8" s="800"/>
      <c r="H8" s="799">
        <v>55.820235661047349</v>
      </c>
      <c r="I8" s="799">
        <v>59.885109626670896</v>
      </c>
      <c r="J8" s="799">
        <v>68.375563247019699</v>
      </c>
      <c r="K8" s="799">
        <v>70.111709581617802</v>
      </c>
      <c r="L8" s="800"/>
      <c r="M8" s="799">
        <v>29.967116537003896</v>
      </c>
      <c r="N8" s="799">
        <v>33.444284362004559</v>
      </c>
      <c r="O8" s="799">
        <v>44.418316406503408</v>
      </c>
      <c r="P8" s="799">
        <v>53.711603042600728</v>
      </c>
      <c r="Q8" s="801"/>
      <c r="R8" s="799">
        <v>72.882033880817644</v>
      </c>
      <c r="S8" s="799">
        <v>72.260303653772212</v>
      </c>
      <c r="T8" s="802">
        <v>97.346090846922834</v>
      </c>
      <c r="U8" s="803" t="s">
        <v>802</v>
      </c>
    </row>
    <row r="9" spans="1:21" x14ac:dyDescent="0.25">
      <c r="A9" s="256" t="s">
        <v>803</v>
      </c>
      <c r="C9" s="804">
        <v>88.258777079082606</v>
      </c>
      <c r="D9" s="804">
        <v>90.307160899324543</v>
      </c>
      <c r="E9" s="804">
        <v>95.012116806375147</v>
      </c>
      <c r="F9" s="804">
        <v>95.329870599676397</v>
      </c>
      <c r="G9" s="805"/>
      <c r="H9" s="804">
        <v>51.701595896970709</v>
      </c>
      <c r="I9" s="804">
        <v>56.614784335142041</v>
      </c>
      <c r="J9" s="804">
        <v>65.072603107611272</v>
      </c>
      <c r="K9" s="804">
        <v>66.966026587211928</v>
      </c>
      <c r="L9" s="805"/>
      <c r="M9" s="804">
        <v>34.197188106709902</v>
      </c>
      <c r="N9" s="804">
        <v>37.232527517961906</v>
      </c>
      <c r="O9" s="804">
        <v>45.413834942451707</v>
      </c>
      <c r="P9" s="804">
        <v>53.745552292328547</v>
      </c>
      <c r="Q9" s="806"/>
      <c r="R9" s="804">
        <v>80.660201989806268</v>
      </c>
      <c r="S9" s="804">
        <v>93.023048146066472</v>
      </c>
      <c r="T9" s="807">
        <v>98.477444265988552</v>
      </c>
      <c r="U9" s="808" t="s">
        <v>802</v>
      </c>
    </row>
    <row r="10" spans="1:21" x14ac:dyDescent="0.25">
      <c r="A10" s="256" t="s">
        <v>804</v>
      </c>
      <c r="C10" s="804">
        <v>87.194680519903429</v>
      </c>
      <c r="D10" s="804">
        <v>91.998690007554814</v>
      </c>
      <c r="E10" s="804">
        <v>95.532702648440988</v>
      </c>
      <c r="F10" s="804">
        <v>95.630010712495263</v>
      </c>
      <c r="G10" s="805"/>
      <c r="H10" s="804">
        <v>51.579849545314275</v>
      </c>
      <c r="I10" s="804">
        <v>56.141133024524017</v>
      </c>
      <c r="J10" s="804">
        <v>66.250699665812121</v>
      </c>
      <c r="K10" s="804">
        <v>68.208693674475356</v>
      </c>
      <c r="L10" s="805"/>
      <c r="M10" s="804">
        <v>24.180797744456754</v>
      </c>
      <c r="N10" s="804">
        <v>29.66521777291441</v>
      </c>
      <c r="O10" s="804">
        <v>40.861294065469579</v>
      </c>
      <c r="P10" s="804">
        <v>50.736304460453411</v>
      </c>
      <c r="Q10" s="806"/>
      <c r="R10" s="804">
        <v>78.202166216247718</v>
      </c>
      <c r="S10" s="804">
        <v>85.372972213047476</v>
      </c>
      <c r="T10" s="807">
        <v>98.512862718020429</v>
      </c>
      <c r="U10" s="808" t="s">
        <v>802</v>
      </c>
    </row>
    <row r="11" spans="1:21" x14ac:dyDescent="0.25">
      <c r="A11" s="256" t="s">
        <v>805</v>
      </c>
      <c r="C11" s="804">
        <v>90.884039778991465</v>
      </c>
      <c r="D11" s="804">
        <v>94.897400737298682</v>
      </c>
      <c r="E11" s="804">
        <v>97.332438235678495</v>
      </c>
      <c r="F11" s="804">
        <v>97.368204572331635</v>
      </c>
      <c r="G11" s="805"/>
      <c r="H11" s="804">
        <v>60.535711393616687</v>
      </c>
      <c r="I11" s="804">
        <v>63.835845248655197</v>
      </c>
      <c r="J11" s="804">
        <v>72.017727929161182</v>
      </c>
      <c r="K11" s="804">
        <v>72.853209353075457</v>
      </c>
      <c r="L11" s="805"/>
      <c r="M11" s="804">
        <v>34.700620164674945</v>
      </c>
      <c r="N11" s="804">
        <v>36.689215582555477</v>
      </c>
      <c r="O11" s="804">
        <v>50.405971481060654</v>
      </c>
      <c r="P11" s="804">
        <v>58.442022461256528</v>
      </c>
      <c r="Q11" s="806"/>
      <c r="R11" s="804">
        <v>68.784436025885142</v>
      </c>
      <c r="S11" s="804">
        <v>84.695402995074204</v>
      </c>
      <c r="T11" s="807">
        <v>97.675806100968416</v>
      </c>
      <c r="U11" s="808" t="s">
        <v>802</v>
      </c>
    </row>
    <row r="12" spans="1:21" x14ac:dyDescent="0.25">
      <c r="A12" s="256" t="s">
        <v>806</v>
      </c>
      <c r="C12" s="804">
        <v>89.930562725783957</v>
      </c>
      <c r="D12" s="804">
        <v>94.201244190775924</v>
      </c>
      <c r="E12" s="804">
        <v>96.769486856314913</v>
      </c>
      <c r="F12" s="804">
        <v>96.890352320348711</v>
      </c>
      <c r="G12" s="805"/>
      <c r="H12" s="804">
        <v>56.142851784220284</v>
      </c>
      <c r="I12" s="804">
        <v>60.133010871190727</v>
      </c>
      <c r="J12" s="804">
        <v>68.051498060860638</v>
      </c>
      <c r="K12" s="804">
        <v>69.871209713673267</v>
      </c>
      <c r="L12" s="805"/>
      <c r="M12" s="804">
        <v>27.248522506962143</v>
      </c>
      <c r="N12" s="804">
        <v>29.368522221026272</v>
      </c>
      <c r="O12" s="804">
        <v>41.366177075417212</v>
      </c>
      <c r="P12" s="804">
        <v>52.003265615051774</v>
      </c>
      <c r="Q12" s="806"/>
      <c r="R12" s="804">
        <v>66.472574004275415</v>
      </c>
      <c r="S12" s="804">
        <v>40.869565646299272</v>
      </c>
      <c r="T12" s="807">
        <v>95.287025961818813</v>
      </c>
      <c r="U12" s="808" t="s">
        <v>802</v>
      </c>
    </row>
    <row r="13" spans="1:21" x14ac:dyDescent="0.25">
      <c r="A13" s="254" t="s">
        <v>807</v>
      </c>
      <c r="C13" s="809">
        <v>87.899953644337117</v>
      </c>
      <c r="D13" s="809">
        <v>93.168440053417484</v>
      </c>
      <c r="E13" s="809">
        <v>95.834957556566977</v>
      </c>
      <c r="F13" s="809">
        <v>96.16072916446474</v>
      </c>
      <c r="G13" s="805"/>
      <c r="H13" s="809">
        <v>65.062427571632085</v>
      </c>
      <c r="I13" s="809">
        <v>67.532062231520712</v>
      </c>
      <c r="J13" s="809">
        <v>75.066113803585637</v>
      </c>
      <c r="K13" s="809">
        <v>77.554486653348775</v>
      </c>
      <c r="L13" s="805"/>
      <c r="M13" s="809">
        <v>25.796676372512422</v>
      </c>
      <c r="N13" s="809">
        <v>32.54732166460758</v>
      </c>
      <c r="O13" s="809">
        <v>43.076627406517837</v>
      </c>
      <c r="P13" s="809">
        <v>53.586129308768228</v>
      </c>
      <c r="Q13" s="806"/>
      <c r="R13" s="809">
        <v>62.729668821801013</v>
      </c>
      <c r="S13" s="809">
        <v>32.829116268637193</v>
      </c>
      <c r="T13" s="810">
        <v>95.509381800441091</v>
      </c>
      <c r="U13" s="811" t="s">
        <v>802</v>
      </c>
    </row>
    <row r="16" spans="1:21" ht="17.25" x14ac:dyDescent="0.3">
      <c r="E16" s="721" t="s">
        <v>808</v>
      </c>
      <c r="G16" s="5"/>
      <c r="H16" s="929" t="s">
        <v>811</v>
      </c>
      <c r="I16" s="929"/>
      <c r="J16" s="929"/>
      <c r="K16" s="929"/>
      <c r="L16" s="5"/>
      <c r="M16" s="929" t="s">
        <v>812</v>
      </c>
      <c r="N16" s="929"/>
      <c r="O16" s="929"/>
      <c r="P16" s="929"/>
    </row>
    <row r="17" spans="2:16" ht="15.75" x14ac:dyDescent="0.25">
      <c r="E17" s="796" t="s">
        <v>809</v>
      </c>
      <c r="G17" s="5"/>
      <c r="H17" s="35"/>
      <c r="I17" s="35"/>
      <c r="J17" s="35"/>
      <c r="K17" s="35"/>
      <c r="L17" s="5"/>
      <c r="M17" s="35"/>
      <c r="N17" s="35"/>
      <c r="O17" s="35"/>
      <c r="P17" s="35"/>
    </row>
    <row r="18" spans="2:16" ht="15.75" x14ac:dyDescent="0.25">
      <c r="G18" s="5"/>
      <c r="H18" s="5">
        <v>2019</v>
      </c>
      <c r="I18" s="5">
        <v>2020</v>
      </c>
      <c r="J18" s="5">
        <v>2021</v>
      </c>
      <c r="K18" s="5">
        <v>2022</v>
      </c>
      <c r="L18" s="5"/>
      <c r="M18" s="5">
        <v>2019</v>
      </c>
      <c r="N18" s="5">
        <v>2020</v>
      </c>
      <c r="O18" s="5">
        <v>2021</v>
      </c>
      <c r="P18" s="5">
        <v>2022</v>
      </c>
    </row>
    <row r="19" spans="2:16" ht="15.75" x14ac:dyDescent="0.25">
      <c r="B19" s="798"/>
      <c r="E19" s="812" t="s">
        <v>801</v>
      </c>
      <c r="F19" s="813"/>
      <c r="G19" s="814"/>
      <c r="H19" s="815">
        <v>77.680659362321208</v>
      </c>
      <c r="I19" s="815">
        <v>84.760348135012492</v>
      </c>
      <c r="J19" s="815">
        <v>90.722372682826375</v>
      </c>
      <c r="K19" s="816">
        <v>92.360905567003982</v>
      </c>
      <c r="L19" s="5"/>
      <c r="M19" s="816">
        <v>61.255246463018253</v>
      </c>
      <c r="N19" s="816">
        <v>67.61319032707614</v>
      </c>
      <c r="O19" s="816">
        <v>77.712360744434605</v>
      </c>
      <c r="P19" s="816">
        <v>82.900657585067464</v>
      </c>
    </row>
    <row r="20" spans="2:16" x14ac:dyDescent="0.25">
      <c r="E20" t="s">
        <v>803</v>
      </c>
      <c r="G20" s="716"/>
      <c r="H20" s="76">
        <v>77.543648554119699</v>
      </c>
      <c r="I20" s="817">
        <v>83.608466034677818</v>
      </c>
      <c r="J20" s="817">
        <v>89.595874766751223</v>
      </c>
      <c r="K20" s="817">
        <v>91.596442021986817</v>
      </c>
      <c r="M20" s="817">
        <v>62.469775240915361</v>
      </c>
      <c r="N20" s="817">
        <v>69.895255117603952</v>
      </c>
      <c r="O20" s="817">
        <v>78.759804179497038</v>
      </c>
      <c r="P20" s="817">
        <v>83.332946959311769</v>
      </c>
    </row>
    <row r="21" spans="2:16" x14ac:dyDescent="0.25">
      <c r="E21" s="256" t="s">
        <v>804</v>
      </c>
      <c r="F21" s="256"/>
      <c r="G21" s="818"/>
      <c r="H21" s="819">
        <v>71.752343105721621</v>
      </c>
      <c r="I21" s="817">
        <v>80.242635701518594</v>
      </c>
      <c r="J21" s="817">
        <v>88.159425290878602</v>
      </c>
      <c r="K21" s="817">
        <v>89.896663261850804</v>
      </c>
      <c r="M21" s="817">
        <v>54.989854061975585</v>
      </c>
      <c r="N21" s="817">
        <v>62.433956940047949</v>
      </c>
      <c r="O21" s="817">
        <v>74.645921412167908</v>
      </c>
      <c r="P21" s="817">
        <v>80.419075508847442</v>
      </c>
    </row>
    <row r="22" spans="2:16" x14ac:dyDescent="0.25">
      <c r="E22" s="256" t="s">
        <v>805</v>
      </c>
      <c r="F22" s="256"/>
      <c r="G22" s="818"/>
      <c r="H22" s="819">
        <v>79.685013996845697</v>
      </c>
      <c r="I22" s="817">
        <v>86.108877694680217</v>
      </c>
      <c r="J22" s="817">
        <v>92.169103040429718</v>
      </c>
      <c r="K22" s="817">
        <v>93.635681250426217</v>
      </c>
      <c r="M22" s="817">
        <v>63.183738161704817</v>
      </c>
      <c r="N22" s="817">
        <v>68.091202057274927</v>
      </c>
      <c r="O22" s="817">
        <v>78.700562676682964</v>
      </c>
      <c r="P22" s="817">
        <v>83.453752341336056</v>
      </c>
    </row>
    <row r="23" spans="2:16" x14ac:dyDescent="0.25">
      <c r="E23" s="256" t="s">
        <v>806</v>
      </c>
      <c r="F23" s="256"/>
      <c r="G23" s="818"/>
      <c r="H23" s="819">
        <v>80.105217916287742</v>
      </c>
      <c r="I23" s="817">
        <v>86.963105771456384</v>
      </c>
      <c r="J23" s="817">
        <v>92.011220954738391</v>
      </c>
      <c r="K23" s="817">
        <v>93.609801752051354</v>
      </c>
      <c r="M23" s="817">
        <v>60.667801703190449</v>
      </c>
      <c r="N23" s="817">
        <v>65.640369618579612</v>
      </c>
      <c r="O23" s="817">
        <v>75.677879409600735</v>
      </c>
      <c r="P23" s="817">
        <v>82.120615724050936</v>
      </c>
    </row>
    <row r="24" spans="2:16" x14ac:dyDescent="0.25">
      <c r="E24" s="820" t="s">
        <v>807</v>
      </c>
      <c r="F24" s="820"/>
      <c r="G24" s="821"/>
      <c r="H24" s="822">
        <v>80.488407815016487</v>
      </c>
      <c r="I24" s="822">
        <v>89.236323889326115</v>
      </c>
      <c r="J24" s="822">
        <v>93.331495578167861</v>
      </c>
      <c r="K24" s="822">
        <v>94.240209093568581</v>
      </c>
      <c r="M24" s="822">
        <v>67.207219148840437</v>
      </c>
      <c r="N24" s="822">
        <v>74.223753509972596</v>
      </c>
      <c r="O24" s="822">
        <v>82.85966718761749</v>
      </c>
      <c r="P24" s="822">
        <v>86.968789443258444</v>
      </c>
    </row>
    <row r="26" spans="2:16" x14ac:dyDescent="0.25">
      <c r="E26" s="823" t="s">
        <v>810</v>
      </c>
    </row>
  </sheetData>
  <mergeCells count="6">
    <mergeCell ref="C5:F5"/>
    <mergeCell ref="H5:K5"/>
    <mergeCell ref="M5:P5"/>
    <mergeCell ref="R5:U5"/>
    <mergeCell ref="H16:K16"/>
    <mergeCell ref="M16:P16"/>
  </mergeCells>
  <pageMargins left="0.11811023622047245" right="0.11811023622047245"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00FF"/>
  </sheetPr>
  <dimension ref="A1:O34"/>
  <sheetViews>
    <sheetView showGridLines="0" zoomScaleNormal="100" workbookViewId="0">
      <selection activeCell="A22" sqref="A22"/>
    </sheetView>
  </sheetViews>
  <sheetFormatPr defaultColWidth="9.140625" defaultRowHeight="15.75" x14ac:dyDescent="0.25"/>
  <cols>
    <col min="1" max="1" width="46.140625" style="6" customWidth="1"/>
    <col min="2" max="9" width="10.5703125" style="6" customWidth="1"/>
    <col min="10" max="16384" width="9.140625" style="6"/>
  </cols>
  <sheetData>
    <row r="1" spans="1:15" ht="21" x14ac:dyDescent="0.35">
      <c r="A1" s="2" t="str">
        <f>+'Indice-Index'!A16</f>
        <v>1.10   Linee complessive - Total lines</v>
      </c>
      <c r="B1" s="94"/>
      <c r="C1" s="94"/>
      <c r="D1" s="94"/>
      <c r="E1" s="94"/>
      <c r="F1" s="94"/>
      <c r="G1" s="94"/>
      <c r="H1" s="94"/>
      <c r="I1" s="94"/>
    </row>
    <row r="2" spans="1:15" ht="16.5" customHeight="1" x14ac:dyDescent="0.25"/>
    <row r="3" spans="1:15" ht="16.5" customHeight="1" x14ac:dyDescent="0.25"/>
    <row r="4" spans="1:15" x14ac:dyDescent="0.25">
      <c r="B4" s="280">
        <f>'1.1'!B4</f>
        <v>43435</v>
      </c>
      <c r="C4" s="280">
        <f>'1.1'!C4</f>
        <v>43800</v>
      </c>
      <c r="D4" s="280">
        <f>'1.1'!D4</f>
        <v>44166</v>
      </c>
      <c r="E4" s="280">
        <f>'1.1'!E4</f>
        <v>44531</v>
      </c>
      <c r="F4" s="280">
        <f>'1.1'!F4</f>
        <v>44621</v>
      </c>
      <c r="G4" s="280">
        <f>'1.1'!G4</f>
        <v>44713</v>
      </c>
      <c r="H4" s="280">
        <f>'1.1'!H4</f>
        <v>44805</v>
      </c>
      <c r="I4" s="280">
        <f>'1.1'!I4</f>
        <v>44896</v>
      </c>
      <c r="K4" s="931" t="s">
        <v>852</v>
      </c>
      <c r="L4" s="931"/>
      <c r="N4" s="931" t="s">
        <v>850</v>
      </c>
      <c r="O4" s="931"/>
    </row>
    <row r="5" spans="1:15" x14ac:dyDescent="0.25">
      <c r="A5" s="5" t="s">
        <v>44</v>
      </c>
      <c r="B5" s="281" t="str">
        <f>'1.1'!B5</f>
        <v>dec-18</v>
      </c>
      <c r="C5" s="281" t="str">
        <f>'1.1'!C5</f>
        <v>dec-19</v>
      </c>
      <c r="D5" s="281" t="str">
        <f>'1.1'!D5</f>
        <v>dec-20</v>
      </c>
      <c r="E5" s="281" t="str">
        <f>'1.1'!E5</f>
        <v>dec-21</v>
      </c>
      <c r="F5" s="281">
        <f>'1.1'!F5</f>
        <v>44621</v>
      </c>
      <c r="G5" s="281" t="str">
        <f>'1.1'!G5</f>
        <v>jun-22</v>
      </c>
      <c r="H5" s="281" t="str">
        <f>'1.1'!H5</f>
        <v>sept-22</v>
      </c>
      <c r="I5" s="281" t="str">
        <f>'1.1'!I5</f>
        <v>dec-22</v>
      </c>
      <c r="K5" s="932" t="s">
        <v>849</v>
      </c>
      <c r="L5" s="932"/>
      <c r="N5" s="932" t="s">
        <v>851</v>
      </c>
      <c r="O5" s="932"/>
    </row>
    <row r="6" spans="1:15" ht="20.25" customHeight="1" x14ac:dyDescent="0.25">
      <c r="K6" s="8" t="s">
        <v>848</v>
      </c>
      <c r="L6" s="8" t="s">
        <v>7</v>
      </c>
      <c r="M6" s="8"/>
      <c r="N6" s="8" t="s">
        <v>848</v>
      </c>
      <c r="O6" s="8" t="s">
        <v>7</v>
      </c>
    </row>
    <row r="7" spans="1:15" x14ac:dyDescent="0.25">
      <c r="A7" s="50" t="s">
        <v>63</v>
      </c>
      <c r="B7" s="63">
        <v>82.592419410000019</v>
      </c>
      <c r="C7" s="63">
        <v>79.597418209999987</v>
      </c>
      <c r="D7" s="63">
        <v>77.62776147000001</v>
      </c>
      <c r="E7" s="63">
        <v>78.016386089999997</v>
      </c>
      <c r="F7" s="63">
        <v>78.013413670000006</v>
      </c>
      <c r="G7" s="63">
        <v>78.148540920000002</v>
      </c>
      <c r="H7" s="63">
        <v>78.506826529999998</v>
      </c>
      <c r="I7" s="63">
        <v>78.401402379999993</v>
      </c>
      <c r="J7" s="23"/>
      <c r="K7" s="839">
        <f>(I7-H7)*1000</f>
        <v>-105.4241500000046</v>
      </c>
      <c r="L7" s="840">
        <f>(K7*1000)/(H7*1000000)*100</f>
        <v>-0.13428660240102638</v>
      </c>
      <c r="M7" s="145"/>
      <c r="N7" s="839">
        <f>(I7-E7)*1000</f>
        <v>385.01628999999582</v>
      </c>
      <c r="O7" s="840">
        <f>(N7*1000)/(E7*1000000)*100</f>
        <v>0.49350695321344357</v>
      </c>
    </row>
    <row r="8" spans="1:15" x14ac:dyDescent="0.25">
      <c r="A8" s="50" t="s">
        <v>52</v>
      </c>
      <c r="B8" s="63">
        <v>21.049775919999988</v>
      </c>
      <c r="C8" s="63">
        <v>24.254348180000008</v>
      </c>
      <c r="D8" s="63">
        <v>26.345401059999986</v>
      </c>
      <c r="E8" s="63">
        <v>28.082687300000003</v>
      </c>
      <c r="F8" s="63">
        <v>28.45942454999998</v>
      </c>
      <c r="G8" s="63">
        <v>28.821979049999996</v>
      </c>
      <c r="H8" s="63">
        <v>28.628880080000016</v>
      </c>
      <c r="I8" s="63">
        <v>28.821806180000024</v>
      </c>
      <c r="J8" s="23"/>
      <c r="K8" s="839">
        <f t="shared" ref="K8:K9" si="0">(I8-H8)*1000</f>
        <v>192.9261000000082</v>
      </c>
      <c r="L8" s="840">
        <f t="shared" ref="L8:L9" si="1">(K8*1000)/(H8*1000000)*100</f>
        <v>0.67388629754604112</v>
      </c>
      <c r="M8" s="145"/>
      <c r="N8" s="839">
        <f t="shared" ref="N8:N9" si="2">(I8-E8)*1000</f>
        <v>739.11888000002079</v>
      </c>
      <c r="O8" s="840">
        <f t="shared" ref="O8:O9" si="3">(N8*1000)/(E8*1000000)*100</f>
        <v>2.6319378630122081</v>
      </c>
    </row>
    <row r="9" spans="1:15" x14ac:dyDescent="0.25">
      <c r="A9" s="57" t="s">
        <v>66</v>
      </c>
      <c r="B9" s="64">
        <f>+B8+B7</f>
        <v>103.64219533000001</v>
      </c>
      <c r="C9" s="64">
        <f t="shared" ref="C9:I9" si="4">+C8+C7</f>
        <v>103.85176638999999</v>
      </c>
      <c r="D9" s="64">
        <f t="shared" si="4"/>
        <v>103.97316253</v>
      </c>
      <c r="E9" s="64">
        <f t="shared" si="4"/>
        <v>106.09907339</v>
      </c>
      <c r="F9" s="64">
        <f t="shared" si="4"/>
        <v>106.47283821999999</v>
      </c>
      <c r="G9" s="64">
        <f t="shared" si="4"/>
        <v>106.97051997</v>
      </c>
      <c r="H9" s="64">
        <f t="shared" si="4"/>
        <v>107.13570661000001</v>
      </c>
      <c r="I9" s="64">
        <f t="shared" si="4"/>
        <v>107.22320856000002</v>
      </c>
      <c r="J9" s="23"/>
      <c r="K9" s="839">
        <f t="shared" si="0"/>
        <v>87.501950000003603</v>
      </c>
      <c r="L9" s="840">
        <f t="shared" si="1"/>
        <v>8.1673937446954031E-2</v>
      </c>
      <c r="M9" s="145"/>
      <c r="N9" s="839">
        <f t="shared" si="2"/>
        <v>1124.1351700000166</v>
      </c>
      <c r="O9" s="840">
        <f t="shared" si="3"/>
        <v>1.0595145971425308</v>
      </c>
    </row>
    <row r="10" spans="1:15" ht="18" customHeight="1" x14ac:dyDescent="0.25">
      <c r="A10" s="930" t="s">
        <v>64</v>
      </c>
      <c r="B10" s="930"/>
      <c r="C10" s="930"/>
      <c r="D10" s="930"/>
      <c r="E10" s="930"/>
      <c r="F10" s="930"/>
      <c r="G10" s="930"/>
      <c r="H10" s="930"/>
      <c r="I10" s="930"/>
      <c r="J10" s="23"/>
      <c r="K10" s="23"/>
      <c r="L10" s="23"/>
      <c r="M10" s="7"/>
    </row>
    <row r="11" spans="1:15" ht="18" customHeight="1" x14ac:dyDescent="0.25">
      <c r="A11" s="125" t="s">
        <v>65</v>
      </c>
      <c r="B11" s="126"/>
      <c r="C11" s="126"/>
      <c r="D11" s="126"/>
      <c r="E11" s="126"/>
      <c r="F11" s="126"/>
      <c r="G11" s="126"/>
      <c r="H11" s="126"/>
      <c r="I11" s="126"/>
      <c r="J11" s="23"/>
      <c r="K11" s="23"/>
      <c r="L11" s="23"/>
      <c r="M11" s="7"/>
    </row>
    <row r="12" spans="1:15" ht="4.5" customHeight="1" x14ac:dyDescent="0.25"/>
    <row r="13" spans="1:15" ht="15.75" customHeight="1" x14ac:dyDescent="0.25"/>
    <row r="14" spans="1:15" x14ac:dyDescent="0.25">
      <c r="A14" s="47" t="s">
        <v>53</v>
      </c>
      <c r="B14" s="4"/>
      <c r="D14" s="35" t="str">
        <f>'1.1'!L4</f>
        <v>12/2022 (%)</v>
      </c>
      <c r="G14" s="35" t="str">
        <f>'1.1'!O4</f>
        <v>Var/Chg. vs 12/2021 (p.p.)</v>
      </c>
    </row>
    <row r="15" spans="1:15" x14ac:dyDescent="0.25">
      <c r="D15" s="15"/>
      <c r="E15" s="14"/>
      <c r="F15" s="12"/>
      <c r="G15" s="15"/>
      <c r="H15" s="12"/>
    </row>
    <row r="16" spans="1:15" ht="6" customHeight="1" x14ac:dyDescent="0.25">
      <c r="D16" s="11"/>
      <c r="E16" s="14"/>
      <c r="G16" s="15"/>
      <c r="H16" s="12"/>
    </row>
    <row r="17" spans="1:8" x14ac:dyDescent="0.25">
      <c r="A17" s="5" t="s">
        <v>57</v>
      </c>
      <c r="D17" s="11"/>
      <c r="E17" s="14"/>
      <c r="G17" s="15"/>
      <c r="H17" s="12"/>
    </row>
    <row r="18" spans="1:8" x14ac:dyDescent="0.25">
      <c r="A18" s="50" t="s">
        <v>56</v>
      </c>
      <c r="B18" s="50"/>
      <c r="C18" s="50"/>
      <c r="D18" s="49">
        <v>28.358672910804373</v>
      </c>
      <c r="E18" s="123"/>
      <c r="F18" s="123"/>
      <c r="G18" s="49">
        <v>-0.35627909260444923</v>
      </c>
    </row>
    <row r="19" spans="1:8" x14ac:dyDescent="0.25">
      <c r="A19" s="50" t="s">
        <v>4</v>
      </c>
      <c r="B19" s="50"/>
      <c r="C19" s="50"/>
      <c r="D19" s="49">
        <v>27.484634619480925</v>
      </c>
      <c r="E19" s="123"/>
      <c r="F19" s="123"/>
      <c r="G19" s="49">
        <v>-0.87646895905052347</v>
      </c>
    </row>
    <row r="20" spans="1:8" x14ac:dyDescent="0.25">
      <c r="A20" s="50" t="s">
        <v>55</v>
      </c>
      <c r="B20" s="50"/>
      <c r="C20" s="50"/>
      <c r="D20" s="49">
        <v>24.24848160130454</v>
      </c>
      <c r="E20" s="123"/>
      <c r="F20" s="123"/>
      <c r="G20" s="49">
        <v>-0.32289227316054436</v>
      </c>
    </row>
    <row r="21" spans="1:8" x14ac:dyDescent="0.25">
      <c r="A21" s="50" t="s">
        <v>111</v>
      </c>
      <c r="B21" s="50"/>
      <c r="C21" s="50"/>
      <c r="D21" s="49">
        <v>8.9225085953723298</v>
      </c>
      <c r="E21" s="123"/>
      <c r="F21" s="123"/>
      <c r="G21" s="49">
        <v>0.90641596774188926</v>
      </c>
    </row>
    <row r="22" spans="1:8" x14ac:dyDescent="0.25">
      <c r="A22" s="50" t="s">
        <v>422</v>
      </c>
      <c r="B22" s="50"/>
      <c r="C22" s="50"/>
      <c r="D22" s="49">
        <v>4.1585306575720322</v>
      </c>
      <c r="E22" s="123"/>
      <c r="F22" s="123"/>
      <c r="G22" s="49">
        <v>-1.376402753614947E-2</v>
      </c>
    </row>
    <row r="23" spans="1:8" x14ac:dyDescent="0.25">
      <c r="A23" s="50" t="s">
        <v>112</v>
      </c>
      <c r="B23" s="50"/>
      <c r="C23" s="50"/>
      <c r="D23" s="49">
        <v>6.8271716154657849</v>
      </c>
      <c r="E23" s="123"/>
      <c r="F23" s="123"/>
      <c r="G23" s="49">
        <v>0.66298838460976572</v>
      </c>
    </row>
    <row r="24" spans="1:8" x14ac:dyDescent="0.25">
      <c r="A24" s="57" t="s">
        <v>66</v>
      </c>
      <c r="B24" s="50"/>
      <c r="C24" s="64"/>
      <c r="D24" s="71">
        <f>SUM(D18:D23)</f>
        <v>100</v>
      </c>
      <c r="E24" s="123"/>
      <c r="F24" s="123"/>
      <c r="G24" s="71">
        <f>SUM(G18:G23)</f>
        <v>-1.1546319456101628E-14</v>
      </c>
    </row>
    <row r="25" spans="1:8" ht="15" customHeight="1" x14ac:dyDescent="0.25">
      <c r="D25" s="81"/>
      <c r="E25" s="123"/>
      <c r="F25" s="123"/>
      <c r="G25" s="13"/>
    </row>
    <row r="26" spans="1:8" x14ac:dyDescent="0.25">
      <c r="A26" s="5" t="s">
        <v>54</v>
      </c>
      <c r="D26" s="13"/>
      <c r="E26" s="13"/>
      <c r="F26" s="13"/>
      <c r="G26" s="13"/>
    </row>
    <row r="27" spans="1:8" x14ac:dyDescent="0.25">
      <c r="A27" s="50" t="s">
        <v>55</v>
      </c>
      <c r="B27" s="50"/>
      <c r="C27" s="50"/>
      <c r="D27" s="49">
        <v>25.637296514899404</v>
      </c>
      <c r="E27" s="124"/>
      <c r="F27" s="124"/>
      <c r="G27" s="49">
        <v>-0.89559104556821723</v>
      </c>
    </row>
    <row r="28" spans="1:8" x14ac:dyDescent="0.25">
      <c r="A28" s="50" t="s">
        <v>56</v>
      </c>
      <c r="B28" s="50"/>
      <c r="C28" s="50"/>
      <c r="D28" s="49">
        <v>24.668743686826897</v>
      </c>
      <c r="E28" s="124"/>
      <c r="F28" s="124"/>
      <c r="G28" s="49">
        <v>-0.9028906836571835</v>
      </c>
    </row>
    <row r="29" spans="1:8" x14ac:dyDescent="0.25">
      <c r="A29" s="50" t="s">
        <v>4</v>
      </c>
      <c r="B29" s="50"/>
      <c r="C29" s="50"/>
      <c r="D29" s="49">
        <v>22.578578396087103</v>
      </c>
      <c r="E29" s="124"/>
      <c r="F29" s="124"/>
      <c r="G29" s="49">
        <v>-0.45011467779378123</v>
      </c>
    </row>
    <row r="30" spans="1:8" x14ac:dyDescent="0.25">
      <c r="A30" s="50" t="s">
        <v>111</v>
      </c>
      <c r="B30" s="50"/>
      <c r="C30" s="50"/>
      <c r="D30" s="49">
        <v>12.202587848658837</v>
      </c>
      <c r="E30" s="124"/>
      <c r="F30" s="124"/>
      <c r="G30" s="49">
        <v>1.3010318727275756</v>
      </c>
    </row>
    <row r="31" spans="1:8" x14ac:dyDescent="0.25">
      <c r="A31" s="50" t="s">
        <v>422</v>
      </c>
      <c r="B31" s="50"/>
      <c r="C31" s="50"/>
      <c r="D31" s="49">
        <v>5.5992263744504722</v>
      </c>
      <c r="E31" s="124"/>
      <c r="F31" s="124"/>
      <c r="G31" s="49">
        <v>-6.0396717814823475E-3</v>
      </c>
    </row>
    <row r="32" spans="1:8" x14ac:dyDescent="0.25">
      <c r="A32" s="50" t="s">
        <v>124</v>
      </c>
      <c r="B32" s="50"/>
      <c r="C32" s="50"/>
      <c r="D32" s="49">
        <v>9.3135671790772889</v>
      </c>
      <c r="E32" s="124"/>
      <c r="F32" s="124"/>
      <c r="G32" s="49">
        <v>0.95360420607308605</v>
      </c>
    </row>
    <row r="33" spans="1:7" x14ac:dyDescent="0.25">
      <c r="A33" s="57" t="s">
        <v>66</v>
      </c>
      <c r="B33" s="50"/>
      <c r="C33" s="50"/>
      <c r="D33" s="71">
        <f>SUM(D27:D32)</f>
        <v>100</v>
      </c>
      <c r="E33" s="123"/>
      <c r="F33" s="123"/>
      <c r="G33" s="71">
        <f>SUM(G27:G32)</f>
        <v>-2.6645352591003757E-15</v>
      </c>
    </row>
    <row r="34" spans="1:7" ht="6" customHeight="1" x14ac:dyDescent="0.25"/>
  </sheetData>
  <mergeCells count="5">
    <mergeCell ref="A10:I10"/>
    <mergeCell ref="K4:L4"/>
    <mergeCell ref="K5:L5"/>
    <mergeCell ref="N4:O4"/>
    <mergeCell ref="N5:O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00FF"/>
  </sheetPr>
  <dimension ref="A1:I30"/>
  <sheetViews>
    <sheetView showGridLines="0" zoomScale="90" zoomScaleNormal="90" workbookViewId="0">
      <selection activeCell="A28" sqref="A28"/>
    </sheetView>
  </sheetViews>
  <sheetFormatPr defaultColWidth="9.140625" defaultRowHeight="15.75" x14ac:dyDescent="0.25"/>
  <cols>
    <col min="1" max="1" width="46.85546875" style="6" customWidth="1"/>
    <col min="2" max="6" width="11.85546875" style="6" customWidth="1"/>
    <col min="7" max="16384" width="9.140625" style="6"/>
  </cols>
  <sheetData>
    <row r="1" spans="1:9" ht="21" x14ac:dyDescent="0.35">
      <c r="A1" s="2" t="str">
        <f>+'Indice-Index'!A17</f>
        <v>1.11   Sim "human" per tipologia di clientela - "human" Sim by customer type</v>
      </c>
      <c r="B1" s="94"/>
      <c r="C1" s="94"/>
      <c r="D1" s="94"/>
      <c r="E1" s="94"/>
      <c r="F1" s="94"/>
      <c r="G1" s="9"/>
      <c r="H1" s="9"/>
      <c r="I1" s="9"/>
    </row>
    <row r="4" spans="1:9" x14ac:dyDescent="0.25">
      <c r="B4" s="282">
        <f>'1.1'!B4</f>
        <v>43435</v>
      </c>
      <c r="C4" s="282">
        <f>'1.1'!C4</f>
        <v>43800</v>
      </c>
      <c r="D4" s="282">
        <f>'1.1'!D4</f>
        <v>44166</v>
      </c>
      <c r="E4" s="282">
        <f>'1.1'!E4</f>
        <v>44531</v>
      </c>
      <c r="F4" s="282">
        <f>'1.1'!I4</f>
        <v>44896</v>
      </c>
      <c r="G4" s="17"/>
      <c r="H4" s="17"/>
    </row>
    <row r="5" spans="1:9" x14ac:dyDescent="0.25">
      <c r="B5" s="283" t="str">
        <f>'1.1'!B5</f>
        <v>dec-18</v>
      </c>
      <c r="C5" s="283" t="str">
        <f>'1.1'!C5</f>
        <v>dec-19</v>
      </c>
      <c r="D5" s="283" t="str">
        <f>'1.1'!D5</f>
        <v>dec-20</v>
      </c>
      <c r="E5" s="283" t="str">
        <f>'1.1'!E5</f>
        <v>dec-21</v>
      </c>
      <c r="F5" s="283" t="str">
        <f>'1.1'!I5</f>
        <v>dec-22</v>
      </c>
      <c r="G5" s="26"/>
      <c r="H5" s="26"/>
    </row>
    <row r="7" spans="1:9" x14ac:dyDescent="0.25">
      <c r="A7" s="57" t="s">
        <v>94</v>
      </c>
      <c r="B7" s="64">
        <f>'1.10'!B7</f>
        <v>82.592419410000019</v>
      </c>
      <c r="C7" s="64">
        <f>'1.10'!C7</f>
        <v>79.597418209999987</v>
      </c>
      <c r="D7" s="64">
        <f>'1.10'!D7</f>
        <v>77.62776147000001</v>
      </c>
      <c r="E7" s="64">
        <f>'1.10'!E7</f>
        <v>78.016386089999997</v>
      </c>
      <c r="F7" s="64">
        <f>'1.10'!I7</f>
        <v>78.401402379999993</v>
      </c>
    </row>
    <row r="8" spans="1:9" x14ac:dyDescent="0.25">
      <c r="B8" s="27"/>
      <c r="C8" s="27"/>
      <c r="D8" s="27"/>
      <c r="E8" s="27"/>
      <c r="F8" s="27"/>
    </row>
    <row r="9" spans="1:9" x14ac:dyDescent="0.25">
      <c r="A9" s="5" t="s">
        <v>7</v>
      </c>
      <c r="B9" s="27"/>
      <c r="C9" s="27"/>
      <c r="D9" s="27"/>
      <c r="E9" s="27"/>
      <c r="F9" s="27"/>
    </row>
    <row r="10" spans="1:9" x14ac:dyDescent="0.25">
      <c r="A10" s="177" t="s">
        <v>81</v>
      </c>
      <c r="B10" s="285">
        <v>11.526287353301038</v>
      </c>
      <c r="C10" s="285">
        <v>11.858067085917359</v>
      </c>
      <c r="D10" s="285">
        <v>12.647764129875291</v>
      </c>
      <c r="E10" s="285">
        <v>12.991529674686067</v>
      </c>
      <c r="F10" s="285">
        <v>13.133642861722988</v>
      </c>
    </row>
    <row r="11" spans="1:9" x14ac:dyDescent="0.25">
      <c r="A11" s="139" t="s">
        <v>82</v>
      </c>
      <c r="B11" s="290">
        <v>88.473712646698957</v>
      </c>
      <c r="C11" s="290">
        <v>88.141932914082645</v>
      </c>
      <c r="D11" s="290">
        <v>87.352235870124701</v>
      </c>
      <c r="E11" s="290">
        <v>87.008470325313937</v>
      </c>
      <c r="F11" s="290">
        <v>86.86635713827701</v>
      </c>
    </row>
    <row r="12" spans="1:9" x14ac:dyDescent="0.25">
      <c r="A12" s="252" t="s">
        <v>66</v>
      </c>
      <c r="B12" s="289">
        <f>+B11+B10</f>
        <v>100</v>
      </c>
      <c r="C12" s="289">
        <f>+C11+C10</f>
        <v>100</v>
      </c>
      <c r="D12" s="289">
        <f>+D11+D10</f>
        <v>100</v>
      </c>
      <c r="E12" s="289">
        <f>+E11+E10</f>
        <v>100</v>
      </c>
      <c r="F12" s="289">
        <f>+F11+F10</f>
        <v>100</v>
      </c>
    </row>
    <row r="14" spans="1:9" x14ac:dyDescent="0.25">
      <c r="C14" s="35" t="str">
        <f>+'1.10'!D14</f>
        <v>12/2022 (%)</v>
      </c>
      <c r="D14" s="13"/>
      <c r="E14" s="13"/>
      <c r="F14" s="35" t="str">
        <f>+'1.10'!G14</f>
        <v>Var/Chg. vs 12/2021 (p.p.)</v>
      </c>
    </row>
    <row r="15" spans="1:9" x14ac:dyDescent="0.25">
      <c r="A15" s="5" t="s">
        <v>95</v>
      </c>
    </row>
    <row r="16" spans="1:9" x14ac:dyDescent="0.25">
      <c r="A16" s="177" t="s">
        <v>55</v>
      </c>
      <c r="B16" s="177"/>
      <c r="C16" s="286">
        <v>26.253794061443493</v>
      </c>
      <c r="D16" s="123"/>
      <c r="E16" s="123"/>
      <c r="F16" s="286">
        <v>-1.0116808768665706</v>
      </c>
    </row>
    <row r="17" spans="1:6" x14ac:dyDescent="0.25">
      <c r="A17" s="139" t="s">
        <v>56</v>
      </c>
      <c r="B17" s="139"/>
      <c r="C17" s="288">
        <v>22.55310594353185</v>
      </c>
      <c r="D17" s="123"/>
      <c r="E17" s="123"/>
      <c r="F17" s="288">
        <v>-1.047990187122096</v>
      </c>
    </row>
    <row r="18" spans="1:6" x14ac:dyDescent="0.25">
      <c r="A18" s="139" t="s">
        <v>4</v>
      </c>
      <c r="B18" s="139"/>
      <c r="C18" s="288">
        <v>20.766285641040419</v>
      </c>
      <c r="D18" s="123"/>
      <c r="E18" s="123"/>
      <c r="F18" s="288">
        <v>-0.57002052343205278</v>
      </c>
    </row>
    <row r="19" spans="1:6" x14ac:dyDescent="0.25">
      <c r="A19" s="139" t="s">
        <v>111</v>
      </c>
      <c r="B19" s="139"/>
      <c r="C19" s="288">
        <v>14.047541822473706</v>
      </c>
      <c r="D19" s="123"/>
      <c r="E19" s="123"/>
      <c r="F19" s="288">
        <v>1.5182375660355802</v>
      </c>
    </row>
    <row r="20" spans="1:6" x14ac:dyDescent="0.25">
      <c r="A20" s="139" t="s">
        <v>422</v>
      </c>
      <c r="B20" s="139"/>
      <c r="C20" s="288">
        <v>6.0729709646392616</v>
      </c>
      <c r="D20" s="123"/>
      <c r="E20" s="123"/>
      <c r="F20" s="288">
        <v>1.8210094884664407E-2</v>
      </c>
    </row>
    <row r="21" spans="1:6" x14ac:dyDescent="0.25">
      <c r="A21" s="139" t="s">
        <v>124</v>
      </c>
      <c r="B21" s="139"/>
      <c r="C21" s="288">
        <v>10.306301566871273</v>
      </c>
      <c r="D21" s="123"/>
      <c r="E21" s="123"/>
      <c r="F21" s="288">
        <v>1.0932439265004597</v>
      </c>
    </row>
    <row r="22" spans="1:6" x14ac:dyDescent="0.25">
      <c r="A22" s="252" t="s">
        <v>66</v>
      </c>
      <c r="B22" s="90"/>
      <c r="C22" s="287">
        <f>SUM(C16:C21)</f>
        <v>100</v>
      </c>
      <c r="D22" s="81"/>
      <c r="E22" s="81"/>
      <c r="F22" s="287">
        <f>SUM(F16:F21)</f>
        <v>-1.5099033134902129E-14</v>
      </c>
    </row>
    <row r="23" spans="1:6" x14ac:dyDescent="0.25">
      <c r="C23" s="13"/>
      <c r="D23" s="13"/>
      <c r="E23" s="13"/>
      <c r="F23" s="13"/>
    </row>
    <row r="24" spans="1:6" x14ac:dyDescent="0.25">
      <c r="A24" s="5" t="s">
        <v>96</v>
      </c>
      <c r="C24" s="11"/>
      <c r="D24" s="14"/>
      <c r="E24" s="14"/>
      <c r="F24" s="15"/>
    </row>
    <row r="25" spans="1:6" x14ac:dyDescent="0.25">
      <c r="A25" s="177" t="s">
        <v>56</v>
      </c>
      <c r="B25" s="177"/>
      <c r="C25" s="286">
        <v>38.661643122206854</v>
      </c>
      <c r="D25" s="123"/>
      <c r="E25" s="123"/>
      <c r="F25" s="286">
        <v>-0.1073222984639628</v>
      </c>
    </row>
    <row r="26" spans="1:6" x14ac:dyDescent="0.25">
      <c r="A26" s="139" t="s">
        <v>4</v>
      </c>
      <c r="B26" s="139"/>
      <c r="C26" s="288">
        <v>34.565143841520921</v>
      </c>
      <c r="D26" s="123"/>
      <c r="E26" s="123"/>
      <c r="F26" s="288">
        <v>0.20198901652445755</v>
      </c>
    </row>
    <row r="27" spans="1:6" x14ac:dyDescent="0.25">
      <c r="A27" s="139" t="s">
        <v>55</v>
      </c>
      <c r="B27" s="139"/>
      <c r="C27" s="288">
        <v>21.559760935715524</v>
      </c>
      <c r="D27" s="123"/>
      <c r="E27" s="123"/>
      <c r="F27" s="288">
        <v>-6.6752339212563072E-2</v>
      </c>
    </row>
    <row r="28" spans="1:6" x14ac:dyDescent="0.25">
      <c r="A28" s="139" t="s">
        <v>422</v>
      </c>
      <c r="B28" s="139"/>
      <c r="C28" s="288">
        <v>2.4658636664083753</v>
      </c>
      <c r="D28" s="123"/>
      <c r="E28" s="123"/>
      <c r="F28" s="288">
        <v>-0.12899036575126122</v>
      </c>
    </row>
    <row r="29" spans="1:6" x14ac:dyDescent="0.25">
      <c r="A29" s="139" t="s">
        <v>124</v>
      </c>
      <c r="B29" s="139"/>
      <c r="C29" s="288">
        <v>2.7475884341483363</v>
      </c>
      <c r="D29" s="123"/>
      <c r="E29" s="123"/>
      <c r="F29" s="288">
        <v>0.10107598690332775</v>
      </c>
    </row>
    <row r="30" spans="1:6" x14ac:dyDescent="0.25">
      <c r="A30" s="252" t="s">
        <v>66</v>
      </c>
      <c r="B30" s="90"/>
      <c r="C30" s="287">
        <f>SUM(C25:C29)</f>
        <v>100.00000000000001</v>
      </c>
      <c r="D30" s="81"/>
      <c r="E30" s="81"/>
      <c r="F30" s="287">
        <f>SUM(F25:F29)</f>
        <v>-1.7763568394002505E-15</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00FF"/>
  </sheetPr>
  <dimension ref="A1:I29"/>
  <sheetViews>
    <sheetView showGridLines="0" zoomScale="90" zoomScaleNormal="90" workbookViewId="0">
      <selection activeCell="A20" sqref="A20"/>
    </sheetView>
  </sheetViews>
  <sheetFormatPr defaultColWidth="9.140625" defaultRowHeight="15.75" x14ac:dyDescent="0.25"/>
  <cols>
    <col min="1" max="1" width="49.85546875" style="6" customWidth="1"/>
    <col min="2" max="6" width="10.85546875" style="6" customWidth="1"/>
    <col min="7" max="16384" width="9.140625" style="6"/>
  </cols>
  <sheetData>
    <row r="1" spans="1:9" ht="21" x14ac:dyDescent="0.35">
      <c r="A1" s="2" t="str">
        <f>+'Indice-Index'!A18</f>
        <v>1.12   Sim "human" per tipologia di contratto - "human" Sim by contract type</v>
      </c>
      <c r="B1" s="94"/>
      <c r="C1" s="94"/>
      <c r="D1" s="94"/>
      <c r="E1" s="94"/>
      <c r="F1" s="94"/>
      <c r="G1" s="94"/>
      <c r="H1" s="9"/>
      <c r="I1" s="9"/>
    </row>
    <row r="4" spans="1:9" x14ac:dyDescent="0.25">
      <c r="B4" s="282">
        <f>'1.11'!B4</f>
        <v>43435</v>
      </c>
      <c r="C4" s="282">
        <f>'1.11'!C4</f>
        <v>43800</v>
      </c>
      <c r="D4" s="282">
        <f>'1.11'!D4</f>
        <v>44166</v>
      </c>
      <c r="E4" s="282">
        <f>'1.11'!E4</f>
        <v>44531</v>
      </c>
      <c r="F4" s="282">
        <f>'1.11'!F4</f>
        <v>44896</v>
      </c>
      <c r="G4" s="4"/>
    </row>
    <row r="5" spans="1:9" x14ac:dyDescent="0.25">
      <c r="B5" s="283" t="str">
        <f>+'1.11'!B5</f>
        <v>dec-18</v>
      </c>
      <c r="C5" s="283" t="str">
        <f>+'1.11'!C5</f>
        <v>dec-19</v>
      </c>
      <c r="D5" s="283" t="str">
        <f>+'1.11'!D5</f>
        <v>dec-20</v>
      </c>
      <c r="E5" s="283" t="str">
        <f>+'1.11'!E5</f>
        <v>dec-21</v>
      </c>
      <c r="F5" s="283" t="str">
        <f>+'1.11'!F5</f>
        <v>dec-22</v>
      </c>
      <c r="G5" s="4"/>
    </row>
    <row r="7" spans="1:9" x14ac:dyDescent="0.25">
      <c r="A7" s="57" t="s">
        <v>98</v>
      </c>
      <c r="B7" s="70">
        <f>'1.11'!B7</f>
        <v>82.592419410000019</v>
      </c>
      <c r="C7" s="70">
        <f>'1.11'!C7</f>
        <v>79.597418209999987</v>
      </c>
      <c r="D7" s="70">
        <f>'1.11'!D7</f>
        <v>77.62776147000001</v>
      </c>
      <c r="E7" s="70">
        <f>'1.11'!E7</f>
        <v>78.016386089999997</v>
      </c>
      <c r="F7" s="70">
        <f>'1.11'!F7</f>
        <v>78.401402379999993</v>
      </c>
    </row>
    <row r="8" spans="1:9" x14ac:dyDescent="0.25">
      <c r="B8" s="39"/>
      <c r="C8" s="39"/>
      <c r="D8" s="39"/>
      <c r="E8" s="39"/>
      <c r="F8" s="39"/>
    </row>
    <row r="9" spans="1:9" x14ac:dyDescent="0.25">
      <c r="A9" s="5" t="s">
        <v>7</v>
      </c>
      <c r="B9" s="27"/>
      <c r="C9" s="27"/>
      <c r="D9" s="27"/>
      <c r="E9" s="27"/>
      <c r="F9" s="27"/>
    </row>
    <row r="10" spans="1:9" x14ac:dyDescent="0.25">
      <c r="A10" s="177" t="s">
        <v>83</v>
      </c>
      <c r="B10" s="285">
        <v>86.05934461994228</v>
      </c>
      <c r="C10" s="285">
        <v>86.82817571753499</v>
      </c>
      <c r="D10" s="285">
        <v>87.538587972749013</v>
      </c>
      <c r="E10" s="285">
        <v>88.709142359095921</v>
      </c>
      <c r="F10" s="285">
        <v>89.529388364494196</v>
      </c>
    </row>
    <row r="11" spans="1:9" x14ac:dyDescent="0.25">
      <c r="A11" s="139" t="s">
        <v>84</v>
      </c>
      <c r="B11" s="290">
        <v>13.940655380057715</v>
      </c>
      <c r="C11" s="290">
        <v>13.171824282465003</v>
      </c>
      <c r="D11" s="290">
        <v>12.461412027250981</v>
      </c>
      <c r="E11" s="290">
        <v>11.29085764090409</v>
      </c>
      <c r="F11" s="290">
        <v>10.470611635505801</v>
      </c>
    </row>
    <row r="12" spans="1:9" x14ac:dyDescent="0.25">
      <c r="A12" s="252" t="s">
        <v>66</v>
      </c>
      <c r="B12" s="289">
        <f>+B11+B10</f>
        <v>100</v>
      </c>
      <c r="C12" s="289">
        <f>+C11+C10</f>
        <v>100</v>
      </c>
      <c r="D12" s="289">
        <f>+D11+D10</f>
        <v>100</v>
      </c>
      <c r="E12" s="289">
        <f>+E11+E10</f>
        <v>100.00000000000001</v>
      </c>
      <c r="F12" s="289">
        <f>+F11+F10</f>
        <v>100</v>
      </c>
    </row>
    <row r="14" spans="1:9" x14ac:dyDescent="0.25">
      <c r="C14" s="35" t="str">
        <f>'1.1'!L4</f>
        <v>12/2022 (%)</v>
      </c>
      <c r="D14" s="35"/>
      <c r="E14" s="35"/>
      <c r="F14" s="35" t="str">
        <f>'1.1'!O4</f>
        <v>Var/Chg. vs 12/2021 (p.p.)</v>
      </c>
    </row>
    <row r="15" spans="1:9" x14ac:dyDescent="0.25">
      <c r="A15" s="5" t="s">
        <v>99</v>
      </c>
    </row>
    <row r="16" spans="1:9" x14ac:dyDescent="0.25">
      <c r="A16" s="177" t="s">
        <v>55</v>
      </c>
      <c r="B16" s="177"/>
      <c r="C16" s="286">
        <v>26.384661921762852</v>
      </c>
      <c r="D16" s="123"/>
      <c r="E16" s="123"/>
      <c r="F16" s="286">
        <v>-0.78147561036924174</v>
      </c>
    </row>
    <row r="17" spans="1:6" x14ac:dyDescent="0.25">
      <c r="A17" s="139" t="s">
        <v>56</v>
      </c>
      <c r="B17" s="139"/>
      <c r="C17" s="288">
        <v>21.845091084683972</v>
      </c>
      <c r="D17" s="123"/>
      <c r="E17" s="123"/>
      <c r="F17" s="288">
        <v>-1.253326609413417</v>
      </c>
    </row>
    <row r="18" spans="1:6" x14ac:dyDescent="0.25">
      <c r="A18" s="139" t="s">
        <v>4</v>
      </c>
      <c r="B18" s="139"/>
      <c r="C18" s="288">
        <v>21.547420240663616</v>
      </c>
      <c r="D18" s="123"/>
      <c r="E18" s="123"/>
      <c r="F18" s="288">
        <v>-0.51440709994013289</v>
      </c>
    </row>
    <row r="19" spans="1:6" x14ac:dyDescent="0.25">
      <c r="A19" s="139" t="s">
        <v>111</v>
      </c>
      <c r="B19" s="139"/>
      <c r="C19" s="288">
        <v>13.629700896625552</v>
      </c>
      <c r="D19" s="123"/>
      <c r="E19" s="123"/>
      <c r="F19" s="288">
        <v>1.3406000373233606</v>
      </c>
    </row>
    <row r="20" spans="1:6" x14ac:dyDescent="0.25">
      <c r="A20" s="139" t="s">
        <v>422</v>
      </c>
      <c r="B20" s="139"/>
      <c r="C20" s="288">
        <v>6.2535210399005834</v>
      </c>
      <c r="D20" s="123"/>
      <c r="E20" s="123"/>
      <c r="F20" s="288">
        <v>-6.5104033821378415E-2</v>
      </c>
    </row>
    <row r="21" spans="1:6" x14ac:dyDescent="0.25">
      <c r="A21" s="139" t="s">
        <v>124</v>
      </c>
      <c r="B21" s="139"/>
      <c r="C21" s="288">
        <v>10.339604816363435</v>
      </c>
      <c r="D21" s="123"/>
      <c r="E21" s="123"/>
      <c r="F21" s="288">
        <v>1.2737133162208298</v>
      </c>
    </row>
    <row r="22" spans="1:6" x14ac:dyDescent="0.25">
      <c r="A22" s="252" t="s">
        <v>66</v>
      </c>
      <c r="B22" s="90"/>
      <c r="C22" s="287">
        <f>SUM(C16:C21)</f>
        <v>100.00000000000001</v>
      </c>
      <c r="D22" s="13"/>
      <c r="E22" s="13"/>
      <c r="F22" s="287">
        <f>SUM(F16:F21)</f>
        <v>2.042810365310288E-14</v>
      </c>
    </row>
    <row r="23" spans="1:6" ht="9.75" customHeight="1" x14ac:dyDescent="0.25">
      <c r="C23" s="13"/>
      <c r="D23" s="13"/>
      <c r="E23" s="13"/>
      <c r="F23" s="13"/>
    </row>
    <row r="24" spans="1:6" x14ac:dyDescent="0.25">
      <c r="A24" s="5" t="s">
        <v>100</v>
      </c>
      <c r="C24" s="11"/>
      <c r="D24" s="11"/>
      <c r="E24" s="11"/>
      <c r="F24" s="11"/>
    </row>
    <row r="25" spans="1:6" x14ac:dyDescent="0.25">
      <c r="A25" s="177" t="s">
        <v>56</v>
      </c>
      <c r="B25" s="177"/>
      <c r="C25" s="286">
        <v>48.812499488677609</v>
      </c>
      <c r="D25" s="123"/>
      <c r="E25" s="123"/>
      <c r="F25" s="286">
        <v>3.8094864569610962</v>
      </c>
    </row>
    <row r="26" spans="1:6" x14ac:dyDescent="0.25">
      <c r="A26" s="139" t="s">
        <v>4</v>
      </c>
      <c r="B26" s="139"/>
      <c r="C26" s="288">
        <v>31.395537918210142</v>
      </c>
      <c r="D26" s="123"/>
      <c r="E26" s="123"/>
      <c r="F26" s="288">
        <v>0.77044847628992486</v>
      </c>
    </row>
    <row r="27" spans="1:6" x14ac:dyDescent="0.25">
      <c r="A27" s="139" t="s">
        <v>55</v>
      </c>
      <c r="B27" s="139"/>
      <c r="C27" s="288">
        <v>19.246918369809009</v>
      </c>
      <c r="D27" s="123"/>
      <c r="E27" s="123"/>
      <c r="F27" s="288">
        <v>-2.3106994926536686</v>
      </c>
    </row>
    <row r="28" spans="1:6" x14ac:dyDescent="0.25">
      <c r="A28" s="139" t="s">
        <v>8</v>
      </c>
      <c r="B28" s="139"/>
      <c r="C28" s="288">
        <v>0.54039085443156543</v>
      </c>
      <c r="D28" s="123"/>
      <c r="E28" s="123"/>
      <c r="F28" s="288">
        <v>-2.2732871328863382</v>
      </c>
    </row>
    <row r="29" spans="1:6" x14ac:dyDescent="0.25">
      <c r="A29" s="252" t="s">
        <v>66</v>
      </c>
      <c r="B29" s="90"/>
      <c r="C29" s="287">
        <f>SUM(C25:C28)</f>
        <v>99.995346631128328</v>
      </c>
      <c r="D29" s="13"/>
      <c r="E29" s="13"/>
      <c r="F29" s="287">
        <f>SUM(F25:F28)</f>
        <v>-4.0516922889857199E-3</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A4CF1-89FA-4ECE-BAE1-2BDDB2D9FE74}">
  <sheetPr>
    <tabColor rgb="FF0000FF"/>
  </sheetPr>
  <dimension ref="A1:V28"/>
  <sheetViews>
    <sheetView showGridLines="0" zoomScale="90" zoomScaleNormal="90" workbookViewId="0">
      <selection activeCell="H10" sqref="H10"/>
    </sheetView>
  </sheetViews>
  <sheetFormatPr defaultColWidth="9.140625" defaultRowHeight="15.75" x14ac:dyDescent="0.25"/>
  <cols>
    <col min="1" max="1" width="24.5703125" style="24" customWidth="1"/>
    <col min="2" max="5" width="10.5703125" style="24" customWidth="1"/>
    <col min="6" max="6" width="2.5703125" style="24" customWidth="1"/>
    <col min="7" max="10" width="10.5703125" style="24" customWidth="1"/>
    <col min="11" max="11" width="1.85546875" style="24" customWidth="1"/>
    <col min="12" max="13" width="10.5703125" style="24" customWidth="1"/>
    <col min="14" max="14" width="13.42578125" style="24" customWidth="1"/>
    <col min="15" max="15" width="10.5703125" style="24" customWidth="1"/>
    <col min="16" max="16" width="2.5703125" style="24" customWidth="1"/>
    <col min="17" max="17" width="11.7109375" style="24" customWidth="1"/>
    <col min="18" max="18" width="12.85546875" style="24" customWidth="1"/>
    <col min="19" max="19" width="11.7109375" style="24" customWidth="1"/>
    <col min="20" max="20" width="10.5703125" style="24" customWidth="1"/>
    <col min="21" max="21" width="2.5703125" style="24" customWidth="1"/>
    <col min="22" max="22" width="10.5703125" style="24" customWidth="1"/>
    <col min="23" max="16384" width="9.140625" style="24"/>
  </cols>
  <sheetData>
    <row r="1" spans="1:22" ht="23.25" x14ac:dyDescent="0.25">
      <c r="A1" s="191" t="str">
        <f>+'Indice-Index'!A19</f>
        <v>1.13 Traffico dati - Data traffic: download/upload</v>
      </c>
      <c r="B1" s="192"/>
      <c r="C1" s="192"/>
      <c r="D1" s="192"/>
      <c r="E1" s="192"/>
      <c r="F1" s="192"/>
      <c r="G1" s="192"/>
      <c r="H1" s="192"/>
      <c r="I1" s="192"/>
      <c r="J1" s="192"/>
      <c r="K1" s="192"/>
      <c r="L1" s="192"/>
      <c r="M1" s="192"/>
      <c r="N1" s="192"/>
      <c r="O1" s="192"/>
      <c r="P1" s="192"/>
      <c r="Q1" s="192"/>
      <c r="R1" s="192"/>
      <c r="S1" s="192"/>
      <c r="T1" s="192"/>
      <c r="U1" s="192"/>
      <c r="V1" s="192"/>
    </row>
    <row r="3" spans="1:22" x14ac:dyDescent="0.25">
      <c r="A3" s="168"/>
    </row>
    <row r="4" spans="1:22" ht="23.25" customHeight="1" x14ac:dyDescent="0.25">
      <c r="A4" s="236" t="s">
        <v>237</v>
      </c>
      <c r="B4" s="291" t="str">
        <f>+'1.5'!B4</f>
        <v>Gennaio</v>
      </c>
      <c r="C4" s="291" t="str">
        <f>+'1.5'!C4</f>
        <v>Febbraio</v>
      </c>
      <c r="D4" s="291" t="str">
        <f>+'1.5'!D4</f>
        <v>Marzo</v>
      </c>
      <c r="E4" s="825" t="s">
        <v>425</v>
      </c>
      <c r="F4" s="826"/>
      <c r="G4" s="291" t="str">
        <f>+'1.5'!G4</f>
        <v>Aprile</v>
      </c>
      <c r="H4" s="291" t="str">
        <f>+'1.5'!H4</f>
        <v>Maggio</v>
      </c>
      <c r="I4" s="291" t="str">
        <f>+'1.5'!I4</f>
        <v>Giugno</v>
      </c>
      <c r="J4" s="825" t="s">
        <v>427</v>
      </c>
      <c r="K4" s="826"/>
      <c r="L4" s="291" t="str">
        <f>+'1.5'!L4</f>
        <v>Luglio</v>
      </c>
      <c r="M4" s="291" t="str">
        <f>+'1.5'!M4</f>
        <v>Agosto</v>
      </c>
      <c r="N4" s="291" t="str">
        <f>+'1.5'!N4</f>
        <v>Settembre</v>
      </c>
      <c r="O4" s="291" t="str">
        <f>+'1.5'!O4</f>
        <v>3T</v>
      </c>
      <c r="P4" s="293"/>
      <c r="Q4" s="291" t="str">
        <f>+'1.5'!Q4</f>
        <v>Ottobre</v>
      </c>
      <c r="R4" s="291" t="str">
        <f>+'1.5'!R4</f>
        <v>Novembre</v>
      </c>
      <c r="S4" s="291" t="str">
        <f>+'1.5'!S4</f>
        <v>Dicembre</v>
      </c>
      <c r="T4" s="291" t="str">
        <f>+'1.5'!T4</f>
        <v>4T</v>
      </c>
      <c r="U4" s="600"/>
      <c r="V4" s="933" t="str">
        <f>+'1.5'!V4</f>
        <v>Tot. 
12M</v>
      </c>
    </row>
    <row r="5" spans="1:22" ht="23.25" customHeight="1" x14ac:dyDescent="0.25">
      <c r="A5" s="168"/>
      <c r="B5" s="292" t="str">
        <f>+'1.5'!B5</f>
        <v>January</v>
      </c>
      <c r="C5" s="292" t="str">
        <f>+'1.5'!C5</f>
        <v>February</v>
      </c>
      <c r="D5" s="292" t="str">
        <f>+'1.5'!D5</f>
        <v>March</v>
      </c>
      <c r="E5" s="827" t="s">
        <v>426</v>
      </c>
      <c r="F5" s="828"/>
      <c r="G5" s="292" t="str">
        <f>+'1.5'!G5</f>
        <v>April</v>
      </c>
      <c r="H5" s="292" t="str">
        <f>+'1.5'!H5</f>
        <v>May</v>
      </c>
      <c r="I5" s="292" t="str">
        <f>+'1.5'!I5</f>
        <v>June</v>
      </c>
      <c r="J5" s="827" t="s">
        <v>428</v>
      </c>
      <c r="K5" s="828"/>
      <c r="L5" s="292" t="str">
        <f>+'1.5'!L5</f>
        <v>July</v>
      </c>
      <c r="M5" s="292" t="str">
        <f>+'1.5'!M5</f>
        <v>August</v>
      </c>
      <c r="N5" s="292" t="str">
        <f>+'1.5'!N5</f>
        <v>September</v>
      </c>
      <c r="O5" s="292" t="str">
        <f>+'1.5'!O5</f>
        <v>Q3</v>
      </c>
      <c r="P5" s="293"/>
      <c r="Q5" s="292" t="str">
        <f>+'1.5'!Q5</f>
        <v>October</v>
      </c>
      <c r="R5" s="292" t="str">
        <f>+'1.5'!R5</f>
        <v>November</v>
      </c>
      <c r="S5" s="292" t="str">
        <f>+'1.5'!S5</f>
        <v>December</v>
      </c>
      <c r="T5" s="292" t="str">
        <f>+'1.5'!T5</f>
        <v>Q4</v>
      </c>
      <c r="U5" s="601"/>
      <c r="V5" s="934"/>
    </row>
    <row r="6" spans="1:22" ht="18.75" x14ac:dyDescent="0.25">
      <c r="A6" s="168"/>
      <c r="B6" s="293"/>
      <c r="C6" s="293"/>
      <c r="D6" s="293"/>
      <c r="G6" s="293"/>
      <c r="H6" s="293"/>
      <c r="I6" s="293"/>
      <c r="V6" s="294"/>
    </row>
    <row r="7" spans="1:22" s="169" customFormat="1" ht="18.75" x14ac:dyDescent="0.25">
      <c r="A7" s="236" t="s">
        <v>234</v>
      </c>
      <c r="B7" s="199"/>
      <c r="C7" s="199"/>
      <c r="D7" s="199"/>
      <c r="G7" s="199"/>
      <c r="H7" s="199"/>
      <c r="I7" s="199"/>
      <c r="V7" s="478"/>
    </row>
    <row r="8" spans="1:22" s="169" customFormat="1" ht="18.75" x14ac:dyDescent="0.25">
      <c r="A8" s="460">
        <v>2022</v>
      </c>
      <c r="B8" s="369">
        <v>0.84003882734584068</v>
      </c>
      <c r="C8" s="369">
        <v>0.77063791573281903</v>
      </c>
      <c r="D8" s="369">
        <v>0.86347013910106685</v>
      </c>
      <c r="E8" s="590">
        <f>D8+C8+B8</f>
        <v>2.4741468821797263</v>
      </c>
      <c r="F8" s="591"/>
      <c r="G8" s="369">
        <v>0.85384996331805629</v>
      </c>
      <c r="H8" s="369">
        <v>0.88470366763327701</v>
      </c>
      <c r="I8" s="369">
        <v>0.88581835666045416</v>
      </c>
      <c r="J8" s="590">
        <f>I8+H8+G8</f>
        <v>2.6243719876117875</v>
      </c>
      <c r="K8" s="591"/>
      <c r="L8" s="369">
        <v>0.94893289793200719</v>
      </c>
      <c r="M8" s="369">
        <v>1.0174614036924898</v>
      </c>
      <c r="N8" s="369">
        <v>0.95319240547626893</v>
      </c>
      <c r="O8" s="590">
        <f>N8+M8+L8</f>
        <v>2.9195867071007657</v>
      </c>
      <c r="P8" s="591"/>
      <c r="Q8" s="369">
        <v>0.9228667476087079</v>
      </c>
      <c r="R8" s="369">
        <v>0.92188398245720071</v>
      </c>
      <c r="S8" s="369">
        <v>0.9676995007314001</v>
      </c>
      <c r="T8" s="590">
        <f>S8+R8+Q8</f>
        <v>2.8124502307973085</v>
      </c>
      <c r="U8" s="591"/>
      <c r="V8" s="477">
        <f>E8+J8+O8+T8</f>
        <v>10.830555807689588</v>
      </c>
    </row>
    <row r="9" spans="1:22" ht="18.75" x14ac:dyDescent="0.25">
      <c r="A9" s="249">
        <v>2021</v>
      </c>
      <c r="B9" s="369">
        <v>0.63055302397412105</v>
      </c>
      <c r="C9" s="369">
        <v>0.57469812396996256</v>
      </c>
      <c r="D9" s="369">
        <v>0.68788623646572633</v>
      </c>
      <c r="E9" s="590">
        <f t="shared" ref="E9:E11" si="0">D9+C9+B9</f>
        <v>1.8931373844098098</v>
      </c>
      <c r="F9" s="591"/>
      <c r="G9" s="369">
        <v>0.66511194624176684</v>
      </c>
      <c r="H9" s="369">
        <v>0.66341461342335228</v>
      </c>
      <c r="I9" s="369">
        <v>0.66396510994304936</v>
      </c>
      <c r="J9" s="590">
        <f t="shared" ref="J9:J11" si="1">I9+H9+G9</f>
        <v>1.9924916696081683</v>
      </c>
      <c r="K9" s="591"/>
      <c r="L9" s="369">
        <v>0.73663169755440439</v>
      </c>
      <c r="M9" s="369">
        <v>0.77911869333921913</v>
      </c>
      <c r="N9" s="369">
        <v>0.74033582907740003</v>
      </c>
      <c r="O9" s="590">
        <f t="shared" ref="O9:O11" si="2">N9+M9+L9</f>
        <v>2.2560862199710234</v>
      </c>
      <c r="P9" s="591"/>
      <c r="Q9" s="369">
        <v>0.74178809624697262</v>
      </c>
      <c r="R9" s="369">
        <v>0.73522538458890119</v>
      </c>
      <c r="S9" s="369">
        <v>0.78760892663210258</v>
      </c>
      <c r="T9" s="590">
        <f t="shared" ref="T9:T11" si="3">S9+R9+Q9</f>
        <v>2.2646224074679764</v>
      </c>
      <c r="U9" s="591"/>
      <c r="V9" s="477">
        <f t="shared" ref="V9:V11" si="4">E9+J9+O9+T9</f>
        <v>8.4063376814569786</v>
      </c>
    </row>
    <row r="10" spans="1:22" ht="18.75" x14ac:dyDescent="0.25">
      <c r="A10" s="249">
        <v>2020</v>
      </c>
      <c r="B10" s="369">
        <v>0.42093970509066819</v>
      </c>
      <c r="C10" s="369">
        <v>0.41597742968908702</v>
      </c>
      <c r="D10" s="369">
        <v>0.52852480454319983</v>
      </c>
      <c r="E10" s="590">
        <f t="shared" si="0"/>
        <v>1.3654419393229551</v>
      </c>
      <c r="F10" s="591"/>
      <c r="G10" s="369">
        <v>0.52022283532969416</v>
      </c>
      <c r="H10" s="369">
        <v>0.48874408511641437</v>
      </c>
      <c r="I10" s="369">
        <v>0.49252291704130835</v>
      </c>
      <c r="J10" s="590">
        <f t="shared" si="1"/>
        <v>1.501489837487417</v>
      </c>
      <c r="K10" s="591"/>
      <c r="L10" s="369">
        <v>0.54563437305971674</v>
      </c>
      <c r="M10" s="369">
        <v>0.58388202762572672</v>
      </c>
      <c r="N10" s="369">
        <v>0.53665484383894146</v>
      </c>
      <c r="O10" s="590">
        <f t="shared" si="2"/>
        <v>1.666171244524385</v>
      </c>
      <c r="P10" s="591"/>
      <c r="Q10" s="369">
        <v>0.5623844989806448</v>
      </c>
      <c r="R10" s="369">
        <v>0.60842377864184805</v>
      </c>
      <c r="S10" s="369">
        <v>0.61206316892372814</v>
      </c>
      <c r="T10" s="590">
        <f t="shared" si="3"/>
        <v>1.782871446546221</v>
      </c>
      <c r="U10" s="591"/>
      <c r="V10" s="477">
        <f t="shared" si="4"/>
        <v>6.3159744678809773</v>
      </c>
    </row>
    <row r="11" spans="1:22" ht="18.75" x14ac:dyDescent="0.25">
      <c r="A11" s="249">
        <v>2019</v>
      </c>
      <c r="B11" s="369">
        <v>0.26827339730632999</v>
      </c>
      <c r="C11" s="369">
        <v>0.25607640565743495</v>
      </c>
      <c r="D11" s="369">
        <v>0.292870683189283</v>
      </c>
      <c r="E11" s="590">
        <f t="shared" si="0"/>
        <v>0.81722048615304788</v>
      </c>
      <c r="F11" s="591"/>
      <c r="G11" s="369">
        <v>0.29276886533088819</v>
      </c>
      <c r="H11" s="369">
        <v>0.31352899258842343</v>
      </c>
      <c r="I11" s="369">
        <v>0.32252167652109215</v>
      </c>
      <c r="J11" s="590">
        <f t="shared" si="1"/>
        <v>0.92881953444040377</v>
      </c>
      <c r="K11" s="591"/>
      <c r="L11" s="369">
        <v>0.36460239535262667</v>
      </c>
      <c r="M11" s="369">
        <v>0.39016149612960604</v>
      </c>
      <c r="N11" s="369">
        <v>0.36647193185532312</v>
      </c>
      <c r="O11" s="590">
        <f t="shared" si="2"/>
        <v>1.1212358233375559</v>
      </c>
      <c r="P11" s="591"/>
      <c r="Q11" s="369">
        <v>0.38120786507927634</v>
      </c>
      <c r="R11" s="369">
        <v>0.38206698311887866</v>
      </c>
      <c r="S11" s="369">
        <v>0.40782297176242666</v>
      </c>
      <c r="T11" s="590">
        <f t="shared" si="3"/>
        <v>1.1710978199605817</v>
      </c>
      <c r="U11" s="591"/>
      <c r="V11" s="477">
        <f t="shared" si="4"/>
        <v>4.0383736638915888</v>
      </c>
    </row>
    <row r="12" spans="1:22" ht="18.75" x14ac:dyDescent="0.25">
      <c r="A12" s="363" t="s">
        <v>243</v>
      </c>
      <c r="B12" s="371"/>
      <c r="C12" s="371"/>
      <c r="D12" s="371"/>
      <c r="E12" s="371"/>
      <c r="F12" s="365"/>
      <c r="G12" s="371"/>
      <c r="H12" s="371"/>
      <c r="I12" s="371"/>
      <c r="J12" s="365"/>
      <c r="K12" s="365"/>
      <c r="L12" s="371"/>
      <c r="M12" s="371"/>
      <c r="N12" s="371"/>
      <c r="O12" s="365"/>
      <c r="P12" s="365"/>
      <c r="Q12" s="371"/>
      <c r="R12" s="371"/>
      <c r="S12" s="371"/>
      <c r="T12" s="365"/>
      <c r="U12" s="456"/>
      <c r="V12" s="370"/>
    </row>
    <row r="13" spans="1:22" ht="18.75" x14ac:dyDescent="0.25">
      <c r="A13" s="367" t="s">
        <v>365</v>
      </c>
      <c r="B13" s="368">
        <f>(B8-B9)/B9*100</f>
        <v>33.222551539189396</v>
      </c>
      <c r="C13" s="368">
        <f t="shared" ref="C13:E13" si="5">(C8-C9)/C9*100</f>
        <v>34.094385137247734</v>
      </c>
      <c r="D13" s="368">
        <f t="shared" si="5"/>
        <v>25.525136763524834</v>
      </c>
      <c r="E13" s="368">
        <f t="shared" si="5"/>
        <v>30.690297627345604</v>
      </c>
      <c r="F13" s="468"/>
      <c r="G13" s="368">
        <f>(G8-G9)/G9*100</f>
        <v>28.37687973321766</v>
      </c>
      <c r="H13" s="368">
        <f t="shared" ref="H13:J13" si="6">(H8-H9)/H9*100</f>
        <v>33.356071713287847</v>
      </c>
      <c r="I13" s="368">
        <f t="shared" si="6"/>
        <v>33.41338925722075</v>
      </c>
      <c r="J13" s="368">
        <f t="shared" si="6"/>
        <v>31.713072011381666</v>
      </c>
      <c r="K13" s="468"/>
      <c r="L13" s="368">
        <f>(L8-L9)/L9*100</f>
        <v>28.820535565118437</v>
      </c>
      <c r="M13" s="368">
        <f t="shared" ref="M13:O13" si="7">(M8-M9)/M9*100</f>
        <v>30.591322271034137</v>
      </c>
      <c r="N13" s="368">
        <f t="shared" si="7"/>
        <v>28.751354188021523</v>
      </c>
      <c r="O13" s="368">
        <f t="shared" si="7"/>
        <v>29.409358616545433</v>
      </c>
      <c r="P13" s="468"/>
      <c r="Q13" s="368">
        <f>(Q8-Q9)/Q9*100</f>
        <v>24.411102345520323</v>
      </c>
      <c r="R13" s="368">
        <f t="shared" ref="R13:T13" si="8">(R8-R9)/R9*100</f>
        <v>25.387942497751087</v>
      </c>
      <c r="S13" s="368">
        <f t="shared" si="8"/>
        <v>22.865481587338461</v>
      </c>
      <c r="T13" s="368">
        <f t="shared" si="8"/>
        <v>24.19069163683875</v>
      </c>
      <c r="U13" s="468"/>
      <c r="V13" s="841">
        <f>(V8-V9)/V9*100</f>
        <v>28.837981747747811</v>
      </c>
    </row>
    <row r="14" spans="1:22" ht="18.75" x14ac:dyDescent="0.25">
      <c r="A14" s="367" t="s">
        <v>513</v>
      </c>
      <c r="B14" s="368">
        <f t="shared" ref="B14:D15" si="9">(B9-B10)/B10*100</f>
        <v>49.79651868153023</v>
      </c>
      <c r="C14" s="368">
        <f t="shared" si="9"/>
        <v>38.156083227762558</v>
      </c>
      <c r="D14" s="368">
        <f t="shared" si="9"/>
        <v>30.152119740200543</v>
      </c>
      <c r="E14" s="368">
        <f>(E9-E10)/E10*100</f>
        <v>38.646494580978583</v>
      </c>
      <c r="F14" s="468"/>
      <c r="G14" s="368">
        <f t="shared" ref="G14:I15" si="10">(G9-G10)/G10*100</f>
        <v>27.851355433147873</v>
      </c>
      <c r="H14" s="368">
        <f t="shared" si="10"/>
        <v>35.738648021762351</v>
      </c>
      <c r="I14" s="368">
        <f t="shared" si="10"/>
        <v>34.808977809932443</v>
      </c>
      <c r="J14" s="368">
        <f>(J9-J10)/J10*100</f>
        <v>32.700976048055736</v>
      </c>
      <c r="K14" s="468"/>
      <c r="L14" s="368">
        <f t="shared" ref="L14:N15" si="11">(L9-L10)/L10*100</f>
        <v>35.004635691048009</v>
      </c>
      <c r="M14" s="368">
        <f t="shared" si="11"/>
        <v>33.437690573795287</v>
      </c>
      <c r="N14" s="368">
        <f t="shared" si="11"/>
        <v>37.95381474271877</v>
      </c>
      <c r="O14" s="368">
        <f>(O9-O10)/O10*100</f>
        <v>35.405422905076719</v>
      </c>
      <c r="P14" s="468"/>
      <c r="Q14" s="368">
        <f t="shared" ref="Q14:S15" si="12">(Q9-Q10)/Q10*100</f>
        <v>31.90052314590951</v>
      </c>
      <c r="R14" s="368">
        <f t="shared" si="12"/>
        <v>20.841001025651167</v>
      </c>
      <c r="S14" s="368">
        <f t="shared" si="12"/>
        <v>28.68098696692693</v>
      </c>
      <c r="T14" s="368">
        <f>(T9-T10)/T10*100</f>
        <v>27.021071084794336</v>
      </c>
      <c r="U14" s="468"/>
      <c r="V14" s="841">
        <f>(V9-V10)/V10*100</f>
        <v>33.096448128570771</v>
      </c>
    </row>
    <row r="15" spans="1:22" ht="18.75" x14ac:dyDescent="0.25">
      <c r="A15" s="367" t="s">
        <v>514</v>
      </c>
      <c r="B15" s="368">
        <f t="shared" si="9"/>
        <v>56.906987169516121</v>
      </c>
      <c r="C15" s="368">
        <f t="shared" si="9"/>
        <v>62.442700888874136</v>
      </c>
      <c r="D15" s="368">
        <f t="shared" si="9"/>
        <v>80.463540695745579</v>
      </c>
      <c r="E15" s="368">
        <f>(E10-E11)/E11*100</f>
        <v>67.083664991143792</v>
      </c>
      <c r="F15" s="468"/>
      <c r="G15" s="368">
        <f t="shared" si="10"/>
        <v>77.690627977717796</v>
      </c>
      <c r="H15" s="368">
        <f t="shared" si="10"/>
        <v>55.884813420747903</v>
      </c>
      <c r="I15" s="368">
        <f t="shared" si="10"/>
        <v>52.710020099718321</v>
      </c>
      <c r="J15" s="368">
        <f>(J10-J11)/J11*100</f>
        <v>61.655712634428639</v>
      </c>
      <c r="K15" s="468"/>
      <c r="L15" s="368">
        <f t="shared" si="11"/>
        <v>49.651889294913779</v>
      </c>
      <c r="M15" s="368">
        <f t="shared" si="11"/>
        <v>49.651370885601047</v>
      </c>
      <c r="N15" s="368">
        <f t="shared" si="11"/>
        <v>46.438184534908302</v>
      </c>
      <c r="O15" s="368">
        <f>(O10-O11)/O11*100</f>
        <v>48.601320957150023</v>
      </c>
      <c r="P15" s="468"/>
      <c r="Q15" s="368">
        <f t="shared" si="12"/>
        <v>47.526992619549127</v>
      </c>
      <c r="R15" s="368">
        <f t="shared" si="12"/>
        <v>59.245317058066583</v>
      </c>
      <c r="S15" s="368">
        <f t="shared" si="12"/>
        <v>50.080601462607078</v>
      </c>
      <c r="T15" s="368">
        <f>(T10-T11)/T11*100</f>
        <v>52.239327591458682</v>
      </c>
      <c r="U15" s="468"/>
      <c r="V15" s="841">
        <f>(V10-V11)/V11*100</f>
        <v>56.398961402560573</v>
      </c>
    </row>
    <row r="16" spans="1:22" ht="18.75" x14ac:dyDescent="0.25">
      <c r="A16" s="367" t="s">
        <v>366</v>
      </c>
      <c r="B16" s="368">
        <f>(B8-B11)/B11*100</f>
        <v>213.1278896008597</v>
      </c>
      <c r="C16" s="368">
        <f t="shared" ref="C16:D16" si="13">(C8-C11)/C11*100</f>
        <v>200.94061721708809</v>
      </c>
      <c r="D16" s="368">
        <f t="shared" si="13"/>
        <v>194.82983059216076</v>
      </c>
      <c r="E16" s="368">
        <f>(E8-E11)/E11*100</f>
        <v>202.75145130372704</v>
      </c>
      <c r="F16" s="468"/>
      <c r="G16" s="368">
        <f>(G8-G11)/G11*100</f>
        <v>191.64643663629758</v>
      </c>
      <c r="H16" s="368">
        <f t="shared" ref="H16:I16" si="14">(H8-H11)/H11*100</f>
        <v>182.1760310998248</v>
      </c>
      <c r="I16" s="368">
        <f t="shared" si="14"/>
        <v>174.65389806211172</v>
      </c>
      <c r="J16" s="368">
        <f>(J8-J11)/J11*100</f>
        <v>182.54918100887295</v>
      </c>
      <c r="K16" s="468"/>
      <c r="L16" s="368">
        <f>(L8-L11)/L11*100</f>
        <v>160.26512991343432</v>
      </c>
      <c r="M16" s="368">
        <f t="shared" ref="M16:N16" si="15">(M8-M11)/M11*100</f>
        <v>160.77955251496775</v>
      </c>
      <c r="N16" s="368">
        <f t="shared" si="15"/>
        <v>160.09970276593327</v>
      </c>
      <c r="O16" s="368">
        <f>(O8-O11)/O11*100</f>
        <v>160.39006659723927</v>
      </c>
      <c r="P16" s="468"/>
      <c r="Q16" s="368">
        <f>(Q8-Q11)/Q11*100</f>
        <v>142.09016448723787</v>
      </c>
      <c r="R16" s="368">
        <f t="shared" ref="R16:S16" si="16">(R8-R11)/R11*100</f>
        <v>141.28857587528313</v>
      </c>
      <c r="S16" s="368">
        <f t="shared" si="16"/>
        <v>137.28420607339501</v>
      </c>
      <c r="T16" s="368">
        <f>(T8-T11)/T11*100</f>
        <v>140.15502230991888</v>
      </c>
      <c r="U16" s="468"/>
      <c r="V16" s="841">
        <f>(V8-V11)/V11*100</f>
        <v>168.19102710898468</v>
      </c>
    </row>
    <row r="17" spans="1:22" x14ac:dyDescent="0.25">
      <c r="A17" s="363"/>
      <c r="B17" s="468"/>
      <c r="C17" s="468"/>
      <c r="D17" s="468"/>
      <c r="E17" s="468"/>
      <c r="F17" s="468"/>
      <c r="G17" s="468"/>
      <c r="H17" s="468"/>
      <c r="I17" s="468"/>
      <c r="J17" s="468"/>
      <c r="K17" s="468"/>
      <c r="L17" s="468"/>
      <c r="M17" s="468"/>
      <c r="N17" s="468"/>
      <c r="O17" s="468"/>
      <c r="P17" s="468"/>
      <c r="Q17" s="468"/>
      <c r="R17" s="468"/>
      <c r="S17" s="468"/>
      <c r="T17" s="468"/>
      <c r="U17" s="468"/>
      <c r="V17" s="468"/>
    </row>
    <row r="18" spans="1:22" x14ac:dyDescent="0.25">
      <c r="A18" s="363"/>
      <c r="B18" s="468"/>
      <c r="C18" s="468"/>
      <c r="D18" s="468"/>
      <c r="E18" s="468"/>
      <c r="F18" s="468"/>
      <c r="G18" s="468"/>
      <c r="H18" s="468"/>
      <c r="I18" s="468"/>
      <c r="J18" s="468"/>
      <c r="K18" s="468"/>
      <c r="L18" s="468"/>
      <c r="M18" s="468"/>
      <c r="N18" s="468"/>
      <c r="O18" s="468"/>
      <c r="P18" s="468"/>
      <c r="Q18" s="468"/>
      <c r="R18" s="468"/>
      <c r="S18" s="468"/>
      <c r="T18" s="468"/>
      <c r="U18" s="468"/>
      <c r="V18" s="468"/>
    </row>
    <row r="19" spans="1:22" ht="18.75" x14ac:dyDescent="0.25">
      <c r="A19" s="459" t="s">
        <v>235</v>
      </c>
      <c r="V19" s="370"/>
    </row>
    <row r="20" spans="1:22" ht="18.75" x14ac:dyDescent="0.25">
      <c r="A20" s="460">
        <v>2022</v>
      </c>
      <c r="B20" s="369">
        <v>7.4118489844787985E-2</v>
      </c>
      <c r="C20" s="369">
        <v>6.684742559876139E-2</v>
      </c>
      <c r="D20" s="369">
        <v>7.3879533288865859E-2</v>
      </c>
      <c r="E20" s="590">
        <f>D20+C20+B20</f>
        <v>0.21484544873241523</v>
      </c>
      <c r="F20" s="591"/>
      <c r="G20" s="369">
        <v>7.3973157917028826E-2</v>
      </c>
      <c r="H20" s="369">
        <v>7.6687421380895127E-2</v>
      </c>
      <c r="I20" s="369">
        <v>7.6376839451754872E-2</v>
      </c>
      <c r="J20" s="590">
        <f>I20+H20+G20</f>
        <v>0.22703741874967884</v>
      </c>
      <c r="K20" s="591"/>
      <c r="L20" s="369">
        <v>8.0114935265981027E-2</v>
      </c>
      <c r="M20" s="369">
        <v>8.321272551250819E-2</v>
      </c>
      <c r="N20" s="369">
        <v>7.7993847080829029E-2</v>
      </c>
      <c r="O20" s="590">
        <f>N20+M20+L20</f>
        <v>0.24132150785931822</v>
      </c>
      <c r="P20" s="591"/>
      <c r="Q20" s="369">
        <v>7.7221992091133285E-2</v>
      </c>
      <c r="R20" s="369">
        <v>7.5574459894744622E-2</v>
      </c>
      <c r="S20" s="369">
        <v>7.7961119887907881E-2</v>
      </c>
      <c r="T20" s="590">
        <f>S20+R20+Q20</f>
        <v>0.23075757187378579</v>
      </c>
      <c r="U20" s="591"/>
      <c r="V20" s="477">
        <f>E20+J20+O20+T20</f>
        <v>0.91396194721519808</v>
      </c>
    </row>
    <row r="21" spans="1:22" ht="18.75" x14ac:dyDescent="0.25">
      <c r="A21" s="249">
        <v>2021</v>
      </c>
      <c r="B21" s="369">
        <v>5.9180816957863924E-2</v>
      </c>
      <c r="C21" s="369">
        <v>5.4020425300822468E-2</v>
      </c>
      <c r="D21" s="369">
        <v>6.825078242047132E-2</v>
      </c>
      <c r="E21" s="590">
        <f t="shared" ref="E21:E23" si="17">D21+C21+B21</f>
        <v>0.18145202467915772</v>
      </c>
      <c r="F21" s="591"/>
      <c r="G21" s="369">
        <v>6.2073831929317154E-2</v>
      </c>
      <c r="H21" s="369">
        <v>6.1181431934748842E-2</v>
      </c>
      <c r="I21" s="369">
        <v>5.822872508965829E-2</v>
      </c>
      <c r="J21" s="590">
        <f t="shared" ref="J21:J23" si="18">I21+H21+G21</f>
        <v>0.18148398895372428</v>
      </c>
      <c r="K21" s="591"/>
      <c r="L21" s="369">
        <v>6.4040612218482132E-2</v>
      </c>
      <c r="M21" s="369">
        <v>6.7264498382408E-2</v>
      </c>
      <c r="N21" s="369">
        <v>6.3728964316313849E-2</v>
      </c>
      <c r="O21" s="590">
        <f t="shared" ref="O21:O23" si="19">N21+M21+L21</f>
        <v>0.19503407491720398</v>
      </c>
      <c r="P21" s="591"/>
      <c r="Q21" s="369">
        <v>6.4546582102254974E-2</v>
      </c>
      <c r="R21" s="369">
        <v>6.4163399539192575E-2</v>
      </c>
      <c r="S21" s="369">
        <v>6.7977525378051296E-2</v>
      </c>
      <c r="T21" s="590">
        <f t="shared" ref="T21:T23" si="20">S21+R21+Q21</f>
        <v>0.19668750701949886</v>
      </c>
      <c r="U21" s="591"/>
      <c r="V21" s="477">
        <f t="shared" ref="V21:V23" si="21">E21+J21+O21+T21</f>
        <v>0.75465759556958489</v>
      </c>
    </row>
    <row r="22" spans="1:22" ht="18.75" x14ac:dyDescent="0.25">
      <c r="A22" s="249">
        <v>2020</v>
      </c>
      <c r="B22" s="369">
        <v>3.6916469819895631E-2</v>
      </c>
      <c r="C22" s="369">
        <v>3.6306059849663043E-2</v>
      </c>
      <c r="D22" s="369">
        <v>5.6272449140022843E-2</v>
      </c>
      <c r="E22" s="590">
        <f t="shared" si="17"/>
        <v>0.12949497880958152</v>
      </c>
      <c r="F22" s="591"/>
      <c r="G22" s="369">
        <v>6.3895162579686804E-2</v>
      </c>
      <c r="H22" s="369">
        <v>5.7239207951726045E-2</v>
      </c>
      <c r="I22" s="369">
        <v>4.8053090706058427E-2</v>
      </c>
      <c r="J22" s="590">
        <f t="shared" si="18"/>
        <v>0.16918746123747128</v>
      </c>
      <c r="K22" s="591"/>
      <c r="L22" s="369">
        <v>5.0182470576254863E-2</v>
      </c>
      <c r="M22" s="369">
        <v>5.1749214793955264E-2</v>
      </c>
      <c r="N22" s="369">
        <v>4.7695187455825419E-2</v>
      </c>
      <c r="O22" s="590">
        <f t="shared" si="19"/>
        <v>0.14962687282603554</v>
      </c>
      <c r="P22" s="591"/>
      <c r="Q22" s="369">
        <v>5.1157370351696131E-2</v>
      </c>
      <c r="R22" s="369">
        <v>5.9004415084946242E-2</v>
      </c>
      <c r="S22" s="369">
        <v>5.8439675464179323E-2</v>
      </c>
      <c r="T22" s="590">
        <f t="shared" si="20"/>
        <v>0.1686014609008217</v>
      </c>
      <c r="U22" s="591"/>
      <c r="V22" s="477">
        <f t="shared" si="21"/>
        <v>0.61691077377391002</v>
      </c>
    </row>
    <row r="23" spans="1:22" ht="18.75" x14ac:dyDescent="0.25">
      <c r="A23" s="249">
        <v>2019</v>
      </c>
      <c r="B23" s="369">
        <v>2.640597673789679E-2</v>
      </c>
      <c r="C23" s="369">
        <v>2.397591627218024E-2</v>
      </c>
      <c r="D23" s="369">
        <v>2.8305176040682552E-2</v>
      </c>
      <c r="E23" s="590">
        <f t="shared" si="17"/>
        <v>7.8687069050759589E-2</v>
      </c>
      <c r="F23" s="591"/>
      <c r="G23" s="369">
        <v>2.8324853854042365E-2</v>
      </c>
      <c r="H23" s="369">
        <v>3.1094342032880022E-2</v>
      </c>
      <c r="I23" s="369">
        <v>3.2873194486452845E-2</v>
      </c>
      <c r="J23" s="590">
        <f t="shared" si="18"/>
        <v>9.2292390373375235E-2</v>
      </c>
      <c r="K23" s="591"/>
      <c r="L23" s="369">
        <v>3.4547590658683847E-2</v>
      </c>
      <c r="M23" s="369">
        <v>3.706618470735748E-2</v>
      </c>
      <c r="N23" s="369">
        <v>3.3981473740369819E-2</v>
      </c>
      <c r="O23" s="590">
        <f t="shared" si="19"/>
        <v>0.10559524910641115</v>
      </c>
      <c r="P23" s="591"/>
      <c r="Q23" s="369">
        <v>3.4459772141897646E-2</v>
      </c>
      <c r="R23" s="369">
        <v>3.3364986800136033E-2</v>
      </c>
      <c r="S23" s="369">
        <v>3.6353771493117699E-2</v>
      </c>
      <c r="T23" s="590">
        <f t="shared" si="20"/>
        <v>0.10417853043515138</v>
      </c>
      <c r="U23" s="591"/>
      <c r="V23" s="477">
        <f t="shared" si="21"/>
        <v>0.38075323896569735</v>
      </c>
    </row>
    <row r="24" spans="1:22" ht="18.75" x14ac:dyDescent="0.25">
      <c r="A24" s="363" t="s">
        <v>243</v>
      </c>
      <c r="B24" s="371"/>
      <c r="C24" s="371"/>
      <c r="D24" s="371"/>
      <c r="E24" s="371"/>
      <c r="F24" s="365"/>
      <c r="G24" s="371"/>
      <c r="H24" s="371"/>
      <c r="I24" s="371"/>
      <c r="J24" s="365"/>
      <c r="K24" s="365"/>
      <c r="L24" s="371"/>
      <c r="M24" s="371"/>
      <c r="N24" s="371"/>
      <c r="O24" s="365"/>
      <c r="P24" s="365"/>
      <c r="Q24" s="371"/>
      <c r="R24" s="371"/>
      <c r="S24" s="371"/>
      <c r="T24" s="365"/>
      <c r="U24" s="456"/>
      <c r="V24" s="370"/>
    </row>
    <row r="25" spans="1:22" ht="18.75" x14ac:dyDescent="0.25">
      <c r="A25" s="367" t="s">
        <v>365</v>
      </c>
      <c r="B25" s="368">
        <f>(B20-B21)/B21*100</f>
        <v>25.240734506182154</v>
      </c>
      <c r="C25" s="368">
        <f t="shared" ref="C25:E25" si="22">(C20-C21)/C21*100</f>
        <v>23.744722901586687</v>
      </c>
      <c r="D25" s="368">
        <f t="shared" si="22"/>
        <v>8.2471594738908607</v>
      </c>
      <c r="E25" s="368">
        <f t="shared" si="22"/>
        <v>18.403445270067142</v>
      </c>
      <c r="F25" s="468"/>
      <c r="G25" s="368">
        <f>(G20-G21)/G21*100</f>
        <v>19.169633350912367</v>
      </c>
      <c r="H25" s="368">
        <f t="shared" ref="H25:J25" si="23">(H20-H21)/H21*100</f>
        <v>25.34427350880528</v>
      </c>
      <c r="I25" s="368">
        <f t="shared" si="23"/>
        <v>31.166944380377267</v>
      </c>
      <c r="J25" s="368">
        <f t="shared" si="23"/>
        <v>25.100522673418869</v>
      </c>
      <c r="K25" s="468"/>
      <c r="L25" s="368">
        <f>(L20-L21)/L21*100</f>
        <v>25.100202029080293</v>
      </c>
      <c r="M25" s="368">
        <f t="shared" ref="M25:O25" si="24">(M20-M21)/M21*100</f>
        <v>23.709724317621916</v>
      </c>
      <c r="N25" s="368">
        <f t="shared" si="24"/>
        <v>22.383672663676947</v>
      </c>
      <c r="O25" s="368">
        <f t="shared" si="24"/>
        <v>23.73299791934523</v>
      </c>
      <c r="P25" s="468"/>
      <c r="Q25" s="368">
        <f>(Q20-Q21)/Q21*100</f>
        <v>19.637616084454901</v>
      </c>
      <c r="R25" s="368">
        <f t="shared" ref="R25:T25" si="25">(R20-R21)/R21*100</f>
        <v>17.784376198118824</v>
      </c>
      <c r="S25" s="368">
        <f t="shared" si="25"/>
        <v>14.686610691303729</v>
      </c>
      <c r="T25" s="368">
        <f t="shared" si="25"/>
        <v>17.32192622224316</v>
      </c>
      <c r="U25" s="468"/>
      <c r="V25" s="841">
        <f>(V20-V21)/V21*100</f>
        <v>21.109487611448042</v>
      </c>
    </row>
    <row r="26" spans="1:22" ht="18.75" x14ac:dyDescent="0.25">
      <c r="A26" s="367" t="s">
        <v>513</v>
      </c>
      <c r="B26" s="368">
        <f t="shared" ref="B26:D26" si="26">(B21-B22)/B22*100</f>
        <v>60.310065525196087</v>
      </c>
      <c r="C26" s="368">
        <f t="shared" si="26"/>
        <v>48.791759625008808</v>
      </c>
      <c r="D26" s="368">
        <f t="shared" si="26"/>
        <v>21.286319439629807</v>
      </c>
      <c r="E26" s="368">
        <f>(E21-E22)/E22*100</f>
        <v>40.122826651045266</v>
      </c>
      <c r="F26" s="468"/>
      <c r="G26" s="368">
        <f t="shared" ref="G26:I26" si="27">(G21-G22)/G22*100</f>
        <v>-2.8504984991597428</v>
      </c>
      <c r="H26" s="368">
        <f t="shared" si="27"/>
        <v>6.8872790593950199</v>
      </c>
      <c r="I26" s="368">
        <f t="shared" si="27"/>
        <v>21.175816652136678</v>
      </c>
      <c r="J26" s="368">
        <f>(J21-J22)/J22*100</f>
        <v>7.26798997178261</v>
      </c>
      <c r="K26" s="468"/>
      <c r="L26" s="368">
        <f t="shared" ref="L26:N26" si="28">(L21-L22)/L22*100</f>
        <v>27.615502949718479</v>
      </c>
      <c r="M26" s="368">
        <f t="shared" si="28"/>
        <v>29.981679239440457</v>
      </c>
      <c r="N26" s="368">
        <f t="shared" si="28"/>
        <v>33.617179668994233</v>
      </c>
      <c r="O26" s="368">
        <f>(O21-O22)/O22*100</f>
        <v>30.346956555030967</v>
      </c>
      <c r="P26" s="468"/>
      <c r="Q26" s="368">
        <f t="shared" ref="Q26:S26" si="29">(Q21-Q22)/Q22*100</f>
        <v>26.172595773611572</v>
      </c>
      <c r="R26" s="368">
        <f t="shared" si="29"/>
        <v>8.7433871631794915</v>
      </c>
      <c r="S26" s="368">
        <f t="shared" si="29"/>
        <v>16.320846818730555</v>
      </c>
      <c r="T26" s="368">
        <f>(T21-T22)/T22*100</f>
        <v>16.658246001319359</v>
      </c>
      <c r="U26" s="468"/>
      <c r="V26" s="841">
        <f>(V21-V22)/V22*100</f>
        <v>22.328483737286351</v>
      </c>
    </row>
    <row r="27" spans="1:22" ht="18.75" x14ac:dyDescent="0.25">
      <c r="A27" s="367" t="s">
        <v>514</v>
      </c>
      <c r="B27" s="368">
        <f t="shared" ref="B27:D27" si="30">(B22-B23)/B23*100</f>
        <v>39.803462626378092</v>
      </c>
      <c r="C27" s="368">
        <f t="shared" si="30"/>
        <v>51.427204856357157</v>
      </c>
      <c r="D27" s="368">
        <f t="shared" si="30"/>
        <v>98.80621501573917</v>
      </c>
      <c r="E27" s="368">
        <f>(E22-E23)/E23*100</f>
        <v>64.569579693007356</v>
      </c>
      <c r="F27" s="468"/>
      <c r="G27" s="368">
        <f t="shared" ref="G27:I27" si="31">(G22-G23)/G23*100</f>
        <v>125.57984909273607</v>
      </c>
      <c r="H27" s="368">
        <f t="shared" si="31"/>
        <v>84.082389944767812</v>
      </c>
      <c r="I27" s="368">
        <f t="shared" si="31"/>
        <v>46.177125334932903</v>
      </c>
      <c r="J27" s="368">
        <f>(J22-J23)/J23*100</f>
        <v>83.316804942435368</v>
      </c>
      <c r="K27" s="468"/>
      <c r="L27" s="368">
        <f t="shared" ref="L27:N27" si="32">(L22-L23)/L23*100</f>
        <v>45.256064517023127</v>
      </c>
      <c r="M27" s="368">
        <f t="shared" si="32"/>
        <v>39.613006308910087</v>
      </c>
      <c r="N27" s="368">
        <f t="shared" si="32"/>
        <v>40.356441925482997</v>
      </c>
      <c r="O27" s="368">
        <f>(O22-O23)/O23*100</f>
        <v>41.698489365987058</v>
      </c>
      <c r="P27" s="468"/>
      <c r="Q27" s="368">
        <f t="shared" ref="Q27:S27" si="33">(Q22-Q23)/Q23*100</f>
        <v>48.455335517140114</v>
      </c>
      <c r="R27" s="368">
        <f t="shared" si="33"/>
        <v>76.845312238234342</v>
      </c>
      <c r="S27" s="368">
        <f t="shared" si="33"/>
        <v>60.752717156850721</v>
      </c>
      <c r="T27" s="368">
        <f>(T22-T23)/T23*100</f>
        <v>61.838970272067762</v>
      </c>
      <c r="U27" s="468"/>
      <c r="V27" s="841">
        <f>(V22-V23)/V23*100</f>
        <v>62.023775674167922</v>
      </c>
    </row>
    <row r="28" spans="1:22" ht="18.75" x14ac:dyDescent="0.25">
      <c r="A28" s="367" t="s">
        <v>366</v>
      </c>
      <c r="B28" s="368">
        <f>(B20-B23)/B23*100</f>
        <v>180.68831000072845</v>
      </c>
      <c r="C28" s="368">
        <f t="shared" ref="C28:D28" si="34">(C20-C23)/C23*100</f>
        <v>178.81072339381609</v>
      </c>
      <c r="D28" s="368">
        <f t="shared" si="34"/>
        <v>161.01068293191341</v>
      </c>
      <c r="E28" s="368">
        <f>(E20-E23)/E23*100</f>
        <v>173.03780827548979</v>
      </c>
      <c r="F28" s="468"/>
      <c r="G28" s="368">
        <f>(G20-G23)/G23*100</f>
        <v>161.15989264485398</v>
      </c>
      <c r="H28" s="368">
        <f t="shared" ref="H28:I28" si="35">(H20-H23)/H23*100</f>
        <v>146.6282171200269</v>
      </c>
      <c r="I28" s="368">
        <f t="shared" si="35"/>
        <v>132.33774704563629</v>
      </c>
      <c r="J28" s="368">
        <f>(J20-J23)/J23*100</f>
        <v>145.99798296607474</v>
      </c>
      <c r="K28" s="468"/>
      <c r="L28" s="368">
        <f>(L20-L23)/L23*100</f>
        <v>131.89731538006231</v>
      </c>
      <c r="M28" s="368">
        <f t="shared" ref="M28:N28" si="36">(M20-M23)/M23*100</f>
        <v>124.49768210427878</v>
      </c>
      <c r="N28" s="368">
        <f t="shared" si="36"/>
        <v>129.51873034327153</v>
      </c>
      <c r="O28" s="368">
        <f>(O20-O23)/O23*100</f>
        <v>128.53443682502427</v>
      </c>
      <c r="P28" s="468"/>
      <c r="Q28" s="368">
        <f>(Q20-Q23)/Q23*100</f>
        <v>124.09315933126419</v>
      </c>
      <c r="R28" s="368">
        <f t="shared" ref="R28:S28" si="37">(R20-R23)/R23*100</f>
        <v>126.50828650840795</v>
      </c>
      <c r="S28" s="368">
        <f t="shared" si="37"/>
        <v>114.45125687349127</v>
      </c>
      <c r="T28" s="368">
        <f>(T20-T23)/T23*100</f>
        <v>121.50204164900063</v>
      </c>
      <c r="U28" s="468"/>
      <c r="V28" s="841">
        <f>(V20-V23)/V23*100</f>
        <v>140.04049176257652</v>
      </c>
    </row>
  </sheetData>
  <mergeCells count="1">
    <mergeCell ref="V4:V5"/>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098A4-35DB-46E0-BC63-74191C3BF8A8}">
  <sheetPr>
    <tabColor rgb="FF0000FF"/>
  </sheetPr>
  <dimension ref="A1:O19"/>
  <sheetViews>
    <sheetView showGridLines="0" zoomScale="90" zoomScaleNormal="90" workbookViewId="0">
      <selection activeCell="O1" sqref="O1:O1048576"/>
    </sheetView>
  </sheetViews>
  <sheetFormatPr defaultColWidth="9.140625" defaultRowHeight="15.75" x14ac:dyDescent="0.25"/>
  <cols>
    <col min="1" max="1" width="16.7109375" style="6" customWidth="1"/>
    <col min="2" max="13" width="12.5703125" style="6" customWidth="1"/>
    <col min="14" max="14" width="3.5703125" style="6" customWidth="1"/>
    <col min="15" max="15" width="9.42578125" style="6" customWidth="1"/>
    <col min="16" max="16384" width="9.140625" style="6"/>
  </cols>
  <sheetData>
    <row r="1" spans="1:15" ht="23.25" x14ac:dyDescent="0.35">
      <c r="A1" s="2" t="str">
        <f>+'Indice-Index'!A20</f>
        <v>1.14 Traffico dati medio giornaliero - Data traffic daily avg</v>
      </c>
      <c r="B1" s="194"/>
      <c r="C1" s="194"/>
      <c r="D1" s="194"/>
      <c r="E1" s="194"/>
      <c r="F1" s="194"/>
      <c r="G1" s="194"/>
      <c r="H1" s="194"/>
      <c r="I1" s="194"/>
      <c r="J1" s="194"/>
      <c r="K1" s="194"/>
      <c r="L1" s="194"/>
      <c r="M1" s="194"/>
      <c r="N1" s="194"/>
      <c r="O1" s="95"/>
    </row>
    <row r="4" spans="1:15" ht="18" customHeight="1" x14ac:dyDescent="0.25">
      <c r="A4" s="24"/>
      <c r="B4" s="201" t="str">
        <f>+'1.6'!B4</f>
        <v>Gennaio</v>
      </c>
      <c r="C4" s="201" t="str">
        <f>+'1.6'!C4</f>
        <v>Febbraio</v>
      </c>
      <c r="D4" s="201" t="str">
        <f>+'1.6'!D4</f>
        <v>Marzo</v>
      </c>
      <c r="E4" s="201" t="str">
        <f>+'1.6'!E4</f>
        <v>Aprile</v>
      </c>
      <c r="F4" s="201" t="str">
        <f>+'1.6'!F4</f>
        <v>Maggio</v>
      </c>
      <c r="G4" s="201" t="str">
        <f>+'1.6'!G4</f>
        <v>Giugno</v>
      </c>
      <c r="H4" s="201" t="str">
        <f>+'1.6'!H4</f>
        <v>Luglio</v>
      </c>
      <c r="I4" s="201" t="str">
        <f>+'1.6'!I4</f>
        <v>Agosto</v>
      </c>
      <c r="J4" s="201" t="str">
        <f>+'1.6'!J4</f>
        <v>Settembre</v>
      </c>
      <c r="K4" s="201" t="str">
        <f>+'1.6'!K4</f>
        <v>Ottobre</v>
      </c>
      <c r="L4" s="201" t="str">
        <f>+'1.6'!L4</f>
        <v>Novembre</v>
      </c>
      <c r="M4" s="201" t="str">
        <f>+'1.6'!M4</f>
        <v>Dicembre</v>
      </c>
      <c r="N4" s="467"/>
      <c r="O4" s="919" t="s">
        <v>525</v>
      </c>
    </row>
    <row r="5" spans="1:15" ht="18" customHeight="1" x14ac:dyDescent="0.25">
      <c r="B5" s="375" t="str">
        <f>+'1.6'!B5</f>
        <v>January</v>
      </c>
      <c r="C5" s="375" t="str">
        <f>+'1.6'!C5</f>
        <v>February</v>
      </c>
      <c r="D5" s="375" t="str">
        <f>+'1.6'!D5</f>
        <v>March</v>
      </c>
      <c r="E5" s="375" t="str">
        <f>+'1.6'!E5</f>
        <v>April</v>
      </c>
      <c r="F5" s="375" t="str">
        <f>+'1.6'!F5</f>
        <v>May</v>
      </c>
      <c r="G5" s="375" t="str">
        <f>+'1.6'!G5</f>
        <v>June</v>
      </c>
      <c r="H5" s="375" t="str">
        <f>+'1.6'!H5</f>
        <v>July</v>
      </c>
      <c r="I5" s="375" t="str">
        <f>+'1.6'!I5</f>
        <v>August</v>
      </c>
      <c r="J5" s="375" t="str">
        <f>+'1.6'!J5</f>
        <v>September</v>
      </c>
      <c r="K5" s="375" t="str">
        <f>+'1.6'!K5</f>
        <v>October</v>
      </c>
      <c r="L5" s="375" t="str">
        <f>+'1.6'!L5</f>
        <v>November</v>
      </c>
      <c r="M5" s="375" t="str">
        <f>+'1.6'!M5</f>
        <v>December</v>
      </c>
      <c r="N5" s="466"/>
      <c r="O5" s="920"/>
    </row>
    <row r="6" spans="1:15" ht="21" x14ac:dyDescent="0.35">
      <c r="B6" s="35"/>
      <c r="C6" s="35"/>
      <c r="D6" s="35"/>
      <c r="E6" s="35"/>
      <c r="F6" s="35"/>
      <c r="G6" s="35"/>
      <c r="H6" s="35"/>
      <c r="I6" s="35"/>
      <c r="J6" s="35"/>
      <c r="K6" s="35"/>
      <c r="L6" s="35"/>
      <c r="M6" s="35"/>
      <c r="N6" s="35"/>
      <c r="O6" s="394"/>
    </row>
    <row r="7" spans="1:15" ht="17.25" x14ac:dyDescent="0.25">
      <c r="A7" s="454" t="s">
        <v>236</v>
      </c>
      <c r="B7" s="455"/>
      <c r="C7" s="455"/>
      <c r="D7" s="455"/>
      <c r="E7" s="455"/>
      <c r="F7" s="455"/>
      <c r="G7" s="455"/>
      <c r="H7" s="455"/>
      <c r="I7" s="455"/>
      <c r="J7" s="455"/>
      <c r="K7" s="455"/>
      <c r="L7" s="455"/>
      <c r="M7" s="455"/>
      <c r="N7" s="455"/>
    </row>
    <row r="8" spans="1:15" s="25" customFormat="1" ht="18.75" x14ac:dyDescent="0.25">
      <c r="A8" s="458">
        <v>2022</v>
      </c>
      <c r="B8" s="372">
        <v>30.196680413006572</v>
      </c>
      <c r="C8" s="372">
        <v>30.628035340126367</v>
      </c>
      <c r="D8" s="372">
        <v>30.962776275073907</v>
      </c>
      <c r="E8" s="372">
        <v>31.669695871490905</v>
      </c>
      <c r="F8" s="372">
        <v>31.756918553242333</v>
      </c>
      <c r="G8" s="372">
        <v>32.842929360630066</v>
      </c>
      <c r="H8" s="372">
        <v>33.991773586927096</v>
      </c>
      <c r="I8" s="372">
        <v>36.357751880836062</v>
      </c>
      <c r="J8" s="372">
        <v>35.197824087282278</v>
      </c>
      <c r="K8" s="372">
        <v>33.035189337181855</v>
      </c>
      <c r="L8" s="372">
        <v>34.046581498946402</v>
      </c>
      <c r="M8" s="372">
        <v>34.540531468199077</v>
      </c>
      <c r="N8" s="161"/>
      <c r="O8" s="470">
        <v>32.949003235678092</v>
      </c>
    </row>
    <row r="9" spans="1:15" ht="18.75" x14ac:dyDescent="0.25">
      <c r="A9" s="240">
        <v>2021</v>
      </c>
      <c r="B9" s="372">
        <v>22.783466229495247</v>
      </c>
      <c r="C9" s="372">
        <v>22.993135516188712</v>
      </c>
      <c r="D9" s="372">
        <v>24.976913139982788</v>
      </c>
      <c r="E9" s="372">
        <v>24.821274561572999</v>
      </c>
      <c r="F9" s="372">
        <v>23.935043562796629</v>
      </c>
      <c r="G9" s="372">
        <v>24.650882902449755</v>
      </c>
      <c r="H9" s="372">
        <v>26.448014361530188</v>
      </c>
      <c r="I9" s="372">
        <v>27.957948010417617</v>
      </c>
      <c r="J9" s="372">
        <v>27.445411614505431</v>
      </c>
      <c r="K9" s="372">
        <v>26.63505518160029</v>
      </c>
      <c r="L9" s="372">
        <v>27.285803831572267</v>
      </c>
      <c r="M9" s="372">
        <v>28.261952479303151</v>
      </c>
      <c r="N9" s="161"/>
      <c r="O9" s="470">
        <v>25.70098401006905</v>
      </c>
    </row>
    <row r="10" spans="1:15" ht="18.75" x14ac:dyDescent="0.25">
      <c r="A10" s="240">
        <v>2020</v>
      </c>
      <c r="B10" s="372">
        <v>15.12402332607798</v>
      </c>
      <c r="C10" s="372">
        <v>15.970285975437244</v>
      </c>
      <c r="D10" s="372">
        <v>19.317173799084518</v>
      </c>
      <c r="E10" s="372">
        <v>19.937894328640201</v>
      </c>
      <c r="F10" s="372">
        <v>18.035061035541155</v>
      </c>
      <c r="G10" s="372">
        <v>18.451661064443453</v>
      </c>
      <c r="H10" s="372">
        <v>19.681175738168871</v>
      </c>
      <c r="I10" s="372">
        <v>20.996335233475946</v>
      </c>
      <c r="J10" s="372">
        <v>19.945814401528043</v>
      </c>
      <c r="K10" s="372">
        <v>20.26667336117152</v>
      </c>
      <c r="L10" s="372">
        <v>22.781549012541245</v>
      </c>
      <c r="M10" s="372">
        <v>22.148222988813458</v>
      </c>
      <c r="N10" s="161"/>
      <c r="O10" s="470">
        <v>19.396924829110944</v>
      </c>
    </row>
    <row r="11" spans="1:15" ht="18.75" x14ac:dyDescent="0.25">
      <c r="A11" s="240">
        <v>2019</v>
      </c>
      <c r="B11" s="372">
        <v>9.7339251297189744</v>
      </c>
      <c r="C11" s="372">
        <v>10.241913487711642</v>
      </c>
      <c r="D11" s="372">
        <v>10.609163866176926</v>
      </c>
      <c r="E11" s="372">
        <v>10.959998948178963</v>
      </c>
      <c r="F11" s="372">
        <v>11.383686924264991</v>
      </c>
      <c r="G11" s="372">
        <v>12.130811597057535</v>
      </c>
      <c r="H11" s="372">
        <v>13.184825344373612</v>
      </c>
      <c r="I11" s="372">
        <v>14.11229500571131</v>
      </c>
      <c r="J11" s="372">
        <v>13.668809577666318</v>
      </c>
      <c r="K11" s="372">
        <v>13.730440661757489</v>
      </c>
      <c r="L11" s="372">
        <v>14.180077906569036</v>
      </c>
      <c r="M11" s="372">
        <v>14.672160809473464</v>
      </c>
      <c r="N11" s="161"/>
      <c r="O11" s="470">
        <v>12.397769721988661</v>
      </c>
    </row>
    <row r="12" spans="1:15" x14ac:dyDescent="0.25">
      <c r="A12" s="363" t="s">
        <v>339</v>
      </c>
      <c r="B12" s="364"/>
      <c r="C12" s="364"/>
      <c r="D12" s="364"/>
      <c r="E12" s="364"/>
      <c r="F12" s="364"/>
      <c r="G12" s="364"/>
      <c r="H12" s="364"/>
      <c r="I12" s="364"/>
      <c r="J12" s="364"/>
      <c r="K12" s="364"/>
      <c r="L12" s="364"/>
      <c r="M12" s="364"/>
      <c r="N12" s="364"/>
      <c r="O12" s="366"/>
    </row>
    <row r="13" spans="1:15" x14ac:dyDescent="0.25">
      <c r="A13" s="367" t="s">
        <v>365</v>
      </c>
      <c r="B13" s="368">
        <f>(B8-B9)/B9*100</f>
        <v>32.537692504024044</v>
      </c>
      <c r="C13" s="368">
        <f t="shared" ref="C13:M15" si="0">(C8-C9)/C9*100</f>
        <v>33.205126889119462</v>
      </c>
      <c r="D13" s="368">
        <f t="shared" si="0"/>
        <v>23.965584143818838</v>
      </c>
      <c r="E13" s="368">
        <f t="shared" si="0"/>
        <v>27.590933305738758</v>
      </c>
      <c r="F13" s="368">
        <f t="shared" si="0"/>
        <v>32.679593709215609</v>
      </c>
      <c r="G13" s="368">
        <f t="shared" si="0"/>
        <v>33.232263893339905</v>
      </c>
      <c r="H13" s="368">
        <f t="shared" si="0"/>
        <v>28.522970088709727</v>
      </c>
      <c r="I13" s="368">
        <f t="shared" si="0"/>
        <v>30.044421955747723</v>
      </c>
      <c r="J13" s="368">
        <f t="shared" si="0"/>
        <v>28.246661342399204</v>
      </c>
      <c r="K13" s="368">
        <f t="shared" si="0"/>
        <v>24.028987782998211</v>
      </c>
      <c r="L13" s="368">
        <f t="shared" si="0"/>
        <v>24.777637884910959</v>
      </c>
      <c r="M13" s="368">
        <f t="shared" si="0"/>
        <v>22.215658997706786</v>
      </c>
      <c r="N13" s="468"/>
      <c r="O13" s="368">
        <f t="shared" ref="O13:O14" si="1">(O8-O9)/O9*100</f>
        <v>28.201329656364273</v>
      </c>
    </row>
    <row r="14" spans="1:15" x14ac:dyDescent="0.25">
      <c r="A14" s="367" t="s">
        <v>513</v>
      </c>
      <c r="B14" s="368">
        <f t="shared" ref="B14:B15" si="2">(B9-B10)/B10*100</f>
        <v>50.64421508931607</v>
      </c>
      <c r="C14" s="368">
        <f t="shared" si="0"/>
        <v>43.97447579556691</v>
      </c>
      <c r="D14" s="368">
        <f t="shared" si="0"/>
        <v>29.299003051711924</v>
      </c>
      <c r="E14" s="368">
        <f t="shared" si="0"/>
        <v>24.492958746992478</v>
      </c>
      <c r="F14" s="368">
        <f t="shared" si="0"/>
        <v>32.713959301987146</v>
      </c>
      <c r="G14" s="368">
        <f t="shared" si="0"/>
        <v>33.597093596913439</v>
      </c>
      <c r="H14" s="368">
        <f t="shared" si="0"/>
        <v>34.382288504431088</v>
      </c>
      <c r="I14" s="368">
        <f t="shared" si="0"/>
        <v>33.156323232267113</v>
      </c>
      <c r="J14" s="368">
        <f t="shared" si="0"/>
        <v>37.59985459607428</v>
      </c>
      <c r="K14" s="368">
        <f t="shared" si="0"/>
        <v>31.422926234306487</v>
      </c>
      <c r="L14" s="368">
        <f t="shared" si="0"/>
        <v>19.771503757498795</v>
      </c>
      <c r="M14" s="368">
        <f t="shared" si="0"/>
        <v>27.603702082905667</v>
      </c>
      <c r="N14" s="468"/>
      <c r="O14" s="368">
        <f t="shared" si="1"/>
        <v>32.50030216901682</v>
      </c>
    </row>
    <row r="15" spans="1:15" x14ac:dyDescent="0.25">
      <c r="A15" s="367" t="s">
        <v>514</v>
      </c>
      <c r="B15" s="368">
        <f t="shared" si="2"/>
        <v>55.374354379430301</v>
      </c>
      <c r="C15" s="368">
        <f t="shared" si="0"/>
        <v>55.930686141789479</v>
      </c>
      <c r="D15" s="368">
        <f t="shared" si="0"/>
        <v>82.080077589051072</v>
      </c>
      <c r="E15" s="368">
        <f t="shared" si="0"/>
        <v>81.915111697642473</v>
      </c>
      <c r="F15" s="368">
        <f t="shared" si="0"/>
        <v>58.428997174003207</v>
      </c>
      <c r="G15" s="368">
        <f t="shared" si="0"/>
        <v>52.1057426109817</v>
      </c>
      <c r="H15" s="368">
        <f t="shared" si="0"/>
        <v>49.271417892292824</v>
      </c>
      <c r="I15" s="368">
        <f t="shared" si="0"/>
        <v>48.780444463346562</v>
      </c>
      <c r="J15" s="368">
        <f t="shared" si="0"/>
        <v>45.922103078514034</v>
      </c>
      <c r="K15" s="368">
        <f t="shared" si="0"/>
        <v>47.603954311670257</v>
      </c>
      <c r="L15" s="368">
        <f t="shared" si="0"/>
        <v>60.658842374818747</v>
      </c>
      <c r="M15" s="368">
        <f t="shared" si="0"/>
        <v>50.954063797561979</v>
      </c>
      <c r="N15" s="468"/>
      <c r="O15" s="368">
        <f>(O10-O11)/O11*100</f>
        <v>56.454953302678256</v>
      </c>
    </row>
    <row r="16" spans="1:15" x14ac:dyDescent="0.25">
      <c r="A16" s="367" t="s">
        <v>366</v>
      </c>
      <c r="B16" s="368">
        <f>(B8-B11)/B11*100</f>
        <v>210.22100551001847</v>
      </c>
      <c r="C16" s="368">
        <f t="shared" ref="C16:M16" si="3">(C8-C11)/C11*100</f>
        <v>199.04602667142436</v>
      </c>
      <c r="D16" s="368">
        <f t="shared" si="3"/>
        <v>191.84935462997538</v>
      </c>
      <c r="E16" s="368">
        <f t="shared" si="3"/>
        <v>188.95710685038816</v>
      </c>
      <c r="F16" s="368">
        <f t="shared" si="3"/>
        <v>178.96865720674921</v>
      </c>
      <c r="G16" s="368">
        <f t="shared" si="3"/>
        <v>170.73975304831612</v>
      </c>
      <c r="H16" s="368">
        <f t="shared" si="3"/>
        <v>157.80981316853374</v>
      </c>
      <c r="I16" s="368">
        <f t="shared" si="3"/>
        <v>157.63174498635348</v>
      </c>
      <c r="J16" s="368">
        <f t="shared" si="3"/>
        <v>157.50467798448636</v>
      </c>
      <c r="K16" s="368">
        <f t="shared" si="3"/>
        <v>140.5981727097269</v>
      </c>
      <c r="L16" s="368">
        <f t="shared" si="3"/>
        <v>140.10151229968949</v>
      </c>
      <c r="M16" s="368">
        <f t="shared" si="3"/>
        <v>135.41543687210054</v>
      </c>
      <c r="N16" s="468"/>
      <c r="O16" s="368">
        <f t="shared" ref="O16" si="4">(O8-O11)/O11*100</f>
        <v>165.76556892518985</v>
      </c>
    </row>
    <row r="17" spans="15:15" ht="21" x14ac:dyDescent="0.35">
      <c r="O17" s="395"/>
    </row>
    <row r="19" spans="15:15" ht="16.5" customHeight="1" x14ac:dyDescent="0.25"/>
  </sheetData>
  <mergeCells count="1">
    <mergeCell ref="O4:O5"/>
  </mergeCells>
  <phoneticPr fontId="84"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9579B-E724-4976-8D4C-797534E4B88C}">
  <sheetPr>
    <tabColor rgb="FF0000FF"/>
  </sheetPr>
  <dimension ref="A1:O17"/>
  <sheetViews>
    <sheetView showGridLines="0" zoomScale="90" zoomScaleNormal="90" workbookViewId="0">
      <selection activeCell="O1" sqref="O1:O1048576"/>
    </sheetView>
  </sheetViews>
  <sheetFormatPr defaultRowHeight="15" x14ac:dyDescent="0.25"/>
  <cols>
    <col min="1" max="1" width="16.7109375" customWidth="1"/>
    <col min="2" max="13" width="12.5703125" customWidth="1"/>
    <col min="14" max="14" width="3.5703125" customWidth="1"/>
    <col min="15" max="15" width="9.42578125" customWidth="1"/>
  </cols>
  <sheetData>
    <row r="1" spans="1:15" ht="21" x14ac:dyDescent="0.35">
      <c r="A1" s="714" t="str">
        <f>+'Indice-Index'!A21</f>
        <v>1.15 Traffico dati medio giornaliero per sim "human" - Data traffic daily avg per "human" sim</v>
      </c>
      <c r="B1" s="714"/>
      <c r="C1" s="714"/>
      <c r="D1" s="714"/>
      <c r="E1" s="714"/>
      <c r="F1" s="714"/>
      <c r="G1" s="714"/>
      <c r="H1" s="714"/>
      <c r="I1" s="714"/>
      <c r="J1" s="714"/>
      <c r="K1" s="714"/>
      <c r="L1" s="714"/>
      <c r="M1" s="714"/>
      <c r="N1" s="714"/>
      <c r="O1" s="714"/>
    </row>
    <row r="2" spans="1:15" s="716" customFormat="1" ht="21" x14ac:dyDescent="0.35">
      <c r="A2" s="715"/>
      <c r="B2" s="715"/>
      <c r="C2" s="715"/>
      <c r="D2" s="715"/>
      <c r="E2" s="715"/>
      <c r="F2" s="715"/>
      <c r="G2" s="715"/>
      <c r="H2" s="715"/>
      <c r="I2" s="715"/>
      <c r="J2" s="715"/>
      <c r="K2" s="715"/>
      <c r="L2" s="715"/>
      <c r="M2" s="715"/>
      <c r="N2" s="715"/>
      <c r="O2" s="715"/>
    </row>
    <row r="4" spans="1:15" ht="17.25" customHeight="1" x14ac:dyDescent="0.25">
      <c r="A4" s="467"/>
      <c r="B4" s="201" t="str">
        <f>+'1.14'!B4</f>
        <v>Gennaio</v>
      </c>
      <c r="C4" s="201" t="str">
        <f>+'1.14'!C4</f>
        <v>Febbraio</v>
      </c>
      <c r="D4" s="201" t="str">
        <f>+'1.14'!D4</f>
        <v>Marzo</v>
      </c>
      <c r="E4" s="201" t="str">
        <f>+'1.14'!E4</f>
        <v>Aprile</v>
      </c>
      <c r="F4" s="201" t="str">
        <f>+'1.14'!F4</f>
        <v>Maggio</v>
      </c>
      <c r="G4" s="201" t="str">
        <f>+'1.14'!G4</f>
        <v>Giugno</v>
      </c>
      <c r="H4" s="201" t="str">
        <f>+'1.14'!H4</f>
        <v>Luglio</v>
      </c>
      <c r="I4" s="201" t="str">
        <f>+'1.14'!I4</f>
        <v>Agosto</v>
      </c>
      <c r="J4" s="201" t="str">
        <f>+'1.14'!J4</f>
        <v>Settembre</v>
      </c>
      <c r="K4" s="201" t="str">
        <f>+'1.14'!K4</f>
        <v>Ottobre</v>
      </c>
      <c r="L4" s="201" t="str">
        <f>+'1.14'!L4</f>
        <v>Novembre</v>
      </c>
      <c r="M4" s="201" t="str">
        <f>+'1.14'!M4</f>
        <v>Dicembre</v>
      </c>
      <c r="N4" s="467"/>
      <c r="O4" s="919" t="s">
        <v>525</v>
      </c>
    </row>
    <row r="5" spans="1:15" ht="17.25" customHeight="1" x14ac:dyDescent="0.25">
      <c r="A5" s="466"/>
      <c r="B5" s="201" t="str">
        <f>+'1.14'!B5</f>
        <v>January</v>
      </c>
      <c r="C5" s="201" t="str">
        <f>+'1.14'!C5</f>
        <v>February</v>
      </c>
      <c r="D5" s="201" t="str">
        <f>+'1.14'!D5</f>
        <v>March</v>
      </c>
      <c r="E5" s="201" t="str">
        <f>+'1.14'!E5</f>
        <v>April</v>
      </c>
      <c r="F5" s="201" t="str">
        <f>+'1.14'!F5</f>
        <v>May</v>
      </c>
      <c r="G5" s="201" t="str">
        <f>+'1.14'!G5</f>
        <v>June</v>
      </c>
      <c r="H5" s="201" t="str">
        <f>+'1.14'!H5</f>
        <v>July</v>
      </c>
      <c r="I5" s="201" t="str">
        <f>+'1.14'!I5</f>
        <v>August</v>
      </c>
      <c r="J5" s="201" t="str">
        <f>+'1.14'!J5</f>
        <v>September</v>
      </c>
      <c r="K5" s="201" t="str">
        <f>+'1.14'!K5</f>
        <v>October</v>
      </c>
      <c r="L5" s="201" t="str">
        <f>+'1.14'!L5</f>
        <v>November</v>
      </c>
      <c r="M5" s="201" t="str">
        <f>+'1.14'!M5</f>
        <v>December</v>
      </c>
      <c r="N5" s="466"/>
      <c r="O5" s="920"/>
    </row>
    <row r="7" spans="1:15" ht="21" x14ac:dyDescent="0.25">
      <c r="A7" s="454" t="s">
        <v>375</v>
      </c>
      <c r="B7" s="456"/>
      <c r="C7" s="456"/>
      <c r="D7" s="456"/>
      <c r="E7" s="456"/>
      <c r="F7" s="456"/>
      <c r="G7" s="456"/>
      <c r="H7" s="456"/>
      <c r="I7" s="456"/>
      <c r="J7" s="456"/>
      <c r="K7" s="456"/>
      <c r="L7" s="456"/>
      <c r="M7" s="456"/>
      <c r="N7" s="456"/>
      <c r="O7" s="457"/>
    </row>
    <row r="8" spans="1:15" ht="18.75" x14ac:dyDescent="0.25">
      <c r="A8" s="458">
        <v>2022</v>
      </c>
      <c r="B8" s="374">
        <v>0.55413309564648983</v>
      </c>
      <c r="C8" s="374">
        <v>0.56420597634063463</v>
      </c>
      <c r="D8" s="374">
        <v>0.5725698701755868</v>
      </c>
      <c r="E8" s="374">
        <v>0.58619162957529569</v>
      </c>
      <c r="F8" s="374">
        <v>0.58835788887598528</v>
      </c>
      <c r="G8" s="374">
        <v>0.60905007438952319</v>
      </c>
      <c r="H8" s="374">
        <v>0.62908334527068122</v>
      </c>
      <c r="I8" s="374">
        <v>0.67151605121865221</v>
      </c>
      <c r="J8" s="374">
        <v>0.64878674215719689</v>
      </c>
      <c r="K8" s="374">
        <v>0.60986184337170368</v>
      </c>
      <c r="L8" s="374">
        <v>0.62950287317569342</v>
      </c>
      <c r="M8" s="374">
        <v>0.63962259365715568</v>
      </c>
      <c r="N8" s="469"/>
      <c r="O8" s="471">
        <v>0.60879025728696767</v>
      </c>
    </row>
    <row r="9" spans="1:15" ht="18.75" x14ac:dyDescent="0.25">
      <c r="A9" s="240">
        <v>2021</v>
      </c>
      <c r="B9" s="374">
        <v>0.42502465236371745</v>
      </c>
      <c r="C9" s="374">
        <v>0.42989283681586049</v>
      </c>
      <c r="D9" s="374">
        <v>0.46802669042511447</v>
      </c>
      <c r="E9" s="374">
        <v>0.46342384060941322</v>
      </c>
      <c r="F9" s="374">
        <v>0.44526305530870625</v>
      </c>
      <c r="G9" s="374">
        <v>0.45692901144702674</v>
      </c>
      <c r="H9" s="374">
        <v>0.49071747735938831</v>
      </c>
      <c r="I9" s="374">
        <v>0.51923786705260178</v>
      </c>
      <c r="J9" s="374">
        <v>0.510215719326368</v>
      </c>
      <c r="K9" s="374">
        <v>0.49515103033088848</v>
      </c>
      <c r="L9" s="374">
        <v>0.50724857855532957</v>
      </c>
      <c r="M9" s="374">
        <v>0.51665393452162922</v>
      </c>
      <c r="N9" s="469"/>
      <c r="O9" s="471">
        <v>0.47775801298624537</v>
      </c>
    </row>
    <row r="10" spans="1:15" ht="18.75" x14ac:dyDescent="0.25">
      <c r="A10" s="240">
        <v>2020</v>
      </c>
      <c r="B10" s="374">
        <v>0.28055404608036066</v>
      </c>
      <c r="C10" s="374">
        <v>0.29752048876122111</v>
      </c>
      <c r="D10" s="374">
        <v>0.36141878213212369</v>
      </c>
      <c r="E10" s="374">
        <v>0.37353474172298989</v>
      </c>
      <c r="F10" s="374">
        <v>0.3383410521067447</v>
      </c>
      <c r="G10" s="374">
        <v>0.34662406064628537</v>
      </c>
      <c r="H10" s="374">
        <v>0.36731373401676159</v>
      </c>
      <c r="I10" s="374">
        <v>0.38932377919598327</v>
      </c>
      <c r="J10" s="374">
        <v>0.36746728991667515</v>
      </c>
      <c r="K10" s="374">
        <v>0.37465504509802799</v>
      </c>
      <c r="L10" s="374">
        <v>0.42259042013000953</v>
      </c>
      <c r="M10" s="374">
        <v>0.41225665564077679</v>
      </c>
      <c r="N10" s="469"/>
      <c r="O10" s="471">
        <v>0.36117224663843173</v>
      </c>
    </row>
    <row r="11" spans="1:15" ht="18.75" x14ac:dyDescent="0.25">
      <c r="A11" s="240">
        <v>2019</v>
      </c>
      <c r="B11" s="374">
        <v>0.18515136970210003</v>
      </c>
      <c r="C11" s="374">
        <v>0.19458309987072131</v>
      </c>
      <c r="D11" s="374">
        <v>0.2013218297509117</v>
      </c>
      <c r="E11" s="374">
        <v>0.20934087491212147</v>
      </c>
      <c r="F11" s="374">
        <v>0.2188662964360919</v>
      </c>
      <c r="G11" s="374">
        <v>0.23477783067570449</v>
      </c>
      <c r="H11" s="374">
        <v>0.25328793214862833</v>
      </c>
      <c r="I11" s="374">
        <v>0.26911286271342716</v>
      </c>
      <c r="J11" s="374">
        <v>0.2587543441641274</v>
      </c>
      <c r="K11" s="374">
        <v>0.25778680834961287</v>
      </c>
      <c r="L11" s="374">
        <v>0.26406045675670176</v>
      </c>
      <c r="M11" s="374">
        <v>0.27101677789720258</v>
      </c>
      <c r="N11" s="469"/>
      <c r="O11" s="471">
        <v>0.23526585463387184</v>
      </c>
    </row>
    <row r="12" spans="1:15" ht="15.75" x14ac:dyDescent="0.25">
      <c r="A12" s="363" t="s">
        <v>339</v>
      </c>
      <c r="B12" s="364"/>
      <c r="C12" s="364"/>
      <c r="D12" s="364"/>
      <c r="E12" s="364"/>
      <c r="F12" s="364"/>
      <c r="G12" s="364"/>
      <c r="H12" s="364"/>
      <c r="I12" s="364"/>
      <c r="J12" s="364"/>
      <c r="K12" s="364"/>
      <c r="L12" s="364"/>
      <c r="M12" s="364"/>
      <c r="N12" s="364"/>
      <c r="O12" s="366"/>
    </row>
    <row r="13" spans="1:15" ht="15.75" x14ac:dyDescent="0.25">
      <c r="A13" s="367" t="s">
        <v>365</v>
      </c>
      <c r="B13" s="368">
        <f>(B8-B9)/B9*100</f>
        <v>30.376695225736466</v>
      </c>
      <c r="C13" s="368">
        <f t="shared" ref="C13:M15" si="0">(C8-C9)/C9*100</f>
        <v>31.243400220298529</v>
      </c>
      <c r="D13" s="368">
        <f t="shared" si="0"/>
        <v>22.337012373271804</v>
      </c>
      <c r="E13" s="368">
        <f t="shared" si="0"/>
        <v>26.491470271456031</v>
      </c>
      <c r="F13" s="368">
        <f t="shared" si="0"/>
        <v>32.137144966601745</v>
      </c>
      <c r="G13" s="368">
        <f t="shared" si="0"/>
        <v>33.29205612503165</v>
      </c>
      <c r="H13" s="368">
        <f t="shared" si="0"/>
        <v>28.196645584309906</v>
      </c>
      <c r="I13" s="368">
        <f t="shared" si="0"/>
        <v>29.327249383878968</v>
      </c>
      <c r="J13" s="368">
        <f t="shared" si="0"/>
        <v>27.159300974455007</v>
      </c>
      <c r="K13" s="368">
        <f t="shared" si="0"/>
        <v>23.166833150717434</v>
      </c>
      <c r="L13" s="368">
        <f t="shared" si="0"/>
        <v>24.101456325131647</v>
      </c>
      <c r="M13" s="368">
        <f t="shared" si="0"/>
        <v>23.800972163191471</v>
      </c>
      <c r="N13" s="468"/>
      <c r="O13" s="368">
        <f t="shared" ref="O13:O14" si="1">(O8-O9)/O9*100</f>
        <v>27.426488041864555</v>
      </c>
    </row>
    <row r="14" spans="1:15" ht="15.75" x14ac:dyDescent="0.25">
      <c r="A14" s="367" t="s">
        <v>513</v>
      </c>
      <c r="B14" s="368">
        <f t="shared" ref="B14:B15" si="2">(B9-B10)/B10*100</f>
        <v>51.494750584340267</v>
      </c>
      <c r="C14" s="368">
        <f t="shared" si="0"/>
        <v>44.491842765449505</v>
      </c>
      <c r="D14" s="368">
        <f t="shared" si="0"/>
        <v>29.497058139612172</v>
      </c>
      <c r="E14" s="368">
        <f t="shared" si="0"/>
        <v>24.064454747045804</v>
      </c>
      <c r="F14" s="368">
        <f t="shared" si="0"/>
        <v>31.601841554901906</v>
      </c>
      <c r="G14" s="368">
        <f t="shared" si="0"/>
        <v>31.822646874275335</v>
      </c>
      <c r="H14" s="368">
        <f t="shared" si="0"/>
        <v>33.59627803543971</v>
      </c>
      <c r="I14" s="368">
        <f t="shared" si="0"/>
        <v>33.369163354191251</v>
      </c>
      <c r="J14" s="368">
        <f t="shared" si="0"/>
        <v>38.846567661045881</v>
      </c>
      <c r="K14" s="368">
        <f t="shared" si="0"/>
        <v>32.161847760873705</v>
      </c>
      <c r="L14" s="368">
        <f t="shared" si="0"/>
        <v>20.033146610203573</v>
      </c>
      <c r="M14" s="368">
        <f t="shared" si="0"/>
        <v>25.323370151195292</v>
      </c>
      <c r="N14" s="468"/>
      <c r="O14" s="368">
        <f t="shared" si="1"/>
        <v>32.279824220416153</v>
      </c>
    </row>
    <row r="15" spans="1:15" ht="15.75" x14ac:dyDescent="0.25">
      <c r="A15" s="367" t="s">
        <v>514</v>
      </c>
      <c r="B15" s="368">
        <f t="shared" si="2"/>
        <v>51.526854233786722</v>
      </c>
      <c r="C15" s="368">
        <f t="shared" si="0"/>
        <v>52.901505299735788</v>
      </c>
      <c r="D15" s="368">
        <f t="shared" si="0"/>
        <v>79.52289753142729</v>
      </c>
      <c r="E15" s="368">
        <f t="shared" si="0"/>
        <v>78.433734873705305</v>
      </c>
      <c r="F15" s="368">
        <f t="shared" si="0"/>
        <v>54.588009947680071</v>
      </c>
      <c r="G15" s="368">
        <f t="shared" si="0"/>
        <v>47.639178558163188</v>
      </c>
      <c r="H15" s="368">
        <f t="shared" si="0"/>
        <v>45.018252903270337</v>
      </c>
      <c r="I15" s="368">
        <f t="shared" si="0"/>
        <v>44.669331398910607</v>
      </c>
      <c r="J15" s="368">
        <f t="shared" si="0"/>
        <v>42.013959651085635</v>
      </c>
      <c r="K15" s="368">
        <f t="shared" si="0"/>
        <v>45.335227778574819</v>
      </c>
      <c r="L15" s="368">
        <f t="shared" si="0"/>
        <v>60.035480253437953</v>
      </c>
      <c r="M15" s="368">
        <f t="shared" si="0"/>
        <v>52.114809584647524</v>
      </c>
      <c r="N15" s="468"/>
      <c r="O15" s="368">
        <f>(O10-O11)/O11*100</f>
        <v>53.516644903910681</v>
      </c>
    </row>
    <row r="16" spans="1:15" ht="15.75" x14ac:dyDescent="0.25">
      <c r="A16" s="367" t="s">
        <v>366</v>
      </c>
      <c r="B16" s="368">
        <f>(B8-B11)/B11*100</f>
        <v>199.28652244812682</v>
      </c>
      <c r="C16" s="368">
        <f t="shared" ref="C16:M16" si="3">(C8-C11)/C11*100</f>
        <v>189.95631003693865</v>
      </c>
      <c r="D16" s="368">
        <f t="shared" si="3"/>
        <v>184.40525842826233</v>
      </c>
      <c r="E16" s="368">
        <f t="shared" si="3"/>
        <v>180.01776042130862</v>
      </c>
      <c r="F16" s="368">
        <f t="shared" si="3"/>
        <v>168.82069028283826</v>
      </c>
      <c r="G16" s="368">
        <f t="shared" si="3"/>
        <v>159.41549618915937</v>
      </c>
      <c r="H16" s="368">
        <f t="shared" si="3"/>
        <v>148.36688425468992</v>
      </c>
      <c r="I16" s="368">
        <f t="shared" si="3"/>
        <v>149.52952618014993</v>
      </c>
      <c r="J16" s="368">
        <f t="shared" si="3"/>
        <v>150.73462795495044</v>
      </c>
      <c r="K16" s="368">
        <f t="shared" si="3"/>
        <v>136.57604796619515</v>
      </c>
      <c r="L16" s="368">
        <f t="shared" si="3"/>
        <v>138.39346523425147</v>
      </c>
      <c r="M16" s="368">
        <f t="shared" si="3"/>
        <v>136.00848575499128</v>
      </c>
      <c r="N16" s="468"/>
      <c r="O16" s="368">
        <f t="shared" ref="O16" si="4">(O8-O11)/O11*100</f>
        <v>158.76694186429489</v>
      </c>
    </row>
    <row r="17" spans="1:15" ht="15.75" x14ac:dyDescent="0.25">
      <c r="A17" s="6"/>
      <c r="B17" s="6"/>
      <c r="C17" s="6"/>
      <c r="D17" s="6"/>
      <c r="E17" s="6"/>
      <c r="F17" s="6"/>
      <c r="G17" s="6"/>
      <c r="H17" s="6"/>
      <c r="I17" s="6"/>
      <c r="J17" s="6"/>
      <c r="K17" s="6"/>
      <c r="L17" s="6"/>
      <c r="M17" s="6"/>
      <c r="N17" s="6"/>
      <c r="O17" s="6"/>
    </row>
  </sheetData>
  <mergeCells count="1">
    <mergeCell ref="O4:O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53598-92B4-439D-BF08-F1CA67BDEA4D}">
  <sheetPr>
    <tabColor rgb="FF0000FF"/>
  </sheetPr>
  <dimension ref="A1:P159"/>
  <sheetViews>
    <sheetView showGridLines="0" zoomScale="90" zoomScaleNormal="90" workbookViewId="0">
      <pane xSplit="1" ySplit="6" topLeftCell="B145" activePane="bottomRight" state="frozen"/>
      <selection pane="topRight" activeCell="B1" sqref="B1"/>
      <selection pane="bottomLeft" activeCell="A6" sqref="A6"/>
      <selection pane="bottomRight" activeCell="K4" sqref="K4"/>
    </sheetView>
  </sheetViews>
  <sheetFormatPr defaultColWidth="9.85546875" defaultRowHeight="15" x14ac:dyDescent="0.25"/>
  <cols>
    <col min="1" max="3" width="9.85546875" style="774"/>
    <col min="4" max="4" width="9.85546875" style="792"/>
    <col min="5" max="5" width="15.7109375" style="793" customWidth="1"/>
    <col min="6" max="6" width="12.28515625" style="794" bestFit="1" customWidth="1"/>
    <col min="7" max="16384" width="9.85546875" style="774"/>
  </cols>
  <sheetData>
    <row r="1" spans="1:16" ht="21" x14ac:dyDescent="0.25">
      <c r="A1" s="768" t="str">
        <f>+'Indice-Index'!A22</f>
        <v>1.16 Traffico dati - intensità dei flussi settimanali - Weekly data traffic intensity</v>
      </c>
      <c r="B1" s="769"/>
      <c r="C1" s="769"/>
      <c r="D1" s="770"/>
      <c r="E1" s="771"/>
      <c r="F1" s="772"/>
      <c r="G1" s="769"/>
      <c r="H1" s="769"/>
      <c r="I1" s="769"/>
      <c r="J1" s="769"/>
      <c r="K1" s="773"/>
      <c r="L1" s="773"/>
      <c r="M1" s="773"/>
      <c r="N1" s="773"/>
      <c r="O1" s="773"/>
      <c r="P1" s="773"/>
    </row>
    <row r="4" spans="1:16" s="775" customFormat="1" ht="19.5" thickBot="1" x14ac:dyDescent="0.35">
      <c r="B4" s="737" t="s">
        <v>571</v>
      </c>
      <c r="C4" s="737" t="s">
        <v>572</v>
      </c>
      <c r="D4" s="737" t="s">
        <v>573</v>
      </c>
      <c r="E4" s="737" t="s">
        <v>574</v>
      </c>
      <c r="F4" s="738" t="s">
        <v>864</v>
      </c>
    </row>
    <row r="5" spans="1:16" s="775" customFormat="1" ht="19.5" thickBot="1" x14ac:dyDescent="0.35">
      <c r="B5" s="739">
        <v>2020</v>
      </c>
      <c r="C5" s="739" t="s">
        <v>575</v>
      </c>
      <c r="D5" s="740" t="s">
        <v>576</v>
      </c>
      <c r="E5" s="739" t="s">
        <v>577</v>
      </c>
      <c r="F5" s="741">
        <v>0</v>
      </c>
    </row>
    <row r="6" spans="1:16" s="775" customFormat="1" ht="15.75" x14ac:dyDescent="0.25">
      <c r="B6" s="776"/>
      <c r="D6" s="777"/>
      <c r="E6" s="778"/>
      <c r="F6" s="779"/>
    </row>
    <row r="7" spans="1:16" s="775" customFormat="1" ht="16.5" thickBot="1" x14ac:dyDescent="0.3">
      <c r="B7" s="776"/>
      <c r="D7" s="777"/>
      <c r="E7" s="778"/>
      <c r="F7" s="779"/>
    </row>
    <row r="8" spans="1:16" s="775" customFormat="1" ht="15.75" x14ac:dyDescent="0.25">
      <c r="B8" s="935">
        <v>2020</v>
      </c>
      <c r="C8" s="780"/>
      <c r="D8" s="781" t="s">
        <v>578</v>
      </c>
      <c r="E8" s="782" t="s">
        <v>579</v>
      </c>
      <c r="F8" s="783">
        <v>-5.1988691942981974E-3</v>
      </c>
    </row>
    <row r="9" spans="1:16" s="775" customFormat="1" ht="16.5" customHeight="1" x14ac:dyDescent="0.25">
      <c r="B9" s="936"/>
      <c r="D9" s="784" t="s">
        <v>580</v>
      </c>
      <c r="E9" s="785" t="s">
        <v>581</v>
      </c>
      <c r="F9" s="786">
        <v>4.3120150670658858E-2</v>
      </c>
    </row>
    <row r="10" spans="1:16" s="775" customFormat="1" ht="16.5" customHeight="1" x14ac:dyDescent="0.25">
      <c r="B10" s="936"/>
      <c r="C10" s="775" t="s">
        <v>582</v>
      </c>
      <c r="D10" s="784" t="s">
        <v>583</v>
      </c>
      <c r="E10" s="785" t="s">
        <v>584</v>
      </c>
      <c r="F10" s="786">
        <v>6.29772920373914E-2</v>
      </c>
    </row>
    <row r="11" spans="1:16" s="775" customFormat="1" ht="16.5" customHeight="1" x14ac:dyDescent="0.25">
      <c r="B11" s="936"/>
      <c r="D11" s="784" t="s">
        <v>585</v>
      </c>
      <c r="E11" s="785" t="s">
        <v>586</v>
      </c>
      <c r="F11" s="786">
        <v>0.17852434604474016</v>
      </c>
    </row>
    <row r="12" spans="1:16" s="775" customFormat="1" ht="16.5" customHeight="1" x14ac:dyDescent="0.25">
      <c r="B12" s="936"/>
      <c r="D12" s="784" t="s">
        <v>587</v>
      </c>
      <c r="E12" s="785" t="s">
        <v>588</v>
      </c>
      <c r="F12" s="786">
        <v>0.16977310413020782</v>
      </c>
    </row>
    <row r="13" spans="1:16" s="775" customFormat="1" ht="16.5" customHeight="1" x14ac:dyDescent="0.25">
      <c r="B13" s="936"/>
      <c r="D13" s="784" t="s">
        <v>589</v>
      </c>
      <c r="E13" s="785" t="s">
        <v>590</v>
      </c>
      <c r="F13" s="786">
        <v>0.17524849712443338</v>
      </c>
    </row>
    <row r="14" spans="1:16" s="775" customFormat="1" ht="16.5" customHeight="1" x14ac:dyDescent="0.25">
      <c r="B14" s="936"/>
      <c r="D14" s="784" t="s">
        <v>591</v>
      </c>
      <c r="E14" s="785" t="s">
        <v>592</v>
      </c>
      <c r="F14" s="786">
        <v>0.16204224709037274</v>
      </c>
    </row>
    <row r="15" spans="1:16" s="775" customFormat="1" ht="16.5" customHeight="1" x14ac:dyDescent="0.25">
      <c r="B15" s="936"/>
      <c r="C15" s="775" t="s">
        <v>593</v>
      </c>
      <c r="D15" s="784" t="s">
        <v>594</v>
      </c>
      <c r="E15" s="785" t="s">
        <v>595</v>
      </c>
      <c r="F15" s="786">
        <v>0.15760308065854026</v>
      </c>
    </row>
    <row r="16" spans="1:16" s="775" customFormat="1" ht="16.5" customHeight="1" x14ac:dyDescent="0.25">
      <c r="B16" s="936"/>
      <c r="D16" s="784" t="s">
        <v>596</v>
      </c>
      <c r="E16" s="785" t="s">
        <v>597</v>
      </c>
      <c r="F16" s="786">
        <v>0.14367826101150158</v>
      </c>
    </row>
    <row r="17" spans="2:6" s="775" customFormat="1" ht="16.5" customHeight="1" x14ac:dyDescent="0.25">
      <c r="B17" s="936"/>
      <c r="D17" s="784" t="s">
        <v>598</v>
      </c>
      <c r="E17" s="785" t="s">
        <v>599</v>
      </c>
      <c r="F17" s="786">
        <v>0.17792993982042057</v>
      </c>
    </row>
    <row r="18" spans="2:6" s="775" customFormat="1" ht="16.5" customHeight="1" x14ac:dyDescent="0.25">
      <c r="B18" s="936"/>
      <c r="D18" s="784" t="s">
        <v>600</v>
      </c>
      <c r="E18" s="785" t="s">
        <v>601</v>
      </c>
      <c r="F18" s="786">
        <v>0.18757097507427647</v>
      </c>
    </row>
    <row r="19" spans="2:6" s="775" customFormat="1" ht="16.5" customHeight="1" x14ac:dyDescent="0.25">
      <c r="B19" s="936"/>
      <c r="C19" s="775" t="s">
        <v>602</v>
      </c>
      <c r="D19" s="784" t="s">
        <v>603</v>
      </c>
      <c r="E19" s="785" t="s">
        <v>604</v>
      </c>
      <c r="F19" s="786">
        <v>0.11901655960930645</v>
      </c>
    </row>
    <row r="20" spans="2:6" s="775" customFormat="1" ht="16.5" customHeight="1" x14ac:dyDescent="0.25">
      <c r="B20" s="936"/>
      <c r="D20" s="784" t="s">
        <v>605</v>
      </c>
      <c r="E20" s="785" t="s">
        <v>606</v>
      </c>
      <c r="F20" s="786">
        <v>0.13074573317886959</v>
      </c>
    </row>
    <row r="21" spans="2:6" s="775" customFormat="1" ht="16.5" customHeight="1" x14ac:dyDescent="0.25">
      <c r="B21" s="936"/>
      <c r="D21" s="784" t="s">
        <v>607</v>
      </c>
      <c r="E21" s="785" t="s">
        <v>608</v>
      </c>
      <c r="F21" s="786">
        <v>0.10892741215600288</v>
      </c>
    </row>
    <row r="22" spans="2:6" s="775" customFormat="1" ht="16.5" customHeight="1" x14ac:dyDescent="0.25">
      <c r="B22" s="936"/>
      <c r="D22" s="784" t="s">
        <v>609</v>
      </c>
      <c r="E22" s="785" t="s">
        <v>610</v>
      </c>
      <c r="F22" s="786">
        <v>6.2054630007940356E-2</v>
      </c>
    </row>
    <row r="23" spans="2:6" s="775" customFormat="1" ht="16.5" customHeight="1" x14ac:dyDescent="0.25">
      <c r="B23" s="936"/>
      <c r="C23" s="775" t="s">
        <v>611</v>
      </c>
      <c r="D23" s="784" t="s">
        <v>612</v>
      </c>
      <c r="E23" s="785" t="s">
        <v>613</v>
      </c>
      <c r="F23" s="786">
        <v>0.12616203686017091</v>
      </c>
    </row>
    <row r="24" spans="2:6" s="775" customFormat="1" ht="16.5" customHeight="1" x14ac:dyDescent="0.25">
      <c r="B24" s="936"/>
      <c r="D24" s="784" t="s">
        <v>614</v>
      </c>
      <c r="E24" s="785" t="s">
        <v>615</v>
      </c>
      <c r="F24" s="786">
        <v>0.1737571080881011</v>
      </c>
    </row>
    <row r="25" spans="2:6" s="775" customFormat="1" ht="16.5" customHeight="1" x14ac:dyDescent="0.25">
      <c r="B25" s="936"/>
      <c r="D25" s="784" t="s">
        <v>616</v>
      </c>
      <c r="E25" s="785" t="s">
        <v>617</v>
      </c>
      <c r="F25" s="786">
        <v>0.17459076952783739</v>
      </c>
    </row>
    <row r="26" spans="2:6" s="775" customFormat="1" ht="16.5" customHeight="1" x14ac:dyDescent="0.25">
      <c r="B26" s="936"/>
      <c r="D26" s="784" t="s">
        <v>618</v>
      </c>
      <c r="E26" s="785" t="s">
        <v>619</v>
      </c>
      <c r="F26" s="786">
        <v>0.19834386109803803</v>
      </c>
    </row>
    <row r="27" spans="2:6" s="775" customFormat="1" ht="16.5" customHeight="1" x14ac:dyDescent="0.25">
      <c r="B27" s="936"/>
      <c r="D27" s="784" t="s">
        <v>620</v>
      </c>
      <c r="E27" s="785" t="s">
        <v>621</v>
      </c>
      <c r="F27" s="786">
        <v>0.22627034343620211</v>
      </c>
    </row>
    <row r="28" spans="2:6" s="775" customFormat="1" ht="16.5" customHeight="1" x14ac:dyDescent="0.25">
      <c r="B28" s="936"/>
      <c r="C28" s="775" t="s">
        <v>622</v>
      </c>
      <c r="D28" s="784" t="s">
        <v>623</v>
      </c>
      <c r="E28" s="785" t="s">
        <v>624</v>
      </c>
      <c r="F28" s="786">
        <v>0.34523937785654046</v>
      </c>
    </row>
    <row r="29" spans="2:6" s="775" customFormat="1" ht="16.5" customHeight="1" x14ac:dyDescent="0.25">
      <c r="B29" s="936"/>
      <c r="D29" s="784" t="s">
        <v>625</v>
      </c>
      <c r="E29" s="785" t="s">
        <v>626</v>
      </c>
      <c r="F29" s="786">
        <v>0.24736077766725686</v>
      </c>
    </row>
    <row r="30" spans="2:6" s="775" customFormat="1" ht="16.5" customHeight="1" x14ac:dyDescent="0.25">
      <c r="B30" s="936"/>
      <c r="D30" s="784" t="s">
        <v>627</v>
      </c>
      <c r="E30" s="785" t="s">
        <v>628</v>
      </c>
      <c r="F30" s="786">
        <v>0.28856532637755294</v>
      </c>
    </row>
    <row r="31" spans="2:6" s="775" customFormat="1" ht="16.5" customHeight="1" x14ac:dyDescent="0.25">
      <c r="B31" s="936"/>
      <c r="D31" s="784" t="s">
        <v>629</v>
      </c>
      <c r="E31" s="785" t="s">
        <v>630</v>
      </c>
      <c r="F31" s="786">
        <v>0.26401693166422197</v>
      </c>
    </row>
    <row r="32" spans="2:6" s="775" customFormat="1" ht="16.5" customHeight="1" x14ac:dyDescent="0.25">
      <c r="B32" s="936"/>
      <c r="C32" s="775" t="s">
        <v>631</v>
      </c>
      <c r="D32" s="784" t="s">
        <v>632</v>
      </c>
      <c r="E32" s="785" t="s">
        <v>633</v>
      </c>
      <c r="F32" s="786">
        <v>0.26852489052203599</v>
      </c>
    </row>
    <row r="33" spans="2:6" s="775" customFormat="1" ht="16.5" customHeight="1" x14ac:dyDescent="0.25">
      <c r="B33" s="936"/>
      <c r="D33" s="784" t="s">
        <v>634</v>
      </c>
      <c r="E33" s="785" t="s">
        <v>635</v>
      </c>
      <c r="F33" s="786">
        <v>0.25131554377293785</v>
      </c>
    </row>
    <row r="34" spans="2:6" s="775" customFormat="1" ht="16.5" customHeight="1" x14ac:dyDescent="0.25">
      <c r="B34" s="936"/>
      <c r="D34" s="784" t="s">
        <v>636</v>
      </c>
      <c r="E34" s="785" t="s">
        <v>637</v>
      </c>
      <c r="F34" s="786">
        <v>0.27574686756181094</v>
      </c>
    </row>
    <row r="35" spans="2:6" s="775" customFormat="1" ht="16.5" customHeight="1" x14ac:dyDescent="0.25">
      <c r="B35" s="936"/>
      <c r="D35" s="784" t="s">
        <v>638</v>
      </c>
      <c r="E35" s="785" t="s">
        <v>639</v>
      </c>
      <c r="F35" s="786">
        <v>0.27263120109742839</v>
      </c>
    </row>
    <row r="36" spans="2:6" s="775" customFormat="1" ht="16.5" customHeight="1" x14ac:dyDescent="0.25">
      <c r="B36" s="936"/>
      <c r="C36" s="775" t="s">
        <v>640</v>
      </c>
      <c r="D36" s="784" t="s">
        <v>641</v>
      </c>
      <c r="E36" s="785" t="s">
        <v>642</v>
      </c>
      <c r="F36" s="786">
        <v>0.26073231859808871</v>
      </c>
    </row>
    <row r="37" spans="2:6" s="775" customFormat="1" ht="16.5" customHeight="1" x14ac:dyDescent="0.25">
      <c r="B37" s="936"/>
      <c r="D37" s="784" t="s">
        <v>643</v>
      </c>
      <c r="E37" s="785" t="s">
        <v>644</v>
      </c>
      <c r="F37" s="786">
        <v>0.25598011784831409</v>
      </c>
    </row>
    <row r="38" spans="2:6" s="775" customFormat="1" ht="16.5" customHeight="1" x14ac:dyDescent="0.25">
      <c r="B38" s="936"/>
      <c r="D38" s="784" t="s">
        <v>645</v>
      </c>
      <c r="E38" s="785" t="s">
        <v>646</v>
      </c>
      <c r="F38" s="786">
        <v>0.28309032370505033</v>
      </c>
    </row>
    <row r="39" spans="2:6" s="775" customFormat="1" ht="16.5" customHeight="1" x14ac:dyDescent="0.25">
      <c r="B39" s="936"/>
      <c r="D39" s="784" t="s">
        <v>647</v>
      </c>
      <c r="E39" s="785" t="s">
        <v>648</v>
      </c>
      <c r="F39" s="786">
        <v>0.29635674093548336</v>
      </c>
    </row>
    <row r="40" spans="2:6" s="775" customFormat="1" ht="16.5" customHeight="1" x14ac:dyDescent="0.25">
      <c r="B40" s="936"/>
      <c r="D40" s="784" t="s">
        <v>649</v>
      </c>
      <c r="E40" s="785" t="s">
        <v>650</v>
      </c>
      <c r="F40" s="786">
        <v>0.31620720458959045</v>
      </c>
    </row>
    <row r="41" spans="2:6" s="775" customFormat="1" ht="16.5" customHeight="1" x14ac:dyDescent="0.25">
      <c r="B41" s="936"/>
      <c r="C41" s="775" t="s">
        <v>651</v>
      </c>
      <c r="D41" s="784" t="s">
        <v>652</v>
      </c>
      <c r="E41" s="785" t="s">
        <v>653</v>
      </c>
      <c r="F41" s="786">
        <v>0.24832559684814537</v>
      </c>
    </row>
    <row r="42" spans="2:6" s="775" customFormat="1" ht="16.5" customHeight="1" x14ac:dyDescent="0.25">
      <c r="B42" s="936"/>
      <c r="D42" s="784" t="s">
        <v>654</v>
      </c>
      <c r="E42" s="785" t="s">
        <v>655</v>
      </c>
      <c r="F42" s="786">
        <v>0.26994510286762685</v>
      </c>
    </row>
    <row r="43" spans="2:6" s="775" customFormat="1" ht="16.5" customHeight="1" x14ac:dyDescent="0.25">
      <c r="B43" s="936"/>
      <c r="D43" s="784" t="s">
        <v>656</v>
      </c>
      <c r="E43" s="785" t="s">
        <v>657</v>
      </c>
      <c r="F43" s="786">
        <v>0.30769342652706244</v>
      </c>
    </row>
    <row r="44" spans="2:6" s="775" customFormat="1" ht="16.5" customHeight="1" x14ac:dyDescent="0.25">
      <c r="B44" s="936"/>
      <c r="D44" s="784" t="s">
        <v>658</v>
      </c>
      <c r="E44" s="785" t="s">
        <v>659</v>
      </c>
      <c r="F44" s="786">
        <v>0.37363043945229801</v>
      </c>
    </row>
    <row r="45" spans="2:6" s="775" customFormat="1" ht="16.5" customHeight="1" x14ac:dyDescent="0.25">
      <c r="B45" s="936"/>
      <c r="C45" s="775" t="s">
        <v>660</v>
      </c>
      <c r="D45" s="784" t="s">
        <v>661</v>
      </c>
      <c r="E45" s="785" t="s">
        <v>662</v>
      </c>
      <c r="F45" s="786">
        <v>0.4210677725204906</v>
      </c>
    </row>
    <row r="46" spans="2:6" s="775" customFormat="1" ht="16.5" customHeight="1" x14ac:dyDescent="0.25">
      <c r="B46" s="936"/>
      <c r="D46" s="784" t="s">
        <v>663</v>
      </c>
      <c r="E46" s="785" t="s">
        <v>664</v>
      </c>
      <c r="F46" s="786">
        <v>0.43784713555620358</v>
      </c>
    </row>
    <row r="47" spans="2:6" s="775" customFormat="1" ht="16.5" customHeight="1" x14ac:dyDescent="0.25">
      <c r="B47" s="936"/>
      <c r="D47" s="784" t="s">
        <v>665</v>
      </c>
      <c r="E47" s="785" t="s">
        <v>666</v>
      </c>
      <c r="F47" s="786">
        <v>0.45490130485469227</v>
      </c>
    </row>
    <row r="48" spans="2:6" s="775" customFormat="1" ht="16.5" customHeight="1" x14ac:dyDescent="0.25">
      <c r="B48" s="936"/>
      <c r="D48" s="784" t="s">
        <v>667</v>
      </c>
      <c r="E48" s="785" t="s">
        <v>668</v>
      </c>
      <c r="F48" s="786">
        <v>0.4249425041979582</v>
      </c>
    </row>
    <row r="49" spans="2:6" s="775" customFormat="1" ht="16.5" customHeight="1" x14ac:dyDescent="0.25">
      <c r="B49" s="936"/>
      <c r="C49" s="775" t="s">
        <v>669</v>
      </c>
      <c r="D49" s="784" t="s">
        <v>670</v>
      </c>
      <c r="E49" s="785" t="s">
        <v>671</v>
      </c>
      <c r="F49" s="786">
        <v>0.48885025376468744</v>
      </c>
    </row>
    <row r="50" spans="2:6" s="775" customFormat="1" ht="16.5" customHeight="1" x14ac:dyDescent="0.25">
      <c r="B50" s="936"/>
      <c r="D50" s="784" t="s">
        <v>672</v>
      </c>
      <c r="E50" s="785" t="s">
        <v>673</v>
      </c>
      <c r="F50" s="786">
        <v>0.50980101538331457</v>
      </c>
    </row>
    <row r="51" spans="2:6" s="775" customFormat="1" ht="16.5" customHeight="1" x14ac:dyDescent="0.25">
      <c r="B51" s="936"/>
      <c r="D51" s="784" t="s">
        <v>674</v>
      </c>
      <c r="E51" s="785" t="s">
        <v>675</v>
      </c>
      <c r="F51" s="786">
        <v>0.54558690354676853</v>
      </c>
    </row>
    <row r="52" spans="2:6" s="775" customFormat="1" ht="16.5" customHeight="1" x14ac:dyDescent="0.25">
      <c r="B52" s="936"/>
      <c r="D52" s="784" t="s">
        <v>676</v>
      </c>
      <c r="E52" s="785" t="s">
        <v>677</v>
      </c>
      <c r="F52" s="786">
        <v>0.48277978498434077</v>
      </c>
    </row>
    <row r="53" spans="2:6" s="775" customFormat="1" ht="17.100000000000001" customHeight="1" thickBot="1" x14ac:dyDescent="0.3">
      <c r="B53" s="937"/>
      <c r="C53" s="787"/>
      <c r="D53" s="788" t="s">
        <v>678</v>
      </c>
      <c r="E53" s="789" t="s">
        <v>679</v>
      </c>
      <c r="F53" s="790">
        <v>0.51724824831915051</v>
      </c>
    </row>
    <row r="54" spans="2:6" s="775" customFormat="1" ht="15.75" x14ac:dyDescent="0.25">
      <c r="B54" s="935">
        <v>2021</v>
      </c>
      <c r="C54" s="780" t="s">
        <v>680</v>
      </c>
      <c r="D54" s="781" t="s">
        <v>681</v>
      </c>
      <c r="E54" s="782" t="s">
        <v>682</v>
      </c>
      <c r="F54" s="783">
        <v>0.56438461755082081</v>
      </c>
    </row>
    <row r="55" spans="2:6" s="775" customFormat="1" ht="15.75" x14ac:dyDescent="0.25">
      <c r="B55" s="936"/>
      <c r="D55" s="784" t="s">
        <v>683</v>
      </c>
      <c r="E55" s="785" t="s">
        <v>684</v>
      </c>
      <c r="F55" s="786">
        <v>0.56756889177093017</v>
      </c>
    </row>
    <row r="56" spans="2:6" s="775" customFormat="1" ht="15.75" x14ac:dyDescent="0.25">
      <c r="B56" s="936"/>
      <c r="D56" s="784" t="s">
        <v>685</v>
      </c>
      <c r="E56" s="785" t="s">
        <v>686</v>
      </c>
      <c r="F56" s="786">
        <v>0.56142371900736099</v>
      </c>
    </row>
    <row r="57" spans="2:6" s="775" customFormat="1" ht="15.75" x14ac:dyDescent="0.25">
      <c r="B57" s="936"/>
      <c r="D57" s="784" t="s">
        <v>687</v>
      </c>
      <c r="E57" s="785" t="s">
        <v>688</v>
      </c>
      <c r="F57" s="786">
        <v>0.53089293172108099</v>
      </c>
    </row>
    <row r="58" spans="2:6" s="775" customFormat="1" ht="15.75" x14ac:dyDescent="0.25">
      <c r="B58" s="936"/>
      <c r="C58" s="775" t="s">
        <v>575</v>
      </c>
      <c r="D58" s="784" t="s">
        <v>689</v>
      </c>
      <c r="E58" s="785" t="s">
        <v>690</v>
      </c>
      <c r="F58" s="786">
        <v>0.56981610811669425</v>
      </c>
    </row>
    <row r="59" spans="2:6" s="775" customFormat="1" ht="15.75" x14ac:dyDescent="0.25">
      <c r="B59" s="936"/>
      <c r="D59" s="784" t="s">
        <v>691</v>
      </c>
      <c r="E59" s="785" t="s">
        <v>692</v>
      </c>
      <c r="F59" s="786">
        <v>0.57835266080289494</v>
      </c>
    </row>
    <row r="60" spans="2:6" s="775" customFormat="1" ht="15.75" x14ac:dyDescent="0.25">
      <c r="B60" s="936"/>
      <c r="D60" s="784" t="s">
        <v>576</v>
      </c>
      <c r="E60" s="785" t="s">
        <v>693</v>
      </c>
      <c r="F60" s="786">
        <v>0.61679349779784698</v>
      </c>
    </row>
    <row r="61" spans="2:6" s="775" customFormat="1" ht="15.75" x14ac:dyDescent="0.25">
      <c r="B61" s="936"/>
      <c r="D61" s="784" t="s">
        <v>578</v>
      </c>
      <c r="E61" s="785" t="s">
        <v>694</v>
      </c>
      <c r="F61" s="786">
        <v>0.61576157736684356</v>
      </c>
    </row>
    <row r="62" spans="2:6" s="775" customFormat="1" ht="15.75" x14ac:dyDescent="0.25">
      <c r="B62" s="936"/>
      <c r="C62" s="775" t="s">
        <v>582</v>
      </c>
      <c r="D62" s="784" t="s">
        <v>580</v>
      </c>
      <c r="E62" s="785" t="s">
        <v>695</v>
      </c>
      <c r="F62" s="786">
        <v>0.65776033839993509</v>
      </c>
    </row>
    <row r="63" spans="2:6" s="775" customFormat="1" ht="15.75" x14ac:dyDescent="0.25">
      <c r="B63" s="936"/>
      <c r="D63" s="784" t="s">
        <v>583</v>
      </c>
      <c r="E63" s="785" t="s">
        <v>696</v>
      </c>
      <c r="F63" s="786">
        <v>0.64261398989092267</v>
      </c>
    </row>
    <row r="64" spans="2:6" s="775" customFormat="1" ht="15.75" x14ac:dyDescent="0.25">
      <c r="B64" s="936"/>
      <c r="D64" s="784" t="s">
        <v>585</v>
      </c>
      <c r="E64" s="785" t="s">
        <v>697</v>
      </c>
      <c r="F64" s="786">
        <v>0.65459699527082527</v>
      </c>
    </row>
    <row r="65" spans="2:6" s="775" customFormat="1" ht="15.75" x14ac:dyDescent="0.25">
      <c r="B65" s="936"/>
      <c r="D65" s="784" t="s">
        <v>587</v>
      </c>
      <c r="E65" s="785" t="s">
        <v>698</v>
      </c>
      <c r="F65" s="786">
        <v>0.61752214039286357</v>
      </c>
    </row>
    <row r="66" spans="2:6" s="775" customFormat="1" ht="15.75" x14ac:dyDescent="0.25">
      <c r="B66" s="936"/>
      <c r="D66" s="784" t="s">
        <v>589</v>
      </c>
      <c r="E66" s="785" t="s">
        <v>699</v>
      </c>
      <c r="F66" s="786">
        <v>0.66363268183284008</v>
      </c>
    </row>
    <row r="67" spans="2:6" s="775" customFormat="1" ht="15.75" x14ac:dyDescent="0.25">
      <c r="B67" s="936"/>
      <c r="C67" s="775" t="s">
        <v>593</v>
      </c>
      <c r="D67" s="784" t="s">
        <v>591</v>
      </c>
      <c r="E67" s="785" t="s">
        <v>700</v>
      </c>
      <c r="F67" s="786">
        <v>0.66441860680560982</v>
      </c>
    </row>
    <row r="68" spans="2:6" s="775" customFormat="1" ht="15.75" x14ac:dyDescent="0.25">
      <c r="B68" s="936"/>
      <c r="D68" s="784" t="s">
        <v>594</v>
      </c>
      <c r="E68" s="785" t="s">
        <v>701</v>
      </c>
      <c r="F68" s="786">
        <v>0.68572230115412902</v>
      </c>
    </row>
    <row r="69" spans="2:6" s="775" customFormat="1" ht="15.75" x14ac:dyDescent="0.25">
      <c r="B69" s="936"/>
      <c r="D69" s="784" t="s">
        <v>596</v>
      </c>
      <c r="E69" s="785" t="s">
        <v>702</v>
      </c>
      <c r="F69" s="786">
        <v>0.779223725258267</v>
      </c>
    </row>
    <row r="70" spans="2:6" s="775" customFormat="1" ht="15.75" x14ac:dyDescent="0.25">
      <c r="B70" s="936"/>
      <c r="D70" s="784" t="s">
        <v>598</v>
      </c>
      <c r="E70" s="785" t="s">
        <v>703</v>
      </c>
      <c r="F70" s="786">
        <v>0.67720213179087096</v>
      </c>
    </row>
    <row r="71" spans="2:6" s="775" customFormat="1" ht="15.75" x14ac:dyDescent="0.25">
      <c r="B71" s="936"/>
      <c r="C71" s="775" t="s">
        <v>602</v>
      </c>
      <c r="D71" s="784" t="s">
        <v>600</v>
      </c>
      <c r="E71" s="785" t="s">
        <v>704</v>
      </c>
      <c r="F71" s="786">
        <v>0.63754080072122032</v>
      </c>
    </row>
    <row r="72" spans="2:6" s="775" customFormat="1" ht="15.75" x14ac:dyDescent="0.25">
      <c r="B72" s="936"/>
      <c r="D72" s="784" t="s">
        <v>603</v>
      </c>
      <c r="E72" s="785" t="s">
        <v>705</v>
      </c>
      <c r="F72" s="786">
        <v>0.7347975411985046</v>
      </c>
    </row>
    <row r="73" spans="2:6" s="775" customFormat="1" ht="15.75" x14ac:dyDescent="0.25">
      <c r="B73" s="936"/>
      <c r="D73" s="784" t="s">
        <v>605</v>
      </c>
      <c r="E73" s="785" t="s">
        <v>706</v>
      </c>
      <c r="F73" s="786">
        <v>0.69222762733423826</v>
      </c>
    </row>
    <row r="74" spans="2:6" s="775" customFormat="1" ht="15.75" x14ac:dyDescent="0.25">
      <c r="B74" s="936"/>
      <c r="D74" s="784" t="s">
        <v>607</v>
      </c>
      <c r="E74" s="785" t="s">
        <v>707</v>
      </c>
      <c r="F74" s="786">
        <v>0.62043723924192318</v>
      </c>
    </row>
    <row r="75" spans="2:6" s="775" customFormat="1" ht="15.75" x14ac:dyDescent="0.25">
      <c r="B75" s="936"/>
      <c r="C75" s="775" t="s">
        <v>611</v>
      </c>
      <c r="D75" s="784" t="s">
        <v>609</v>
      </c>
      <c r="E75" s="785" t="s">
        <v>708</v>
      </c>
      <c r="F75" s="786">
        <v>0.55178208460502187</v>
      </c>
    </row>
    <row r="76" spans="2:6" s="775" customFormat="1" ht="15.75" x14ac:dyDescent="0.25">
      <c r="B76" s="936"/>
      <c r="D76" s="784" t="s">
        <v>612</v>
      </c>
      <c r="E76" s="785" t="s">
        <v>709</v>
      </c>
      <c r="F76" s="786">
        <v>0.59742117264450412</v>
      </c>
    </row>
    <row r="77" spans="2:6" s="775" customFormat="1" ht="15.75" x14ac:dyDescent="0.25">
      <c r="B77" s="936"/>
      <c r="D77" s="784" t="s">
        <v>614</v>
      </c>
      <c r="E77" s="785" t="s">
        <v>710</v>
      </c>
      <c r="F77" s="786">
        <v>0.60439680098487347</v>
      </c>
    </row>
    <row r="78" spans="2:6" s="775" customFormat="1" ht="15.75" x14ac:dyDescent="0.25">
      <c r="B78" s="936"/>
      <c r="D78" s="784" t="s">
        <v>616</v>
      </c>
      <c r="E78" s="785" t="s">
        <v>711</v>
      </c>
      <c r="F78" s="786">
        <v>0.61770222931790586</v>
      </c>
    </row>
    <row r="79" spans="2:6" s="775" customFormat="1" ht="15.75" x14ac:dyDescent="0.25">
      <c r="B79" s="936"/>
      <c r="D79" s="784" t="s">
        <v>618</v>
      </c>
      <c r="E79" s="785" t="s">
        <v>712</v>
      </c>
      <c r="F79" s="786">
        <v>0.61349681524494137</v>
      </c>
    </row>
    <row r="80" spans="2:6" s="775" customFormat="1" ht="15.75" x14ac:dyDescent="0.25">
      <c r="B80" s="936"/>
      <c r="C80" s="775" t="s">
        <v>622</v>
      </c>
      <c r="D80" s="784" t="s">
        <v>620</v>
      </c>
      <c r="E80" s="785" t="s">
        <v>713</v>
      </c>
      <c r="F80" s="786">
        <v>0.65429499147786963</v>
      </c>
    </row>
    <row r="81" spans="2:6" s="775" customFormat="1" ht="15.75" x14ac:dyDescent="0.25">
      <c r="B81" s="936"/>
      <c r="D81" s="784" t="s">
        <v>623</v>
      </c>
      <c r="E81" s="785" t="s">
        <v>714</v>
      </c>
      <c r="F81" s="786">
        <v>0.64729551662260343</v>
      </c>
    </row>
    <row r="82" spans="2:6" s="775" customFormat="1" ht="15.75" x14ac:dyDescent="0.25">
      <c r="B82" s="936"/>
      <c r="D82" s="784" t="s">
        <v>625</v>
      </c>
      <c r="E82" s="785" t="s">
        <v>715</v>
      </c>
      <c r="F82" s="786">
        <v>0.62721414232028738</v>
      </c>
    </row>
    <row r="83" spans="2:6" s="775" customFormat="1" ht="15.75" x14ac:dyDescent="0.25">
      <c r="B83" s="936"/>
      <c r="D83" s="784" t="s">
        <v>627</v>
      </c>
      <c r="E83" s="785" t="s">
        <v>716</v>
      </c>
      <c r="F83" s="786">
        <v>0.6158205327741012</v>
      </c>
    </row>
    <row r="84" spans="2:6" s="775" customFormat="1" ht="15.75" x14ac:dyDescent="0.25">
      <c r="B84" s="936"/>
      <c r="C84" s="775" t="s">
        <v>631</v>
      </c>
      <c r="D84" s="784" t="s">
        <v>629</v>
      </c>
      <c r="E84" s="785" t="s">
        <v>717</v>
      </c>
      <c r="F84" s="786">
        <v>0.67193190555983495</v>
      </c>
    </row>
    <row r="85" spans="2:6" s="775" customFormat="1" ht="15.75" x14ac:dyDescent="0.25">
      <c r="B85" s="936"/>
      <c r="D85" s="784" t="s">
        <v>632</v>
      </c>
      <c r="E85" s="785" t="s">
        <v>718</v>
      </c>
      <c r="F85" s="786">
        <v>0.62279143067049725</v>
      </c>
    </row>
    <row r="86" spans="2:6" s="775" customFormat="1" ht="15.75" x14ac:dyDescent="0.25">
      <c r="B86" s="936"/>
      <c r="D86" s="784" t="s">
        <v>634</v>
      </c>
      <c r="E86" s="785" t="s">
        <v>719</v>
      </c>
      <c r="F86" s="786">
        <v>0.76791340516856788</v>
      </c>
    </row>
    <row r="87" spans="2:6" s="775" customFormat="1" ht="15.75" x14ac:dyDescent="0.25">
      <c r="B87" s="936"/>
      <c r="D87" s="784" t="s">
        <v>636</v>
      </c>
      <c r="E87" s="785" t="s">
        <v>720</v>
      </c>
      <c r="F87" s="786">
        <v>0.89373410354470206</v>
      </c>
    </row>
    <row r="88" spans="2:6" s="775" customFormat="1" ht="15.75" x14ac:dyDescent="0.25">
      <c r="B88" s="936"/>
      <c r="D88" s="784" t="s">
        <v>638</v>
      </c>
      <c r="E88" s="785" t="s">
        <v>721</v>
      </c>
      <c r="F88" s="786">
        <v>0.76288822827463465</v>
      </c>
    </row>
    <row r="89" spans="2:6" s="775" customFormat="1" ht="15.75" x14ac:dyDescent="0.25">
      <c r="B89" s="936"/>
      <c r="C89" s="775" t="s">
        <v>640</v>
      </c>
      <c r="D89" s="784" t="s">
        <v>641</v>
      </c>
      <c r="E89" s="785" t="s">
        <v>722</v>
      </c>
      <c r="F89" s="786">
        <v>0.80254896104212714</v>
      </c>
    </row>
    <row r="90" spans="2:6" s="775" customFormat="1" ht="15.75" x14ac:dyDescent="0.25">
      <c r="B90" s="936"/>
      <c r="D90" s="784" t="s">
        <v>643</v>
      </c>
      <c r="E90" s="785" t="s">
        <v>723</v>
      </c>
      <c r="F90" s="786">
        <v>1.0180487449488433</v>
      </c>
    </row>
    <row r="91" spans="2:6" s="775" customFormat="1" ht="15.75" x14ac:dyDescent="0.25">
      <c r="B91" s="936"/>
      <c r="D91" s="784" t="s">
        <v>645</v>
      </c>
      <c r="E91" s="785" t="s">
        <v>724</v>
      </c>
      <c r="F91" s="786">
        <v>1.0218148549890922</v>
      </c>
    </row>
    <row r="92" spans="2:6" s="775" customFormat="1" ht="15.75" x14ac:dyDescent="0.25">
      <c r="B92" s="936"/>
      <c r="D92" s="784" t="s">
        <v>647</v>
      </c>
      <c r="E92" s="785" t="s">
        <v>725</v>
      </c>
      <c r="F92" s="786">
        <v>0.99343409575427766</v>
      </c>
    </row>
    <row r="93" spans="2:6" s="775" customFormat="1" ht="15.75" x14ac:dyDescent="0.25">
      <c r="B93" s="936"/>
      <c r="C93" s="775" t="s">
        <v>651</v>
      </c>
      <c r="D93" s="784" t="s">
        <v>649</v>
      </c>
      <c r="E93" s="785" t="s">
        <v>726</v>
      </c>
      <c r="F93" s="786">
        <v>0.83938209560113164</v>
      </c>
    </row>
    <row r="94" spans="2:6" s="775" customFormat="1" ht="15.75" x14ac:dyDescent="0.25">
      <c r="B94" s="936"/>
      <c r="D94" s="784" t="s">
        <v>652</v>
      </c>
      <c r="E94" s="785" t="s">
        <v>727</v>
      </c>
      <c r="F94" s="786">
        <v>0.94021275669139415</v>
      </c>
    </row>
    <row r="95" spans="2:6" s="775" customFormat="1" ht="15.75" x14ac:dyDescent="0.25">
      <c r="B95" s="936"/>
      <c r="D95" s="784" t="s">
        <v>654</v>
      </c>
      <c r="E95" s="785" t="s">
        <v>728</v>
      </c>
      <c r="F95" s="786">
        <v>1.1301289353192143</v>
      </c>
    </row>
    <row r="96" spans="2:6" s="775" customFormat="1" ht="15.75" x14ac:dyDescent="0.25">
      <c r="B96" s="936"/>
      <c r="D96" s="784" t="s">
        <v>656</v>
      </c>
      <c r="E96" s="785" t="s">
        <v>729</v>
      </c>
      <c r="F96" s="786">
        <v>1.0409634815156503</v>
      </c>
    </row>
    <row r="97" spans="2:6" s="775" customFormat="1" ht="15.75" x14ac:dyDescent="0.25">
      <c r="B97" s="936"/>
      <c r="C97" s="775" t="s">
        <v>660</v>
      </c>
      <c r="D97" s="784" t="s">
        <v>658</v>
      </c>
      <c r="E97" s="785" t="s">
        <v>730</v>
      </c>
      <c r="F97" s="786">
        <v>1.0702484052533852</v>
      </c>
    </row>
    <row r="98" spans="2:6" s="775" customFormat="1" ht="15.75" x14ac:dyDescent="0.25">
      <c r="B98" s="936"/>
      <c r="D98" s="784" t="s">
        <v>661</v>
      </c>
      <c r="E98" s="785" t="s">
        <v>731</v>
      </c>
      <c r="F98" s="786">
        <v>0.88941602165909905</v>
      </c>
    </row>
    <row r="99" spans="2:6" s="775" customFormat="1" ht="15.75" x14ac:dyDescent="0.25">
      <c r="B99" s="936"/>
      <c r="D99" s="784" t="s">
        <v>663</v>
      </c>
      <c r="E99" s="785" t="s">
        <v>732</v>
      </c>
      <c r="F99" s="786">
        <v>0.94543996988739132</v>
      </c>
    </row>
    <row r="100" spans="2:6" s="775" customFormat="1" ht="15.75" x14ac:dyDescent="0.25">
      <c r="B100" s="936"/>
      <c r="D100" s="784" t="s">
        <v>665</v>
      </c>
      <c r="E100" s="785" t="s">
        <v>733</v>
      </c>
      <c r="F100" s="786">
        <v>0.98152300168294349</v>
      </c>
    </row>
    <row r="101" spans="2:6" s="775" customFormat="1" ht="15.75" x14ac:dyDescent="0.25">
      <c r="B101" s="936"/>
      <c r="D101" s="784" t="s">
        <v>667</v>
      </c>
      <c r="E101" s="785" t="s">
        <v>734</v>
      </c>
      <c r="F101" s="786">
        <v>1.0578346950174946</v>
      </c>
    </row>
    <row r="102" spans="2:6" s="775" customFormat="1" ht="15.75" x14ac:dyDescent="0.25">
      <c r="B102" s="936"/>
      <c r="C102" s="775" t="s">
        <v>669</v>
      </c>
      <c r="D102" s="784" t="s">
        <v>670</v>
      </c>
      <c r="E102" s="785" t="s">
        <v>735</v>
      </c>
      <c r="F102" s="786">
        <v>1.0535552461161228</v>
      </c>
    </row>
    <row r="103" spans="2:6" s="775" customFormat="1" ht="15.75" x14ac:dyDescent="0.25">
      <c r="B103" s="936"/>
      <c r="D103" s="784" t="s">
        <v>672</v>
      </c>
      <c r="E103" s="785" t="s">
        <v>736</v>
      </c>
      <c r="F103" s="786">
        <v>1.0641810531165745</v>
      </c>
    </row>
    <row r="104" spans="2:6" s="775" customFormat="1" ht="15.75" x14ac:dyDescent="0.25">
      <c r="B104" s="936"/>
      <c r="D104" s="784" t="s">
        <v>674</v>
      </c>
      <c r="E104" s="785" t="s">
        <v>737</v>
      </c>
      <c r="F104" s="786">
        <v>0.97668565620548498</v>
      </c>
    </row>
    <row r="105" spans="2:6" s="775" customFormat="1" ht="16.5" thickBot="1" x14ac:dyDescent="0.3">
      <c r="B105" s="937"/>
      <c r="C105" s="787"/>
      <c r="D105" s="788" t="s">
        <v>676</v>
      </c>
      <c r="E105" s="789" t="s">
        <v>738</v>
      </c>
      <c r="F105" s="790">
        <v>0.88708729679785325</v>
      </c>
    </row>
    <row r="106" spans="2:6" s="775" customFormat="1" ht="15.75" x14ac:dyDescent="0.25">
      <c r="B106" s="935">
        <v>2022</v>
      </c>
      <c r="C106" s="780" t="s">
        <v>680</v>
      </c>
      <c r="D106" s="781" t="s">
        <v>681</v>
      </c>
      <c r="E106" s="782" t="s">
        <v>739</v>
      </c>
      <c r="F106" s="783">
        <v>1.1382800816656324</v>
      </c>
    </row>
    <row r="107" spans="2:6" s="775" customFormat="1" ht="15.75" x14ac:dyDescent="0.25">
      <c r="B107" s="936"/>
      <c r="D107" s="784" t="s">
        <v>683</v>
      </c>
      <c r="E107" s="785" t="s">
        <v>740</v>
      </c>
      <c r="F107" s="786">
        <v>1.0810737148902809</v>
      </c>
    </row>
    <row r="108" spans="2:6" s="775" customFormat="1" ht="15.75" x14ac:dyDescent="0.25">
      <c r="B108" s="936"/>
      <c r="D108" s="784" t="s">
        <v>685</v>
      </c>
      <c r="E108" s="785" t="s">
        <v>741</v>
      </c>
      <c r="F108" s="786">
        <v>1.2346602676627503</v>
      </c>
    </row>
    <row r="109" spans="2:6" s="775" customFormat="1" ht="15.75" x14ac:dyDescent="0.25">
      <c r="B109" s="936"/>
      <c r="D109" s="784" t="s">
        <v>687</v>
      </c>
      <c r="E109" s="785" t="s">
        <v>742</v>
      </c>
      <c r="F109" s="786">
        <v>1.0410087944949895</v>
      </c>
    </row>
    <row r="110" spans="2:6" s="775" customFormat="1" ht="15.75" x14ac:dyDescent="0.25">
      <c r="B110" s="936"/>
      <c r="C110" s="775" t="s">
        <v>575</v>
      </c>
      <c r="D110" s="784" t="s">
        <v>689</v>
      </c>
      <c r="E110" s="785" t="s">
        <v>743</v>
      </c>
      <c r="F110" s="786">
        <v>1.1639343056231688</v>
      </c>
    </row>
    <row r="111" spans="2:6" s="775" customFormat="1" ht="15.75" x14ac:dyDescent="0.25">
      <c r="B111" s="936"/>
      <c r="D111" s="784" t="s">
        <v>691</v>
      </c>
      <c r="E111" s="785" t="s">
        <v>744</v>
      </c>
      <c r="F111" s="786">
        <v>1.2031247368609745</v>
      </c>
    </row>
    <row r="112" spans="2:6" s="775" customFormat="1" ht="15.75" x14ac:dyDescent="0.25">
      <c r="B112" s="936"/>
      <c r="D112" s="784" t="s">
        <v>576</v>
      </c>
      <c r="E112" s="785" t="s">
        <v>745</v>
      </c>
      <c r="F112" s="786">
        <v>1.2379731468829764</v>
      </c>
    </row>
    <row r="113" spans="2:6" s="775" customFormat="1" ht="15.75" x14ac:dyDescent="0.25">
      <c r="B113" s="936"/>
      <c r="D113" s="784" t="s">
        <v>578</v>
      </c>
      <c r="E113" s="785" t="s">
        <v>746</v>
      </c>
      <c r="F113" s="786">
        <v>1.1547489071621952</v>
      </c>
    </row>
    <row r="114" spans="2:6" s="775" customFormat="1" ht="15.75" x14ac:dyDescent="0.25">
      <c r="B114" s="936"/>
      <c r="C114" s="775" t="s">
        <v>582</v>
      </c>
      <c r="D114" s="784" t="s">
        <v>580</v>
      </c>
      <c r="E114" s="785" t="s">
        <v>747</v>
      </c>
      <c r="F114" s="786">
        <v>1.2836662104144823</v>
      </c>
    </row>
    <row r="115" spans="2:6" s="775" customFormat="1" ht="15.75" x14ac:dyDescent="0.25">
      <c r="B115" s="936"/>
      <c r="D115" s="784" t="s">
        <v>583</v>
      </c>
      <c r="E115" s="785" t="s">
        <v>748</v>
      </c>
      <c r="F115" s="786">
        <v>1.2774395076893403</v>
      </c>
    </row>
    <row r="116" spans="2:6" s="775" customFormat="1" ht="15.75" x14ac:dyDescent="0.25">
      <c r="B116" s="936"/>
      <c r="D116" s="784" t="s">
        <v>585</v>
      </c>
      <c r="E116" s="785" t="s">
        <v>749</v>
      </c>
      <c r="F116" s="786">
        <v>1.3518884351002582</v>
      </c>
    </row>
    <row r="117" spans="2:6" s="775" customFormat="1" ht="15.75" x14ac:dyDescent="0.25">
      <c r="B117" s="936"/>
      <c r="D117" s="784" t="s">
        <v>587</v>
      </c>
      <c r="E117" s="785" t="s">
        <v>750</v>
      </c>
      <c r="F117" s="786">
        <v>1.0685714939722073</v>
      </c>
    </row>
    <row r="118" spans="2:6" s="775" customFormat="1" ht="15.75" x14ac:dyDescent="0.25">
      <c r="B118" s="936"/>
      <c r="D118" s="784" t="s">
        <v>589</v>
      </c>
      <c r="E118" s="785" t="s">
        <v>751</v>
      </c>
      <c r="F118" s="786">
        <v>1.245761174998262</v>
      </c>
    </row>
    <row r="119" spans="2:6" s="775" customFormat="1" ht="15.75" x14ac:dyDescent="0.25">
      <c r="B119" s="936"/>
      <c r="C119" s="775" t="s">
        <v>593</v>
      </c>
      <c r="D119" s="784" t="s">
        <v>591</v>
      </c>
      <c r="E119" s="785" t="s">
        <v>752</v>
      </c>
      <c r="F119" s="786">
        <v>1.2725039670075355</v>
      </c>
    </row>
    <row r="120" spans="2:6" s="775" customFormat="1" ht="15.75" x14ac:dyDescent="0.25">
      <c r="B120" s="936"/>
      <c r="D120" s="784" t="s">
        <v>594</v>
      </c>
      <c r="E120" s="785" t="s">
        <v>753</v>
      </c>
      <c r="F120" s="786">
        <v>1.153921573524483</v>
      </c>
    </row>
    <row r="121" spans="2:6" s="775" customFormat="1" ht="15.75" x14ac:dyDescent="0.25">
      <c r="B121" s="936"/>
      <c r="D121" s="784" t="s">
        <v>596</v>
      </c>
      <c r="E121" s="785" t="s">
        <v>754</v>
      </c>
      <c r="F121" s="786">
        <v>1.291521829494797</v>
      </c>
    </row>
    <row r="122" spans="2:6" s="775" customFormat="1" ht="15.75" x14ac:dyDescent="0.25">
      <c r="B122" s="936"/>
      <c r="D122" s="784" t="s">
        <v>598</v>
      </c>
      <c r="E122" s="785" t="s">
        <v>755</v>
      </c>
      <c r="F122" s="786">
        <v>1.3072161629214987</v>
      </c>
    </row>
    <row r="123" spans="2:6" s="775" customFormat="1" ht="15.75" x14ac:dyDescent="0.25">
      <c r="B123" s="936"/>
      <c r="C123" s="775" t="s">
        <v>602</v>
      </c>
      <c r="D123" s="784" t="s">
        <v>600</v>
      </c>
      <c r="E123" s="785" t="s">
        <v>756</v>
      </c>
      <c r="F123" s="786">
        <v>1.3137267412012239</v>
      </c>
    </row>
    <row r="124" spans="2:6" s="775" customFormat="1" ht="15.75" x14ac:dyDescent="0.25">
      <c r="B124" s="936"/>
      <c r="D124" s="784" t="s">
        <v>603</v>
      </c>
      <c r="E124" s="785" t="s">
        <v>757</v>
      </c>
      <c r="F124" s="786">
        <v>1.2517131681417868</v>
      </c>
    </row>
    <row r="125" spans="2:6" s="775" customFormat="1" ht="15.75" x14ac:dyDescent="0.25">
      <c r="B125" s="936"/>
      <c r="D125" s="784" t="s">
        <v>605</v>
      </c>
      <c r="E125" s="785" t="s">
        <v>758</v>
      </c>
      <c r="F125" s="786">
        <v>1.2089321780607438</v>
      </c>
    </row>
    <row r="126" spans="2:6" s="775" customFormat="1" ht="15.75" x14ac:dyDescent="0.25">
      <c r="B126" s="936"/>
      <c r="D126" s="784" t="s">
        <v>607</v>
      </c>
      <c r="E126" s="785" t="s">
        <v>759</v>
      </c>
      <c r="F126" s="786">
        <v>1.1192165465491342</v>
      </c>
    </row>
    <row r="127" spans="2:6" s="775" customFormat="1" ht="15.75" x14ac:dyDescent="0.25">
      <c r="B127" s="936"/>
      <c r="C127" s="775" t="s">
        <v>611</v>
      </c>
      <c r="D127" s="784" t="s">
        <v>609</v>
      </c>
      <c r="E127" s="785" t="s">
        <v>760</v>
      </c>
      <c r="F127" s="786">
        <v>1.0277763380902978</v>
      </c>
    </row>
    <row r="128" spans="2:6" s="775" customFormat="1" ht="15.75" x14ac:dyDescent="0.25">
      <c r="B128" s="936"/>
      <c r="D128" s="784" t="s">
        <v>612</v>
      </c>
      <c r="E128" s="785" t="s">
        <v>761</v>
      </c>
      <c r="F128" s="786">
        <v>1.0329932222360922</v>
      </c>
    </row>
    <row r="129" spans="2:6" s="775" customFormat="1" ht="15.75" x14ac:dyDescent="0.25">
      <c r="B129" s="936"/>
      <c r="D129" s="784" t="s">
        <v>614</v>
      </c>
      <c r="E129" s="785" t="s">
        <v>762</v>
      </c>
      <c r="F129" s="786">
        <v>1.0619695391602693</v>
      </c>
    </row>
    <row r="130" spans="2:6" s="775" customFormat="1" ht="15.75" x14ac:dyDescent="0.25">
      <c r="B130" s="936"/>
      <c r="D130" s="784" t="s">
        <v>616</v>
      </c>
      <c r="E130" s="785" t="s">
        <v>763</v>
      </c>
      <c r="F130" s="786">
        <v>1.0953818110135018</v>
      </c>
    </row>
    <row r="131" spans="2:6" s="775" customFormat="1" ht="15.75" x14ac:dyDescent="0.25">
      <c r="B131" s="936"/>
      <c r="D131" s="784" t="s">
        <v>618</v>
      </c>
      <c r="E131" s="785" t="s">
        <v>764</v>
      </c>
      <c r="F131" s="786">
        <v>1.0861664236504502</v>
      </c>
    </row>
    <row r="132" spans="2:6" s="775" customFormat="1" ht="15.75" x14ac:dyDescent="0.25">
      <c r="B132" s="936"/>
      <c r="C132" s="775" t="s">
        <v>622</v>
      </c>
      <c r="D132" s="784" t="s">
        <v>620</v>
      </c>
      <c r="E132" s="785" t="s">
        <v>765</v>
      </c>
      <c r="F132" s="786">
        <v>1.1584630474653779</v>
      </c>
    </row>
    <row r="133" spans="2:6" s="775" customFormat="1" ht="15.75" x14ac:dyDescent="0.25">
      <c r="B133" s="936"/>
      <c r="D133" s="784" t="s">
        <v>623</v>
      </c>
      <c r="E133" s="785" t="s">
        <v>766</v>
      </c>
      <c r="F133" s="786">
        <v>1.1641652154452127</v>
      </c>
    </row>
    <row r="134" spans="2:6" s="775" customFormat="1" ht="15.75" x14ac:dyDescent="0.25">
      <c r="B134" s="936"/>
      <c r="D134" s="784" t="s">
        <v>625</v>
      </c>
      <c r="E134" s="785" t="s">
        <v>767</v>
      </c>
      <c r="F134" s="786">
        <v>1.2214110049017055</v>
      </c>
    </row>
    <row r="135" spans="2:6" s="775" customFormat="1" ht="15.75" x14ac:dyDescent="0.25">
      <c r="B135" s="936"/>
      <c r="D135" s="784" t="s">
        <v>627</v>
      </c>
      <c r="E135" s="785" t="s">
        <v>768</v>
      </c>
      <c r="F135" s="786">
        <v>1.2304957255544324</v>
      </c>
    </row>
    <row r="136" spans="2:6" s="775" customFormat="1" ht="15.75" x14ac:dyDescent="0.25">
      <c r="B136" s="936"/>
      <c r="C136" s="775" t="s">
        <v>631</v>
      </c>
      <c r="D136" s="784" t="s">
        <v>629</v>
      </c>
      <c r="E136" s="785" t="s">
        <v>769</v>
      </c>
      <c r="F136" s="786">
        <v>1.2507300121032299</v>
      </c>
    </row>
    <row r="137" spans="2:6" s="775" customFormat="1" ht="15.75" x14ac:dyDescent="0.25">
      <c r="B137" s="936"/>
      <c r="D137" s="784" t="s">
        <v>632</v>
      </c>
      <c r="E137" s="785" t="s">
        <v>770</v>
      </c>
      <c r="F137" s="786">
        <v>1.3551878208061525</v>
      </c>
    </row>
    <row r="138" spans="2:6" s="775" customFormat="1" ht="15.75" x14ac:dyDescent="0.25">
      <c r="B138" s="936"/>
      <c r="D138" s="784" t="s">
        <v>634</v>
      </c>
      <c r="E138" s="785" t="s">
        <v>771</v>
      </c>
      <c r="F138" s="786">
        <v>1.5059522488392196</v>
      </c>
    </row>
    <row r="139" spans="2:6" s="775" customFormat="1" ht="15.75" x14ac:dyDescent="0.25">
      <c r="B139" s="936"/>
      <c r="D139" s="784" t="s">
        <v>636</v>
      </c>
      <c r="E139" s="785" t="s">
        <v>772</v>
      </c>
      <c r="F139" s="786">
        <v>1.595338826886241</v>
      </c>
    </row>
    <row r="140" spans="2:6" s="775" customFormat="1" ht="15.75" x14ac:dyDescent="0.25">
      <c r="B140" s="936"/>
      <c r="D140" s="784" t="s">
        <v>638</v>
      </c>
      <c r="E140" s="785" t="s">
        <v>773</v>
      </c>
      <c r="F140" s="786">
        <v>1.5827366834037808</v>
      </c>
    </row>
    <row r="141" spans="2:6" s="775" customFormat="1" ht="15.75" x14ac:dyDescent="0.25">
      <c r="B141" s="936"/>
      <c r="C141" s="775" t="s">
        <v>640</v>
      </c>
      <c r="D141" s="784" t="s">
        <v>641</v>
      </c>
      <c r="E141" s="785" t="s">
        <v>774</v>
      </c>
      <c r="F141" s="786">
        <v>1.5617354941611561</v>
      </c>
    </row>
    <row r="142" spans="2:6" s="775" customFormat="1" ht="15.75" x14ac:dyDescent="0.25">
      <c r="B142" s="936"/>
      <c r="D142" s="784" t="s">
        <v>643</v>
      </c>
      <c r="E142" s="785" t="s">
        <v>775</v>
      </c>
      <c r="F142" s="786">
        <v>1.54729404399917</v>
      </c>
    </row>
    <row r="143" spans="2:6" s="775" customFormat="1" ht="15.75" x14ac:dyDescent="0.25">
      <c r="B143" s="936"/>
      <c r="D143" s="784" t="s">
        <v>645</v>
      </c>
      <c r="E143" s="785" t="s">
        <v>776</v>
      </c>
      <c r="F143" s="786">
        <v>1.3525011565880103</v>
      </c>
    </row>
    <row r="144" spans="2:6" s="775" customFormat="1" ht="15.75" x14ac:dyDescent="0.25">
      <c r="B144" s="936"/>
      <c r="D144" s="784" t="s">
        <v>647</v>
      </c>
      <c r="E144" s="785" t="s">
        <v>777</v>
      </c>
      <c r="F144" s="786">
        <v>1.3683478798137914</v>
      </c>
    </row>
    <row r="145" spans="2:6" s="775" customFormat="1" ht="15.75" x14ac:dyDescent="0.25">
      <c r="B145" s="936"/>
      <c r="C145" s="775" t="s">
        <v>651</v>
      </c>
      <c r="D145" s="784" t="s">
        <v>649</v>
      </c>
      <c r="E145" s="785" t="s">
        <v>778</v>
      </c>
      <c r="F145" s="786">
        <v>1.5763987545392062</v>
      </c>
    </row>
    <row r="146" spans="2:6" s="775" customFormat="1" ht="15.75" x14ac:dyDescent="0.25">
      <c r="B146" s="936"/>
      <c r="D146" s="784" t="s">
        <v>652</v>
      </c>
      <c r="E146" s="785" t="s">
        <v>779</v>
      </c>
      <c r="F146" s="786">
        <v>1.5371263194102458</v>
      </c>
    </row>
    <row r="147" spans="2:6" s="775" customFormat="1" ht="15.75" x14ac:dyDescent="0.25">
      <c r="B147" s="936"/>
      <c r="D147" s="784" t="s">
        <v>654</v>
      </c>
      <c r="E147" s="785" t="s">
        <v>780</v>
      </c>
      <c r="F147" s="786">
        <v>1.5702794148075487</v>
      </c>
    </row>
    <row r="148" spans="2:6" s="775" customFormat="1" ht="15.75" x14ac:dyDescent="0.25">
      <c r="B148" s="936"/>
      <c r="D148" s="784" t="s">
        <v>656</v>
      </c>
      <c r="E148" s="785" t="s">
        <v>781</v>
      </c>
      <c r="F148" s="786">
        <v>1.5966465503872791</v>
      </c>
    </row>
    <row r="149" spans="2:6" s="775" customFormat="1" ht="15.75" x14ac:dyDescent="0.25">
      <c r="B149" s="936"/>
      <c r="C149" s="775" t="s">
        <v>660</v>
      </c>
      <c r="D149" s="784" t="s">
        <v>658</v>
      </c>
      <c r="E149" s="785" t="s">
        <v>782</v>
      </c>
      <c r="F149" s="786">
        <v>1.6689997876308149</v>
      </c>
    </row>
    <row r="150" spans="2:6" s="775" customFormat="1" ht="15.75" x14ac:dyDescent="0.25">
      <c r="B150" s="936"/>
      <c r="D150" s="784" t="s">
        <v>661</v>
      </c>
      <c r="E150" s="785" t="s">
        <v>783</v>
      </c>
      <c r="F150" s="786">
        <v>1.6258051144173682</v>
      </c>
    </row>
    <row r="151" spans="2:6" s="775" customFormat="1" ht="15.75" x14ac:dyDescent="0.25">
      <c r="B151" s="936"/>
      <c r="D151" s="784" t="s">
        <v>663</v>
      </c>
      <c r="E151" s="785" t="s">
        <v>784</v>
      </c>
      <c r="F151" s="786">
        <v>1.4743807074337993</v>
      </c>
    </row>
    <row r="152" spans="2:6" s="775" customFormat="1" ht="15.75" x14ac:dyDescent="0.25">
      <c r="B152" s="936"/>
      <c r="D152" s="784" t="s">
        <v>665</v>
      </c>
      <c r="E152" s="785" t="s">
        <v>785</v>
      </c>
      <c r="F152" s="786">
        <v>1.4251609430244807</v>
      </c>
    </row>
    <row r="153" spans="2:6" s="775" customFormat="1" ht="15.75" x14ac:dyDescent="0.25">
      <c r="B153" s="936"/>
      <c r="D153" s="784" t="s">
        <v>667</v>
      </c>
      <c r="E153" s="785" t="s">
        <v>786</v>
      </c>
      <c r="F153" s="786">
        <v>1.4330154183131576</v>
      </c>
    </row>
    <row r="154" spans="2:6" s="775" customFormat="1" ht="15.75" x14ac:dyDescent="0.25">
      <c r="B154" s="936"/>
      <c r="C154" s="775" t="s">
        <v>669</v>
      </c>
      <c r="D154" s="784" t="s">
        <v>670</v>
      </c>
      <c r="E154" s="785" t="s">
        <v>787</v>
      </c>
      <c r="F154" s="786">
        <v>1.5016216956340649</v>
      </c>
    </row>
    <row r="155" spans="2:6" s="775" customFormat="1" ht="15.75" x14ac:dyDescent="0.25">
      <c r="B155" s="936"/>
      <c r="D155" s="784" t="s">
        <v>672</v>
      </c>
      <c r="E155" s="785" t="s">
        <v>788</v>
      </c>
      <c r="F155" s="786">
        <v>1.5068412203435915</v>
      </c>
    </row>
    <row r="156" spans="2:6" s="775" customFormat="1" ht="15.75" x14ac:dyDescent="0.25">
      <c r="B156" s="936"/>
      <c r="D156" s="784" t="s">
        <v>674</v>
      </c>
      <c r="E156" s="785" t="s">
        <v>789</v>
      </c>
      <c r="F156" s="786">
        <v>1.3845760734176302</v>
      </c>
    </row>
    <row r="157" spans="2:6" s="775" customFormat="1" ht="16.5" thickBot="1" x14ac:dyDescent="0.3">
      <c r="B157" s="937"/>
      <c r="C157" s="787"/>
      <c r="D157" s="788" t="s">
        <v>676</v>
      </c>
      <c r="E157" s="789" t="s">
        <v>791</v>
      </c>
      <c r="F157" s="790">
        <v>1.4545074930429551</v>
      </c>
    </row>
    <row r="158" spans="2:6" s="775" customFormat="1" ht="15.75" x14ac:dyDescent="0.25">
      <c r="D158" s="777"/>
      <c r="E158" s="778"/>
      <c r="F158" s="791"/>
    </row>
    <row r="159" spans="2:6" s="775" customFormat="1" ht="15.75" x14ac:dyDescent="0.25">
      <c r="D159" s="777"/>
      <c r="E159" s="778"/>
      <c r="F159" s="791"/>
    </row>
  </sheetData>
  <mergeCells count="3">
    <mergeCell ref="B8:B53"/>
    <mergeCell ref="B54:B105"/>
    <mergeCell ref="B106:B157"/>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FF"/>
  </sheetPr>
  <dimension ref="A1:L32"/>
  <sheetViews>
    <sheetView showGridLines="0" zoomScale="90" zoomScaleNormal="90" workbookViewId="0">
      <selection activeCell="I25" sqref="I25"/>
    </sheetView>
  </sheetViews>
  <sheetFormatPr defaultColWidth="9.140625" defaultRowHeight="15" x14ac:dyDescent="0.2"/>
  <cols>
    <col min="1" max="1" width="60" style="43" customWidth="1"/>
    <col min="2" max="9" width="8.42578125" style="43" customWidth="1"/>
    <col min="10" max="16384" width="9.140625" style="43"/>
  </cols>
  <sheetData>
    <row r="1" spans="1:12" ht="20.25" x14ac:dyDescent="0.3">
      <c r="A1" s="96" t="str">
        <f>+'Indice-Index'!A23</f>
        <v>1.17 Portabilità del numero mobile - Mobile number portability</v>
      </c>
      <c r="B1" s="97"/>
      <c r="C1" s="97"/>
      <c r="D1" s="97"/>
      <c r="E1" s="97"/>
      <c r="F1" s="97"/>
      <c r="G1" s="42"/>
      <c r="H1" s="42"/>
      <c r="I1" s="42"/>
    </row>
    <row r="4" spans="1:12" s="6" customFormat="1" ht="15.75" x14ac:dyDescent="0.25">
      <c r="B4" s="282">
        <f>+'1.11'!B4</f>
        <v>43435</v>
      </c>
      <c r="C4" s="282">
        <f>+'1.11'!C4</f>
        <v>43800</v>
      </c>
      <c r="D4" s="282">
        <f>+'1.11'!D4</f>
        <v>44166</v>
      </c>
      <c r="E4" s="282">
        <f>+'1.11'!E4</f>
        <v>44531</v>
      </c>
      <c r="F4" s="282">
        <f>+'1.11'!F4</f>
        <v>44896</v>
      </c>
      <c r="G4" s="17"/>
      <c r="H4" s="17"/>
    </row>
    <row r="5" spans="1:12" s="6" customFormat="1" ht="15.75" x14ac:dyDescent="0.25">
      <c r="B5" s="295" t="str">
        <f>+'1.11'!B5</f>
        <v>dec-18</v>
      </c>
      <c r="C5" s="295" t="str">
        <f>+'1.11'!C5</f>
        <v>dec-19</v>
      </c>
      <c r="D5" s="295" t="str">
        <f>+'1.11'!D5</f>
        <v>dec-20</v>
      </c>
      <c r="E5" s="295" t="str">
        <f>+'1.11'!E5</f>
        <v>dec-21</v>
      </c>
      <c r="F5" s="295" t="str">
        <f>+'1.11'!F5</f>
        <v>dec-22</v>
      </c>
      <c r="G5" s="17"/>
      <c r="H5" s="17"/>
    </row>
    <row r="6" spans="1:12" s="6" customFormat="1" ht="15.75" x14ac:dyDescent="0.25">
      <c r="B6" s="8"/>
      <c r="C6" s="8"/>
      <c r="D6" s="8"/>
      <c r="E6" s="8"/>
    </row>
    <row r="7" spans="1:12" s="6" customFormat="1" ht="15.75" x14ac:dyDescent="0.25">
      <c r="A7" s="242" t="s">
        <v>35</v>
      </c>
      <c r="B7" s="243">
        <v>134.02679999999998</v>
      </c>
      <c r="C7" s="243">
        <v>146.42144400000001</v>
      </c>
      <c r="D7" s="243">
        <v>157.98231849999999</v>
      </c>
      <c r="E7" s="243">
        <v>167.24267600000002</v>
      </c>
      <c r="F7" s="244">
        <v>175.86671899999999</v>
      </c>
      <c r="G7" s="38"/>
      <c r="H7" s="38"/>
    </row>
    <row r="8" spans="1:12" s="6" customFormat="1" ht="15.75" x14ac:dyDescent="0.25">
      <c r="A8" s="6" t="s">
        <v>36</v>
      </c>
      <c r="B8" s="29"/>
      <c r="C8" s="29"/>
      <c r="D8" s="29"/>
      <c r="E8" s="29"/>
      <c r="F8" s="23"/>
      <c r="G8" s="23"/>
      <c r="H8" s="23"/>
      <c r="I8" s="23"/>
    </row>
    <row r="9" spans="1:12" s="6" customFormat="1" ht="10.5" customHeight="1" x14ac:dyDescent="0.25">
      <c r="B9" s="30"/>
      <c r="C9" s="30"/>
      <c r="D9" s="30"/>
      <c r="E9" s="30"/>
      <c r="F9" s="30"/>
    </row>
    <row r="10" spans="1:12" s="6" customFormat="1" ht="15.75" x14ac:dyDescent="0.25">
      <c r="A10" s="242" t="s">
        <v>77</v>
      </c>
      <c r="B10" s="245">
        <v>40.810229085263238</v>
      </c>
      <c r="C10" s="245">
        <v>30.568197568678212</v>
      </c>
      <c r="D10" s="245">
        <v>29.412272318034095</v>
      </c>
      <c r="E10" s="245">
        <v>23.798793967322588</v>
      </c>
      <c r="F10" s="245">
        <v>22.053867617886809</v>
      </c>
    </row>
    <row r="11" spans="1:12" s="6" customFormat="1" ht="15.75" x14ac:dyDescent="0.25">
      <c r="B11" s="4"/>
      <c r="C11" s="4"/>
      <c r="D11" s="4"/>
      <c r="E11" s="4"/>
      <c r="F11" s="4"/>
    </row>
    <row r="12" spans="1:12" s="6" customFormat="1" ht="15.75" x14ac:dyDescent="0.25">
      <c r="B12" s="4"/>
      <c r="C12" s="4"/>
      <c r="D12" s="4"/>
      <c r="E12" s="4"/>
      <c r="F12" s="4"/>
    </row>
    <row r="13" spans="1:12" s="6" customFormat="1" ht="15.75" x14ac:dyDescent="0.25">
      <c r="A13" s="47" t="s">
        <v>457</v>
      </c>
      <c r="B13" s="37">
        <f>+F4</f>
        <v>44896</v>
      </c>
      <c r="C13" s="28"/>
      <c r="D13" s="28"/>
      <c r="E13" s="28"/>
      <c r="F13" s="28"/>
    </row>
    <row r="14" spans="1:12" s="6" customFormat="1" ht="15.75" x14ac:dyDescent="0.25">
      <c r="B14" s="34" t="str">
        <f>+F5</f>
        <v>dec-22</v>
      </c>
      <c r="C14" s="28"/>
      <c r="D14" s="28"/>
      <c r="E14" s="28"/>
      <c r="F14" s="28"/>
    </row>
    <row r="15" spans="1:12" s="6" customFormat="1" ht="15.75" x14ac:dyDescent="0.25">
      <c r="A15" s="45" t="s">
        <v>45</v>
      </c>
      <c r="C15" s="8"/>
      <c r="D15" s="8"/>
      <c r="E15" s="8"/>
      <c r="F15" s="8"/>
    </row>
    <row r="16" spans="1:12" s="6" customFormat="1" ht="15.75" x14ac:dyDescent="0.25">
      <c r="A16" s="246" t="s">
        <v>55</v>
      </c>
      <c r="B16" s="244">
        <v>25.650672196323683</v>
      </c>
      <c r="C16" s="44"/>
      <c r="D16" s="44"/>
      <c r="E16" s="44"/>
      <c r="F16" s="44"/>
      <c r="G16" s="44"/>
      <c r="H16" s="44"/>
      <c r="I16" s="44"/>
      <c r="J16" s="44"/>
      <c r="K16" s="44"/>
      <c r="L16" s="44"/>
    </row>
    <row r="17" spans="1:12" s="6" customFormat="1" ht="15.75" x14ac:dyDescent="0.25">
      <c r="A17" s="246" t="s">
        <v>56</v>
      </c>
      <c r="B17" s="244">
        <v>17.802154975340457</v>
      </c>
      <c r="C17" s="44"/>
      <c r="D17" s="44"/>
      <c r="E17" s="44"/>
      <c r="F17" s="44"/>
      <c r="G17" s="44"/>
      <c r="H17" s="44"/>
      <c r="I17" s="44"/>
      <c r="J17" s="44"/>
      <c r="K17" s="44"/>
      <c r="L17" s="44"/>
    </row>
    <row r="18" spans="1:12" s="6" customFormat="1" ht="15.75" x14ac:dyDescent="0.25">
      <c r="A18" s="246" t="s">
        <v>4</v>
      </c>
      <c r="B18" s="244">
        <v>24.086110192168615</v>
      </c>
      <c r="C18" s="44"/>
      <c r="D18" s="44"/>
      <c r="E18" s="44"/>
      <c r="F18" s="44"/>
      <c r="G18" s="44"/>
      <c r="H18" s="44"/>
      <c r="I18" s="44"/>
      <c r="J18" s="44"/>
      <c r="K18" s="44"/>
      <c r="L18" s="44"/>
    </row>
    <row r="19" spans="1:12" s="6" customFormat="1" ht="15.75" x14ac:dyDescent="0.25">
      <c r="A19" s="246" t="s">
        <v>111</v>
      </c>
      <c r="B19" s="244">
        <v>8.7468197920627233</v>
      </c>
      <c r="C19" s="44"/>
      <c r="D19" s="44"/>
      <c r="E19" s="44"/>
      <c r="F19" s="44"/>
      <c r="G19" s="44"/>
      <c r="H19" s="44"/>
      <c r="I19" s="44"/>
      <c r="J19" s="44"/>
      <c r="K19" s="44"/>
      <c r="L19" s="44"/>
    </row>
    <row r="20" spans="1:12" s="6" customFormat="1" ht="15.75" x14ac:dyDescent="0.25">
      <c r="A20" s="246" t="s">
        <v>8</v>
      </c>
      <c r="B20" s="247">
        <v>23.714242844104525</v>
      </c>
    </row>
    <row r="21" spans="1:12" s="6" customFormat="1" ht="15" customHeight="1" x14ac:dyDescent="0.25">
      <c r="A21" s="602" t="s">
        <v>66</v>
      </c>
      <c r="B21" s="603">
        <f>SUM(B16:B20)</f>
        <v>100</v>
      </c>
    </row>
    <row r="22" spans="1:12" s="6" customFormat="1" ht="15.75" x14ac:dyDescent="0.25">
      <c r="A22" s="44"/>
      <c r="B22" s="44"/>
    </row>
    <row r="23" spans="1:12" s="6" customFormat="1" ht="15.75" x14ac:dyDescent="0.25">
      <c r="A23" s="45" t="s">
        <v>46</v>
      </c>
      <c r="B23" s="36"/>
    </row>
    <row r="24" spans="1:12" s="6" customFormat="1" ht="15.75" x14ac:dyDescent="0.25">
      <c r="A24" s="246" t="s">
        <v>55</v>
      </c>
      <c r="B24" s="244">
        <v>19.004201393708271</v>
      </c>
    </row>
    <row r="25" spans="1:12" s="6" customFormat="1" ht="15.75" x14ac:dyDescent="0.25">
      <c r="A25" s="246" t="s">
        <v>56</v>
      </c>
      <c r="B25" s="244">
        <v>15.820375663711388</v>
      </c>
    </row>
    <row r="26" spans="1:12" s="6" customFormat="1" ht="15.75" x14ac:dyDescent="0.25">
      <c r="A26" s="246" t="s">
        <v>4</v>
      </c>
      <c r="B26" s="244">
        <v>18.560424617548847</v>
      </c>
      <c r="G26" s="3"/>
    </row>
    <row r="27" spans="1:12" s="6" customFormat="1" ht="15.75" x14ac:dyDescent="0.25">
      <c r="A27" s="246" t="s">
        <v>111</v>
      </c>
      <c r="B27" s="244">
        <v>17.012397781411799</v>
      </c>
      <c r="G27" s="3"/>
    </row>
    <row r="28" spans="1:12" s="6" customFormat="1" ht="15.75" x14ac:dyDescent="0.25">
      <c r="A28" s="246" t="s">
        <v>8</v>
      </c>
      <c r="B28" s="247">
        <v>29.602600543619694</v>
      </c>
    </row>
    <row r="29" spans="1:12" s="6" customFormat="1" ht="15.75" x14ac:dyDescent="0.25">
      <c r="A29" s="602" t="s">
        <v>66</v>
      </c>
      <c r="B29" s="604">
        <f>SUM(B24:B28)</f>
        <v>100</v>
      </c>
    </row>
    <row r="30" spans="1:12" s="6" customFormat="1" ht="15.75" x14ac:dyDescent="0.25"/>
    <row r="31" spans="1:12" s="6" customFormat="1" ht="15.75" x14ac:dyDescent="0.25"/>
    <row r="32" spans="1:12" s="6" customFormat="1" ht="15.75" x14ac:dyDescent="0.25"/>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EEE6E-BE1A-4AEA-AEFB-3B84E3FCBF6C}">
  <sheetPr>
    <tabColor rgb="FF0000FF"/>
  </sheetPr>
  <dimension ref="A1:AI41"/>
  <sheetViews>
    <sheetView showGridLines="0" zoomScale="80" zoomScaleNormal="80" workbookViewId="0">
      <pane xSplit="1" ySplit="1" topLeftCell="B2" activePane="bottomRight" state="frozen"/>
      <selection pane="topRight" activeCell="B1" sqref="B1"/>
      <selection pane="bottomLeft" activeCell="A3" sqref="A3"/>
      <selection pane="bottomRight" activeCell="U26" sqref="U26"/>
    </sheetView>
  </sheetViews>
  <sheetFormatPr defaultColWidth="9.140625" defaultRowHeight="15" x14ac:dyDescent="0.25"/>
  <cols>
    <col min="1" max="1" width="52.85546875" style="52" customWidth="1"/>
    <col min="2" max="2" width="9.28515625" style="166" customWidth="1"/>
    <col min="3" max="5" width="9.28515625" style="52" customWidth="1"/>
    <col min="6" max="6" width="9.28515625" style="166" customWidth="1"/>
    <col min="7" max="9" width="9.28515625" style="52" customWidth="1"/>
    <col min="10" max="10" width="9.28515625" style="166" customWidth="1"/>
    <col min="11" max="13" width="9.28515625" style="52" customWidth="1"/>
    <col min="14" max="14" width="9.28515625" style="166" customWidth="1"/>
    <col min="15" max="16" width="9.28515625" style="52" customWidth="1"/>
    <col min="17" max="19" width="10.140625" style="52" customWidth="1"/>
    <col min="20" max="16384" width="9.140625" style="52"/>
  </cols>
  <sheetData>
    <row r="1" spans="1:35" ht="45.95" customHeight="1" x14ac:dyDescent="0.25">
      <c r="A1" s="605" t="str">
        <f>'Indice-Index'!A24</f>
        <v>Principali indicatori/Serie storica - Main indicators/Time series</v>
      </c>
      <c r="B1" s="180" t="s">
        <v>182</v>
      </c>
      <c r="C1" s="188" t="s">
        <v>192</v>
      </c>
      <c r="D1" s="181" t="s">
        <v>193</v>
      </c>
      <c r="E1" s="181" t="s">
        <v>194</v>
      </c>
      <c r="F1" s="182" t="s">
        <v>183</v>
      </c>
      <c r="G1" s="181" t="s">
        <v>195</v>
      </c>
      <c r="H1" s="181" t="s">
        <v>196</v>
      </c>
      <c r="I1" s="181" t="s">
        <v>197</v>
      </c>
      <c r="J1" s="182" t="s">
        <v>184</v>
      </c>
      <c r="K1" s="181" t="s">
        <v>198</v>
      </c>
      <c r="L1" s="181" t="s">
        <v>227</v>
      </c>
      <c r="M1" s="181" t="s">
        <v>278</v>
      </c>
      <c r="N1" s="182" t="s">
        <v>328</v>
      </c>
      <c r="O1" s="181" t="s">
        <v>364</v>
      </c>
      <c r="P1" s="181" t="s">
        <v>417</v>
      </c>
      <c r="Q1" s="181" t="s">
        <v>475</v>
      </c>
      <c r="R1" s="182" t="s">
        <v>532</v>
      </c>
    </row>
    <row r="2" spans="1:35" s="166" customFormat="1" ht="6.75" customHeight="1" x14ac:dyDescent="0.25">
      <c r="A2" s="187"/>
      <c r="B2" s="180"/>
      <c r="C2" s="188"/>
      <c r="D2" s="188"/>
      <c r="E2" s="181"/>
      <c r="F2" s="182"/>
      <c r="G2" s="181"/>
      <c r="H2" s="181"/>
      <c r="I2" s="181"/>
      <c r="J2" s="182"/>
      <c r="K2" s="181"/>
      <c r="L2" s="181"/>
      <c r="M2" s="181"/>
      <c r="N2" s="182"/>
      <c r="O2" s="181"/>
      <c r="P2" s="181"/>
      <c r="Q2" s="181"/>
      <c r="R2" s="182"/>
    </row>
    <row r="3" spans="1:35" ht="18.75" customHeight="1" thickBot="1" x14ac:dyDescent="0.3">
      <c r="A3" s="152" t="s">
        <v>199</v>
      </c>
      <c r="B3" s="695"/>
      <c r="C3" s="608"/>
      <c r="D3" s="608"/>
      <c r="E3" s="608"/>
      <c r="F3" s="695"/>
      <c r="G3" s="608"/>
      <c r="H3" s="608"/>
      <c r="I3" s="608"/>
      <c r="J3" s="695"/>
      <c r="K3" s="608"/>
      <c r="L3" s="608"/>
      <c r="M3" s="608"/>
      <c r="N3" s="695"/>
      <c r="O3" s="608"/>
      <c r="P3" s="608"/>
      <c r="Q3" s="608"/>
      <c r="R3" s="695"/>
    </row>
    <row r="4" spans="1:35" s="24" customFormat="1" ht="17.100000000000001" customHeight="1" x14ac:dyDescent="0.25">
      <c r="A4" s="416" t="s">
        <v>353</v>
      </c>
      <c r="B4" s="696">
        <v>20.4260302</v>
      </c>
      <c r="C4" s="417">
        <v>20.264650999999997</v>
      </c>
      <c r="D4" s="417">
        <v>20.03631188</v>
      </c>
      <c r="E4" s="678">
        <v>19.938779879999998</v>
      </c>
      <c r="F4" s="696">
        <v>19.710271420000002</v>
      </c>
      <c r="G4" s="417">
        <v>19.570177872202567</v>
      </c>
      <c r="H4" s="417">
        <v>19.66504898685735</v>
      </c>
      <c r="I4" s="678">
        <v>19.537769564000001</v>
      </c>
      <c r="J4" s="696">
        <v>19.830407399207143</v>
      </c>
      <c r="K4" s="417">
        <v>19.974592338000001</v>
      </c>
      <c r="L4" s="417">
        <v>19.978556067999996</v>
      </c>
      <c r="M4" s="678">
        <v>19.984944809791116</v>
      </c>
      <c r="N4" s="696">
        <v>20.050627971835883</v>
      </c>
      <c r="O4" s="417">
        <v>20.052972081609873</v>
      </c>
      <c r="P4" s="417">
        <v>19.973424463064408</v>
      </c>
      <c r="Q4" s="678">
        <v>19.982392999999998</v>
      </c>
      <c r="R4" s="638">
        <v>19.867105840000001</v>
      </c>
    </row>
    <row r="5" spans="1:35" s="24" customFormat="1" ht="17.100000000000001" customHeight="1" x14ac:dyDescent="0.25">
      <c r="A5" s="418" t="s">
        <v>223</v>
      </c>
      <c r="B5" s="697">
        <v>100</v>
      </c>
      <c r="C5" s="419">
        <v>100.00000000000001</v>
      </c>
      <c r="D5" s="419">
        <v>100.00000000000001</v>
      </c>
      <c r="E5" s="679">
        <v>100</v>
      </c>
      <c r="F5" s="697">
        <v>99.999999999999986</v>
      </c>
      <c r="G5" s="419">
        <v>100</v>
      </c>
      <c r="H5" s="419">
        <v>100</v>
      </c>
      <c r="I5" s="679">
        <v>100</v>
      </c>
      <c r="J5" s="697">
        <v>100.00000000000001</v>
      </c>
      <c r="K5" s="419">
        <v>99.999999999999986</v>
      </c>
      <c r="L5" s="419">
        <v>100.00000000000003</v>
      </c>
      <c r="M5" s="679">
        <v>100</v>
      </c>
      <c r="N5" s="697">
        <v>99.999999999999986</v>
      </c>
      <c r="O5" s="419">
        <v>100</v>
      </c>
      <c r="P5" s="419">
        <v>100.00000000000001</v>
      </c>
      <c r="Q5" s="679">
        <v>100</v>
      </c>
      <c r="R5" s="639">
        <v>99.999999999999986</v>
      </c>
    </row>
    <row r="6" spans="1:35" s="24" customFormat="1" ht="17.100000000000001" customHeight="1" x14ac:dyDescent="0.25">
      <c r="A6" s="420" t="s">
        <v>200</v>
      </c>
      <c r="B6" s="698">
        <v>57.959265134152204</v>
      </c>
      <c r="C6" s="421">
        <v>54.491454108930867</v>
      </c>
      <c r="D6" s="421">
        <v>51.68363849604841</v>
      </c>
      <c r="E6" s="680">
        <v>49.689996377050136</v>
      </c>
      <c r="F6" s="698">
        <v>47.139462476260512</v>
      </c>
      <c r="G6" s="421">
        <v>44.409243782830565</v>
      </c>
      <c r="H6" s="421">
        <v>41.475787858199688</v>
      </c>
      <c r="I6" s="680">
        <v>39.183362128019006</v>
      </c>
      <c r="J6" s="698">
        <v>36.131063047582515</v>
      </c>
      <c r="K6" s="421">
        <v>33.333386170456727</v>
      </c>
      <c r="L6" s="421">
        <v>31.210198468683458</v>
      </c>
      <c r="M6" s="680">
        <v>29.289042605373002</v>
      </c>
      <c r="N6" s="698">
        <v>27.286427176669886</v>
      </c>
      <c r="O6" s="421">
        <v>25.602918006894392</v>
      </c>
      <c r="P6" s="421">
        <v>24.071165207002075</v>
      </c>
      <c r="Q6" s="680">
        <v>23.087615182025495</v>
      </c>
      <c r="R6" s="640">
        <v>21.988960219884749</v>
      </c>
    </row>
    <row r="7" spans="1:35" s="24" customFormat="1" ht="17.100000000000001" customHeight="1" x14ac:dyDescent="0.25">
      <c r="A7" s="420" t="s">
        <v>201</v>
      </c>
      <c r="B7" s="698">
        <v>31.674994781903337</v>
      </c>
      <c r="C7" s="421">
        <v>34.516143406565462</v>
      </c>
      <c r="D7" s="421">
        <v>36.708028124385535</v>
      </c>
      <c r="E7" s="680">
        <v>38.128682124755976</v>
      </c>
      <c r="F7" s="698">
        <v>39.80646858083702</v>
      </c>
      <c r="G7" s="421">
        <v>41.587639382472332</v>
      </c>
      <c r="H7" s="421">
        <v>43.723609800742942</v>
      </c>
      <c r="I7" s="680">
        <v>45.161943747449548</v>
      </c>
      <c r="J7" s="698">
        <v>46.768953418501866</v>
      </c>
      <c r="K7" s="421">
        <v>48.010884215923959</v>
      </c>
      <c r="L7" s="421">
        <v>49.195922701053931</v>
      </c>
      <c r="M7" s="680">
        <v>50.033146906126632</v>
      </c>
      <c r="N7" s="698">
        <v>50.981301574985253</v>
      </c>
      <c r="O7" s="421">
        <v>51.513855427247648</v>
      </c>
      <c r="P7" s="421">
        <v>51.940425989980866</v>
      </c>
      <c r="Q7" s="680">
        <v>51.812758361823832</v>
      </c>
      <c r="R7" s="640">
        <v>51.650940416996335</v>
      </c>
      <c r="S7" s="185"/>
      <c r="T7" s="185"/>
      <c r="U7" s="185"/>
      <c r="V7" s="185"/>
      <c r="W7" s="185"/>
      <c r="X7" s="185"/>
      <c r="Y7" s="185"/>
      <c r="Z7" s="185"/>
      <c r="AA7" s="185"/>
      <c r="AB7" s="185"/>
      <c r="AC7" s="185"/>
      <c r="AD7" s="185"/>
      <c r="AE7" s="185"/>
      <c r="AF7" s="185"/>
      <c r="AG7" s="185"/>
      <c r="AH7" s="185"/>
      <c r="AI7" s="185"/>
    </row>
    <row r="8" spans="1:35" s="24" customFormat="1" ht="17.100000000000001" customHeight="1" x14ac:dyDescent="0.25">
      <c r="A8" s="420" t="s">
        <v>202</v>
      </c>
      <c r="B8" s="698">
        <v>4.330720122013723</v>
      </c>
      <c r="C8" s="421">
        <v>4.8528642314145953</v>
      </c>
      <c r="D8" s="421">
        <v>5.2800130400046452</v>
      </c>
      <c r="E8" s="680">
        <v>5.6868769645096258</v>
      </c>
      <c r="F8" s="698">
        <v>6.342852380670057</v>
      </c>
      <c r="G8" s="421">
        <v>6.9807177079520848</v>
      </c>
      <c r="H8" s="421">
        <v>7.5736028001469027</v>
      </c>
      <c r="I8" s="680">
        <v>8.2728945016233659</v>
      </c>
      <c r="J8" s="698">
        <v>9.3345202784226107</v>
      </c>
      <c r="K8" s="421">
        <v>10.606739312368537</v>
      </c>
      <c r="L8" s="421">
        <v>11.408973002062304</v>
      </c>
      <c r="M8" s="680">
        <v>12.254639866706732</v>
      </c>
      <c r="N8" s="698">
        <v>13.230627297869018</v>
      </c>
      <c r="O8" s="421">
        <v>14.304450700438887</v>
      </c>
      <c r="P8" s="421">
        <v>15.326599769557228</v>
      </c>
      <c r="Q8" s="680">
        <v>16.323945785672418</v>
      </c>
      <c r="R8" s="640">
        <v>17.472639789389678</v>
      </c>
      <c r="S8" s="185"/>
      <c r="T8" s="185"/>
      <c r="U8" s="185"/>
      <c r="V8" s="185"/>
      <c r="W8" s="185"/>
      <c r="X8" s="185"/>
      <c r="Y8" s="185"/>
      <c r="Z8" s="185"/>
      <c r="AA8" s="185"/>
      <c r="AB8" s="185"/>
      <c r="AC8" s="185"/>
      <c r="AD8" s="185"/>
      <c r="AE8" s="185"/>
      <c r="AF8" s="185"/>
      <c r="AG8" s="185"/>
      <c r="AH8" s="185"/>
      <c r="AI8" s="185"/>
    </row>
    <row r="9" spans="1:35" s="24" customFormat="1" ht="17.100000000000001" customHeight="1" thickBot="1" x14ac:dyDescent="0.3">
      <c r="A9" s="422" t="s">
        <v>203</v>
      </c>
      <c r="B9" s="699">
        <v>6.0350199619307325</v>
      </c>
      <c r="C9" s="423">
        <v>6.1395382530890865</v>
      </c>
      <c r="D9" s="423">
        <v>6.3283203395614134</v>
      </c>
      <c r="E9" s="681">
        <v>6.4944445336842751</v>
      </c>
      <c r="F9" s="699">
        <v>6.7112165622324031</v>
      </c>
      <c r="G9" s="423">
        <v>7.0223991267450199</v>
      </c>
      <c r="H9" s="423">
        <v>7.2269995409104713</v>
      </c>
      <c r="I9" s="681">
        <v>7.3817996229080709</v>
      </c>
      <c r="J9" s="699">
        <v>7.765463255493021</v>
      </c>
      <c r="K9" s="423">
        <v>8.0489903012507718</v>
      </c>
      <c r="L9" s="423">
        <v>8.1849058282003195</v>
      </c>
      <c r="M9" s="681">
        <v>8.4231706217936484</v>
      </c>
      <c r="N9" s="699">
        <v>8.501643950475831</v>
      </c>
      <c r="O9" s="423">
        <v>8.5787758654190647</v>
      </c>
      <c r="P9" s="423">
        <v>8.661809033459841</v>
      </c>
      <c r="Q9" s="681">
        <v>8.7756806704782537</v>
      </c>
      <c r="R9" s="641">
        <v>8.8874595737292346</v>
      </c>
      <c r="S9" s="185"/>
      <c r="T9" s="185"/>
      <c r="U9" s="185"/>
      <c r="V9" s="185"/>
      <c r="W9" s="185"/>
      <c r="X9" s="185"/>
      <c r="Y9" s="185"/>
      <c r="Z9" s="185"/>
      <c r="AA9" s="185"/>
      <c r="AB9" s="185"/>
      <c r="AC9" s="185"/>
      <c r="AD9" s="185"/>
      <c r="AE9" s="185"/>
      <c r="AF9" s="185"/>
      <c r="AG9" s="185"/>
      <c r="AH9" s="185"/>
      <c r="AI9" s="185"/>
    </row>
    <row r="10" spans="1:35" s="24" customFormat="1" ht="17.100000000000001" customHeight="1" x14ac:dyDescent="0.25">
      <c r="A10" s="424" t="s">
        <v>458</v>
      </c>
      <c r="B10" s="696">
        <v>17.153118518348837</v>
      </c>
      <c r="C10" s="417">
        <v>17.141450177084376</v>
      </c>
      <c r="D10" s="417">
        <v>17.268656441815075</v>
      </c>
      <c r="E10" s="678">
        <v>17.492455120609137</v>
      </c>
      <c r="F10" s="696">
        <v>17.595968932696461</v>
      </c>
      <c r="G10" s="417">
        <v>17.677901819431899</v>
      </c>
      <c r="H10" s="417">
        <v>17.803012634584672</v>
      </c>
      <c r="I10" s="678">
        <v>17.854836775113288</v>
      </c>
      <c r="J10" s="696">
        <v>18.178068070740455</v>
      </c>
      <c r="K10" s="417">
        <v>18.429325265511547</v>
      </c>
      <c r="L10" s="417">
        <v>18.510270869764398</v>
      </c>
      <c r="M10" s="678">
        <v>18.624858925679263</v>
      </c>
      <c r="N10" s="696">
        <v>18.686502757241236</v>
      </c>
      <c r="O10" s="417">
        <v>18.717913477143185</v>
      </c>
      <c r="P10" s="417">
        <v>18.664733250368513</v>
      </c>
      <c r="Q10" s="678">
        <v>18.679327900226294</v>
      </c>
      <c r="R10" s="638">
        <v>18.596016839999997</v>
      </c>
    </row>
    <row r="11" spans="1:35" s="24" customFormat="1" ht="17.100000000000001" customHeight="1" x14ac:dyDescent="0.25">
      <c r="A11" s="425" t="s">
        <v>204</v>
      </c>
      <c r="B11" s="700">
        <v>8.5511543200000002</v>
      </c>
      <c r="C11" s="426">
        <v>7.9057311768201242</v>
      </c>
      <c r="D11" s="426">
        <v>7.5745246653201246</v>
      </c>
      <c r="E11" s="682">
        <v>7.4477732400000001</v>
      </c>
      <c r="F11" s="700">
        <v>7.1615175852705582</v>
      </c>
      <c r="G11" s="426">
        <v>6.7833006035333092</v>
      </c>
      <c r="H11" s="426">
        <v>6.2785406488695052</v>
      </c>
      <c r="I11" s="682">
        <v>5.9574981175333077</v>
      </c>
      <c r="J11" s="700">
        <v>5.4990316715333076</v>
      </c>
      <c r="K11" s="426">
        <v>5.1000883475333074</v>
      </c>
      <c r="L11" s="426">
        <v>4.7531589999999992</v>
      </c>
      <c r="M11" s="682">
        <v>4.4821521158881472</v>
      </c>
      <c r="N11" s="700">
        <v>4.0976854495333086</v>
      </c>
      <c r="O11" s="426">
        <v>3.7852053955333087</v>
      </c>
      <c r="P11" s="426">
        <v>3.4866387873041034</v>
      </c>
      <c r="Q11" s="682">
        <v>3.2976320000000001</v>
      </c>
      <c r="R11" s="642">
        <v>3.0843989999999999</v>
      </c>
    </row>
    <row r="12" spans="1:35" s="24" customFormat="1" ht="17.100000000000001" customHeight="1" x14ac:dyDescent="0.25">
      <c r="A12" s="320" t="s">
        <v>201</v>
      </c>
      <c r="B12" s="700">
        <v>6.4699440000000008</v>
      </c>
      <c r="C12" s="426">
        <v>6.9945760000000003</v>
      </c>
      <c r="D12" s="426">
        <v>7.3549350000000002</v>
      </c>
      <c r="E12" s="682">
        <v>7.6023940000000003</v>
      </c>
      <c r="F12" s="700">
        <v>7.8459629999999994</v>
      </c>
      <c r="G12" s="426">
        <v>8.138774999999999</v>
      </c>
      <c r="H12" s="426">
        <v>8.5982692861384606</v>
      </c>
      <c r="I12" s="682">
        <v>8.823636500000001</v>
      </c>
      <c r="J12" s="700">
        <v>9.2744739992343366</v>
      </c>
      <c r="K12" s="426">
        <v>9.5899783999999997</v>
      </c>
      <c r="L12" s="426">
        <v>9.8286349999999967</v>
      </c>
      <c r="M12" s="682">
        <v>9.9990967957911181</v>
      </c>
      <c r="N12" s="700">
        <v>10.222071114</v>
      </c>
      <c r="O12" s="426">
        <v>10.330059046986843</v>
      </c>
      <c r="P12" s="426">
        <v>10.374281750902702</v>
      </c>
      <c r="Q12" s="682">
        <v>10.353429</v>
      </c>
      <c r="R12" s="642">
        <v>10.261547</v>
      </c>
    </row>
    <row r="13" spans="1:35" s="24" customFormat="1" ht="17.100000000000001" customHeight="1" x14ac:dyDescent="0.25">
      <c r="A13" s="320" t="s">
        <v>202</v>
      </c>
      <c r="B13" s="700">
        <v>0.8845942</v>
      </c>
      <c r="C13" s="426">
        <v>0.98341600000000007</v>
      </c>
      <c r="D13" s="426">
        <v>1.0579198799999998</v>
      </c>
      <c r="E13" s="682">
        <v>1.1338938799999998</v>
      </c>
      <c r="F13" s="700">
        <v>1.2501934199999998</v>
      </c>
      <c r="G13" s="426">
        <v>1.3661388722025649</v>
      </c>
      <c r="H13" s="426">
        <v>1.4893527007188885</v>
      </c>
      <c r="I13" s="682">
        <v>1.6163390639999997</v>
      </c>
      <c r="J13" s="700">
        <v>1.8510733999728086</v>
      </c>
      <c r="K13" s="426">
        <v>2.1186529380000003</v>
      </c>
      <c r="L13" s="426">
        <v>2.279348068</v>
      </c>
      <c r="M13" s="682">
        <v>2.4490830139999997</v>
      </c>
      <c r="N13" s="700">
        <v>2.6528238578358798</v>
      </c>
      <c r="O13" s="426">
        <v>2.8684675053866582</v>
      </c>
      <c r="P13" s="426">
        <v>3.0612468277287164</v>
      </c>
      <c r="Q13" s="682">
        <v>3.2619150000000001</v>
      </c>
      <c r="R13" s="642">
        <v>3.4713078400000001</v>
      </c>
    </row>
    <row r="14" spans="1:35" s="24" customFormat="1" ht="17.100000000000001" customHeight="1" x14ac:dyDescent="0.25">
      <c r="A14" s="320" t="s">
        <v>203</v>
      </c>
      <c r="B14" s="700">
        <v>1.232715</v>
      </c>
      <c r="C14" s="426">
        <v>1.244156</v>
      </c>
      <c r="D14" s="426">
        <v>1.267962</v>
      </c>
      <c r="E14" s="682">
        <v>1.294913</v>
      </c>
      <c r="F14" s="700">
        <v>1.3227990000000001</v>
      </c>
      <c r="G14" s="426">
        <v>1.374296</v>
      </c>
      <c r="H14" s="426">
        <v>1.4211929999999999</v>
      </c>
      <c r="I14" s="682">
        <v>1.442239</v>
      </c>
      <c r="J14" s="700">
        <v>1.5399229999999999</v>
      </c>
      <c r="K14" s="426">
        <v>1.607753</v>
      </c>
      <c r="L14" s="426">
        <v>1.6352260000000001</v>
      </c>
      <c r="M14" s="682">
        <v>1.6833659999999999</v>
      </c>
      <c r="N14" s="700">
        <v>1.7046330000000001</v>
      </c>
      <c r="O14" s="426">
        <v>1.720299529236371</v>
      </c>
      <c r="P14" s="426">
        <v>1.7300598844329904</v>
      </c>
      <c r="Q14" s="682">
        <v>1.7535909999999999</v>
      </c>
      <c r="R14" s="642">
        <v>1.7656810000000001</v>
      </c>
    </row>
    <row r="15" spans="1:35" s="334" customFormat="1" ht="26.45" customHeight="1" thickBot="1" x14ac:dyDescent="0.3">
      <c r="A15" s="607" t="s">
        <v>459</v>
      </c>
      <c r="B15" s="701">
        <v>1.4710998348834209E-2</v>
      </c>
      <c r="C15" s="427">
        <v>1.3570690571833438E-2</v>
      </c>
      <c r="D15" s="427">
        <v>1.3314896494948698E-2</v>
      </c>
      <c r="E15" s="683">
        <v>1.3481000609137709E-2</v>
      </c>
      <c r="F15" s="701">
        <v>1.5495502155349413E-2</v>
      </c>
      <c r="G15" s="427">
        <v>1.5391343696025843E-2</v>
      </c>
      <c r="H15" s="427">
        <v>1.565699992420241E-2</v>
      </c>
      <c r="I15" s="683">
        <v>1.5115093579975564E-2</v>
      </c>
      <c r="J15" s="701">
        <v>1.3574000000007119E-2</v>
      </c>
      <c r="K15" s="427">
        <v>1.2852579978239874E-2</v>
      </c>
      <c r="L15" s="427">
        <v>1.3902801764397737E-2</v>
      </c>
      <c r="M15" s="683">
        <v>1.1160555645161366E-2</v>
      </c>
      <c r="N15" s="701">
        <v>9.2896156625336054E-3</v>
      </c>
      <c r="O15" s="427">
        <v>1.3882035156754454E-2</v>
      </c>
      <c r="P15" s="427">
        <v>1.2505620257962846E-2</v>
      </c>
      <c r="Q15" s="683">
        <v>1.2761000000001787E-2</v>
      </c>
      <c r="R15" s="643">
        <v>1.3082000000000335E-2</v>
      </c>
    </row>
    <row r="16" spans="1:35" s="24" customFormat="1" ht="17.100000000000001" customHeight="1" x14ac:dyDescent="0.25">
      <c r="A16" s="428" t="s">
        <v>212</v>
      </c>
      <c r="B16" s="696">
        <v>14.252817893693658</v>
      </c>
      <c r="C16" s="417"/>
      <c r="D16" s="417">
        <v>14.325407420346608</v>
      </c>
      <c r="E16" s="678"/>
      <c r="F16" s="696">
        <v>14.643424380509051</v>
      </c>
      <c r="G16" s="417"/>
      <c r="H16" s="417">
        <v>14.870041480078607</v>
      </c>
      <c r="I16" s="678"/>
      <c r="J16" s="696">
        <v>15.345142918856336</v>
      </c>
      <c r="K16" s="545"/>
      <c r="L16" s="417">
        <v>15.681080367432738</v>
      </c>
      <c r="M16" s="678"/>
      <c r="N16" s="696">
        <v>15.862655936471283</v>
      </c>
      <c r="O16" s="417"/>
      <c r="P16" s="417">
        <v>15.856570629578007</v>
      </c>
      <c r="Q16" s="678"/>
      <c r="R16" s="638">
        <v>15.829906127225852</v>
      </c>
    </row>
    <row r="17" spans="1:18" s="24" customFormat="1" ht="17.100000000000001" customHeight="1" x14ac:dyDescent="0.25">
      <c r="A17" s="429" t="s">
        <v>211</v>
      </c>
      <c r="B17" s="702">
        <v>100.00000000000001</v>
      </c>
      <c r="C17" s="431"/>
      <c r="D17" s="430">
        <v>100</v>
      </c>
      <c r="E17" s="684"/>
      <c r="F17" s="702">
        <v>100</v>
      </c>
      <c r="G17" s="431"/>
      <c r="H17" s="430">
        <v>100</v>
      </c>
      <c r="I17" s="684"/>
      <c r="J17" s="702">
        <v>100</v>
      </c>
      <c r="K17" s="546"/>
      <c r="L17" s="430">
        <v>100</v>
      </c>
      <c r="M17" s="685"/>
      <c r="N17" s="702">
        <f>+N18+N19+N20</f>
        <v>100</v>
      </c>
      <c r="O17" s="430"/>
      <c r="P17" s="430">
        <f>+P18+P19+P20</f>
        <v>100</v>
      </c>
      <c r="Q17" s="685"/>
      <c r="R17" s="655">
        <f>+R18+R19+R20</f>
        <v>100.00000000000001</v>
      </c>
    </row>
    <row r="18" spans="1:18" s="334" customFormat="1" ht="17.100000000000001" customHeight="1" x14ac:dyDescent="0.25">
      <c r="A18" s="432" t="s">
        <v>208</v>
      </c>
      <c r="B18" s="703">
        <v>51.507916937537992</v>
      </c>
      <c r="C18" s="547"/>
      <c r="D18" s="433">
        <v>46.200882360633081</v>
      </c>
      <c r="E18" s="686"/>
      <c r="F18" s="703">
        <v>42.45118365808414</v>
      </c>
      <c r="G18" s="433"/>
      <c r="H18" s="433">
        <v>35.179435832641673</v>
      </c>
      <c r="I18" s="686"/>
      <c r="J18" s="703">
        <v>30.057259108305523</v>
      </c>
      <c r="K18" s="548"/>
      <c r="L18" s="433">
        <v>25.460011150910006</v>
      </c>
      <c r="M18" s="686"/>
      <c r="N18" s="703">
        <v>21.282752595192196</v>
      </c>
      <c r="O18" s="433"/>
      <c r="P18" s="433">
        <v>19.108851357805428</v>
      </c>
      <c r="Q18" s="686"/>
      <c r="R18" s="644">
        <v>17.772227300703033</v>
      </c>
    </row>
    <row r="19" spans="1:18" s="334" customFormat="1" ht="17.100000000000001" customHeight="1" x14ac:dyDescent="0.25">
      <c r="A19" s="432" t="s">
        <v>209</v>
      </c>
      <c r="B19" s="703">
        <v>16.368059336740608</v>
      </c>
      <c r="C19" s="547"/>
      <c r="D19" s="433">
        <v>16.345046944186258</v>
      </c>
      <c r="E19" s="686"/>
      <c r="F19" s="703">
        <v>16.18350486983018</v>
      </c>
      <c r="G19" s="433"/>
      <c r="H19" s="433">
        <v>16.569545786644525</v>
      </c>
      <c r="I19" s="686"/>
      <c r="J19" s="703">
        <v>16.137296757286528</v>
      </c>
      <c r="K19" s="548"/>
      <c r="L19" s="433">
        <v>16.366496287274273</v>
      </c>
      <c r="M19" s="686"/>
      <c r="N19" s="703">
        <v>16.055736530318047</v>
      </c>
      <c r="O19" s="433"/>
      <c r="P19" s="433">
        <v>14.697296238419488</v>
      </c>
      <c r="Q19" s="686"/>
      <c r="R19" s="644">
        <v>13.434162435960149</v>
      </c>
    </row>
    <row r="20" spans="1:18" s="334" customFormat="1" ht="17.100000000000001" customHeight="1" thickBot="1" x14ac:dyDescent="0.3">
      <c r="A20" s="434" t="s">
        <v>210</v>
      </c>
      <c r="B20" s="704">
        <v>32.124023725721415</v>
      </c>
      <c r="C20" s="549"/>
      <c r="D20" s="435">
        <v>37.454070695180661</v>
      </c>
      <c r="E20" s="687"/>
      <c r="F20" s="704">
        <v>41.365311472085686</v>
      </c>
      <c r="G20" s="435"/>
      <c r="H20" s="435">
        <v>48.251018380713795</v>
      </c>
      <c r="I20" s="687"/>
      <c r="J20" s="704">
        <v>53.805444134407942</v>
      </c>
      <c r="K20" s="550"/>
      <c r="L20" s="435">
        <v>58.173492561815721</v>
      </c>
      <c r="M20" s="687"/>
      <c r="N20" s="704">
        <v>62.661510874489757</v>
      </c>
      <c r="O20" s="435"/>
      <c r="P20" s="435">
        <v>66.193852403775082</v>
      </c>
      <c r="Q20" s="687"/>
      <c r="R20" s="645">
        <v>68.793610263336831</v>
      </c>
    </row>
    <row r="21" spans="1:18" s="24" customFormat="1" ht="17.100000000000001" customHeight="1" x14ac:dyDescent="0.25">
      <c r="A21" s="428" t="s">
        <v>213</v>
      </c>
      <c r="B21" s="696">
        <v>2.9003006246551819</v>
      </c>
      <c r="C21" s="417"/>
      <c r="D21" s="417">
        <v>2.9432490214684668</v>
      </c>
      <c r="E21" s="678"/>
      <c r="F21" s="696">
        <v>2.9525445521874083</v>
      </c>
      <c r="G21" s="417"/>
      <c r="H21" s="417">
        <v>2.9329711545060664</v>
      </c>
      <c r="I21" s="678"/>
      <c r="J21" s="696">
        <v>2.8329331518841183</v>
      </c>
      <c r="K21" s="551"/>
      <c r="L21" s="417">
        <v>2.8375499284167112</v>
      </c>
      <c r="M21" s="678"/>
      <c r="N21" s="696">
        <v>2.8238468207699556</v>
      </c>
      <c r="O21" s="417"/>
      <c r="P21" s="417">
        <v>2.8081626207905019</v>
      </c>
      <c r="Q21" s="678"/>
      <c r="R21" s="638">
        <v>2.7661107127741453</v>
      </c>
    </row>
    <row r="22" spans="1:18" s="24" customFormat="1" ht="17.100000000000001" customHeight="1" x14ac:dyDescent="0.25">
      <c r="A22" s="168" t="s">
        <v>211</v>
      </c>
      <c r="B22" s="702">
        <v>100</v>
      </c>
      <c r="C22" s="431"/>
      <c r="D22" s="430">
        <v>100</v>
      </c>
      <c r="E22" s="684"/>
      <c r="F22" s="702">
        <v>100</v>
      </c>
      <c r="G22" s="431"/>
      <c r="H22" s="430">
        <v>100</v>
      </c>
      <c r="I22" s="684"/>
      <c r="J22" s="702">
        <v>100</v>
      </c>
      <c r="K22" s="552"/>
      <c r="L22" s="430">
        <v>100</v>
      </c>
      <c r="M22" s="685"/>
      <c r="N22" s="702">
        <v>100.00000000000001</v>
      </c>
      <c r="O22" s="430"/>
      <c r="P22" s="430">
        <v>100</v>
      </c>
      <c r="Q22" s="685"/>
      <c r="R22" s="655">
        <v>100</v>
      </c>
    </row>
    <row r="23" spans="1:18" s="334" customFormat="1" ht="17.100000000000001" customHeight="1" x14ac:dyDescent="0.25">
      <c r="A23" s="432" t="s">
        <v>208</v>
      </c>
      <c r="B23" s="703">
        <v>65.153439244982408</v>
      </c>
      <c r="C23" s="433"/>
      <c r="D23" s="433">
        <v>57.330854424864533</v>
      </c>
      <c r="E23" s="686"/>
      <c r="F23" s="703">
        <v>52.461357575327675</v>
      </c>
      <c r="G23" s="433"/>
      <c r="H23" s="433">
        <v>48.90139999401201</v>
      </c>
      <c r="I23" s="686"/>
      <c r="J23" s="703">
        <v>42.636173856398436</v>
      </c>
      <c r="K23" s="548"/>
      <c r="L23" s="433">
        <v>36.490765643008388</v>
      </c>
      <c r="M23" s="686"/>
      <c r="N23" s="703">
        <v>32.752285993875887</v>
      </c>
      <c r="O23" s="433"/>
      <c r="P23" s="433">
        <v>28.919174298077994</v>
      </c>
      <c r="Q23" s="686"/>
      <c r="R23" s="644">
        <v>25.460770544328142</v>
      </c>
    </row>
    <row r="24" spans="1:18" s="334" customFormat="1" ht="17.100000000000001" customHeight="1" x14ac:dyDescent="0.25">
      <c r="A24" s="432" t="s">
        <v>209</v>
      </c>
      <c r="B24" s="703">
        <v>14.0080175671769</v>
      </c>
      <c r="C24" s="433"/>
      <c r="D24" s="433">
        <v>15.412573957879941</v>
      </c>
      <c r="E24" s="686"/>
      <c r="F24" s="703">
        <v>11.556835002459916</v>
      </c>
      <c r="G24" s="433"/>
      <c r="H24" s="433">
        <v>11.766704052074321</v>
      </c>
      <c r="I24" s="686"/>
      <c r="J24" s="703">
        <v>11.634288766536404</v>
      </c>
      <c r="K24" s="548"/>
      <c r="L24" s="433">
        <v>12.029260611896737</v>
      </c>
      <c r="M24" s="686"/>
      <c r="N24" s="703">
        <v>11.85401843679842</v>
      </c>
      <c r="O24" s="433"/>
      <c r="P24" s="433">
        <v>11.463838786978606</v>
      </c>
      <c r="Q24" s="686"/>
      <c r="R24" s="644">
        <v>10.860689560295251</v>
      </c>
    </row>
    <row r="25" spans="1:18" s="334" customFormat="1" ht="17.100000000000001" customHeight="1" thickBot="1" x14ac:dyDescent="0.3">
      <c r="A25" s="436" t="s">
        <v>210</v>
      </c>
      <c r="B25" s="705">
        <v>20.838543187840681</v>
      </c>
      <c r="C25" s="437"/>
      <c r="D25" s="437">
        <v>27.256571617255531</v>
      </c>
      <c r="E25" s="688"/>
      <c r="F25" s="705">
        <v>35.981807422212405</v>
      </c>
      <c r="G25" s="437"/>
      <c r="H25" s="437">
        <v>39.331895953913666</v>
      </c>
      <c r="I25" s="688"/>
      <c r="J25" s="705">
        <v>45.729537377065164</v>
      </c>
      <c r="K25" s="553"/>
      <c r="L25" s="437">
        <v>51.479973745094874</v>
      </c>
      <c r="M25" s="688"/>
      <c r="N25" s="705">
        <v>55.393695569325708</v>
      </c>
      <c r="O25" s="437"/>
      <c r="P25" s="437">
        <v>59.616986914943404</v>
      </c>
      <c r="Q25" s="688"/>
      <c r="R25" s="646">
        <v>63.678539895376609</v>
      </c>
    </row>
    <row r="26" spans="1:18" ht="9" customHeight="1" x14ac:dyDescent="0.25">
      <c r="B26" s="237"/>
      <c r="C26" s="237"/>
      <c r="D26" s="396"/>
      <c r="E26" s="654"/>
      <c r="F26" s="396"/>
      <c r="G26" s="396"/>
      <c r="H26" s="396"/>
      <c r="I26" s="654"/>
      <c r="J26" s="396"/>
      <c r="K26" s="396"/>
      <c r="L26" s="396"/>
      <c r="M26" s="654"/>
      <c r="N26" s="396"/>
      <c r="O26" s="396"/>
      <c r="P26" s="396"/>
      <c r="Q26" s="654"/>
      <c r="R26" s="654"/>
    </row>
    <row r="27" spans="1:18" ht="18.75" customHeight="1" thickBot="1" x14ac:dyDescent="0.3">
      <c r="A27" s="152" t="s">
        <v>205</v>
      </c>
      <c r="B27" s="397"/>
      <c r="C27" s="397"/>
      <c r="D27" s="397"/>
      <c r="E27" s="647"/>
      <c r="F27" s="397"/>
      <c r="G27" s="397"/>
      <c r="H27" s="397"/>
      <c r="I27" s="647"/>
      <c r="J27" s="397"/>
      <c r="K27" s="397"/>
      <c r="L27" s="397"/>
      <c r="M27" s="647"/>
      <c r="N27" s="397"/>
      <c r="O27" s="397"/>
      <c r="P27" s="397" t="s">
        <v>363</v>
      </c>
      <c r="Q27" s="647" t="s">
        <v>363</v>
      </c>
      <c r="R27" s="647" t="s">
        <v>363</v>
      </c>
    </row>
    <row r="28" spans="1:18" s="24" customFormat="1" ht="17.100000000000001" customHeight="1" x14ac:dyDescent="0.25">
      <c r="A28" s="428" t="s">
        <v>354</v>
      </c>
      <c r="B28" s="706">
        <v>103.64219533000001</v>
      </c>
      <c r="C28" s="438">
        <v>104.10908071</v>
      </c>
      <c r="D28" s="438">
        <v>104.51291424999998</v>
      </c>
      <c r="E28" s="689">
        <v>104.32772797999999</v>
      </c>
      <c r="F28" s="706">
        <v>103.85176638999999</v>
      </c>
      <c r="G28" s="438">
        <v>103.12985693</v>
      </c>
      <c r="H28" s="438">
        <v>103.66262209</v>
      </c>
      <c r="I28" s="689">
        <v>104.15249742</v>
      </c>
      <c r="J28" s="706">
        <v>103.97316253</v>
      </c>
      <c r="K28" s="438">
        <v>104.33501871999999</v>
      </c>
      <c r="L28" s="438">
        <v>105.17874576</v>
      </c>
      <c r="M28" s="689">
        <v>105.76714337999999</v>
      </c>
      <c r="N28" s="706">
        <v>106.09907339</v>
      </c>
      <c r="O28" s="438">
        <v>106.47283821999999</v>
      </c>
      <c r="P28" s="438">
        <v>106.97051997</v>
      </c>
      <c r="Q28" s="689">
        <v>107.13570661000001</v>
      </c>
      <c r="R28" s="648">
        <v>107.22320856000002</v>
      </c>
    </row>
    <row r="29" spans="1:18" s="24" customFormat="1" ht="17.100000000000001" customHeight="1" x14ac:dyDescent="0.25">
      <c r="A29" s="320" t="s">
        <v>224</v>
      </c>
      <c r="B29" s="707">
        <v>82.592419410000019</v>
      </c>
      <c r="C29" s="439">
        <v>82.244732869999993</v>
      </c>
      <c r="D29" s="439">
        <v>81.722087389999999</v>
      </c>
      <c r="E29" s="690">
        <v>80.804510900000011</v>
      </c>
      <c r="F29" s="707">
        <v>79.597418209999987</v>
      </c>
      <c r="G29" s="439">
        <v>78.445228409999999</v>
      </c>
      <c r="H29" s="439">
        <v>78.115237020000009</v>
      </c>
      <c r="I29" s="690">
        <v>77.840866009999999</v>
      </c>
      <c r="J29" s="707">
        <v>77.62776147000001</v>
      </c>
      <c r="K29" s="439">
        <v>77.603943209999997</v>
      </c>
      <c r="L29" s="439">
        <v>77.688228389999992</v>
      </c>
      <c r="M29" s="690">
        <v>77.914639690000001</v>
      </c>
      <c r="N29" s="707">
        <v>78.016386089999997</v>
      </c>
      <c r="O29" s="439">
        <v>78.013413670000006</v>
      </c>
      <c r="P29" s="439">
        <v>78.148540920000002</v>
      </c>
      <c r="Q29" s="690">
        <v>78.506826529999998</v>
      </c>
      <c r="R29" s="649">
        <v>78.401402379999993</v>
      </c>
    </row>
    <row r="30" spans="1:18" s="24" customFormat="1" ht="17.100000000000001" customHeight="1" x14ac:dyDescent="0.25">
      <c r="A30" s="429" t="s">
        <v>355</v>
      </c>
      <c r="B30" s="179">
        <v>73.072508330000005</v>
      </c>
      <c r="C30" s="183">
        <v>72.668678109999988</v>
      </c>
      <c r="D30" s="183">
        <v>72.064522179999997</v>
      </c>
      <c r="E30" s="691">
        <v>71.182063920000004</v>
      </c>
      <c r="F30" s="179">
        <v>70.158702959999999</v>
      </c>
      <c r="G30" s="183">
        <v>68.95019846371062</v>
      </c>
      <c r="H30" s="183">
        <v>68.484016270531797</v>
      </c>
      <c r="I30" s="691">
        <v>68.193576563006118</v>
      </c>
      <c r="J30" s="179">
        <v>67.809585299972184</v>
      </c>
      <c r="K30" s="183">
        <v>67.673840628166658</v>
      </c>
      <c r="L30" s="183">
        <v>67.71196999</v>
      </c>
      <c r="M30" s="691">
        <v>67.899166339999994</v>
      </c>
      <c r="N30" s="179">
        <v>67.880864139999986</v>
      </c>
      <c r="O30" s="183">
        <v>67.703890001530283</v>
      </c>
      <c r="P30" s="183">
        <v>67.81198273614207</v>
      </c>
      <c r="Q30" s="691">
        <v>68.095091080000003</v>
      </c>
      <c r="R30" s="650">
        <v>68.104442192828415</v>
      </c>
    </row>
    <row r="31" spans="1:18" s="24" customFormat="1" ht="17.100000000000001" customHeight="1" x14ac:dyDescent="0.25">
      <c r="A31" s="440" t="s">
        <v>356</v>
      </c>
      <c r="B31" s="178">
        <v>9.5198302800000008</v>
      </c>
      <c r="C31" s="184">
        <v>9.5760547600000034</v>
      </c>
      <c r="D31" s="184">
        <v>9.6575652100000031</v>
      </c>
      <c r="E31" s="692">
        <v>9.6224469799999994</v>
      </c>
      <c r="F31" s="178">
        <v>9.4387152499999996</v>
      </c>
      <c r="G31" s="184">
        <v>9.4950299462893817</v>
      </c>
      <c r="H31" s="184">
        <v>9.6312207494682074</v>
      </c>
      <c r="I31" s="692">
        <v>9.6472894469938844</v>
      </c>
      <c r="J31" s="178">
        <v>9.8181761700278116</v>
      </c>
      <c r="K31" s="184">
        <v>9.9301025818333422</v>
      </c>
      <c r="L31" s="184">
        <v>9.976258399999999</v>
      </c>
      <c r="M31" s="692">
        <v>10.015473350000001</v>
      </c>
      <c r="N31" s="178">
        <v>10.135521950000001</v>
      </c>
      <c r="O31" s="184">
        <v>10.309523668469724</v>
      </c>
      <c r="P31" s="184">
        <v>10.336558183857925</v>
      </c>
      <c r="Q31" s="692">
        <v>10.41173545</v>
      </c>
      <c r="R31" s="651">
        <v>10.296960187171587</v>
      </c>
    </row>
    <row r="32" spans="1:18" s="24" customFormat="1" ht="17.100000000000001" customHeight="1" x14ac:dyDescent="0.25">
      <c r="A32" s="429" t="s">
        <v>357</v>
      </c>
      <c r="B32" s="179">
        <v>71.078494850000013</v>
      </c>
      <c r="C32" s="183">
        <v>70.843614770000016</v>
      </c>
      <c r="D32" s="183">
        <v>70.397285490000016</v>
      </c>
      <c r="E32" s="691">
        <v>69.777074569999996</v>
      </c>
      <c r="F32" s="179">
        <v>69.112986149999983</v>
      </c>
      <c r="G32" s="183">
        <v>68.25247291161682</v>
      </c>
      <c r="H32" s="183">
        <v>68.008758973379614</v>
      </c>
      <c r="I32" s="691">
        <v>67.929194895379368</v>
      </c>
      <c r="J32" s="179">
        <v>67.954246265691722</v>
      </c>
      <c r="K32" s="183">
        <v>68.548861103390152</v>
      </c>
      <c r="L32" s="183">
        <v>68.735931960000002</v>
      </c>
      <c r="M32" s="691">
        <v>69.071878550000008</v>
      </c>
      <c r="N32" s="179">
        <v>69.207667000000001</v>
      </c>
      <c r="O32" s="183">
        <v>69.305289009999996</v>
      </c>
      <c r="P32" s="183">
        <v>69.575257020000009</v>
      </c>
      <c r="Q32" s="691">
        <v>69.968734449999999</v>
      </c>
      <c r="R32" s="650">
        <v>70.192296020000001</v>
      </c>
    </row>
    <row r="33" spans="1:18" s="24" customFormat="1" ht="17.100000000000001" customHeight="1" x14ac:dyDescent="0.25">
      <c r="A33" s="440" t="s">
        <v>358</v>
      </c>
      <c r="B33" s="178">
        <v>11.51392456</v>
      </c>
      <c r="C33" s="184">
        <v>11.401118100000001</v>
      </c>
      <c r="D33" s="184">
        <v>11.324801900000001</v>
      </c>
      <c r="E33" s="692">
        <v>11.027436329999999</v>
      </c>
      <c r="F33" s="178">
        <v>10.484432059999998</v>
      </c>
      <c r="G33" s="184">
        <v>10.19275549838318</v>
      </c>
      <c r="H33" s="184">
        <v>10.106478046620397</v>
      </c>
      <c r="I33" s="692">
        <v>9.9116711146206473</v>
      </c>
      <c r="J33" s="178">
        <v>9.6735152043082842</v>
      </c>
      <c r="K33" s="184">
        <v>9.0550821066098415</v>
      </c>
      <c r="L33" s="184">
        <v>8.9522964299999988</v>
      </c>
      <c r="M33" s="692">
        <v>8.8427611400000004</v>
      </c>
      <c r="N33" s="178">
        <v>8.8087190900000003</v>
      </c>
      <c r="O33" s="184">
        <v>8.7081246600000011</v>
      </c>
      <c r="P33" s="184">
        <v>8.5732838999999945</v>
      </c>
      <c r="Q33" s="692">
        <v>8.5380920800000002</v>
      </c>
      <c r="R33" s="651">
        <v>8.2091063600000016</v>
      </c>
    </row>
    <row r="34" spans="1:18" s="24" customFormat="1" ht="17.100000000000001" customHeight="1" thickBot="1" x14ac:dyDescent="0.3">
      <c r="A34" s="441" t="s">
        <v>225</v>
      </c>
      <c r="B34" s="708">
        <v>21.049775919999995</v>
      </c>
      <c r="C34" s="442">
        <v>21.864347839999997</v>
      </c>
      <c r="D34" s="442">
        <v>22.790826860000003</v>
      </c>
      <c r="E34" s="693">
        <v>23.523217080000002</v>
      </c>
      <c r="F34" s="708">
        <v>24.254348180000001</v>
      </c>
      <c r="G34" s="442">
        <v>24.684628519999997</v>
      </c>
      <c r="H34" s="442">
        <v>25.547385070000001</v>
      </c>
      <c r="I34" s="693">
        <v>26.31163141</v>
      </c>
      <c r="J34" s="708">
        <v>26.345401059999997</v>
      </c>
      <c r="K34" s="442">
        <v>26.73107551</v>
      </c>
      <c r="L34" s="442">
        <v>27.490517370000003</v>
      </c>
      <c r="M34" s="693">
        <v>27.852503689999999</v>
      </c>
      <c r="N34" s="708">
        <v>28.0826873</v>
      </c>
      <c r="O34" s="442">
        <v>28.459424550000001</v>
      </c>
      <c r="P34" s="442">
        <v>28.821979050000003</v>
      </c>
      <c r="Q34" s="693">
        <v>28.628880079999998</v>
      </c>
      <c r="R34" s="652">
        <v>28.821806180000003</v>
      </c>
    </row>
    <row r="35" spans="1:18" s="24" customFormat="1" ht="17.100000000000001" customHeight="1" thickBot="1" x14ac:dyDescent="0.3">
      <c r="A35" s="443" t="s">
        <v>206</v>
      </c>
      <c r="B35" s="709">
        <v>8.4509712299999986</v>
      </c>
      <c r="C35" s="444">
        <v>8.6535636100000008</v>
      </c>
      <c r="D35" s="444">
        <v>8.8810701499999993</v>
      </c>
      <c r="E35" s="694">
        <v>9.1751278799999998</v>
      </c>
      <c r="F35" s="709">
        <v>9.2609552899999983</v>
      </c>
      <c r="G35" s="444">
        <v>9.3653408300000009</v>
      </c>
      <c r="H35" s="444">
        <v>9.5433879899999994</v>
      </c>
      <c r="I35" s="694">
        <v>9.7397343200000019</v>
      </c>
      <c r="J35" s="709">
        <v>9.7783294299999977</v>
      </c>
      <c r="K35" s="444">
        <v>10.195796619999999</v>
      </c>
      <c r="L35" s="444">
        <v>10.53791766</v>
      </c>
      <c r="M35" s="694">
        <v>10.78797428</v>
      </c>
      <c r="N35" s="709">
        <v>10.966907289999998</v>
      </c>
      <c r="O35" s="444">
        <v>11.288160120000001</v>
      </c>
      <c r="P35" s="444">
        <v>11.525161870000002</v>
      </c>
      <c r="Q35" s="694">
        <v>11.706538509999998</v>
      </c>
      <c r="R35" s="653">
        <v>11.77922246</v>
      </c>
    </row>
    <row r="36" spans="1:18" s="24" customFormat="1" ht="17.100000000000001" customHeight="1" thickBot="1" x14ac:dyDescent="0.3">
      <c r="A36" s="445" t="s">
        <v>359</v>
      </c>
      <c r="B36" s="709">
        <v>55.06117326866665</v>
      </c>
      <c r="C36" s="444">
        <v>55.257368879988327</v>
      </c>
      <c r="D36" s="444">
        <v>54.179212170872638</v>
      </c>
      <c r="E36" s="694">
        <v>55.391478423333368</v>
      </c>
      <c r="F36" s="709">
        <v>56.767244494324174</v>
      </c>
      <c r="G36" s="444">
        <v>56.044472049999996</v>
      </c>
      <c r="H36" s="444">
        <v>55.818309081704555</v>
      </c>
      <c r="I36" s="694">
        <v>56.915820416666669</v>
      </c>
      <c r="J36" s="709">
        <v>56.33406944666666</v>
      </c>
      <c r="K36" s="444">
        <v>55.958756644587339</v>
      </c>
      <c r="L36" s="444">
        <v>56.56967174936284</v>
      </c>
      <c r="M36" s="694">
        <v>56.404769275019014</v>
      </c>
      <c r="N36" s="709">
        <v>57.359100749666602</v>
      </c>
      <c r="O36" s="444">
        <v>56.703689429999997</v>
      </c>
      <c r="P36" s="444">
        <v>56.544295691566923</v>
      </c>
      <c r="Q36" s="694">
        <v>56.887095854378032</v>
      </c>
      <c r="R36" s="653">
        <v>56.624598136400003</v>
      </c>
    </row>
    <row r="37" spans="1:18" s="24" customFormat="1" ht="32.1" customHeight="1" thickBot="1" x14ac:dyDescent="0.3">
      <c r="A37" s="606" t="s">
        <v>360</v>
      </c>
      <c r="B37" s="709">
        <v>134.02679999999998</v>
      </c>
      <c r="C37" s="444">
        <v>136.96779999999998</v>
      </c>
      <c r="D37" s="444">
        <v>139.55901749999998</v>
      </c>
      <c r="E37" s="694">
        <v>144.026725</v>
      </c>
      <c r="F37" s="709">
        <v>146.42144400000001</v>
      </c>
      <c r="G37" s="444">
        <v>149.40963200000002</v>
      </c>
      <c r="H37" s="444">
        <v>151.78544500000001</v>
      </c>
      <c r="I37" s="694">
        <v>155.122468</v>
      </c>
      <c r="J37" s="709">
        <v>157.98231849999999</v>
      </c>
      <c r="K37" s="444">
        <v>160.42511850000002</v>
      </c>
      <c r="L37" s="444">
        <v>162.75422800000001</v>
      </c>
      <c r="M37" s="694">
        <v>165.04444149999998</v>
      </c>
      <c r="N37" s="709">
        <v>167.24267600000002</v>
      </c>
      <c r="O37" s="444">
        <v>169.44601400000002</v>
      </c>
      <c r="P37" s="444">
        <v>171.60221800000002</v>
      </c>
      <c r="Q37" s="694">
        <v>173.8447755</v>
      </c>
      <c r="R37" s="653">
        <v>175.86671899999999</v>
      </c>
    </row>
    <row r="39" spans="1:18" x14ac:dyDescent="0.25">
      <c r="B39" s="174"/>
      <c r="C39" s="173"/>
      <c r="D39" s="173"/>
      <c r="E39" s="173"/>
      <c r="F39" s="174"/>
      <c r="G39" s="173"/>
      <c r="H39" s="173"/>
      <c r="I39" s="173"/>
      <c r="J39" s="174"/>
      <c r="K39" s="173"/>
      <c r="L39" s="173"/>
      <c r="M39" s="173"/>
      <c r="N39" s="173"/>
      <c r="O39" s="173"/>
    </row>
    <row r="40" spans="1:18" x14ac:dyDescent="0.25">
      <c r="B40" s="174"/>
      <c r="C40" s="174"/>
      <c r="D40" s="173"/>
      <c r="E40" s="173"/>
      <c r="F40" s="174"/>
      <c r="G40" s="173"/>
      <c r="H40" s="173"/>
      <c r="I40" s="173"/>
      <c r="J40" s="174"/>
      <c r="K40" s="173"/>
      <c r="L40" s="173"/>
      <c r="M40" s="173"/>
      <c r="N40" s="174"/>
      <c r="O40" s="173"/>
    </row>
    <row r="41" spans="1:18" x14ac:dyDescent="0.25">
      <c r="B41" s="175"/>
      <c r="C41" s="175"/>
    </row>
  </sheetData>
  <phoneticPr fontId="8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sheetPr>
  <dimension ref="A1:P20"/>
  <sheetViews>
    <sheetView showGridLines="0" zoomScale="80" zoomScaleNormal="80" workbookViewId="0">
      <selection activeCell="N22" sqref="N22"/>
    </sheetView>
  </sheetViews>
  <sheetFormatPr defaultColWidth="9.140625" defaultRowHeight="15.75" x14ac:dyDescent="0.25"/>
  <cols>
    <col min="1" max="1" width="19.42578125" style="6" customWidth="1"/>
    <col min="2" max="6" width="9.140625" style="6"/>
    <col min="7" max="7" width="9.85546875" style="6" bestFit="1" customWidth="1"/>
    <col min="8" max="9" width="9.140625" style="6"/>
    <col min="10" max="10" width="3" style="6" customWidth="1"/>
    <col min="11" max="11" width="22.42578125" style="6" customWidth="1"/>
    <col min="12" max="12" width="12.5703125" style="6" customWidth="1"/>
    <col min="13" max="13" width="2.28515625" style="6" customWidth="1"/>
    <col min="14" max="14" width="5.5703125" style="6" customWidth="1"/>
    <col min="15" max="16384" width="9.140625" style="6"/>
  </cols>
  <sheetData>
    <row r="1" spans="1:16" ht="21" x14ac:dyDescent="0.35">
      <c r="A1" s="2" t="str">
        <f>+'Indice-Index'!A6</f>
        <v>1.1   Accessi diretti complessivi  - Total access lines</v>
      </c>
      <c r="B1" s="55"/>
      <c r="C1" s="55"/>
      <c r="D1" s="55"/>
      <c r="E1" s="55"/>
      <c r="F1" s="55"/>
      <c r="G1" s="55"/>
      <c r="H1" s="55"/>
      <c r="I1" s="55"/>
      <c r="J1" s="55"/>
      <c r="K1" s="55"/>
      <c r="L1" s="55"/>
      <c r="M1" s="55"/>
      <c r="N1" s="55"/>
      <c r="O1" s="55"/>
      <c r="P1" s="55"/>
    </row>
    <row r="2" spans="1:16" x14ac:dyDescent="0.25">
      <c r="B2" s="4"/>
      <c r="C2" s="4"/>
      <c r="D2" s="4"/>
      <c r="E2" s="4"/>
      <c r="F2" s="4"/>
      <c r="G2" s="4"/>
      <c r="H2" s="4"/>
      <c r="I2" s="4"/>
    </row>
    <row r="4" spans="1:16" x14ac:dyDescent="0.25">
      <c r="B4" s="542">
        <v>43435</v>
      </c>
      <c r="C4" s="542">
        <v>43800</v>
      </c>
      <c r="D4" s="542">
        <v>44166</v>
      </c>
      <c r="E4" s="542">
        <v>44531</v>
      </c>
      <c r="F4" s="542">
        <v>44621</v>
      </c>
      <c r="G4" s="542">
        <v>44713</v>
      </c>
      <c r="H4" s="542">
        <v>44805</v>
      </c>
      <c r="I4" s="542">
        <v>44896</v>
      </c>
      <c r="K4" s="5" t="s">
        <v>141</v>
      </c>
      <c r="L4" s="72" t="s">
        <v>515</v>
      </c>
      <c r="M4" s="27"/>
      <c r="N4" s="27"/>
      <c r="O4" s="78" t="s">
        <v>516</v>
      </c>
    </row>
    <row r="5" spans="1:16" x14ac:dyDescent="0.25">
      <c r="B5" s="281" t="s">
        <v>517</v>
      </c>
      <c r="C5" s="281" t="s">
        <v>518</v>
      </c>
      <c r="D5" s="281" t="s">
        <v>519</v>
      </c>
      <c r="E5" s="281" t="s">
        <v>327</v>
      </c>
      <c r="F5" s="281">
        <v>44621</v>
      </c>
      <c r="G5" s="281" t="s">
        <v>409</v>
      </c>
      <c r="H5" s="281" t="s">
        <v>466</v>
      </c>
      <c r="I5" s="281" t="s">
        <v>520</v>
      </c>
      <c r="K5" s="105" t="s">
        <v>142</v>
      </c>
      <c r="L5" s="73"/>
      <c r="M5" s="106"/>
      <c r="N5" s="27"/>
      <c r="O5" s="107"/>
    </row>
    <row r="6" spans="1:16" x14ac:dyDescent="0.25">
      <c r="B6" s="4"/>
      <c r="C6" s="4"/>
      <c r="D6" s="4"/>
      <c r="E6" s="4"/>
      <c r="F6" s="4"/>
      <c r="G6" s="4"/>
      <c r="H6" s="4"/>
      <c r="I6" s="4"/>
      <c r="L6" s="34"/>
      <c r="O6" s="13"/>
    </row>
    <row r="7" spans="1:16" x14ac:dyDescent="0.25">
      <c r="A7" s="68" t="s">
        <v>140</v>
      </c>
      <c r="B7" s="62">
        <v>20.4260302</v>
      </c>
      <c r="C7" s="62">
        <v>19.710271419999998</v>
      </c>
      <c r="D7" s="62">
        <v>19.830407399207147</v>
      </c>
      <c r="E7" s="62">
        <v>20.05062797183588</v>
      </c>
      <c r="F7" s="62">
        <v>20.052972081609873</v>
      </c>
      <c r="G7" s="62">
        <v>19.973424463064411</v>
      </c>
      <c r="H7" s="62">
        <v>19.982393000000002</v>
      </c>
      <c r="I7" s="62">
        <v>19.867105840000001</v>
      </c>
      <c r="K7" s="65" t="s">
        <v>56</v>
      </c>
      <c r="L7" s="49">
        <v>41.720812617365112</v>
      </c>
      <c r="M7" s="63"/>
      <c r="N7" s="63"/>
      <c r="O7" s="49">
        <v>-1.4063752799236511</v>
      </c>
    </row>
    <row r="8" spans="1:16" x14ac:dyDescent="0.25">
      <c r="B8" s="4"/>
      <c r="C8" s="4"/>
      <c r="D8" s="4"/>
      <c r="E8" s="4"/>
      <c r="F8" s="4"/>
      <c r="G8" s="4"/>
      <c r="H8" s="4"/>
      <c r="I8" s="4"/>
      <c r="K8" s="66" t="s">
        <v>4</v>
      </c>
      <c r="L8" s="49">
        <v>16.276271068579558</v>
      </c>
      <c r="M8" s="63"/>
      <c r="N8" s="63"/>
      <c r="O8" s="49">
        <v>-2.3242938699208793E-2</v>
      </c>
    </row>
    <row r="9" spans="1:16" x14ac:dyDescent="0.25">
      <c r="A9" s="5" t="s">
        <v>7</v>
      </c>
      <c r="J9" s="23"/>
      <c r="K9" s="67" t="s">
        <v>55</v>
      </c>
      <c r="L9" s="49">
        <v>14.242275763705301</v>
      </c>
      <c r="M9" s="63"/>
      <c r="N9" s="63"/>
      <c r="O9" s="49">
        <v>9.3856053435986908E-2</v>
      </c>
    </row>
    <row r="10" spans="1:16" x14ac:dyDescent="0.25">
      <c r="A10" s="65" t="s">
        <v>93</v>
      </c>
      <c r="B10" s="63">
        <v>57.959265134152204</v>
      </c>
      <c r="C10" s="63">
        <v>47.139462476260519</v>
      </c>
      <c r="D10" s="63">
        <v>36.131063047582508</v>
      </c>
      <c r="E10" s="63">
        <v>27.286427176669893</v>
      </c>
      <c r="F10" s="63">
        <v>25.602918006894392</v>
      </c>
      <c r="G10" s="63">
        <v>24.071165207002068</v>
      </c>
      <c r="H10" s="63">
        <v>23.087615182025491</v>
      </c>
      <c r="I10" s="63">
        <v>21.988960219884749</v>
      </c>
      <c r="J10" s="23"/>
      <c r="K10" s="66" t="s">
        <v>3</v>
      </c>
      <c r="L10" s="49">
        <v>14.108319865879368</v>
      </c>
      <c r="M10" s="63"/>
      <c r="N10" s="63"/>
      <c r="O10" s="49">
        <v>0.12347579537023456</v>
      </c>
    </row>
    <row r="11" spans="1:16" x14ac:dyDescent="0.25">
      <c r="A11" s="66" t="s">
        <v>5</v>
      </c>
      <c r="B11" s="63">
        <v>6.0350199619307325</v>
      </c>
      <c r="C11" s="63">
        <v>6.711216562232404</v>
      </c>
      <c r="D11" s="63">
        <v>7.7654632554930201</v>
      </c>
      <c r="E11" s="63">
        <v>8.501643950475831</v>
      </c>
      <c r="F11" s="63">
        <v>8.5787758654190647</v>
      </c>
      <c r="G11" s="63">
        <v>8.6618090334598392</v>
      </c>
      <c r="H11" s="63">
        <v>8.7756806704782537</v>
      </c>
      <c r="I11" s="63">
        <v>8.8874595737292346</v>
      </c>
      <c r="J11" s="23"/>
      <c r="K11" s="66" t="s">
        <v>492</v>
      </c>
      <c r="L11" s="49">
        <v>4.2373308260384244</v>
      </c>
      <c r="M11" s="63"/>
      <c r="N11" s="63"/>
      <c r="O11" s="49">
        <v>-0.85442989803490388</v>
      </c>
    </row>
    <row r="12" spans="1:16" x14ac:dyDescent="0.25">
      <c r="A12" s="66" t="s">
        <v>85</v>
      </c>
      <c r="B12" s="63">
        <v>31.674994781903344</v>
      </c>
      <c r="C12" s="63">
        <v>39.806468580837027</v>
      </c>
      <c r="D12" s="63">
        <v>46.768953418501859</v>
      </c>
      <c r="E12" s="63">
        <v>50.98130157498526</v>
      </c>
      <c r="F12" s="63">
        <v>51.513855427247648</v>
      </c>
      <c r="G12" s="63">
        <v>51.940425989980852</v>
      </c>
      <c r="H12" s="63">
        <v>51.812758361823832</v>
      </c>
      <c r="I12" s="63">
        <v>51.650940416996335</v>
      </c>
      <c r="J12" s="23"/>
      <c r="K12" s="50" t="s">
        <v>119</v>
      </c>
      <c r="L12" s="49">
        <v>3.1543799335796963</v>
      </c>
      <c r="M12" s="63"/>
      <c r="N12" s="63"/>
      <c r="O12" s="49">
        <v>0.22859127088034059</v>
      </c>
    </row>
    <row r="13" spans="1:16" x14ac:dyDescent="0.25">
      <c r="A13" s="67" t="s">
        <v>86</v>
      </c>
      <c r="B13" s="63">
        <v>4.3307201220137239</v>
      </c>
      <c r="C13" s="63">
        <v>6.342852380670057</v>
      </c>
      <c r="D13" s="63">
        <v>9.3345202784226089</v>
      </c>
      <c r="E13" s="63">
        <v>13.230627297869022</v>
      </c>
      <c r="F13" s="63">
        <v>14.30445070043889</v>
      </c>
      <c r="G13" s="63">
        <v>15.326599769557225</v>
      </c>
      <c r="H13" s="63">
        <v>16.323945785672418</v>
      </c>
      <c r="I13" s="63">
        <v>17.472639789389678</v>
      </c>
      <c r="J13" s="23"/>
      <c r="K13" s="50" t="s">
        <v>367</v>
      </c>
      <c r="L13" s="49">
        <v>2.440566854099973</v>
      </c>
      <c r="M13" s="63"/>
      <c r="N13" s="63"/>
      <c r="O13" s="49">
        <v>1.1653998101593066</v>
      </c>
    </row>
    <row r="14" spans="1:16" x14ac:dyDescent="0.25">
      <c r="A14" s="57" t="s">
        <v>143</v>
      </c>
      <c r="B14" s="64">
        <f t="shared" ref="B14:I14" si="0">+B11+B13+B12+B10</f>
        <v>100</v>
      </c>
      <c r="C14" s="64">
        <f t="shared" si="0"/>
        <v>100</v>
      </c>
      <c r="D14" s="64">
        <f t="shared" si="0"/>
        <v>100</v>
      </c>
      <c r="E14" s="64">
        <f t="shared" si="0"/>
        <v>100</v>
      </c>
      <c r="F14" s="64">
        <f t="shared" si="0"/>
        <v>100</v>
      </c>
      <c r="G14" s="64">
        <f t="shared" si="0"/>
        <v>99.999999999999986</v>
      </c>
      <c r="H14" s="64">
        <f t="shared" si="0"/>
        <v>99.999999999999986</v>
      </c>
      <c r="I14" s="64">
        <f t="shared" si="0"/>
        <v>100</v>
      </c>
      <c r="J14" s="23"/>
      <c r="K14" s="50" t="s">
        <v>62</v>
      </c>
      <c r="L14" s="49">
        <v>3.8200430707525697</v>
      </c>
      <c r="M14" s="63"/>
      <c r="N14" s="63"/>
      <c r="O14" s="49">
        <v>0.67272518681189553</v>
      </c>
    </row>
    <row r="15" spans="1:16" x14ac:dyDescent="0.25">
      <c r="K15" s="57" t="s">
        <v>491</v>
      </c>
      <c r="L15" s="54">
        <f>SUM(L7:L14)</f>
        <v>100.00000000000001</v>
      </c>
      <c r="M15" s="115"/>
      <c r="N15" s="115"/>
      <c r="O15" s="54">
        <f>SUM(O7:O14)</f>
        <v>0</v>
      </c>
    </row>
    <row r="16" spans="1:16" x14ac:dyDescent="0.25">
      <c r="I16" s="7"/>
    </row>
    <row r="17" spans="9:11" x14ac:dyDescent="0.25">
      <c r="I17" s="7"/>
      <c r="K17" s="6" t="s">
        <v>493</v>
      </c>
    </row>
    <row r="18" spans="9:11" x14ac:dyDescent="0.25">
      <c r="I18" s="7"/>
    </row>
    <row r="19" spans="9:11" x14ac:dyDescent="0.25">
      <c r="I19" s="7"/>
    </row>
    <row r="20" spans="9:11" x14ac:dyDescent="0.25">
      <c r="I20" s="7"/>
    </row>
  </sheetData>
  <phoneticPr fontId="23"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O54"/>
  <sheetViews>
    <sheetView showGridLines="0" zoomScale="90" zoomScaleNormal="90" workbookViewId="0">
      <pane xSplit="1" ySplit="5" topLeftCell="C6" activePane="bottomRight" state="frozen"/>
      <selection pane="topRight" activeCell="B1" sqref="B1"/>
      <selection pane="bottomLeft" activeCell="A6" sqref="A6"/>
      <selection pane="bottomRight" activeCell="L50" sqref="L50"/>
    </sheetView>
  </sheetViews>
  <sheetFormatPr defaultColWidth="9.140625" defaultRowHeight="15.75" x14ac:dyDescent="0.25"/>
  <cols>
    <col min="1" max="1" width="10.140625" style="345" customWidth="1"/>
    <col min="2" max="3" width="15.85546875" style="6" customWidth="1"/>
    <col min="4" max="7" width="11.85546875" style="6" customWidth="1"/>
    <col min="8" max="8" width="6.42578125" style="6" customWidth="1"/>
    <col min="9" max="13" width="7" style="6" customWidth="1"/>
    <col min="14" max="14" width="1.5703125" style="6" customWidth="1"/>
    <col min="15" max="15" width="12.28515625" style="6" customWidth="1"/>
    <col min="16" max="50" width="9.140625" style="6"/>
    <col min="51" max="51" width="9.140625" style="6" customWidth="1"/>
    <col min="52" max="16384" width="9.140625" style="6"/>
  </cols>
  <sheetData>
    <row r="1" spans="1:10" ht="21" x14ac:dyDescent="0.35">
      <c r="A1" s="311" t="str">
        <f>'Indice-Index'!C6</f>
        <v>2.1   Ascolti complessivi delle emittenti nazionali -  Total audience of national broadcaster</v>
      </c>
      <c r="B1" s="1"/>
      <c r="C1" s="1"/>
      <c r="D1" s="1"/>
      <c r="E1" s="1"/>
      <c r="F1" s="1"/>
      <c r="G1" s="1"/>
      <c r="H1" s="351"/>
      <c r="I1" s="351"/>
      <c r="J1" s="351"/>
    </row>
    <row r="2" spans="1:10" ht="14.25" customHeight="1" x14ac:dyDescent="0.25"/>
    <row r="3" spans="1:10" ht="14.25" customHeight="1" x14ac:dyDescent="0.25"/>
    <row r="4" spans="1:10" x14ac:dyDescent="0.25">
      <c r="A4" s="345" t="s">
        <v>265</v>
      </c>
      <c r="B4" s="35" t="s">
        <v>840</v>
      </c>
      <c r="C4" s="35" t="s">
        <v>262</v>
      </c>
    </row>
    <row r="5" spans="1:10" x14ac:dyDescent="0.25">
      <c r="B5" s="48" t="s">
        <v>263</v>
      </c>
      <c r="C5" s="48" t="s">
        <v>264</v>
      </c>
    </row>
    <row r="6" spans="1:10" s="24" customFormat="1" ht="16.5" customHeight="1" x14ac:dyDescent="0.25">
      <c r="A6" s="350">
        <v>43435</v>
      </c>
      <c r="B6" s="449">
        <v>9.6008126978425352</v>
      </c>
      <c r="C6" s="449">
        <v>22.13729647557707</v>
      </c>
    </row>
    <row r="7" spans="1:10" s="24" customFormat="1" ht="16.5" customHeight="1" x14ac:dyDescent="0.25">
      <c r="A7" s="378">
        <v>43466</v>
      </c>
      <c r="B7" s="450">
        <v>10.24629551052797</v>
      </c>
      <c r="C7" s="450">
        <v>23.422942870131838</v>
      </c>
    </row>
    <row r="8" spans="1:10" s="24" customFormat="1" ht="16.5" customHeight="1" x14ac:dyDescent="0.25">
      <c r="A8" s="378">
        <v>43497</v>
      </c>
      <c r="B8" s="450">
        <v>10.215859072898267</v>
      </c>
      <c r="C8" s="450">
        <v>24.304204198285206</v>
      </c>
    </row>
    <row r="9" spans="1:10" s="24" customFormat="1" ht="16.5" customHeight="1" x14ac:dyDescent="0.25">
      <c r="A9" s="378">
        <v>43525</v>
      </c>
      <c r="B9" s="450">
        <v>9.7078989778323734</v>
      </c>
      <c r="C9" s="450">
        <v>23.50661890986833</v>
      </c>
      <c r="D9" s="23"/>
      <c r="E9" s="23"/>
    </row>
    <row r="10" spans="1:10" s="24" customFormat="1" ht="16.5" customHeight="1" x14ac:dyDescent="0.25">
      <c r="A10" s="378">
        <v>43556</v>
      </c>
      <c r="B10" s="450">
        <v>9.4570320175610973</v>
      </c>
      <c r="C10" s="450">
        <v>22.671569486079765</v>
      </c>
    </row>
    <row r="11" spans="1:10" s="24" customFormat="1" ht="16.5" customHeight="1" x14ac:dyDescent="0.25">
      <c r="A11" s="378">
        <v>43586</v>
      </c>
      <c r="B11" s="450">
        <v>9.5678628754872737</v>
      </c>
      <c r="C11" s="450">
        <v>22.421294277579705</v>
      </c>
    </row>
    <row r="12" spans="1:10" s="24" customFormat="1" ht="16.5" customHeight="1" x14ac:dyDescent="0.25">
      <c r="A12" s="378">
        <v>43617</v>
      </c>
      <c r="B12" s="450">
        <v>8.2119338596680969</v>
      </c>
      <c r="C12" s="450">
        <v>18.898313494681837</v>
      </c>
    </row>
    <row r="13" spans="1:10" s="24" customFormat="1" ht="16.5" customHeight="1" x14ac:dyDescent="0.25">
      <c r="A13" s="378">
        <v>43647</v>
      </c>
      <c r="B13" s="450">
        <v>7.5718291700241735</v>
      </c>
      <c r="C13" s="450">
        <v>16.515140492319436</v>
      </c>
    </row>
    <row r="14" spans="1:10" s="24" customFormat="1" ht="16.5" customHeight="1" x14ac:dyDescent="0.25">
      <c r="A14" s="378">
        <v>43678</v>
      </c>
      <c r="B14" s="450">
        <v>7.4314660231303824</v>
      </c>
      <c r="C14" s="450">
        <v>15.902765489521981</v>
      </c>
    </row>
    <row r="15" spans="1:10" s="24" customFormat="1" ht="16.5" customHeight="1" x14ac:dyDescent="0.25">
      <c r="A15" s="378">
        <v>43709</v>
      </c>
      <c r="B15" s="450">
        <v>8.7210056483081804</v>
      </c>
      <c r="C15" s="450">
        <v>20.858747925267057</v>
      </c>
    </row>
    <row r="16" spans="1:10" s="24" customFormat="1" ht="16.5" customHeight="1" x14ac:dyDescent="0.25">
      <c r="A16" s="378">
        <v>43739</v>
      </c>
      <c r="B16" s="450">
        <v>9.4638112901356202</v>
      </c>
      <c r="C16" s="450">
        <v>22.929618972709804</v>
      </c>
    </row>
    <row r="17" spans="1:5" s="24" customFormat="1" ht="16.5" customHeight="1" x14ac:dyDescent="0.25">
      <c r="A17" s="378">
        <v>43770</v>
      </c>
      <c r="B17" s="450">
        <v>10.119395131771595</v>
      </c>
      <c r="C17" s="450">
        <v>23.70367229116448</v>
      </c>
    </row>
    <row r="18" spans="1:5" s="24" customFormat="1" ht="16.5" customHeight="1" x14ac:dyDescent="0.25">
      <c r="A18" s="350">
        <v>43800</v>
      </c>
      <c r="B18" s="449">
        <v>9.7506219335222166</v>
      </c>
      <c r="C18" s="449">
        <v>22.312151616499442</v>
      </c>
    </row>
    <row r="19" spans="1:5" s="24" customFormat="1" ht="16.5" customHeight="1" x14ac:dyDescent="0.25">
      <c r="A19" s="378">
        <v>43831</v>
      </c>
      <c r="B19" s="450">
        <v>10.182028101513996</v>
      </c>
      <c r="C19" s="450">
        <v>23.326484698097602</v>
      </c>
    </row>
    <row r="20" spans="1:5" s="24" customFormat="1" ht="16.5" customHeight="1" x14ac:dyDescent="0.25">
      <c r="A20" s="378">
        <v>43862</v>
      </c>
      <c r="B20" s="450">
        <v>10.543716781860899</v>
      </c>
      <c r="C20" s="450">
        <v>24.721871410014792</v>
      </c>
    </row>
    <row r="21" spans="1:5" s="24" customFormat="1" ht="16.5" customHeight="1" x14ac:dyDescent="0.25">
      <c r="A21" s="378">
        <v>43891</v>
      </c>
      <c r="B21" s="450">
        <v>12.792528290356726</v>
      </c>
      <c r="C21" s="450">
        <v>27.807369566061926</v>
      </c>
      <c r="D21" s="23"/>
      <c r="E21" s="23"/>
    </row>
    <row r="22" spans="1:5" s="24" customFormat="1" ht="16.5" customHeight="1" x14ac:dyDescent="0.25">
      <c r="A22" s="378">
        <v>43922</v>
      </c>
      <c r="B22" s="450">
        <v>12.584971279191759</v>
      </c>
      <c r="C22" s="450">
        <v>27.787589034076351</v>
      </c>
    </row>
    <row r="23" spans="1:5" s="24" customFormat="1" ht="16.5" customHeight="1" x14ac:dyDescent="0.25">
      <c r="A23" s="378">
        <v>43952</v>
      </c>
      <c r="B23" s="450">
        <v>10.489016192202023</v>
      </c>
      <c r="C23" s="450">
        <v>24.691593357971996</v>
      </c>
    </row>
    <row r="24" spans="1:5" s="24" customFormat="1" ht="16.5" customHeight="1" x14ac:dyDescent="0.25">
      <c r="A24" s="378">
        <v>43983</v>
      </c>
      <c r="B24" s="450">
        <v>9.1506286280862152</v>
      </c>
      <c r="C24" s="450">
        <v>21.486671262509809</v>
      </c>
    </row>
    <row r="25" spans="1:5" s="24" customFormat="1" ht="16.5" customHeight="1" x14ac:dyDescent="0.25">
      <c r="A25" s="378">
        <v>44013</v>
      </c>
      <c r="B25" s="450">
        <v>7.8376454517541925</v>
      </c>
      <c r="C25" s="450">
        <v>17.63778922372753</v>
      </c>
    </row>
    <row r="26" spans="1:5" s="24" customFormat="1" ht="16.5" customHeight="1" x14ac:dyDescent="0.25">
      <c r="A26" s="378">
        <v>44044</v>
      </c>
      <c r="B26" s="450">
        <v>7.4030069809319423</v>
      </c>
      <c r="C26" s="450">
        <v>16.547403069846037</v>
      </c>
    </row>
    <row r="27" spans="1:5" s="24" customFormat="1" ht="16.5" customHeight="1" x14ac:dyDescent="0.25">
      <c r="A27" s="378">
        <v>44075</v>
      </c>
      <c r="B27" s="450">
        <v>8.6574581701673203</v>
      </c>
      <c r="C27" s="450">
        <v>20.594709232133507</v>
      </c>
    </row>
    <row r="28" spans="1:5" s="24" customFormat="1" ht="16.5" customHeight="1" x14ac:dyDescent="0.25">
      <c r="A28" s="378">
        <v>44105</v>
      </c>
      <c r="B28" s="450">
        <v>9.9765991685664481</v>
      </c>
      <c r="C28" s="450">
        <v>24.02656571033426</v>
      </c>
    </row>
    <row r="29" spans="1:5" s="24" customFormat="1" ht="16.5" customHeight="1" x14ac:dyDescent="0.25">
      <c r="A29" s="378">
        <v>44136</v>
      </c>
      <c r="B29" s="450">
        <v>10.928446943540168</v>
      </c>
      <c r="C29" s="450">
        <v>25.600002978643126</v>
      </c>
    </row>
    <row r="30" spans="1:5" s="24" customFormat="1" ht="16.5" customHeight="1" x14ac:dyDescent="0.25">
      <c r="A30" s="350">
        <v>44166</v>
      </c>
      <c r="B30" s="449">
        <v>10.78027224479826</v>
      </c>
      <c r="C30" s="449">
        <v>24.278851000360028</v>
      </c>
    </row>
    <row r="31" spans="1:5" s="24" customFormat="1" ht="16.5" customHeight="1" x14ac:dyDescent="0.25">
      <c r="A31" s="378">
        <v>44197</v>
      </c>
      <c r="B31" s="450">
        <v>10.851060409529827</v>
      </c>
      <c r="C31" s="450">
        <v>24.868023394546793</v>
      </c>
    </row>
    <row r="32" spans="1:5" s="24" customFormat="1" ht="16.5" customHeight="1" x14ac:dyDescent="0.25">
      <c r="A32" s="378">
        <v>44228</v>
      </c>
      <c r="B32" s="450">
        <v>10.420920455802632</v>
      </c>
      <c r="C32" s="450">
        <v>24.671845355113565</v>
      </c>
    </row>
    <row r="33" spans="1:15" s="24" customFormat="1" ht="16.5" customHeight="1" x14ac:dyDescent="0.25">
      <c r="A33" s="378">
        <v>44256</v>
      </c>
      <c r="B33" s="450">
        <v>10.417467437453524</v>
      </c>
      <c r="C33" s="450">
        <v>25.056290849004903</v>
      </c>
      <c r="D33" s="23"/>
      <c r="E33" s="23"/>
    </row>
    <row r="34" spans="1:15" s="24" customFormat="1" ht="16.5" customHeight="1" x14ac:dyDescent="0.25">
      <c r="A34" s="378">
        <v>44287</v>
      </c>
      <c r="B34" s="450">
        <v>10.074403604925564</v>
      </c>
      <c r="C34" s="450">
        <v>24.143637226970561</v>
      </c>
    </row>
    <row r="35" spans="1:15" s="24" customFormat="1" ht="16.5" customHeight="1" x14ac:dyDescent="0.25">
      <c r="A35" s="378">
        <v>44317</v>
      </c>
      <c r="B35" s="450">
        <v>9.2518497639348887</v>
      </c>
      <c r="C35" s="450">
        <v>22.569120214364016</v>
      </c>
    </row>
    <row r="36" spans="1:15" s="24" customFormat="1" ht="16.5" customHeight="1" x14ac:dyDescent="0.25">
      <c r="A36" s="378">
        <v>44348</v>
      </c>
      <c r="B36" s="450">
        <v>8.2006725478207709</v>
      </c>
      <c r="C36" s="450">
        <v>19.49340191024384</v>
      </c>
    </row>
    <row r="37" spans="1:15" s="24" customFormat="1" ht="16.5" customHeight="1" x14ac:dyDescent="0.25">
      <c r="A37" s="378">
        <v>44378</v>
      </c>
      <c r="B37" s="450">
        <v>7.6541123194183109</v>
      </c>
      <c r="C37" s="450">
        <v>17.162128582927938</v>
      </c>
    </row>
    <row r="38" spans="1:15" s="24" customFormat="1" ht="16.5" customHeight="1" x14ac:dyDescent="0.25">
      <c r="A38" s="378">
        <v>44409</v>
      </c>
      <c r="B38" s="450">
        <v>6.9689966808796289</v>
      </c>
      <c r="C38" s="450">
        <v>14.844012144383223</v>
      </c>
    </row>
    <row r="39" spans="1:15" s="24" customFormat="1" ht="16.5" customHeight="1" x14ac:dyDescent="0.25">
      <c r="A39" s="378">
        <v>44440</v>
      </c>
      <c r="B39" s="450">
        <v>7.9693640397211061</v>
      </c>
      <c r="C39" s="450">
        <v>19.216700332841469</v>
      </c>
    </row>
    <row r="40" spans="1:15" s="24" customFormat="1" ht="16.5" customHeight="1" x14ac:dyDescent="0.25">
      <c r="A40" s="378">
        <v>44470</v>
      </c>
      <c r="B40" s="450">
        <v>8.830517052174006</v>
      </c>
      <c r="C40" s="450">
        <v>21.341648422227117</v>
      </c>
    </row>
    <row r="41" spans="1:15" s="24" customFormat="1" ht="16.5" customHeight="1" x14ac:dyDescent="0.25">
      <c r="A41" s="378">
        <v>44501</v>
      </c>
      <c r="B41" s="450">
        <v>9.3480770032084681</v>
      </c>
      <c r="C41" s="450">
        <v>21.726450667161188</v>
      </c>
    </row>
    <row r="42" spans="1:15" s="24" customFormat="1" ht="16.5" customHeight="1" x14ac:dyDescent="0.25">
      <c r="A42" s="350">
        <v>44531</v>
      </c>
      <c r="B42" s="449">
        <v>9.2711302288540534</v>
      </c>
      <c r="C42" s="449">
        <v>20.770355172527907</v>
      </c>
    </row>
    <row r="43" spans="1:15" x14ac:dyDescent="0.25">
      <c r="A43" s="378">
        <v>44562</v>
      </c>
      <c r="B43" s="450">
        <v>9.8081027451838185</v>
      </c>
      <c r="C43" s="450">
        <v>22.146748702315616</v>
      </c>
    </row>
    <row r="44" spans="1:15" x14ac:dyDescent="0.25">
      <c r="A44" s="378">
        <v>44593</v>
      </c>
      <c r="B44" s="450">
        <v>9.7112493900516892</v>
      </c>
      <c r="C44" s="450">
        <v>22.788980779759676</v>
      </c>
    </row>
    <row r="45" spans="1:15" x14ac:dyDescent="0.25">
      <c r="A45" s="378">
        <v>44621</v>
      </c>
      <c r="B45" s="450">
        <v>9.3138657879596227</v>
      </c>
      <c r="C45" s="450">
        <v>21.760361732599524</v>
      </c>
      <c r="D45" s="23"/>
      <c r="E45" s="23"/>
    </row>
    <row r="46" spans="1:15" x14ac:dyDescent="0.25">
      <c r="A46" s="378">
        <v>44652</v>
      </c>
      <c r="B46" s="450">
        <v>8.5871387836745114</v>
      </c>
      <c r="C46" s="450">
        <v>20.4555461757624</v>
      </c>
      <c r="D46" s="7"/>
      <c r="E46" s="24"/>
      <c r="F46" s="24"/>
      <c r="G46" s="24"/>
      <c r="H46" s="24"/>
      <c r="I46" s="24"/>
      <c r="J46" s="24"/>
      <c r="K46" s="24"/>
      <c r="L46" s="24"/>
      <c r="M46" s="24"/>
      <c r="N46" s="24"/>
      <c r="O46" s="189"/>
    </row>
    <row r="47" spans="1:15" x14ac:dyDescent="0.25">
      <c r="A47" s="378">
        <v>44682</v>
      </c>
      <c r="B47" s="450">
        <v>8.3901179999999993</v>
      </c>
      <c r="C47" s="450">
        <v>20.119159</v>
      </c>
      <c r="E47" s="168" t="s">
        <v>824</v>
      </c>
      <c r="F47" s="24"/>
      <c r="G47" s="24"/>
      <c r="H47" s="24"/>
      <c r="I47" s="131">
        <v>2018</v>
      </c>
      <c r="J47" s="131">
        <v>2019</v>
      </c>
      <c r="K47" s="131">
        <v>2020</v>
      </c>
      <c r="L47" s="131">
        <v>2021</v>
      </c>
      <c r="M47" s="131">
        <v>2022</v>
      </c>
      <c r="N47" s="131">
        <v>2018</v>
      </c>
      <c r="O47" s="189" t="s">
        <v>853</v>
      </c>
    </row>
    <row r="48" spans="1:15" x14ac:dyDescent="0.25">
      <c r="A48" s="378">
        <v>44713</v>
      </c>
      <c r="B48" s="450">
        <v>7.3948749999999999</v>
      </c>
      <c r="C48" s="450">
        <v>16.755023999999999</v>
      </c>
      <c r="D48" s="23"/>
      <c r="E48" s="24"/>
      <c r="F48" s="24"/>
      <c r="G48" s="24"/>
      <c r="H48" s="24"/>
      <c r="I48" s="24"/>
      <c r="J48" s="24"/>
      <c r="K48" s="24"/>
      <c r="L48" s="24"/>
      <c r="M48" s="24"/>
      <c r="N48" s="24"/>
      <c r="O48" s="119"/>
    </row>
    <row r="49" spans="1:15" x14ac:dyDescent="0.25">
      <c r="A49" s="378">
        <v>44743</v>
      </c>
      <c r="B49" s="450">
        <v>6.9435359999999999</v>
      </c>
      <c r="C49" s="450">
        <v>14.942197</v>
      </c>
      <c r="E49" s="398" t="s">
        <v>374</v>
      </c>
      <c r="F49" s="65"/>
      <c r="G49" s="65"/>
      <c r="H49" s="65"/>
      <c r="I49" s="408">
        <v>22.381312070235452</v>
      </c>
      <c r="J49" s="408">
        <v>21.926474048761524</v>
      </c>
      <c r="K49" s="408">
        <v>23.647851710169888</v>
      </c>
      <c r="L49" s="408">
        <v>21.706506980794618</v>
      </c>
      <c r="M49" s="408">
        <v>19.480497124697337</v>
      </c>
    </row>
    <row r="50" spans="1:15" x14ac:dyDescent="0.25">
      <c r="A50" s="378">
        <v>44774</v>
      </c>
      <c r="B50" s="450">
        <v>6.7115090000000004</v>
      </c>
      <c r="C50" s="450">
        <v>14.447429</v>
      </c>
      <c r="E50" s="812" t="s">
        <v>332</v>
      </c>
      <c r="F50" s="812"/>
      <c r="G50" s="812"/>
      <c r="H50" s="812"/>
      <c r="I50" s="812"/>
      <c r="J50" s="842">
        <f>(J49-I49)/I49*100</f>
        <v>-2.0322223292655424</v>
      </c>
      <c r="K50" s="842">
        <f t="shared" ref="K50:M50" si="0">(K49-J49)/J49*100</f>
        <v>7.8506815896630391</v>
      </c>
      <c r="L50" s="842">
        <f t="shared" si="0"/>
        <v>-8.2093915048544748</v>
      </c>
      <c r="M50" s="842">
        <f t="shared" si="0"/>
        <v>-10.255034852299358</v>
      </c>
      <c r="O50" s="609">
        <f>(M49-I49)/I49*100</f>
        <v>-12.960879757339441</v>
      </c>
    </row>
    <row r="51" spans="1:15" x14ac:dyDescent="0.25">
      <c r="A51" s="378">
        <v>44805</v>
      </c>
      <c r="B51" s="450">
        <v>7.9148800000000001</v>
      </c>
      <c r="C51" s="450">
        <v>18.638027000000001</v>
      </c>
    </row>
    <row r="52" spans="1:15" x14ac:dyDescent="0.25">
      <c r="A52" s="378">
        <v>44835</v>
      </c>
      <c r="B52" s="450">
        <v>8.3835549999999994</v>
      </c>
      <c r="C52" s="450">
        <v>20.389503000000001</v>
      </c>
      <c r="E52" s="398" t="s">
        <v>506</v>
      </c>
      <c r="F52" s="65"/>
      <c r="G52" s="65"/>
      <c r="H52" s="65"/>
      <c r="I52" s="408">
        <v>9.5097086832211453</v>
      </c>
      <c r="J52" s="408">
        <v>9.3838926330197552</v>
      </c>
      <c r="K52" s="408">
        <v>10.28626898281005</v>
      </c>
      <c r="L52" s="408">
        <v>9.2501810845758872</v>
      </c>
      <c r="M52" s="408">
        <v>8.4432136795790562</v>
      </c>
    </row>
    <row r="53" spans="1:15" x14ac:dyDescent="0.25">
      <c r="A53" s="378">
        <v>44866</v>
      </c>
      <c r="B53" s="450">
        <v>8.8938389999999998</v>
      </c>
      <c r="C53" s="450">
        <v>20.663765999999999</v>
      </c>
      <c r="E53" s="812" t="s">
        <v>332</v>
      </c>
      <c r="F53" s="812"/>
      <c r="G53" s="812"/>
      <c r="H53" s="812"/>
      <c r="I53" s="812"/>
      <c r="J53" s="842">
        <f>(J52-I52)/I52*100</f>
        <v>-1.3230273859322204</v>
      </c>
      <c r="K53" s="842">
        <f t="shared" ref="K53" si="1">(K52-J52)/J52*100</f>
        <v>9.6162262834832575</v>
      </c>
      <c r="L53" s="842">
        <f t="shared" ref="L53" si="2">(L52-K52)/K52*100</f>
        <v>-10.072533587889119</v>
      </c>
      <c r="M53" s="842">
        <f t="shared" ref="M53" si="3">(M52-L52)/L52*100</f>
        <v>-8.7238011625783187</v>
      </c>
      <c r="O53" s="609">
        <f>(M52-I52)/I52*100</f>
        <v>-11.21480204250425</v>
      </c>
    </row>
    <row r="54" spans="1:15" x14ac:dyDescent="0.25">
      <c r="A54" s="350">
        <v>44896</v>
      </c>
      <c r="B54" s="449">
        <v>8.8915380000000006</v>
      </c>
      <c r="C54" s="449">
        <v>19.876830999999999</v>
      </c>
      <c r="E54" s="463" t="s">
        <v>325</v>
      </c>
    </row>
  </sheetData>
  <phoneticPr fontId="84"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S30"/>
  <sheetViews>
    <sheetView showGridLines="0" zoomScale="90" zoomScaleNormal="90" workbookViewId="0">
      <selection activeCell="M28" sqref="M28:Q28"/>
    </sheetView>
  </sheetViews>
  <sheetFormatPr defaultColWidth="9.140625" defaultRowHeight="15.75" x14ac:dyDescent="0.25"/>
  <cols>
    <col min="1" max="1" width="32.7109375" style="13" customWidth="1"/>
    <col min="2" max="8" width="12.28515625" style="13" customWidth="1"/>
    <col min="9" max="9" width="2.42578125" style="13" customWidth="1"/>
    <col min="10" max="10" width="2.28515625" style="13" customWidth="1"/>
    <col min="11" max="11" width="2.42578125" style="13" customWidth="1"/>
    <col min="12" max="12" width="32" style="13" customWidth="1"/>
    <col min="13" max="15" width="10.85546875" style="13" bestFit="1" customWidth="1"/>
    <col min="16" max="16384" width="9.140625" style="13"/>
  </cols>
  <sheetData>
    <row r="1" spans="1:19" ht="21" x14ac:dyDescent="0.35">
      <c r="A1" s="311" t="str">
        <f>'Indice-Index'!C7</f>
        <v xml:space="preserve">2.2   Ascolti dei principali gruppi televisivi - Leading TV broadcaster by audience </v>
      </c>
      <c r="B1" s="303"/>
      <c r="C1" s="303"/>
      <c r="D1" s="303"/>
      <c r="E1" s="303"/>
      <c r="F1" s="303"/>
      <c r="G1" s="98"/>
      <c r="H1" s="98"/>
      <c r="I1" s="98"/>
      <c r="J1" s="98"/>
      <c r="K1" s="98"/>
      <c r="L1" s="98"/>
      <c r="M1" s="98"/>
      <c r="N1" s="98"/>
      <c r="O1" s="98"/>
      <c r="P1" s="98"/>
      <c r="Q1" s="98"/>
      <c r="R1" s="98"/>
      <c r="S1" s="98"/>
    </row>
    <row r="2" spans="1:19" x14ac:dyDescent="0.25">
      <c r="A2" s="6"/>
      <c r="B2" s="6"/>
      <c r="C2" s="6"/>
      <c r="D2" s="6"/>
      <c r="E2" s="6"/>
      <c r="F2" s="6"/>
      <c r="G2" s="6"/>
      <c r="H2" s="6"/>
    </row>
    <row r="3" spans="1:19" x14ac:dyDescent="0.25">
      <c r="A3"/>
      <c r="B3" s="141"/>
      <c r="C3" s="141"/>
      <c r="D3" s="93"/>
      <c r="E3" s="141"/>
      <c r="F3" s="6"/>
      <c r="G3" s="6"/>
      <c r="H3" s="6"/>
    </row>
    <row r="4" spans="1:19" ht="19.5" x14ac:dyDescent="0.3">
      <c r="A4" s="596" t="s">
        <v>814</v>
      </c>
      <c r="B4" s="597"/>
      <c r="C4" s="829"/>
      <c r="D4" s="93"/>
      <c r="E4" s="141"/>
      <c r="F4" s="6"/>
      <c r="G4" s="6"/>
      <c r="H4" s="6"/>
    </row>
    <row r="5" spans="1:19" x14ac:dyDescent="0.25">
      <c r="A5"/>
      <c r="B5" s="141"/>
      <c r="C5" s="141"/>
      <c r="D5" s="93"/>
      <c r="E5" s="141"/>
      <c r="F5" s="6"/>
      <c r="G5" s="6"/>
      <c r="H5" s="6"/>
    </row>
    <row r="6" spans="1:19" ht="18.75" x14ac:dyDescent="0.3">
      <c r="A6" s="593" t="s">
        <v>374</v>
      </c>
      <c r="J6" s="480"/>
      <c r="L6" s="593" t="s">
        <v>429</v>
      </c>
    </row>
    <row r="7" spans="1:19" ht="21" customHeight="1" x14ac:dyDescent="0.3">
      <c r="E7" s="344"/>
      <c r="F7" s="344"/>
      <c r="G7" s="940" t="s">
        <v>462</v>
      </c>
      <c r="H7" s="941"/>
      <c r="J7" s="480"/>
      <c r="M7" s="313"/>
      <c r="N7" s="313"/>
      <c r="O7" s="313"/>
      <c r="P7" s="313"/>
      <c r="Q7" s="313"/>
      <c r="R7" s="940" t="s">
        <v>462</v>
      </c>
      <c r="S7" s="941"/>
    </row>
    <row r="8" spans="1:19" x14ac:dyDescent="0.25">
      <c r="A8" s="479" t="s">
        <v>371</v>
      </c>
      <c r="B8" s="565">
        <f>+'2.1'!I47</f>
        <v>2018</v>
      </c>
      <c r="C8" s="565">
        <f>+'2.1'!J47</f>
        <v>2019</v>
      </c>
      <c r="D8" s="565">
        <f>+'2.1'!K47</f>
        <v>2020</v>
      </c>
      <c r="E8" s="565">
        <f>+'2.1'!L47</f>
        <v>2021</v>
      </c>
      <c r="F8" s="565">
        <f>+'2.1'!M47</f>
        <v>2022</v>
      </c>
      <c r="G8" s="561" t="s">
        <v>404</v>
      </c>
      <c r="H8" s="562" t="s">
        <v>403</v>
      </c>
      <c r="J8" s="480"/>
      <c r="L8" s="479" t="s">
        <v>371</v>
      </c>
      <c r="M8" s="565">
        <f>+B8</f>
        <v>2018</v>
      </c>
      <c r="N8" s="565">
        <f t="shared" ref="N8:Q8" si="0">+C8</f>
        <v>2019</v>
      </c>
      <c r="O8" s="565">
        <f t="shared" si="0"/>
        <v>2020</v>
      </c>
      <c r="P8" s="565">
        <f t="shared" si="0"/>
        <v>2021</v>
      </c>
      <c r="Q8" s="565">
        <f t="shared" si="0"/>
        <v>2022</v>
      </c>
      <c r="R8" s="561" t="s">
        <v>404</v>
      </c>
      <c r="S8" s="562" t="s">
        <v>403</v>
      </c>
    </row>
    <row r="9" spans="1:19" x14ac:dyDescent="0.25">
      <c r="A9" s="479"/>
      <c r="B9" s="533"/>
      <c r="C9" s="533"/>
      <c r="D9" s="533"/>
      <c r="E9" s="533"/>
      <c r="F9" s="533"/>
      <c r="G9" s="559"/>
      <c r="H9" s="534"/>
      <c r="J9" s="480"/>
      <c r="L9" s="479"/>
      <c r="M9" s="533"/>
      <c r="N9" s="533"/>
      <c r="O9" s="533"/>
      <c r="P9" s="533"/>
      <c r="Q9" s="533"/>
      <c r="R9" s="560"/>
      <c r="S9" s="538"/>
    </row>
    <row r="10" spans="1:19" ht="18" customHeight="1" x14ac:dyDescent="0.25">
      <c r="A10" s="398" t="s">
        <v>0</v>
      </c>
      <c r="B10" s="77">
        <v>8.8527129999999996</v>
      </c>
      <c r="C10" s="77">
        <v>8.4666289999999993</v>
      </c>
      <c r="D10" s="77">
        <v>9.0928290000000001</v>
      </c>
      <c r="E10" s="77">
        <v>8.7786449999999991</v>
      </c>
      <c r="F10" s="77">
        <v>7.6224819999999998</v>
      </c>
      <c r="G10" s="535">
        <f>(F10-B10)/B10*100</f>
        <v>-13.896655183557852</v>
      </c>
      <c r="H10" s="71">
        <f>(F10-E10)/E10*100</f>
        <v>-13.170176035139814</v>
      </c>
      <c r="J10" s="481"/>
      <c r="K10" s="297"/>
      <c r="L10" s="398" t="s">
        <v>0</v>
      </c>
      <c r="M10" s="77">
        <v>3.6674859999999998</v>
      </c>
      <c r="N10" s="77">
        <v>3.5491299999999999</v>
      </c>
      <c r="O10" s="77">
        <v>3.9030320000000001</v>
      </c>
      <c r="P10" s="77">
        <v>3.6247090000000002</v>
      </c>
      <c r="Q10" s="77">
        <v>3.200107</v>
      </c>
      <c r="R10" s="539">
        <f>(Q10-M10)/M10*100</f>
        <v>-12.743852328270641</v>
      </c>
      <c r="S10" s="540">
        <f>(Q10-P10)/P10*100</f>
        <v>-11.714098980083646</v>
      </c>
    </row>
    <row r="11" spans="1:19" ht="18" customHeight="1" x14ac:dyDescent="0.25">
      <c r="A11" s="398" t="s">
        <v>1</v>
      </c>
      <c r="B11" s="77">
        <v>7.5692969999999997</v>
      </c>
      <c r="C11" s="77">
        <v>7.4784709999999999</v>
      </c>
      <c r="D11" s="77">
        <v>8.4112960000000001</v>
      </c>
      <c r="E11" s="77">
        <v>7.5376609999999999</v>
      </c>
      <c r="F11" s="77">
        <v>7.2571979999999998</v>
      </c>
      <c r="G11" s="535">
        <f t="shared" ref="G11:G16" si="1">(F11-B11)/B11*100</f>
        <v>-4.123223068139616</v>
      </c>
      <c r="H11" s="71">
        <f t="shared" ref="H11:H16" si="2">(F11-E11)/E11*100</f>
        <v>-3.7208226796084376</v>
      </c>
      <c r="J11" s="482"/>
      <c r="K11" s="298"/>
      <c r="L11" s="398" t="s">
        <v>1</v>
      </c>
      <c r="M11" s="77">
        <v>3.1594380000000002</v>
      </c>
      <c r="N11" s="77">
        <v>3.1425770000000002</v>
      </c>
      <c r="O11" s="77">
        <v>3.5503420000000001</v>
      </c>
      <c r="P11" s="77">
        <v>3.206083</v>
      </c>
      <c r="Q11" s="77">
        <v>3.1109909999999998</v>
      </c>
      <c r="R11" s="539">
        <f t="shared" ref="R11:R16" si="3">(Q11-M11)/M11*100</f>
        <v>-1.5334056246712342</v>
      </c>
      <c r="S11" s="540">
        <f t="shared" ref="S11:S16" si="4">(Q11-P11)/P11*100</f>
        <v>-2.9659868443830111</v>
      </c>
    </row>
    <row r="12" spans="1:19" ht="18" customHeight="1" x14ac:dyDescent="0.25">
      <c r="A12" s="398" t="s">
        <v>401</v>
      </c>
      <c r="B12" s="77">
        <v>1.7543310000000001</v>
      </c>
      <c r="C12" s="77">
        <v>1.804832</v>
      </c>
      <c r="D12" s="77">
        <v>1.7267600000000001</v>
      </c>
      <c r="E12" s="77">
        <v>1.5386850000000001</v>
      </c>
      <c r="F12" s="77">
        <v>1.378455</v>
      </c>
      <c r="G12" s="535">
        <f t="shared" si="1"/>
        <v>-21.425603264150269</v>
      </c>
      <c r="H12" s="71">
        <f t="shared" si="2"/>
        <v>-10.413437448210653</v>
      </c>
      <c r="J12" s="482"/>
      <c r="K12" s="298"/>
      <c r="L12" s="398" t="s">
        <v>401</v>
      </c>
      <c r="M12" s="77">
        <v>0.70757599999999998</v>
      </c>
      <c r="N12" s="77">
        <v>0.71920600000000001</v>
      </c>
      <c r="O12" s="77">
        <v>0.724047</v>
      </c>
      <c r="P12" s="77">
        <v>0.62708200000000003</v>
      </c>
      <c r="Q12" s="77">
        <v>0.61932500000000001</v>
      </c>
      <c r="R12" s="539">
        <f t="shared" si="3"/>
        <v>-12.472299795357667</v>
      </c>
      <c r="S12" s="540">
        <f t="shared" si="4"/>
        <v>-1.2369993079055075</v>
      </c>
    </row>
    <row r="13" spans="1:19" ht="18" customHeight="1" x14ac:dyDescent="0.25">
      <c r="A13" s="398" t="s">
        <v>2</v>
      </c>
      <c r="B13" s="77">
        <v>1.299769</v>
      </c>
      <c r="C13" s="77">
        <v>1.44052</v>
      </c>
      <c r="D13" s="77">
        <v>1.5748930000000001</v>
      </c>
      <c r="E13" s="77">
        <v>1.4408369999999999</v>
      </c>
      <c r="F13" s="77">
        <v>1.326284</v>
      </c>
      <c r="G13" s="535">
        <f t="shared" si="1"/>
        <v>2.0399778729912827</v>
      </c>
      <c r="H13" s="71">
        <f t="shared" si="2"/>
        <v>-7.9504482464012174</v>
      </c>
      <c r="J13" s="483"/>
      <c r="K13" s="299"/>
      <c r="L13" s="398" t="s">
        <v>2</v>
      </c>
      <c r="M13" s="77">
        <v>0.680396</v>
      </c>
      <c r="N13" s="77">
        <v>0.73597699999999999</v>
      </c>
      <c r="O13" s="77">
        <v>0.85377099999999995</v>
      </c>
      <c r="P13" s="77">
        <v>0.74758999999999998</v>
      </c>
      <c r="Q13" s="77">
        <v>0.66796599999999995</v>
      </c>
      <c r="R13" s="539">
        <f t="shared" si="3"/>
        <v>-1.8268772891081153</v>
      </c>
      <c r="S13" s="540">
        <f t="shared" si="4"/>
        <v>-10.65075776829546</v>
      </c>
    </row>
    <row r="14" spans="1:19" ht="18" customHeight="1" x14ac:dyDescent="0.25">
      <c r="A14" s="398" t="s">
        <v>402</v>
      </c>
      <c r="B14" s="77">
        <v>1.2416970000000001</v>
      </c>
      <c r="C14" s="77">
        <v>1.2003520000000001</v>
      </c>
      <c r="D14" s="77">
        <v>1.293596</v>
      </c>
      <c r="E14" s="77">
        <v>1.1208199999999999</v>
      </c>
      <c r="F14" s="77">
        <v>1.0416639999999999</v>
      </c>
      <c r="G14" s="535">
        <f t="shared" si="1"/>
        <v>-16.109646717355371</v>
      </c>
      <c r="H14" s="71">
        <f t="shared" si="2"/>
        <v>-7.0623293659998936</v>
      </c>
      <c r="J14" s="480"/>
      <c r="L14" s="398" t="s">
        <v>402</v>
      </c>
      <c r="M14" s="77">
        <v>0.42429600000000001</v>
      </c>
      <c r="N14" s="77">
        <v>0.41388599999999998</v>
      </c>
      <c r="O14" s="77">
        <v>0.42531799999999997</v>
      </c>
      <c r="P14" s="77">
        <v>0.36705599999999999</v>
      </c>
      <c r="Q14" s="77">
        <v>0.36189900000000003</v>
      </c>
      <c r="R14" s="539">
        <f t="shared" si="3"/>
        <v>-14.706007127099943</v>
      </c>
      <c r="S14" s="540">
        <f t="shared" si="4"/>
        <v>-1.4049627304825332</v>
      </c>
    </row>
    <row r="15" spans="1:19" ht="18" customHeight="1" x14ac:dyDescent="0.25">
      <c r="A15" s="398" t="s">
        <v>372</v>
      </c>
      <c r="B15" s="77">
        <v>1.6635050702354535</v>
      </c>
      <c r="C15" s="77">
        <v>1.5356700487615242</v>
      </c>
      <c r="D15" s="77">
        <v>1.548477710169889</v>
      </c>
      <c r="E15" s="77">
        <v>1.2898589807946197</v>
      </c>
      <c r="F15" s="77">
        <v>0.85441412469733502</v>
      </c>
      <c r="G15" s="535">
        <f t="shared" si="1"/>
        <v>-48.637720438303155</v>
      </c>
      <c r="H15" s="71">
        <f t="shared" si="2"/>
        <v>-33.759105652699198</v>
      </c>
      <c r="J15" s="480"/>
      <c r="L15" s="398" t="s">
        <v>372</v>
      </c>
      <c r="M15" s="77">
        <v>0.87051668322114462</v>
      </c>
      <c r="N15" s="77">
        <v>0.82311663301975468</v>
      </c>
      <c r="O15" s="77">
        <v>0.82975898281005023</v>
      </c>
      <c r="P15" s="77">
        <v>0.67766108457588781</v>
      </c>
      <c r="Q15" s="77">
        <v>0.4829256795790568</v>
      </c>
      <c r="R15" s="539">
        <f t="shared" si="3"/>
        <v>-44.524247623594917</v>
      </c>
      <c r="S15" s="540">
        <f t="shared" si="4"/>
        <v>-28.73640075093077</v>
      </c>
    </row>
    <row r="16" spans="1:19" ht="18" customHeight="1" x14ac:dyDescent="0.25">
      <c r="A16" s="398" t="s">
        <v>298</v>
      </c>
      <c r="B16" s="464">
        <f>+B10+B11+B12+B13+B14+B15</f>
        <v>22.381312070235452</v>
      </c>
      <c r="C16" s="464">
        <f t="shared" ref="C16:F16" si="5">+C10+C11+C12+C13+C14+C15</f>
        <v>21.926474048761524</v>
      </c>
      <c r="D16" s="464">
        <f t="shared" si="5"/>
        <v>23.647851710169888</v>
      </c>
      <c r="E16" s="464">
        <f t="shared" si="5"/>
        <v>21.706506980794614</v>
      </c>
      <c r="F16" s="464">
        <f t="shared" si="5"/>
        <v>19.480497124697337</v>
      </c>
      <c r="G16" s="535">
        <f t="shared" si="1"/>
        <v>-12.960879757339441</v>
      </c>
      <c r="H16" s="71">
        <f t="shared" si="2"/>
        <v>-10.255034852299344</v>
      </c>
      <c r="J16" s="480"/>
      <c r="L16" s="398" t="s">
        <v>298</v>
      </c>
      <c r="M16" s="464">
        <f>+M10+M11+M12+M13+M14+M15</f>
        <v>9.5097086832211435</v>
      </c>
      <c r="N16" s="464">
        <f t="shared" ref="N16" si="6">+N10+N11+N12+N13+N14+N15</f>
        <v>9.3838926330197534</v>
      </c>
      <c r="O16" s="464">
        <f t="shared" ref="O16" si="7">+O10+O11+O12+O13+O14+O15</f>
        <v>10.286268982810052</v>
      </c>
      <c r="P16" s="464">
        <f t="shared" ref="P16" si="8">+P10+P11+P12+P13+P14+P15</f>
        <v>9.2501810845758889</v>
      </c>
      <c r="Q16" s="464">
        <f t="shared" ref="Q16" si="9">+Q10+Q11+Q12+Q13+Q14+Q15</f>
        <v>8.4432136795790562</v>
      </c>
      <c r="R16" s="539">
        <f t="shared" si="3"/>
        <v>-11.214802042504234</v>
      </c>
      <c r="S16" s="540">
        <f t="shared" si="4"/>
        <v>-8.7238011625783365</v>
      </c>
    </row>
    <row r="17" spans="1:19" ht="17.25" customHeight="1" x14ac:dyDescent="0.25">
      <c r="A17" s="312"/>
      <c r="B17" s="358"/>
      <c r="F17" s="358"/>
      <c r="J17" s="480"/>
      <c r="L17" s="312"/>
    </row>
    <row r="18" spans="1:19" ht="17.25" customHeight="1" x14ac:dyDescent="0.3">
      <c r="A18" s="595" t="s">
        <v>815</v>
      </c>
      <c r="J18" s="480"/>
      <c r="L18" s="35"/>
      <c r="R18" s="612"/>
      <c r="S18" s="612"/>
    </row>
    <row r="19" spans="1:19" ht="17.25" customHeight="1" x14ac:dyDescent="0.3">
      <c r="A19" s="594"/>
      <c r="G19" s="938" t="s">
        <v>463</v>
      </c>
      <c r="H19" s="939"/>
      <c r="J19" s="480"/>
      <c r="L19" s="35"/>
      <c r="R19" s="938" t="s">
        <v>463</v>
      </c>
      <c r="S19" s="939"/>
    </row>
    <row r="20" spans="1:19" x14ac:dyDescent="0.25">
      <c r="A20" s="479" t="s">
        <v>373</v>
      </c>
      <c r="G20" s="563" t="s">
        <v>404</v>
      </c>
      <c r="H20" s="564" t="s">
        <v>403</v>
      </c>
      <c r="J20" s="480"/>
      <c r="L20" s="479" t="s">
        <v>373</v>
      </c>
      <c r="R20" s="563" t="s">
        <v>404</v>
      </c>
      <c r="S20" s="564" t="s">
        <v>403</v>
      </c>
    </row>
    <row r="21" spans="1:19" x14ac:dyDescent="0.25">
      <c r="A21" s="479"/>
      <c r="G21" s="536"/>
      <c r="H21" s="536"/>
      <c r="J21" s="480"/>
      <c r="L21" s="479"/>
      <c r="R21" s="536"/>
      <c r="S21" s="536"/>
    </row>
    <row r="22" spans="1:19" ht="18" customHeight="1" x14ac:dyDescent="0.25">
      <c r="A22" s="398" t="s">
        <v>0</v>
      </c>
      <c r="B22" s="49">
        <v>39.554039424583515</v>
      </c>
      <c r="C22" s="49">
        <v>38.613727775707844</v>
      </c>
      <c r="D22" s="49">
        <v>38.450972677951881</v>
      </c>
      <c r="E22" s="49">
        <v>40.442458142929802</v>
      </c>
      <c r="F22" s="49">
        <v>39.128785837483747</v>
      </c>
      <c r="G22" s="535">
        <f t="shared" ref="G22:G28" si="10">F22-B22</f>
        <v>-0.42525358709976757</v>
      </c>
      <c r="H22" s="71">
        <f t="shared" ref="H22:H28" si="11">F22-E22</f>
        <v>-1.3136723054460546</v>
      </c>
      <c r="J22" s="480"/>
      <c r="L22" s="398" t="s">
        <v>0</v>
      </c>
      <c r="M22" s="49">
        <v>38.565702927061089</v>
      </c>
      <c r="N22" s="49">
        <v>37.821511165967834</v>
      </c>
      <c r="O22" s="49">
        <v>37.944098161564426</v>
      </c>
      <c r="P22" s="49">
        <v>39.18527612442076</v>
      </c>
      <c r="Q22" s="49">
        <v>37.901528037124656</v>
      </c>
      <c r="R22" s="539">
        <f t="shared" ref="R22:R27" si="12">Q22-M22</f>
        <v>-0.66417488993643303</v>
      </c>
      <c r="S22" s="540">
        <f t="shared" ref="S22:S27" si="13">Q22-P22</f>
        <v>-1.2837480872961038</v>
      </c>
    </row>
    <row r="23" spans="1:19" ht="18" customHeight="1" x14ac:dyDescent="0.25">
      <c r="A23" s="398" t="s">
        <v>1</v>
      </c>
      <c r="B23" s="49">
        <v>33.819719667223112</v>
      </c>
      <c r="C23" s="49">
        <v>34.107038748541555</v>
      </c>
      <c r="D23" s="49">
        <v>35.568964585407457</v>
      </c>
      <c r="E23" s="49">
        <v>34.725352202770978</v>
      </c>
      <c r="F23" s="49">
        <v>37.253659152257143</v>
      </c>
      <c r="G23" s="535">
        <f t="shared" si="10"/>
        <v>3.4339394850340312</v>
      </c>
      <c r="H23" s="71">
        <f t="shared" si="11"/>
        <v>2.528306949486165</v>
      </c>
      <c r="J23" s="480"/>
      <c r="L23" s="398" t="s">
        <v>1</v>
      </c>
      <c r="M23" s="49">
        <v>33.223289011728482</v>
      </c>
      <c r="N23" s="49">
        <v>33.489055372841712</v>
      </c>
      <c r="O23" s="49">
        <v>34.515352514436202</v>
      </c>
      <c r="P23" s="49">
        <v>34.65967823425585</v>
      </c>
      <c r="Q23" s="49">
        <v>36.846053150642291</v>
      </c>
      <c r="R23" s="539">
        <f t="shared" si="12"/>
        <v>3.6227641389138086</v>
      </c>
      <c r="S23" s="540">
        <f t="shared" si="13"/>
        <v>2.1863749163864412</v>
      </c>
    </row>
    <row r="24" spans="1:19" ht="18" customHeight="1" x14ac:dyDescent="0.25">
      <c r="A24" s="398" t="s">
        <v>401</v>
      </c>
      <c r="B24" s="49">
        <v>7.8383742405033372</v>
      </c>
      <c r="C24" s="49">
        <v>8.2312915245118603</v>
      </c>
      <c r="D24" s="49">
        <v>7.3019740700479669</v>
      </c>
      <c r="E24" s="49">
        <v>7.0885886953685846</v>
      </c>
      <c r="F24" s="49">
        <v>7.0760771204981072</v>
      </c>
      <c r="G24" s="535">
        <f t="shared" si="10"/>
        <v>-0.76229712000522998</v>
      </c>
      <c r="H24" s="71">
        <f t="shared" si="11"/>
        <v>-1.2511574870477382E-2</v>
      </c>
      <c r="J24" s="480"/>
      <c r="L24" s="398" t="s">
        <v>401</v>
      </c>
      <c r="M24" s="49">
        <v>7.4405644123299117</v>
      </c>
      <c r="N24" s="49">
        <v>7.6642607511224066</v>
      </c>
      <c r="O24" s="49">
        <v>7.0389662297378655</v>
      </c>
      <c r="P24" s="49">
        <v>6.7791321517545313</v>
      </c>
      <c r="Q24" s="49">
        <v>7.3351809335101059</v>
      </c>
      <c r="R24" s="539">
        <f t="shared" si="12"/>
        <v>-0.10538347881980581</v>
      </c>
      <c r="S24" s="540">
        <f t="shared" si="13"/>
        <v>0.55604878175557459</v>
      </c>
    </row>
    <row r="25" spans="1:19" ht="18" customHeight="1" x14ac:dyDescent="0.25">
      <c r="A25" s="398" t="s">
        <v>2</v>
      </c>
      <c r="B25" s="49">
        <v>5.8073851788543793</v>
      </c>
      <c r="C25" s="49">
        <v>6.5697749523999054</v>
      </c>
      <c r="D25" s="49">
        <v>6.6597719712641323</v>
      </c>
      <c r="E25" s="49">
        <v>6.6378114234354566</v>
      </c>
      <c r="F25" s="49">
        <v>6.8082656798246681</v>
      </c>
      <c r="G25" s="535">
        <f t="shared" si="10"/>
        <v>1.0008805009702888</v>
      </c>
      <c r="H25" s="71">
        <f t="shared" si="11"/>
        <v>0.17045425638921152</v>
      </c>
      <c r="J25" s="480"/>
      <c r="L25" s="398" t="s">
        <v>2</v>
      </c>
      <c r="M25" s="49">
        <v>7.1547512407029394</v>
      </c>
      <c r="N25" s="49">
        <v>7.8429818922934675</v>
      </c>
      <c r="O25" s="49">
        <v>8.3001037735527188</v>
      </c>
      <c r="P25" s="49">
        <v>8.0818958371156722</v>
      </c>
      <c r="Q25" s="49">
        <v>7.9112767406983586</v>
      </c>
      <c r="R25" s="539">
        <f t="shared" si="12"/>
        <v>0.75652549999541918</v>
      </c>
      <c r="S25" s="540">
        <f t="shared" si="13"/>
        <v>-0.17061909641731354</v>
      </c>
    </row>
    <row r="26" spans="1:19" ht="18" customHeight="1" x14ac:dyDescent="0.25">
      <c r="A26" s="398" t="s">
        <v>402</v>
      </c>
      <c r="B26" s="49">
        <v>5.5479187105000554</v>
      </c>
      <c r="C26" s="49">
        <v>5.4744415236602979</v>
      </c>
      <c r="D26" s="49">
        <v>5.4702474281995004</v>
      </c>
      <c r="E26" s="49">
        <v>5.1635207866087063</v>
      </c>
      <c r="F26" s="49">
        <v>5.347214669790846</v>
      </c>
      <c r="G26" s="535">
        <f t="shared" si="10"/>
        <v>-0.20070404070920933</v>
      </c>
      <c r="H26" s="71">
        <f t="shared" si="11"/>
        <v>0.18369388318213975</v>
      </c>
      <c r="J26" s="480"/>
      <c r="L26" s="398" t="s">
        <v>402</v>
      </c>
      <c r="M26" s="49">
        <v>4.4617139613185479</v>
      </c>
      <c r="N26" s="49">
        <v>4.4106003359803001</v>
      </c>
      <c r="O26" s="49">
        <v>4.1348131252524336</v>
      </c>
      <c r="P26" s="49">
        <v>3.9680952907186167</v>
      </c>
      <c r="Q26" s="49">
        <v>4.286270770042182</v>
      </c>
      <c r="R26" s="539">
        <f t="shared" si="12"/>
        <v>-0.17544319127636587</v>
      </c>
      <c r="S26" s="540">
        <f t="shared" si="13"/>
        <v>0.31817547932356538</v>
      </c>
    </row>
    <row r="27" spans="1:19" ht="18" customHeight="1" x14ac:dyDescent="0.25">
      <c r="A27" s="398" t="s">
        <v>372</v>
      </c>
      <c r="B27" s="49">
        <v>7.4325627783356012</v>
      </c>
      <c r="C27" s="49">
        <v>7.0037254751785492</v>
      </c>
      <c r="D27" s="49">
        <v>6.5480692671290628</v>
      </c>
      <c r="E27" s="49">
        <v>5.9422687488864749</v>
      </c>
      <c r="F27" s="49">
        <v>4.3859975401454738</v>
      </c>
      <c r="G27" s="535">
        <f t="shared" si="10"/>
        <v>-3.0465652381901274</v>
      </c>
      <c r="H27" s="71">
        <f t="shared" si="11"/>
        <v>-1.5562712087410011</v>
      </c>
      <c r="J27" s="480"/>
      <c r="L27" s="398" t="s">
        <v>372</v>
      </c>
      <c r="M27" s="49">
        <v>9.1539784468590213</v>
      </c>
      <c r="N27" s="49">
        <v>8.7715904817942718</v>
      </c>
      <c r="O27" s="49">
        <v>8.0666661954563512</v>
      </c>
      <c r="P27" s="49">
        <v>7.3259223617345866</v>
      </c>
      <c r="Q27" s="49">
        <v>5.7196903679824134</v>
      </c>
      <c r="R27" s="539">
        <f t="shared" si="12"/>
        <v>-3.4342880788766079</v>
      </c>
      <c r="S27" s="540">
        <f t="shared" si="13"/>
        <v>-1.6062319937521732</v>
      </c>
    </row>
    <row r="28" spans="1:19" ht="18" customHeight="1" x14ac:dyDescent="0.25">
      <c r="A28" s="398" t="s">
        <v>298</v>
      </c>
      <c r="B28" s="54">
        <f>+B22+B23+B24+B25+B26+B27</f>
        <v>100</v>
      </c>
      <c r="C28" s="54">
        <f t="shared" ref="C28" si="14">+C22+C23+C24+C25+C26+C27</f>
        <v>100.00000000000003</v>
      </c>
      <c r="D28" s="54">
        <f t="shared" ref="D28" si="15">+D22+D23+D24+D25+D26+D27</f>
        <v>100</v>
      </c>
      <c r="E28" s="54">
        <f t="shared" ref="E28" si="16">+E22+E23+E24+E25+E26+E27</f>
        <v>100</v>
      </c>
      <c r="F28" s="54">
        <f t="shared" ref="F28" si="17">+F22+F23+F24+F25+F26+F27</f>
        <v>99.999999999999986</v>
      </c>
      <c r="G28" s="537">
        <f t="shared" si="10"/>
        <v>0</v>
      </c>
      <c r="H28" s="532">
        <f t="shared" si="11"/>
        <v>0</v>
      </c>
      <c r="J28" s="480"/>
      <c r="L28" s="398" t="s">
        <v>298</v>
      </c>
      <c r="M28" s="54">
        <f>+M22+M23+M24+M25+M26+M27</f>
        <v>99.999999999999972</v>
      </c>
      <c r="N28" s="54">
        <f t="shared" ref="N28" si="18">+N22+N23+N24+N25+N26+N27</f>
        <v>100.00000000000001</v>
      </c>
      <c r="O28" s="54">
        <f t="shared" ref="O28" si="19">+O22+O23+O24+O25+O26+O27</f>
        <v>100</v>
      </c>
      <c r="P28" s="54">
        <f t="shared" ref="P28" si="20">+P22+P23+P24+P25+P26+P27</f>
        <v>100.00000000000001</v>
      </c>
      <c r="Q28" s="54">
        <f t="shared" ref="Q28" si="21">+Q22+Q23+Q24+Q25+Q26+Q27</f>
        <v>99.999999999999986</v>
      </c>
      <c r="R28" s="588"/>
      <c r="S28" s="589"/>
    </row>
    <row r="29" spans="1:19" ht="13.5" customHeight="1" x14ac:dyDescent="0.25">
      <c r="J29" s="480"/>
      <c r="L29" s="35"/>
    </row>
    <row r="30" spans="1:19" x14ac:dyDescent="0.25">
      <c r="A30" s="463" t="s">
        <v>325</v>
      </c>
    </row>
  </sheetData>
  <mergeCells count="4">
    <mergeCell ref="G19:H19"/>
    <mergeCell ref="R19:S19"/>
    <mergeCell ref="G7:H7"/>
    <mergeCell ref="R7:S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648FE-4997-49AA-8C31-866E292F6242}">
  <sheetPr>
    <tabColor rgb="FFFF0000"/>
  </sheetPr>
  <dimension ref="A1:S34"/>
  <sheetViews>
    <sheetView showGridLines="0" zoomScale="90" zoomScaleNormal="90" workbookViewId="0">
      <selection activeCell="D21" sqref="D21"/>
    </sheetView>
  </sheetViews>
  <sheetFormatPr defaultColWidth="9.140625" defaultRowHeight="15.75" x14ac:dyDescent="0.25"/>
  <cols>
    <col min="1" max="1" width="32.7109375" style="13" customWidth="1"/>
    <col min="2" max="8" width="12.28515625" style="13" customWidth="1"/>
    <col min="9" max="9" width="2.42578125" style="13" customWidth="1"/>
    <col min="10" max="10" width="2.28515625" style="13" customWidth="1"/>
    <col min="11" max="11" width="2.42578125" style="13" customWidth="1"/>
    <col min="12" max="12" width="32" style="13" customWidth="1"/>
    <col min="13" max="15" width="10.85546875" style="13" bestFit="1" customWidth="1"/>
    <col min="16" max="16384" width="9.140625" style="13"/>
  </cols>
  <sheetData>
    <row r="1" spans="1:19" ht="21" x14ac:dyDescent="0.35">
      <c r="A1" s="311" t="str">
        <f>+'Indice-Index'!C8</f>
        <v xml:space="preserve">2.3   Ascolti dei principali canali televisivi - Leading TV channels by audience </v>
      </c>
      <c r="B1" s="303"/>
      <c r="C1" s="303"/>
      <c r="D1" s="303"/>
      <c r="E1" s="303"/>
      <c r="F1" s="303"/>
      <c r="G1" s="98"/>
      <c r="H1" s="98"/>
      <c r="I1" s="98"/>
      <c r="J1" s="98"/>
      <c r="K1" s="98"/>
      <c r="L1" s="98"/>
      <c r="M1" s="98"/>
      <c r="N1" s="98"/>
      <c r="O1" s="98"/>
      <c r="P1" s="98"/>
      <c r="Q1" s="98"/>
      <c r="R1" s="98"/>
      <c r="S1" s="98"/>
    </row>
    <row r="2" spans="1:19" x14ac:dyDescent="0.25">
      <c r="A2" s="6"/>
      <c r="B2" s="6"/>
      <c r="C2" s="6"/>
      <c r="D2" s="6"/>
      <c r="E2" s="6"/>
      <c r="F2" s="6"/>
      <c r="G2" s="6"/>
      <c r="H2" s="6"/>
    </row>
    <row r="3" spans="1:19" x14ac:dyDescent="0.25">
      <c r="A3"/>
      <c r="B3" s="141"/>
      <c r="C3" s="141"/>
      <c r="D3" s="93"/>
      <c r="E3" s="141"/>
      <c r="F3" s="6"/>
      <c r="G3" s="6"/>
      <c r="H3" s="6"/>
    </row>
    <row r="4" spans="1:19" ht="19.5" x14ac:dyDescent="0.3">
      <c r="A4" s="596" t="s">
        <v>814</v>
      </c>
      <c r="B4" s="597"/>
      <c r="C4" s="829"/>
      <c r="D4" s="93"/>
      <c r="E4" s="141"/>
      <c r="F4" s="6"/>
      <c r="G4" s="6"/>
      <c r="H4" s="6"/>
    </row>
    <row r="5" spans="1:19" x14ac:dyDescent="0.25">
      <c r="A5"/>
      <c r="B5" s="141"/>
      <c r="C5" s="141"/>
      <c r="D5" s="93"/>
      <c r="E5" s="141"/>
      <c r="F5" s="6"/>
      <c r="G5" s="6"/>
      <c r="H5" s="6"/>
    </row>
    <row r="6" spans="1:19" ht="18.75" x14ac:dyDescent="0.3">
      <c r="A6" s="593" t="s">
        <v>374</v>
      </c>
      <c r="J6" s="480"/>
      <c r="L6" s="593" t="s">
        <v>429</v>
      </c>
    </row>
    <row r="7" spans="1:19" ht="21" customHeight="1" x14ac:dyDescent="0.3">
      <c r="E7" s="344"/>
      <c r="F7" s="344"/>
      <c r="G7" s="940" t="s">
        <v>462</v>
      </c>
      <c r="H7" s="941"/>
      <c r="J7" s="480"/>
      <c r="M7" s="313"/>
      <c r="N7" s="313"/>
      <c r="O7" s="313"/>
      <c r="P7" s="313"/>
      <c r="Q7" s="313"/>
      <c r="R7" s="940" t="s">
        <v>462</v>
      </c>
      <c r="S7" s="941"/>
    </row>
    <row r="8" spans="1:19" x14ac:dyDescent="0.25">
      <c r="A8" s="479" t="s">
        <v>371</v>
      </c>
      <c r="B8" s="565">
        <f>+'2.1'!I47</f>
        <v>2018</v>
      </c>
      <c r="C8" s="565">
        <f>+'2.1'!J47</f>
        <v>2019</v>
      </c>
      <c r="D8" s="565">
        <f>+'2.1'!K47</f>
        <v>2020</v>
      </c>
      <c r="E8" s="565">
        <f>+'2.1'!L47</f>
        <v>2021</v>
      </c>
      <c r="F8" s="565">
        <f>+'2.1'!M47</f>
        <v>2022</v>
      </c>
      <c r="G8" s="561" t="s">
        <v>504</v>
      </c>
      <c r="H8" s="562" t="s">
        <v>505</v>
      </c>
      <c r="J8" s="480"/>
      <c r="L8" s="479" t="s">
        <v>371</v>
      </c>
      <c r="M8" s="565">
        <f>+B8</f>
        <v>2018</v>
      </c>
      <c r="N8" s="565">
        <f t="shared" ref="N8:Q8" si="0">+C8</f>
        <v>2019</v>
      </c>
      <c r="O8" s="565">
        <f t="shared" si="0"/>
        <v>2020</v>
      </c>
      <c r="P8" s="565">
        <f t="shared" si="0"/>
        <v>2021</v>
      </c>
      <c r="Q8" s="565">
        <f t="shared" si="0"/>
        <v>2022</v>
      </c>
      <c r="R8" s="561" t="s">
        <v>404</v>
      </c>
      <c r="S8" s="562" t="s">
        <v>403</v>
      </c>
    </row>
    <row r="9" spans="1:19" ht="16.5" thickBot="1" x14ac:dyDescent="0.3">
      <c r="A9" s="479"/>
      <c r="B9" s="843"/>
      <c r="C9" s="843"/>
      <c r="D9" s="843"/>
      <c r="E9" s="843"/>
      <c r="F9" s="843"/>
      <c r="G9" s="534"/>
      <c r="H9" s="534"/>
      <c r="J9" s="480"/>
      <c r="L9" s="479"/>
      <c r="M9" s="843"/>
      <c r="N9" s="843"/>
      <c r="O9" s="843"/>
      <c r="P9" s="843"/>
      <c r="Q9" s="843"/>
      <c r="R9" s="538"/>
      <c r="S9" s="538"/>
    </row>
    <row r="10" spans="1:19" s="119" customFormat="1" ht="18" customHeight="1" x14ac:dyDescent="0.25">
      <c r="A10" s="844" t="s">
        <v>495</v>
      </c>
      <c r="B10" s="845">
        <v>4.5275379999999998</v>
      </c>
      <c r="C10" s="845">
        <v>4.2862309999999999</v>
      </c>
      <c r="D10" s="845">
        <v>4.7228779999999997</v>
      </c>
      <c r="E10" s="845">
        <v>4.6362059999999996</v>
      </c>
      <c r="F10" s="845">
        <v>4.1192679999999999</v>
      </c>
      <c r="G10" s="846">
        <f>(F10-B10)/B10*100</f>
        <v>-9.0174836743501636</v>
      </c>
      <c r="H10" s="847">
        <f>(F10-E10)/E10*100</f>
        <v>-11.150022238010989</v>
      </c>
      <c r="J10" s="481"/>
      <c r="K10" s="297"/>
      <c r="L10" s="844" t="s">
        <v>495</v>
      </c>
      <c r="M10" s="845">
        <v>1.6896469999999999</v>
      </c>
      <c r="N10" s="845">
        <v>1.6179520000000001</v>
      </c>
      <c r="O10" s="845">
        <v>1.8173060000000001</v>
      </c>
      <c r="P10" s="845">
        <v>1.724021</v>
      </c>
      <c r="Q10" s="845">
        <v>1.586978</v>
      </c>
      <c r="R10" s="848">
        <f>(Q10-M10)/M10*100</f>
        <v>-6.0763579611599292</v>
      </c>
      <c r="S10" s="849">
        <f>(Q10-P10)/P10*100</f>
        <v>-7.9490331034250756</v>
      </c>
    </row>
    <row r="11" spans="1:19" s="119" customFormat="1" ht="18" customHeight="1" x14ac:dyDescent="0.25">
      <c r="A11" s="850" t="s">
        <v>496</v>
      </c>
      <c r="B11" s="851">
        <v>1.476434</v>
      </c>
      <c r="C11" s="851">
        <v>1.414126</v>
      </c>
      <c r="D11" s="851">
        <v>1.4755240000000001</v>
      </c>
      <c r="E11" s="851">
        <v>1.2416259999999999</v>
      </c>
      <c r="F11" s="851">
        <v>1.0333950000000001</v>
      </c>
      <c r="G11" s="852">
        <f t="shared" ref="G11:G15" si="1">(F11-B11)/B11*100</f>
        <v>-30.007369106915714</v>
      </c>
      <c r="H11" s="853">
        <f t="shared" ref="H11:H15" si="2">(F11-E11)/E11*100</f>
        <v>-16.770831152053827</v>
      </c>
      <c r="J11" s="854"/>
      <c r="K11" s="855"/>
      <c r="L11" s="240" t="s">
        <v>496</v>
      </c>
      <c r="M11" s="524">
        <v>0.58845700000000001</v>
      </c>
      <c r="N11" s="524">
        <v>0.55455100000000002</v>
      </c>
      <c r="O11" s="524">
        <v>0.54806100000000002</v>
      </c>
      <c r="P11" s="524">
        <v>0.50890199999999997</v>
      </c>
      <c r="Q11" s="524">
        <v>0.43175000000000002</v>
      </c>
      <c r="R11" s="856">
        <f t="shared" ref="R11:R15" si="3">(Q11-M11)/M11*100</f>
        <v>-26.630153095298382</v>
      </c>
      <c r="S11" s="857">
        <f t="shared" ref="S11:S15" si="4">(Q11-P11)/P11*100</f>
        <v>-15.160482764854519</v>
      </c>
    </row>
    <row r="12" spans="1:19" s="119" customFormat="1" ht="18" customHeight="1" thickBot="1" x14ac:dyDescent="0.3">
      <c r="A12" s="858" t="s">
        <v>497</v>
      </c>
      <c r="B12" s="859">
        <v>1.3522909999999999</v>
      </c>
      <c r="C12" s="859">
        <v>1.321936</v>
      </c>
      <c r="D12" s="859">
        <v>1.3561810000000001</v>
      </c>
      <c r="E12" s="859">
        <v>1.50081</v>
      </c>
      <c r="F12" s="859">
        <v>1.284861</v>
      </c>
      <c r="G12" s="860">
        <f t="shared" si="1"/>
        <v>-4.9863527894513746</v>
      </c>
      <c r="H12" s="861">
        <f t="shared" si="2"/>
        <v>-14.388830031782835</v>
      </c>
      <c r="J12" s="854"/>
      <c r="K12" s="855"/>
      <c r="L12" s="862" t="s">
        <v>497</v>
      </c>
      <c r="M12" s="863">
        <v>0.67638100000000001</v>
      </c>
      <c r="N12" s="863">
        <v>0.67257699999999998</v>
      </c>
      <c r="O12" s="863">
        <v>0.76572499999999999</v>
      </c>
      <c r="P12" s="863">
        <v>0.72118599999999999</v>
      </c>
      <c r="Q12" s="863">
        <v>0.60402</v>
      </c>
      <c r="R12" s="864">
        <f t="shared" si="3"/>
        <v>-10.698260300037997</v>
      </c>
      <c r="S12" s="865">
        <f t="shared" si="4"/>
        <v>-16.246294298558208</v>
      </c>
    </row>
    <row r="13" spans="1:19" s="119" customFormat="1" ht="18" customHeight="1" x14ac:dyDescent="0.25">
      <c r="A13" s="844" t="s">
        <v>498</v>
      </c>
      <c r="B13" s="845">
        <v>3.671065</v>
      </c>
      <c r="C13" s="845">
        <v>3.4355609999999999</v>
      </c>
      <c r="D13" s="845">
        <v>3.7230189999999999</v>
      </c>
      <c r="E13" s="845">
        <v>3.3249309999999999</v>
      </c>
      <c r="F13" s="845">
        <v>3.0930780000000002</v>
      </c>
      <c r="G13" s="846">
        <f t="shared" si="1"/>
        <v>-15.74439569988545</v>
      </c>
      <c r="H13" s="847">
        <f t="shared" si="2"/>
        <v>-6.9731672627191248</v>
      </c>
      <c r="J13" s="866"/>
      <c r="K13" s="867"/>
      <c r="L13" s="844" t="s">
        <v>498</v>
      </c>
      <c r="M13" s="845">
        <v>1.5654399999999999</v>
      </c>
      <c r="N13" s="845">
        <v>1.532762</v>
      </c>
      <c r="O13" s="845">
        <v>1.654941</v>
      </c>
      <c r="P13" s="845">
        <v>1.5458620000000001</v>
      </c>
      <c r="Q13" s="845">
        <v>1.461287</v>
      </c>
      <c r="R13" s="848">
        <f t="shared" si="3"/>
        <v>-6.6532732011447226</v>
      </c>
      <c r="S13" s="849">
        <f t="shared" si="4"/>
        <v>-5.4710575717625547</v>
      </c>
    </row>
    <row r="14" spans="1:19" s="119" customFormat="1" ht="18" customHeight="1" x14ac:dyDescent="0.25">
      <c r="A14" s="240" t="s">
        <v>499</v>
      </c>
      <c r="B14" s="524">
        <v>1.328214</v>
      </c>
      <c r="C14" s="524">
        <v>1.2450840000000001</v>
      </c>
      <c r="D14" s="524">
        <v>1.3371280000000001</v>
      </c>
      <c r="E14" s="524">
        <v>1.166048</v>
      </c>
      <c r="F14" s="524">
        <v>1.1367389999999999</v>
      </c>
      <c r="G14" s="852">
        <f t="shared" si="1"/>
        <v>-14.415975136536737</v>
      </c>
      <c r="H14" s="496">
        <f t="shared" si="2"/>
        <v>-2.5135328905842669</v>
      </c>
      <c r="J14" s="868"/>
      <c r="L14" s="240" t="s">
        <v>499</v>
      </c>
      <c r="M14" s="524">
        <v>0.50551500000000005</v>
      </c>
      <c r="N14" s="524">
        <v>0.480346</v>
      </c>
      <c r="O14" s="524">
        <v>0.526111</v>
      </c>
      <c r="P14" s="524">
        <v>0.43756600000000001</v>
      </c>
      <c r="Q14" s="524">
        <v>0.40068900000000002</v>
      </c>
      <c r="R14" s="856">
        <f t="shared" si="3"/>
        <v>-20.736476662413583</v>
      </c>
      <c r="S14" s="857">
        <f t="shared" si="4"/>
        <v>-8.4277571840590877</v>
      </c>
    </row>
    <row r="15" spans="1:19" s="119" customFormat="1" ht="18" customHeight="1" thickBot="1" x14ac:dyDescent="0.3">
      <c r="A15" s="862" t="s">
        <v>500</v>
      </c>
      <c r="B15" s="863">
        <v>0.95889599999999997</v>
      </c>
      <c r="C15" s="863">
        <v>1.0703210000000001</v>
      </c>
      <c r="D15" s="863">
        <v>1.191101</v>
      </c>
      <c r="E15" s="863">
        <v>1.0498909999999999</v>
      </c>
      <c r="F15" s="863">
        <v>0.95183700000000004</v>
      </c>
      <c r="G15" s="860">
        <f t="shared" si="1"/>
        <v>-0.73615908294537957</v>
      </c>
      <c r="H15" s="861">
        <f t="shared" si="2"/>
        <v>-9.3394457138883826</v>
      </c>
      <c r="J15" s="868"/>
      <c r="L15" s="862" t="s">
        <v>500</v>
      </c>
      <c r="M15" s="863">
        <v>0.38617000000000001</v>
      </c>
      <c r="N15" s="863">
        <v>0.39085199999999998</v>
      </c>
      <c r="O15" s="863">
        <v>0.41836299999999998</v>
      </c>
      <c r="P15" s="863">
        <v>0.37981599999999999</v>
      </c>
      <c r="Q15" s="863">
        <v>0.35303000000000001</v>
      </c>
      <c r="R15" s="864">
        <f t="shared" si="3"/>
        <v>-8.5817127171970906</v>
      </c>
      <c r="S15" s="865">
        <f t="shared" si="4"/>
        <v>-7.0523621964319512</v>
      </c>
    </row>
    <row r="16" spans="1:19" s="119" customFormat="1" ht="18" customHeight="1" thickBot="1" x14ac:dyDescent="0.3">
      <c r="A16" s="869" t="s">
        <v>501</v>
      </c>
      <c r="B16" s="870">
        <v>1.1450130000000001</v>
      </c>
      <c r="C16" s="870">
        <v>1.1128480000000001</v>
      </c>
      <c r="D16" s="870">
        <v>1.203862</v>
      </c>
      <c r="E16" s="870">
        <v>1.0377430000000001</v>
      </c>
      <c r="F16" s="870">
        <v>0.96740000000000004</v>
      </c>
      <c r="G16" s="871">
        <f t="shared" ref="G16:G18" si="5">(F16-B16)/B16*100</f>
        <v>-15.511876284374065</v>
      </c>
      <c r="H16" s="872">
        <f t="shared" ref="H16:H18" si="6">(F16-E16)/E16*100</f>
        <v>-6.7784605629717607</v>
      </c>
      <c r="J16" s="868"/>
      <c r="L16" s="869" t="s">
        <v>501</v>
      </c>
      <c r="M16" s="870">
        <v>0.37160300000000002</v>
      </c>
      <c r="N16" s="870">
        <v>0.36407400000000001</v>
      </c>
      <c r="O16" s="870">
        <v>0.37274499999999999</v>
      </c>
      <c r="P16" s="870">
        <v>0.31867099999999998</v>
      </c>
      <c r="Q16" s="870">
        <v>0.32114599999999999</v>
      </c>
      <c r="R16" s="873">
        <f t="shared" ref="R16:R18" si="7">(Q16-M16)/M16*100</f>
        <v>-13.578200391277795</v>
      </c>
      <c r="S16" s="874">
        <f t="shared" ref="S16:S18" si="8">(Q16-P16)/P16*100</f>
        <v>0.77666307884934782</v>
      </c>
    </row>
    <row r="17" spans="1:19" s="119" customFormat="1" ht="18" customHeight="1" thickBot="1" x14ac:dyDescent="0.3">
      <c r="A17" s="869" t="s">
        <v>502</v>
      </c>
      <c r="B17" s="870">
        <v>0.54673700000000003</v>
      </c>
      <c r="C17" s="870">
        <v>0.56033500000000003</v>
      </c>
      <c r="D17" s="870">
        <v>0.56544899999999998</v>
      </c>
      <c r="E17" s="870">
        <v>0.45435500000000001</v>
      </c>
      <c r="F17" s="870">
        <v>0.444191</v>
      </c>
      <c r="G17" s="871">
        <f t="shared" si="5"/>
        <v>-18.756001514439305</v>
      </c>
      <c r="H17" s="872">
        <f t="shared" si="6"/>
        <v>-2.2370173102529973</v>
      </c>
      <c r="J17" s="868"/>
      <c r="L17" s="869" t="s">
        <v>502</v>
      </c>
      <c r="M17" s="870">
        <v>0.202602</v>
      </c>
      <c r="N17" s="870">
        <v>0.219613</v>
      </c>
      <c r="O17" s="870">
        <v>0.22936500000000001</v>
      </c>
      <c r="P17" s="870">
        <v>0.186552</v>
      </c>
      <c r="Q17" s="870">
        <v>0.19137799999999999</v>
      </c>
      <c r="R17" s="873">
        <f t="shared" si="7"/>
        <v>-5.5399255683556987</v>
      </c>
      <c r="S17" s="874">
        <f t="shared" si="8"/>
        <v>2.5869462669925793</v>
      </c>
    </row>
    <row r="18" spans="1:19" s="119" customFormat="1" ht="18" customHeight="1" thickBot="1" x14ac:dyDescent="0.3">
      <c r="A18" s="869" t="s">
        <v>503</v>
      </c>
      <c r="B18" s="870">
        <v>0.33907900000000002</v>
      </c>
      <c r="C18" s="870">
        <v>0.38411899999999999</v>
      </c>
      <c r="D18" s="870">
        <v>0.42351299999999997</v>
      </c>
      <c r="E18" s="870">
        <v>0.41581600000000002</v>
      </c>
      <c r="F18" s="870">
        <v>0.383355</v>
      </c>
      <c r="G18" s="871">
        <f t="shared" si="5"/>
        <v>13.057724011218619</v>
      </c>
      <c r="H18" s="872">
        <f t="shared" si="6"/>
        <v>-7.8065779094599579</v>
      </c>
      <c r="J18" s="868"/>
      <c r="L18" s="869" t="s">
        <v>503</v>
      </c>
      <c r="M18" s="870">
        <v>0.14560300000000001</v>
      </c>
      <c r="N18" s="870">
        <v>0.16031200000000001</v>
      </c>
      <c r="O18" s="870">
        <v>0.18751200000000001</v>
      </c>
      <c r="P18" s="870">
        <v>0.17264499999999999</v>
      </c>
      <c r="Q18" s="870">
        <v>0.15695600000000001</v>
      </c>
      <c r="R18" s="873">
        <f t="shared" si="7"/>
        <v>7.7972294526898498</v>
      </c>
      <c r="S18" s="874">
        <f t="shared" si="8"/>
        <v>-9.087433751339443</v>
      </c>
    </row>
    <row r="19" spans="1:19" ht="17.25" customHeight="1" x14ac:dyDescent="0.25">
      <c r="A19" s="312"/>
      <c r="J19" s="480"/>
      <c r="L19" s="312"/>
    </row>
    <row r="20" spans="1:19" ht="17.25" customHeight="1" x14ac:dyDescent="0.3">
      <c r="A20" s="595" t="s">
        <v>815</v>
      </c>
      <c r="J20" s="480"/>
      <c r="L20" s="35"/>
      <c r="R20" s="612"/>
      <c r="S20" s="612"/>
    </row>
    <row r="21" spans="1:19" ht="17.25" customHeight="1" x14ac:dyDescent="0.3">
      <c r="A21" s="594"/>
      <c r="G21" s="938" t="s">
        <v>463</v>
      </c>
      <c r="H21" s="939"/>
      <c r="J21" s="480"/>
      <c r="L21" s="35"/>
      <c r="R21" s="938" t="s">
        <v>463</v>
      </c>
      <c r="S21" s="939"/>
    </row>
    <row r="22" spans="1:19" x14ac:dyDescent="0.25">
      <c r="A22" s="479" t="s">
        <v>373</v>
      </c>
      <c r="G22" s="561" t="s">
        <v>504</v>
      </c>
      <c r="H22" s="562" t="s">
        <v>505</v>
      </c>
      <c r="J22" s="480"/>
      <c r="L22" s="479" t="s">
        <v>373</v>
      </c>
      <c r="R22" s="563" t="s">
        <v>404</v>
      </c>
      <c r="S22" s="564" t="s">
        <v>403</v>
      </c>
    </row>
    <row r="23" spans="1:19" ht="16.5" thickBot="1" x14ac:dyDescent="0.3">
      <c r="A23" s="479"/>
      <c r="G23" s="536"/>
      <c r="H23" s="536"/>
      <c r="J23" s="480"/>
      <c r="L23" s="479"/>
      <c r="R23" s="536"/>
      <c r="S23" s="536"/>
    </row>
    <row r="24" spans="1:19" s="119" customFormat="1" ht="18" customHeight="1" x14ac:dyDescent="0.25">
      <c r="A24" s="844" t="s">
        <v>495</v>
      </c>
      <c r="B24" s="875">
        <v>20.229099999999999</v>
      </c>
      <c r="C24" s="875">
        <v>19.548199999999998</v>
      </c>
      <c r="D24" s="875">
        <v>19.971700000000002</v>
      </c>
      <c r="E24" s="875">
        <v>21.358600000000003</v>
      </c>
      <c r="F24" s="875">
        <v>21.145600000000002</v>
      </c>
      <c r="G24" s="846">
        <f t="shared" ref="G24:G29" si="9">F24-B24</f>
        <v>0.91650000000000276</v>
      </c>
      <c r="H24" s="847">
        <f t="shared" ref="H24:H29" si="10">F24-E24</f>
        <v>-0.21300000000000097</v>
      </c>
      <c r="J24" s="868"/>
      <c r="L24" s="844" t="s">
        <v>495</v>
      </c>
      <c r="M24" s="875">
        <v>17.767599999999998</v>
      </c>
      <c r="N24" s="875">
        <v>17.241799999999998</v>
      </c>
      <c r="O24" s="875">
        <v>17.667300000000001</v>
      </c>
      <c r="P24" s="875">
        <v>18.637699999999999</v>
      </c>
      <c r="Q24" s="875">
        <v>18.795900000000003</v>
      </c>
      <c r="R24" s="848">
        <f t="shared" ref="R24:R29" si="11">Q24-M24</f>
        <v>1.0283000000000051</v>
      </c>
      <c r="S24" s="849">
        <f t="shared" ref="S24:S29" si="12">Q24-P24</f>
        <v>0.15820000000000434</v>
      </c>
    </row>
    <row r="25" spans="1:19" s="119" customFormat="1" ht="18" customHeight="1" x14ac:dyDescent="0.25">
      <c r="A25" s="850" t="s">
        <v>496</v>
      </c>
      <c r="B25" s="876">
        <v>6.5967267484889138</v>
      </c>
      <c r="C25" s="876">
        <v>6.4493999210961803</v>
      </c>
      <c r="D25" s="876">
        <v>6.2395688965075964</v>
      </c>
      <c r="E25" s="876">
        <v>5.7200635786244192</v>
      </c>
      <c r="F25" s="876">
        <v>5.3047670877447164</v>
      </c>
      <c r="G25" s="877">
        <f t="shared" si="9"/>
        <v>-1.2919596607441974</v>
      </c>
      <c r="H25" s="853">
        <f t="shared" si="10"/>
        <v>-0.41529649087970277</v>
      </c>
      <c r="J25" s="868"/>
      <c r="L25" s="850" t="s">
        <v>496</v>
      </c>
      <c r="M25" s="876">
        <v>6.1879603214162477</v>
      </c>
      <c r="N25" s="876">
        <v>5.9096051253683672</v>
      </c>
      <c r="O25" s="876">
        <v>5.3280834957348953</v>
      </c>
      <c r="P25" s="876">
        <v>5.5015355412724087</v>
      </c>
      <c r="Q25" s="876">
        <v>5.1135742429951776</v>
      </c>
      <c r="R25" s="856">
        <f t="shared" si="11"/>
        <v>-1.0743860784210701</v>
      </c>
      <c r="S25" s="878">
        <f t="shared" si="12"/>
        <v>-0.38796129827723114</v>
      </c>
    </row>
    <row r="26" spans="1:19" s="119" customFormat="1" ht="18" customHeight="1" thickBot="1" x14ac:dyDescent="0.3">
      <c r="A26" s="862" t="s">
        <v>497</v>
      </c>
      <c r="B26" s="879">
        <v>6.0420541733940167</v>
      </c>
      <c r="C26" s="879">
        <v>6.0289492832280853</v>
      </c>
      <c r="D26" s="879">
        <v>5.7349014896637183</v>
      </c>
      <c r="E26" s="879">
        <v>6.9141018466392579</v>
      </c>
      <c r="F26" s="879">
        <v>6.5956273691345153</v>
      </c>
      <c r="G26" s="860">
        <f t="shared" si="9"/>
        <v>0.55357319574049857</v>
      </c>
      <c r="H26" s="861">
        <f t="shared" si="10"/>
        <v>-0.31847447750474256</v>
      </c>
      <c r="J26" s="868"/>
      <c r="L26" s="862" t="s">
        <v>497</v>
      </c>
      <c r="M26" s="879">
        <v>7.1125312302510508</v>
      </c>
      <c r="N26" s="879">
        <v>7.1673560888085674</v>
      </c>
      <c r="O26" s="879">
        <v>7.4441471565603159</v>
      </c>
      <c r="P26" s="879">
        <v>7.7964527765033012</v>
      </c>
      <c r="Q26" s="879">
        <v>7.1539110926553491</v>
      </c>
      <c r="R26" s="864">
        <f t="shared" si="11"/>
        <v>4.1379862404298251E-2</v>
      </c>
      <c r="S26" s="865">
        <f t="shared" si="12"/>
        <v>-0.64254168384795207</v>
      </c>
    </row>
    <row r="27" spans="1:19" s="119" customFormat="1" ht="18" customHeight="1" x14ac:dyDescent="0.25">
      <c r="A27" s="844" t="s">
        <v>498</v>
      </c>
      <c r="B27" s="875">
        <v>16.402367244957414</v>
      </c>
      <c r="C27" s="875">
        <v>15.668552054287321</v>
      </c>
      <c r="D27" s="875">
        <v>15.743582316185172</v>
      </c>
      <c r="E27" s="875">
        <v>15.31766950316703</v>
      </c>
      <c r="F27" s="875">
        <v>15.877818621366711</v>
      </c>
      <c r="G27" s="846">
        <f t="shared" si="9"/>
        <v>-0.52454862359070376</v>
      </c>
      <c r="H27" s="847">
        <f t="shared" si="10"/>
        <v>0.56014911819968027</v>
      </c>
      <c r="J27" s="868"/>
      <c r="L27" s="844" t="s">
        <v>498</v>
      </c>
      <c r="M27" s="875">
        <v>16.46149269285241</v>
      </c>
      <c r="N27" s="875">
        <v>16.333967788661219</v>
      </c>
      <c r="O27" s="875">
        <v>16.088836513663633</v>
      </c>
      <c r="P27" s="875">
        <v>16.711694461610385</v>
      </c>
      <c r="Q27" s="875">
        <v>17.307236977009136</v>
      </c>
      <c r="R27" s="848">
        <f t="shared" si="11"/>
        <v>0.84574428415672642</v>
      </c>
      <c r="S27" s="849">
        <f t="shared" si="12"/>
        <v>0.59554251539875125</v>
      </c>
    </row>
    <row r="28" spans="1:19" s="119" customFormat="1" ht="18" customHeight="1" x14ac:dyDescent="0.25">
      <c r="A28" s="850" t="s">
        <v>499</v>
      </c>
      <c r="B28" s="876">
        <v>5.9344778171712749</v>
      </c>
      <c r="C28" s="876">
        <v>5.6784506128577767</v>
      </c>
      <c r="D28" s="876">
        <v>5.6543318031081906</v>
      </c>
      <c r="E28" s="876">
        <v>5.3718822702873865</v>
      </c>
      <c r="F28" s="876">
        <v>5.8352668965456971</v>
      </c>
      <c r="G28" s="877">
        <f t="shared" si="9"/>
        <v>-9.9210920625577792E-2</v>
      </c>
      <c r="H28" s="853">
        <f t="shared" si="10"/>
        <v>0.46338462625831056</v>
      </c>
      <c r="J28" s="868"/>
      <c r="L28" s="850" t="s">
        <v>499</v>
      </c>
      <c r="M28" s="876">
        <v>5.3157779784771613</v>
      </c>
      <c r="N28" s="876">
        <v>5.1188352082138397</v>
      </c>
      <c r="O28" s="876">
        <v>5.114692225910221</v>
      </c>
      <c r="P28" s="876">
        <v>4.7303506385363052</v>
      </c>
      <c r="Q28" s="876">
        <v>4.7456929932866121</v>
      </c>
      <c r="R28" s="856">
        <f t="shared" si="11"/>
        <v>-0.57008498519054918</v>
      </c>
      <c r="S28" s="878">
        <f t="shared" si="12"/>
        <v>1.5342354750306875E-2</v>
      </c>
    </row>
    <row r="29" spans="1:19" s="119" customFormat="1" ht="18" customHeight="1" thickBot="1" x14ac:dyDescent="0.3">
      <c r="A29" s="862" t="s">
        <v>500</v>
      </c>
      <c r="B29" s="879">
        <v>4.284360081262709</v>
      </c>
      <c r="C29" s="879">
        <v>4.8814095582342629</v>
      </c>
      <c r="D29" s="879">
        <v>5.0368253936900347</v>
      </c>
      <c r="E29" s="879">
        <v>4.8367570191229641</v>
      </c>
      <c r="F29" s="879">
        <v>4.8861022072853721</v>
      </c>
      <c r="G29" s="860">
        <f t="shared" si="9"/>
        <v>0.60174212602266319</v>
      </c>
      <c r="H29" s="861">
        <f t="shared" si="10"/>
        <v>4.9345188162408071E-2</v>
      </c>
      <c r="J29" s="868"/>
      <c r="L29" s="862" t="s">
        <v>500</v>
      </c>
      <c r="M29" s="879">
        <v>4.0607973689178856</v>
      </c>
      <c r="N29" s="879">
        <v>4.1651371694586725</v>
      </c>
      <c r="O29" s="879">
        <v>4.0671987160665291</v>
      </c>
      <c r="P29" s="879">
        <v>4.1060385361895237</v>
      </c>
      <c r="Q29" s="879">
        <v>4.1812278286151425</v>
      </c>
      <c r="R29" s="864">
        <f t="shared" si="11"/>
        <v>0.12043045969725696</v>
      </c>
      <c r="S29" s="865">
        <f t="shared" si="12"/>
        <v>7.5189292425618781E-2</v>
      </c>
    </row>
    <row r="30" spans="1:19" s="119" customFormat="1" ht="18" customHeight="1" thickBot="1" x14ac:dyDescent="0.3">
      <c r="A30" s="869" t="s">
        <v>501</v>
      </c>
      <c r="B30" s="880">
        <v>5.11593331260831</v>
      </c>
      <c r="C30" s="880">
        <v>5.0753623109907053</v>
      </c>
      <c r="D30" s="880">
        <v>5.0907880121824025</v>
      </c>
      <c r="E30" s="880">
        <v>4.780792233951642</v>
      </c>
      <c r="F30" s="880">
        <v>4.9659923656338947</v>
      </c>
      <c r="G30" s="871">
        <f t="shared" ref="G30:G32" si="13">F30-B30</f>
        <v>-0.14994094697441529</v>
      </c>
      <c r="H30" s="872">
        <f t="shared" ref="H30:H32" si="14">F30-E30</f>
        <v>0.18520013168225269</v>
      </c>
      <c r="J30" s="868"/>
      <c r="L30" s="869" t="s">
        <v>501</v>
      </c>
      <c r="M30" s="880">
        <v>3.9076170719682861</v>
      </c>
      <c r="N30" s="880">
        <v>3.8797758482328275</v>
      </c>
      <c r="O30" s="880">
        <v>3.623714299352998</v>
      </c>
      <c r="P30" s="880">
        <v>3.4450244496441749</v>
      </c>
      <c r="Q30" s="880">
        <v>3.8035991055956666</v>
      </c>
      <c r="R30" s="873">
        <f t="shared" ref="R30:R32" si="15">Q30-M30</f>
        <v>-0.10401796637261951</v>
      </c>
      <c r="S30" s="874">
        <f t="shared" ref="S30:S32" si="16">Q30-P30</f>
        <v>0.35857465595149174</v>
      </c>
    </row>
    <row r="31" spans="1:19" s="119" customFormat="1" ht="18" customHeight="1" thickBot="1" x14ac:dyDescent="0.3">
      <c r="A31" s="869" t="s">
        <v>502</v>
      </c>
      <c r="B31" s="880">
        <v>2.4428281875712585</v>
      </c>
      <c r="C31" s="880">
        <v>2.5555180406748961</v>
      </c>
      <c r="D31" s="880">
        <v>2.3911220644064914</v>
      </c>
      <c r="E31" s="880">
        <v>2.0931741822947476</v>
      </c>
      <c r="F31" s="880">
        <v>2.2801830834021968</v>
      </c>
      <c r="G31" s="871">
        <f t="shared" si="13"/>
        <v>-0.16264510416906175</v>
      </c>
      <c r="H31" s="872">
        <f t="shared" si="14"/>
        <v>0.18700890110744917</v>
      </c>
      <c r="J31" s="868"/>
      <c r="L31" s="869" t="s">
        <v>502</v>
      </c>
      <c r="M31" s="880">
        <v>2.130475356805297</v>
      </c>
      <c r="N31" s="880">
        <v>2.3403187631029843</v>
      </c>
      <c r="O31" s="880">
        <v>2.2298172484435752</v>
      </c>
      <c r="P31" s="880">
        <v>2.0167388972640121</v>
      </c>
      <c r="Q31" s="880">
        <v>2.2666487816466265</v>
      </c>
      <c r="R31" s="873">
        <f t="shared" si="15"/>
        <v>0.13617342484132955</v>
      </c>
      <c r="S31" s="874">
        <f t="shared" si="16"/>
        <v>0.24990988438261441</v>
      </c>
    </row>
    <row r="32" spans="1:19" s="119" customFormat="1" ht="18" customHeight="1" thickBot="1" x14ac:dyDescent="0.3">
      <c r="A32" s="869" t="s">
        <v>503</v>
      </c>
      <c r="B32" s="880">
        <v>1.5150094817315725</v>
      </c>
      <c r="C32" s="880">
        <v>1.7518502936029345</v>
      </c>
      <c r="D32" s="880">
        <v>1.7909153236861084</v>
      </c>
      <c r="E32" s="880">
        <v>1.9156283430028782</v>
      </c>
      <c r="F32" s="880">
        <v>1.9678912583497843</v>
      </c>
      <c r="G32" s="871">
        <f t="shared" si="13"/>
        <v>0.45288177661821183</v>
      </c>
      <c r="H32" s="872">
        <f t="shared" si="14"/>
        <v>5.226291534690608E-2</v>
      </c>
      <c r="J32" s="868"/>
      <c r="L32" s="869" t="s">
        <v>503</v>
      </c>
      <c r="M32" s="880">
        <v>1.5310984263576948</v>
      </c>
      <c r="N32" s="880">
        <v>1.7083741925594826</v>
      </c>
      <c r="O32" s="880">
        <v>1.822935024481293</v>
      </c>
      <c r="P32" s="880">
        <v>1.8663958945395676</v>
      </c>
      <c r="Q32" s="880">
        <v>1.8589604143220639</v>
      </c>
      <c r="R32" s="873">
        <f t="shared" si="15"/>
        <v>0.32786198796436916</v>
      </c>
      <c r="S32" s="874">
        <f t="shared" si="16"/>
        <v>-7.4354802175036205E-3</v>
      </c>
    </row>
    <row r="33" spans="1:12" ht="13.5" customHeight="1" x14ac:dyDescent="0.25">
      <c r="J33" s="480"/>
      <c r="L33" s="35"/>
    </row>
    <row r="34" spans="1:12" x14ac:dyDescent="0.25">
      <c r="A34" s="463" t="s">
        <v>325</v>
      </c>
    </row>
  </sheetData>
  <mergeCells count="4">
    <mergeCell ref="G7:H7"/>
    <mergeCell ref="R7:S7"/>
    <mergeCell ref="G21:H21"/>
    <mergeCell ref="R21:S21"/>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M54"/>
  <sheetViews>
    <sheetView showGridLines="0" zoomScale="90" zoomScaleNormal="90" workbookViewId="0">
      <pane xSplit="1" ySplit="5" topLeftCell="B30" activePane="bottomRight" state="frozen"/>
      <selection pane="topRight" activeCell="B1" sqref="B1"/>
      <selection pane="bottomLeft" activeCell="A6" sqref="A6"/>
      <selection pane="bottomRight" activeCell="A6" sqref="A6:XFD8"/>
    </sheetView>
  </sheetViews>
  <sheetFormatPr defaultColWidth="9.140625" defaultRowHeight="15.75" x14ac:dyDescent="0.25"/>
  <cols>
    <col min="1" max="1" width="9.42578125" style="241" customWidth="1"/>
    <col min="2" max="3" width="15.7109375" style="119" customWidth="1"/>
    <col min="4" max="5" width="6" style="119" customWidth="1"/>
    <col min="6" max="6" width="47.28515625" style="119" customWidth="1"/>
    <col min="7" max="11" width="9.140625" style="119"/>
    <col min="12" max="12" width="2.42578125" style="119" customWidth="1"/>
    <col min="13" max="13" width="14.5703125" style="119" customWidth="1"/>
    <col min="14" max="16384" width="9.140625" style="119"/>
  </cols>
  <sheetData>
    <row r="1" spans="1:10" ht="21" x14ac:dyDescent="0.25">
      <c r="A1" s="659" t="str">
        <f>+'Indice-Index'!C9</f>
        <v xml:space="preserve">2.4   Ascolti complessivi dei principali TG nazionali  - Total audience  of the main national news programs </v>
      </c>
      <c r="B1" s="569"/>
      <c r="C1" s="569"/>
      <c r="D1" s="570"/>
      <c r="E1" s="570"/>
      <c r="F1" s="570"/>
      <c r="G1" s="570"/>
      <c r="H1" s="570"/>
      <c r="I1" s="570"/>
      <c r="J1" s="570"/>
    </row>
    <row r="2" spans="1:10" x14ac:dyDescent="0.25">
      <c r="B2" s="24"/>
      <c r="C2" s="24"/>
    </row>
    <row r="3" spans="1:10" x14ac:dyDescent="0.25">
      <c r="B3" s="24"/>
      <c r="C3" s="24"/>
    </row>
    <row r="4" spans="1:10" x14ac:dyDescent="0.25">
      <c r="A4" s="660"/>
      <c r="B4" s="942" t="s">
        <v>311</v>
      </c>
      <c r="C4" s="942"/>
    </row>
    <row r="5" spans="1:10" x14ac:dyDescent="0.25">
      <c r="A5" s="241" t="s">
        <v>265</v>
      </c>
      <c r="B5" s="189" t="s">
        <v>362</v>
      </c>
      <c r="C5" s="189" t="s">
        <v>312</v>
      </c>
    </row>
    <row r="6" spans="1:10" s="554" customFormat="1" ht="16.5" customHeight="1" x14ac:dyDescent="0.25">
      <c r="A6" s="350">
        <v>43435</v>
      </c>
      <c r="B6" s="572">
        <v>14.150327000000001</v>
      </c>
      <c r="C6" s="572">
        <v>18.337054999999999</v>
      </c>
    </row>
    <row r="7" spans="1:10" s="554" customFormat="1" ht="16.5" customHeight="1" x14ac:dyDescent="0.25">
      <c r="A7" s="378">
        <v>43466</v>
      </c>
      <c r="B7" s="486">
        <v>15.312273999999999</v>
      </c>
      <c r="C7" s="486">
        <v>20.066815999999999</v>
      </c>
    </row>
    <row r="8" spans="1:10" s="554" customFormat="1" ht="16.5" customHeight="1" x14ac:dyDescent="0.25">
      <c r="A8" s="378">
        <v>43497</v>
      </c>
      <c r="B8" s="486">
        <v>14.703848000000001</v>
      </c>
      <c r="C8" s="486">
        <v>19.296296999999999</v>
      </c>
    </row>
    <row r="9" spans="1:10" s="554" customFormat="1" ht="16.5" customHeight="1" x14ac:dyDescent="0.25">
      <c r="A9" s="378">
        <v>43525</v>
      </c>
      <c r="B9" s="486">
        <v>14.116029999999999</v>
      </c>
      <c r="C9" s="486">
        <v>18.41169</v>
      </c>
    </row>
    <row r="10" spans="1:10" s="554" customFormat="1" ht="16.5" customHeight="1" x14ac:dyDescent="0.25">
      <c r="A10" s="378">
        <v>43556</v>
      </c>
      <c r="B10" s="486">
        <v>13.679463</v>
      </c>
      <c r="C10" s="486">
        <v>16.820824999999999</v>
      </c>
    </row>
    <row r="11" spans="1:10" s="554" customFormat="1" ht="16.5" customHeight="1" x14ac:dyDescent="0.25">
      <c r="A11" s="378">
        <v>43586</v>
      </c>
      <c r="B11" s="486">
        <v>13.917952000000001</v>
      </c>
      <c r="C11" s="486">
        <v>16.672373</v>
      </c>
    </row>
    <row r="12" spans="1:10" s="554" customFormat="1" ht="16.5" customHeight="1" x14ac:dyDescent="0.25">
      <c r="A12" s="378">
        <v>43617</v>
      </c>
      <c r="B12" s="486">
        <v>12.866876999999997</v>
      </c>
      <c r="C12" s="486">
        <v>13.528878000000001</v>
      </c>
    </row>
    <row r="13" spans="1:10" s="554" customFormat="1" ht="16.5" customHeight="1" x14ac:dyDescent="0.25">
      <c r="A13" s="378">
        <v>43647</v>
      </c>
      <c r="B13" s="486">
        <v>12.314311</v>
      </c>
      <c r="C13" s="486">
        <v>12.973713</v>
      </c>
    </row>
    <row r="14" spans="1:10" s="554" customFormat="1" ht="16.5" customHeight="1" x14ac:dyDescent="0.25">
      <c r="A14" s="378">
        <v>43678</v>
      </c>
      <c r="B14" s="486">
        <v>12.643353999999999</v>
      </c>
      <c r="C14" s="486">
        <v>12.844818</v>
      </c>
    </row>
    <row r="15" spans="1:10" s="554" customFormat="1" ht="16.5" customHeight="1" x14ac:dyDescent="0.25">
      <c r="A15" s="378">
        <v>43709</v>
      </c>
      <c r="B15" s="486">
        <v>13.281795000000002</v>
      </c>
      <c r="C15" s="486">
        <v>16.016195</v>
      </c>
    </row>
    <row r="16" spans="1:10" s="554" customFormat="1" ht="16.5" customHeight="1" x14ac:dyDescent="0.25">
      <c r="A16" s="378">
        <v>43739</v>
      </c>
      <c r="B16" s="486">
        <v>13.322372</v>
      </c>
      <c r="C16" s="486">
        <v>17.468744000000001</v>
      </c>
    </row>
    <row r="17" spans="1:3" s="554" customFormat="1" ht="16.5" customHeight="1" x14ac:dyDescent="0.25">
      <c r="A17" s="378">
        <v>43770</v>
      </c>
      <c r="B17" s="486">
        <v>14.690561000000001</v>
      </c>
      <c r="C17" s="486">
        <v>18.854476999999999</v>
      </c>
    </row>
    <row r="18" spans="1:3" s="554" customFormat="1" ht="16.5" customHeight="1" x14ac:dyDescent="0.25">
      <c r="A18" s="350">
        <v>43800</v>
      </c>
      <c r="B18" s="572">
        <v>13.935471000000003</v>
      </c>
      <c r="C18" s="572">
        <v>17.899776000000003</v>
      </c>
    </row>
    <row r="19" spans="1:3" s="554" customFormat="1" ht="16.5" customHeight="1" x14ac:dyDescent="0.25">
      <c r="A19" s="378">
        <v>43831</v>
      </c>
      <c r="B19" s="486">
        <v>14.61885</v>
      </c>
      <c r="C19" s="486">
        <v>19.280491000000001</v>
      </c>
    </row>
    <row r="20" spans="1:3" s="554" customFormat="1" ht="16.5" customHeight="1" x14ac:dyDescent="0.25">
      <c r="A20" s="378">
        <v>43862</v>
      </c>
      <c r="B20" s="486">
        <v>15.602945000000002</v>
      </c>
      <c r="C20" s="486">
        <v>20.284563999999996</v>
      </c>
    </row>
    <row r="21" spans="1:3" s="554" customFormat="1" ht="16.5" customHeight="1" x14ac:dyDescent="0.25">
      <c r="A21" s="378">
        <v>43891</v>
      </c>
      <c r="B21" s="486">
        <v>22.773198000000001</v>
      </c>
      <c r="C21" s="486">
        <v>27.891433000000003</v>
      </c>
    </row>
    <row r="22" spans="1:3" s="554" customFormat="1" ht="16.5" customHeight="1" x14ac:dyDescent="0.25">
      <c r="A22" s="378">
        <v>43922</v>
      </c>
      <c r="B22" s="486">
        <v>22.447732999999999</v>
      </c>
      <c r="C22" s="486">
        <v>26.455393000000001</v>
      </c>
    </row>
    <row r="23" spans="1:3" s="554" customFormat="1" ht="16.5" customHeight="1" x14ac:dyDescent="0.25">
      <c r="A23" s="378">
        <v>43952</v>
      </c>
      <c r="B23" s="486">
        <v>18.576830000000001</v>
      </c>
      <c r="C23" s="486">
        <v>21.132441</v>
      </c>
    </row>
    <row r="24" spans="1:3" s="554" customFormat="1" ht="16.5" customHeight="1" x14ac:dyDescent="0.25">
      <c r="A24" s="378">
        <v>43983</v>
      </c>
      <c r="B24" s="486">
        <v>15.088782</v>
      </c>
      <c r="C24" s="486">
        <v>16.753997000000002</v>
      </c>
    </row>
    <row r="25" spans="1:3" s="554" customFormat="1" ht="16.5" customHeight="1" x14ac:dyDescent="0.25">
      <c r="A25" s="378">
        <v>44013</v>
      </c>
      <c r="B25" s="486">
        <v>13.301515999999999</v>
      </c>
      <c r="C25" s="486">
        <v>13.55369</v>
      </c>
    </row>
    <row r="26" spans="1:3" s="554" customFormat="1" ht="16.5" customHeight="1" x14ac:dyDescent="0.25">
      <c r="A26" s="378">
        <v>44044</v>
      </c>
      <c r="B26" s="486">
        <v>13.456237000000002</v>
      </c>
      <c r="C26" s="486">
        <v>13.929822</v>
      </c>
    </row>
    <row r="27" spans="1:3" s="554" customFormat="1" ht="16.5" customHeight="1" x14ac:dyDescent="0.25">
      <c r="A27" s="378">
        <v>44075</v>
      </c>
      <c r="B27" s="486">
        <v>14.157859999999998</v>
      </c>
      <c r="C27" s="486">
        <v>17.024748000000002</v>
      </c>
    </row>
    <row r="28" spans="1:3" s="554" customFormat="1" ht="16.5" customHeight="1" x14ac:dyDescent="0.25">
      <c r="A28" s="378">
        <v>44105</v>
      </c>
      <c r="B28" s="486">
        <v>15.716833999999999</v>
      </c>
      <c r="C28" s="486">
        <v>21.111848000000002</v>
      </c>
    </row>
    <row r="29" spans="1:3" s="554" customFormat="1" ht="16.5" customHeight="1" x14ac:dyDescent="0.25">
      <c r="A29" s="378">
        <v>44136</v>
      </c>
      <c r="B29" s="486">
        <v>17.554345000000001</v>
      </c>
      <c r="C29" s="486">
        <v>24.021720999999999</v>
      </c>
    </row>
    <row r="30" spans="1:3" s="554" customFormat="1" ht="16.5" customHeight="1" x14ac:dyDescent="0.25">
      <c r="A30" s="350">
        <v>44166</v>
      </c>
      <c r="B30" s="572">
        <v>17.394858000000003</v>
      </c>
      <c r="C30" s="572">
        <v>22.244465999999999</v>
      </c>
    </row>
    <row r="31" spans="1:3" s="554" customFormat="1" ht="16.5" customHeight="1" x14ac:dyDescent="0.25">
      <c r="A31" s="378">
        <v>44197</v>
      </c>
      <c r="B31" s="486">
        <v>17.730959000000002</v>
      </c>
      <c r="C31" s="486">
        <v>22.627334999999999</v>
      </c>
    </row>
    <row r="32" spans="1:3" s="554" customFormat="1" ht="16.5" customHeight="1" x14ac:dyDescent="0.25">
      <c r="A32" s="378">
        <v>44228</v>
      </c>
      <c r="B32" s="486">
        <v>16.163433000000001</v>
      </c>
      <c r="C32" s="486">
        <v>21.788118000000001</v>
      </c>
    </row>
    <row r="33" spans="1:13" s="554" customFormat="1" ht="16.5" customHeight="1" x14ac:dyDescent="0.25">
      <c r="A33" s="378">
        <v>44256</v>
      </c>
      <c r="B33" s="486">
        <v>16.678267999999999</v>
      </c>
      <c r="C33" s="486">
        <v>22.236296000000003</v>
      </c>
    </row>
    <row r="34" spans="1:13" s="554" customFormat="1" ht="16.5" customHeight="1" x14ac:dyDescent="0.25">
      <c r="A34" s="378">
        <v>44287</v>
      </c>
      <c r="B34" s="486">
        <v>15.946782000000001</v>
      </c>
      <c r="C34" s="486">
        <v>19.982935000000001</v>
      </c>
    </row>
    <row r="35" spans="1:13" s="554" customFormat="1" ht="16.5" customHeight="1" x14ac:dyDescent="0.25">
      <c r="A35" s="378">
        <v>44317</v>
      </c>
      <c r="B35" s="486">
        <v>14.363310999999998</v>
      </c>
      <c r="C35" s="486">
        <v>17.699448999999998</v>
      </c>
      <c r="M35" s="189"/>
    </row>
    <row r="36" spans="1:13" s="554" customFormat="1" ht="16.5" customHeight="1" x14ac:dyDescent="0.25">
      <c r="A36" s="378">
        <v>44348</v>
      </c>
      <c r="B36" s="486">
        <v>13.342699</v>
      </c>
      <c r="C36" s="486">
        <v>14.731450000000001</v>
      </c>
      <c r="F36" s="555" t="s">
        <v>816</v>
      </c>
      <c r="G36" s="656">
        <f>+'2.1'!I47</f>
        <v>2018</v>
      </c>
      <c r="H36" s="656">
        <f>+'2.1'!J47</f>
        <v>2019</v>
      </c>
      <c r="I36" s="656">
        <f>+'2.1'!K47</f>
        <v>2020</v>
      </c>
      <c r="J36" s="656">
        <f>+'2.1'!L47</f>
        <v>2021</v>
      </c>
      <c r="K36" s="656">
        <f>+'2.1'!M47</f>
        <v>2022</v>
      </c>
      <c r="M36" s="189" t="s">
        <v>853</v>
      </c>
    </row>
    <row r="37" spans="1:13" s="554" customFormat="1" ht="16.5" customHeight="1" x14ac:dyDescent="0.25">
      <c r="A37" s="378">
        <v>44378</v>
      </c>
      <c r="B37" s="486">
        <v>13.116216</v>
      </c>
      <c r="C37" s="486">
        <v>13.81941</v>
      </c>
      <c r="F37" s="169"/>
      <c r="G37" s="169"/>
      <c r="H37" s="169"/>
      <c r="I37" s="169"/>
      <c r="J37" s="169"/>
      <c r="K37" s="169"/>
      <c r="M37" s="119"/>
    </row>
    <row r="38" spans="1:13" s="554" customFormat="1" ht="16.5" customHeight="1" x14ac:dyDescent="0.25">
      <c r="A38" s="378">
        <v>44409</v>
      </c>
      <c r="B38" s="486">
        <v>12.520987999999999</v>
      </c>
      <c r="C38" s="486">
        <v>13.237617999999998</v>
      </c>
      <c r="F38" s="657" t="s">
        <v>507</v>
      </c>
      <c r="G38" s="658">
        <v>17.100666</v>
      </c>
      <c r="H38" s="556">
        <v>16.712387</v>
      </c>
      <c r="I38" s="556">
        <v>20.326768000000001</v>
      </c>
      <c r="J38" s="556">
        <v>18.014703999999998</v>
      </c>
      <c r="K38" s="556">
        <v>15.848587000000002</v>
      </c>
    </row>
    <row r="39" spans="1:13" s="554" customFormat="1" ht="16.5" customHeight="1" x14ac:dyDescent="0.25">
      <c r="A39" s="378">
        <v>44440</v>
      </c>
      <c r="B39" s="486">
        <v>12.88761</v>
      </c>
      <c r="C39" s="486">
        <v>15.738948000000002</v>
      </c>
      <c r="F39" s="812" t="s">
        <v>332</v>
      </c>
      <c r="G39" s="812"/>
      <c r="H39" s="842">
        <f>(H38-G38)/G38*100</f>
        <v>-2.270548994992363</v>
      </c>
      <c r="I39" s="842">
        <f t="shared" ref="I39:K39" si="0">(I38-H38)/H38*100</f>
        <v>21.626958494917584</v>
      </c>
      <c r="J39" s="842">
        <f t="shared" si="0"/>
        <v>-11.37447920889343</v>
      </c>
      <c r="K39" s="842">
        <f t="shared" si="0"/>
        <v>-12.02416092987149</v>
      </c>
      <c r="M39" s="661">
        <f>(K38-G38)/G38*100</f>
        <v>-7.3218142498075709</v>
      </c>
    </row>
    <row r="40" spans="1:13" s="554" customFormat="1" ht="16.5" customHeight="1" x14ac:dyDescent="0.25">
      <c r="A40" s="378">
        <v>44470</v>
      </c>
      <c r="B40" s="486">
        <v>13.43267</v>
      </c>
      <c r="C40" s="486">
        <v>17.705825999999998</v>
      </c>
    </row>
    <row r="41" spans="1:13" s="554" customFormat="1" ht="16.5" customHeight="1" x14ac:dyDescent="0.25">
      <c r="A41" s="378">
        <v>44501</v>
      </c>
      <c r="B41" s="486">
        <v>13.896738000000001</v>
      </c>
      <c r="C41" s="486">
        <v>18.636672999999998</v>
      </c>
      <c r="F41" s="657" t="s">
        <v>319</v>
      </c>
      <c r="G41" s="658">
        <v>14.130782999999997</v>
      </c>
      <c r="H41" s="556">
        <v>13.731901000000001</v>
      </c>
      <c r="I41" s="556">
        <v>16.788304</v>
      </c>
      <c r="J41" s="556">
        <v>14.480218000000002</v>
      </c>
      <c r="K41" s="556">
        <v>12.922314</v>
      </c>
    </row>
    <row r="42" spans="1:13" s="554" customFormat="1" ht="16.5" customHeight="1" x14ac:dyDescent="0.25">
      <c r="A42" s="350">
        <v>44531</v>
      </c>
      <c r="B42" s="572">
        <v>13.623716</v>
      </c>
      <c r="C42" s="572">
        <v>18.298372999999998</v>
      </c>
      <c r="F42" s="812" t="s">
        <v>332</v>
      </c>
      <c r="G42" s="812"/>
      <c r="H42" s="842">
        <f>(H41-G41)/G41*100</f>
        <v>-2.822787668595554</v>
      </c>
      <c r="I42" s="842">
        <f t="shared" ref="I42" si="1">(I41-H41)/H41*100</f>
        <v>22.25768304038894</v>
      </c>
      <c r="J42" s="842">
        <f t="shared" ref="J42" si="2">(J41-I41)/I41*100</f>
        <v>-13.748178493789473</v>
      </c>
      <c r="K42" s="842">
        <f t="shared" ref="K42" si="3">(K41-J41)/J41*100</f>
        <v>-10.758843547797431</v>
      </c>
      <c r="M42" s="661">
        <f>(K41-G41)/G41*100</f>
        <v>-8.5520314054783615</v>
      </c>
    </row>
    <row r="43" spans="1:13" s="554" customFormat="1" x14ac:dyDescent="0.25">
      <c r="A43" s="378">
        <v>44562</v>
      </c>
      <c r="B43" s="486">
        <v>14.873578000000002</v>
      </c>
      <c r="C43" s="486">
        <v>19.710942000000003</v>
      </c>
    </row>
    <row r="44" spans="1:13" s="554" customFormat="1" x14ac:dyDescent="0.25">
      <c r="A44" s="378">
        <v>44593</v>
      </c>
      <c r="B44" s="486">
        <v>14.305821</v>
      </c>
      <c r="C44" s="486">
        <v>19.232627999999995</v>
      </c>
    </row>
    <row r="45" spans="1:13" s="554" customFormat="1" ht="18.75" x14ac:dyDescent="0.25">
      <c r="A45" s="378">
        <v>44621</v>
      </c>
      <c r="B45" s="486">
        <v>14.141365</v>
      </c>
      <c r="C45" s="486">
        <v>18.770731000000001</v>
      </c>
      <c r="F45" s="459" t="s">
        <v>319</v>
      </c>
      <c r="G45" s="459" t="s">
        <v>309</v>
      </c>
    </row>
    <row r="46" spans="1:13" s="554" customFormat="1" x14ac:dyDescent="0.25">
      <c r="A46" s="378">
        <v>44652</v>
      </c>
      <c r="B46" s="486">
        <v>13.101083000000001</v>
      </c>
      <c r="C46" s="486">
        <v>16.075973999999999</v>
      </c>
      <c r="F46" s="557" t="s">
        <v>282</v>
      </c>
      <c r="G46" s="557" t="s">
        <v>290</v>
      </c>
      <c r="H46" s="558"/>
      <c r="I46" s="558"/>
      <c r="J46" s="558"/>
      <c r="K46" s="558"/>
    </row>
    <row r="47" spans="1:13" x14ac:dyDescent="0.25">
      <c r="A47" s="378">
        <v>44682</v>
      </c>
      <c r="B47" s="486">
        <v>12.283994</v>
      </c>
      <c r="C47" s="486">
        <v>14.371573</v>
      </c>
      <c r="F47" s="557" t="s">
        <v>283</v>
      </c>
      <c r="G47" s="557" t="s">
        <v>291</v>
      </c>
      <c r="H47" s="558"/>
      <c r="I47" s="558"/>
      <c r="J47" s="558"/>
      <c r="K47" s="558"/>
    </row>
    <row r="48" spans="1:13" x14ac:dyDescent="0.25">
      <c r="A48" s="378">
        <v>44713</v>
      </c>
      <c r="B48" s="486">
        <v>11.953437000000001</v>
      </c>
      <c r="C48" s="486">
        <v>12.610966000000001</v>
      </c>
      <c r="F48" s="557" t="s">
        <v>284</v>
      </c>
      <c r="G48" s="557" t="s">
        <v>292</v>
      </c>
      <c r="H48" s="558"/>
      <c r="I48" s="558"/>
      <c r="J48" s="558"/>
      <c r="K48" s="558"/>
    </row>
    <row r="49" spans="1:12" x14ac:dyDescent="0.25">
      <c r="A49" s="378">
        <v>44743</v>
      </c>
      <c r="B49" s="486">
        <v>11.779676</v>
      </c>
      <c r="C49" s="486">
        <v>11.805503999999999</v>
      </c>
      <c r="F49" s="557" t="s">
        <v>285</v>
      </c>
      <c r="G49" s="557" t="s">
        <v>293</v>
      </c>
      <c r="H49" s="558"/>
      <c r="I49" s="558"/>
      <c r="J49" s="558"/>
      <c r="K49" s="558"/>
    </row>
    <row r="50" spans="1:12" x14ac:dyDescent="0.25">
      <c r="A50" s="378">
        <v>44774</v>
      </c>
      <c r="B50" s="486">
        <v>11.436076999999999</v>
      </c>
      <c r="C50" s="486">
        <v>11.885137000000002</v>
      </c>
      <c r="F50" s="557" t="s">
        <v>286</v>
      </c>
      <c r="G50" s="557" t="s">
        <v>294</v>
      </c>
      <c r="H50" s="558"/>
      <c r="I50" s="558"/>
      <c r="J50" s="558"/>
      <c r="K50" s="558"/>
      <c r="L50" s="554"/>
    </row>
    <row r="51" spans="1:12" x14ac:dyDescent="0.25">
      <c r="A51" s="378">
        <v>44805</v>
      </c>
      <c r="B51" s="486">
        <v>12.463310999999999</v>
      </c>
      <c r="C51" s="486">
        <v>15.207104000000001</v>
      </c>
      <c r="F51" s="557" t="s">
        <v>287</v>
      </c>
      <c r="G51" s="557" t="s">
        <v>295</v>
      </c>
      <c r="H51" s="558"/>
      <c r="I51" s="558"/>
      <c r="J51" s="558"/>
      <c r="K51" s="558"/>
    </row>
    <row r="52" spans="1:12" x14ac:dyDescent="0.25">
      <c r="A52" s="378">
        <v>44835</v>
      </c>
      <c r="B52" s="486">
        <v>12.476668999999999</v>
      </c>
      <c r="C52" s="486">
        <v>16.455543000000002</v>
      </c>
      <c r="F52" s="557" t="s">
        <v>288</v>
      </c>
      <c r="G52" s="557" t="s">
        <v>296</v>
      </c>
      <c r="H52" s="558"/>
      <c r="I52" s="558"/>
      <c r="J52" s="558"/>
      <c r="K52" s="558"/>
    </row>
    <row r="53" spans="1:12" x14ac:dyDescent="0.25">
      <c r="A53" s="378">
        <v>44866</v>
      </c>
      <c r="B53" s="486">
        <v>13.118315000000001</v>
      </c>
      <c r="C53" s="486">
        <v>17.598075000000001</v>
      </c>
      <c r="F53" s="557" t="s">
        <v>289</v>
      </c>
      <c r="G53" s="557" t="s">
        <v>297</v>
      </c>
      <c r="H53" s="558"/>
      <c r="I53" s="558"/>
      <c r="J53" s="558"/>
      <c r="K53" s="558"/>
    </row>
    <row r="54" spans="1:12" x14ac:dyDescent="0.25">
      <c r="A54" s="350">
        <v>44896</v>
      </c>
      <c r="B54" s="572">
        <v>13.052156999999999</v>
      </c>
      <c r="C54" s="572">
        <v>16.768624000000003</v>
      </c>
      <c r="F54" s="662" t="s">
        <v>325</v>
      </c>
      <c r="G54" s="554"/>
      <c r="H54" s="554"/>
      <c r="I54" s="554"/>
      <c r="J54" s="554"/>
      <c r="K54" s="554"/>
    </row>
  </sheetData>
  <mergeCells count="1">
    <mergeCell ref="B4:C4"/>
  </mergeCells>
  <phoneticPr fontId="84" type="noConversion"/>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9B907-A8C2-446F-BEF2-FC5EAABB5F97}">
  <sheetPr>
    <tabColor rgb="FFFF0000"/>
  </sheetPr>
  <dimension ref="A1:P36"/>
  <sheetViews>
    <sheetView showGridLines="0" zoomScale="90" zoomScaleNormal="90" workbookViewId="0">
      <selection activeCell="M14" sqref="M14"/>
    </sheetView>
  </sheetViews>
  <sheetFormatPr defaultColWidth="9.140625" defaultRowHeight="15.75" x14ac:dyDescent="0.25"/>
  <cols>
    <col min="1" max="1" width="46.5703125" style="13" customWidth="1"/>
    <col min="2" max="6" width="11.28515625" style="13" customWidth="1"/>
    <col min="7" max="7" width="14" style="13" customWidth="1"/>
    <col min="8" max="8" width="12.7109375" style="13" customWidth="1"/>
    <col min="9" max="9" width="2.42578125" style="13" customWidth="1"/>
    <col min="10" max="11" width="13.85546875" style="13" customWidth="1"/>
    <col min="12" max="16384" width="9.140625" style="13"/>
  </cols>
  <sheetData>
    <row r="1" spans="1:16" ht="21" x14ac:dyDescent="0.35">
      <c r="A1" s="16" t="str">
        <f>+'Indice-Index'!C10</f>
        <v>2.5   Ascolti giornalieri medi dei principali TG nazionali nel giorno medio da inizio anno - Avg monthly audience of main national news programs since b.y.</v>
      </c>
      <c r="B1" s="303"/>
      <c r="C1" s="303"/>
      <c r="D1" s="303"/>
      <c r="E1" s="303"/>
      <c r="F1" s="98"/>
      <c r="G1" s="98"/>
      <c r="H1" s="98"/>
      <c r="I1" s="98"/>
      <c r="J1" s="98"/>
      <c r="K1" s="98"/>
      <c r="L1" s="98"/>
      <c r="M1" s="98"/>
      <c r="N1" s="98"/>
      <c r="O1" s="98"/>
      <c r="P1" s="98"/>
    </row>
    <row r="2" spans="1:16" x14ac:dyDescent="0.25">
      <c r="A2" s="6"/>
      <c r="B2" s="6"/>
      <c r="C2" s="6"/>
      <c r="D2" s="6"/>
      <c r="E2" s="6"/>
    </row>
    <row r="3" spans="1:16" x14ac:dyDescent="0.25">
      <c r="B3" s="145"/>
      <c r="C3" s="145"/>
      <c r="D3" s="145"/>
      <c r="E3" s="145"/>
    </row>
    <row r="4" spans="1:16" x14ac:dyDescent="0.25">
      <c r="B4" s="145"/>
      <c r="C4" s="145"/>
      <c r="D4" s="145"/>
      <c r="E4" s="145"/>
    </row>
    <row r="5" spans="1:16" ht="17.25" customHeight="1" x14ac:dyDescent="0.3">
      <c r="A5" s="349" t="s">
        <v>319</v>
      </c>
      <c r="G5" s="943" t="s">
        <v>461</v>
      </c>
      <c r="H5" s="943"/>
      <c r="J5" s="943" t="s">
        <v>460</v>
      </c>
      <c r="K5" s="943"/>
    </row>
    <row r="6" spans="1:16" s="119" customFormat="1" ht="48.6" customHeight="1" x14ac:dyDescent="0.25">
      <c r="A6" s="24" t="s">
        <v>310</v>
      </c>
      <c r="B6" s="566">
        <f>+'2.1'!I47</f>
        <v>2018</v>
      </c>
      <c r="C6" s="566">
        <f>+'2.1'!J47</f>
        <v>2019</v>
      </c>
      <c r="D6" s="566">
        <f>+'2.1'!K47</f>
        <v>2020</v>
      </c>
      <c r="E6" s="566">
        <f>+'2.1'!L47</f>
        <v>2021</v>
      </c>
      <c r="F6" s="566">
        <f>+'2.1'!M47</f>
        <v>2022</v>
      </c>
      <c r="G6" s="186" t="s">
        <v>854</v>
      </c>
      <c r="H6" s="186" t="s">
        <v>855</v>
      </c>
      <c r="I6" s="664"/>
      <c r="J6" s="164" t="str">
        <f>+G6</f>
        <v>2022
vs 
2018</v>
      </c>
      <c r="K6" s="164" t="str">
        <f>+H6</f>
        <v>2022 
vs 
2021</v>
      </c>
    </row>
    <row r="7" spans="1:16" ht="17.25" customHeight="1" thickBot="1" x14ac:dyDescent="0.3">
      <c r="E7" s="451"/>
      <c r="F7" s="451"/>
      <c r="G7" s="164"/>
      <c r="H7" s="164"/>
    </row>
    <row r="8" spans="1:16" x14ac:dyDescent="0.25">
      <c r="A8" s="613" t="s">
        <v>282</v>
      </c>
      <c r="B8" s="614">
        <v>3.5282619999999998</v>
      </c>
      <c r="C8" s="614">
        <v>3.2840340000000001</v>
      </c>
      <c r="D8" s="614">
        <v>4.0645610000000003</v>
      </c>
      <c r="E8" s="614">
        <v>3.6754190000000002</v>
      </c>
      <c r="F8" s="614">
        <v>3.402587</v>
      </c>
      <c r="G8" s="627">
        <f t="shared" ref="G8:G16" si="0">(F8-B8)*1000</f>
        <v>-125.67499999999976</v>
      </c>
      <c r="H8" s="627">
        <f t="shared" ref="H8:H16" si="1">(F8-E8)*1000</f>
        <v>-272.83200000000016</v>
      </c>
      <c r="J8" s="617">
        <f t="shared" ref="J8:J16" si="2">G8/(B8*1000)*100</f>
        <v>-3.5619520319069209</v>
      </c>
      <c r="K8" s="624">
        <f t="shared" ref="K8:K16" si="3">H8/(E8*1000)*100</f>
        <v>-7.423153659487534</v>
      </c>
    </row>
    <row r="9" spans="1:16" x14ac:dyDescent="0.25">
      <c r="A9" s="610" t="s">
        <v>283</v>
      </c>
      <c r="B9" s="611">
        <v>2.1554150000000001</v>
      </c>
      <c r="C9" s="611">
        <v>1.9830559999999999</v>
      </c>
      <c r="D9" s="611">
        <v>2.3171339999999998</v>
      </c>
      <c r="E9" s="611">
        <v>1.9440310000000001</v>
      </c>
      <c r="F9" s="611">
        <v>1.7380599999999999</v>
      </c>
      <c r="G9" s="628">
        <f t="shared" si="0"/>
        <v>-417.35500000000013</v>
      </c>
      <c r="H9" s="628">
        <f t="shared" si="1"/>
        <v>-205.97100000000012</v>
      </c>
      <c r="J9" s="609">
        <f t="shared" si="2"/>
        <v>-19.363092490309299</v>
      </c>
      <c r="K9" s="625">
        <f t="shared" si="3"/>
        <v>-10.595047095442412</v>
      </c>
    </row>
    <row r="10" spans="1:16" x14ac:dyDescent="0.25">
      <c r="A10" s="610" t="s">
        <v>284</v>
      </c>
      <c r="B10" s="611">
        <v>2.4314</v>
      </c>
      <c r="C10" s="611">
        <v>2.3594789999999999</v>
      </c>
      <c r="D10" s="611">
        <v>3.0802879999999999</v>
      </c>
      <c r="E10" s="611">
        <v>2.7170719999999999</v>
      </c>
      <c r="F10" s="611">
        <v>2.2294960000000001</v>
      </c>
      <c r="G10" s="628">
        <f t="shared" si="0"/>
        <v>-201.90399999999985</v>
      </c>
      <c r="H10" s="628">
        <f t="shared" si="1"/>
        <v>-487.57599999999979</v>
      </c>
      <c r="J10" s="609">
        <f t="shared" si="2"/>
        <v>-8.3040223739409331</v>
      </c>
      <c r="K10" s="625">
        <f t="shared" si="3"/>
        <v>-17.944905398163897</v>
      </c>
    </row>
    <row r="11" spans="1:16" ht="16.5" thickBot="1" x14ac:dyDescent="0.3">
      <c r="A11" s="615" t="s">
        <v>285</v>
      </c>
      <c r="B11" s="616">
        <v>0.88961199999999996</v>
      </c>
      <c r="C11" s="616">
        <v>0.92402700000000004</v>
      </c>
      <c r="D11" s="616">
        <v>1.1454169999999999</v>
      </c>
      <c r="E11" s="616">
        <v>0.94900499999999999</v>
      </c>
      <c r="F11" s="616">
        <v>0.77912099999999995</v>
      </c>
      <c r="G11" s="629">
        <f t="shared" si="0"/>
        <v>-110.491</v>
      </c>
      <c r="H11" s="629">
        <f t="shared" si="1"/>
        <v>-169.88400000000004</v>
      </c>
      <c r="J11" s="618">
        <f t="shared" si="2"/>
        <v>-12.420133721217789</v>
      </c>
      <c r="K11" s="275">
        <f t="shared" si="3"/>
        <v>-17.901275546493437</v>
      </c>
    </row>
    <row r="12" spans="1:16" x14ac:dyDescent="0.25">
      <c r="A12" s="613" t="s">
        <v>287</v>
      </c>
      <c r="B12" s="614">
        <v>2.7710849999999998</v>
      </c>
      <c r="C12" s="614">
        <v>2.7931149999999998</v>
      </c>
      <c r="D12" s="614">
        <v>3.3532329999999999</v>
      </c>
      <c r="E12" s="614">
        <v>2.9175209999999998</v>
      </c>
      <c r="F12" s="614">
        <v>2.7866330000000001</v>
      </c>
      <c r="G12" s="627">
        <f t="shared" si="0"/>
        <v>15.548000000000339</v>
      </c>
      <c r="H12" s="627">
        <f t="shared" si="1"/>
        <v>-130.88799999999966</v>
      </c>
      <c r="J12" s="617">
        <f t="shared" si="2"/>
        <v>0.56107986582874003</v>
      </c>
      <c r="K12" s="624">
        <f t="shared" si="3"/>
        <v>-4.4862744775444527</v>
      </c>
    </row>
    <row r="13" spans="1:16" x14ac:dyDescent="0.25">
      <c r="A13" s="610" t="s">
        <v>286</v>
      </c>
      <c r="B13" s="611">
        <v>1.376546</v>
      </c>
      <c r="C13" s="611">
        <v>1.3918200000000001</v>
      </c>
      <c r="D13" s="611">
        <v>1.743441</v>
      </c>
      <c r="E13" s="611">
        <v>1.3923779999999999</v>
      </c>
      <c r="F13" s="611">
        <v>1.1551549999999999</v>
      </c>
      <c r="G13" s="628">
        <f t="shared" si="0"/>
        <v>-221.3910000000001</v>
      </c>
      <c r="H13" s="628">
        <f t="shared" si="1"/>
        <v>-237.22299999999996</v>
      </c>
      <c r="J13" s="609">
        <f t="shared" si="2"/>
        <v>-16.083080405594881</v>
      </c>
      <c r="K13" s="625">
        <f t="shared" si="3"/>
        <v>-17.037255687751458</v>
      </c>
    </row>
    <row r="14" spans="1:16" ht="16.5" thickBot="1" x14ac:dyDescent="0.3">
      <c r="A14" s="615" t="s">
        <v>288</v>
      </c>
      <c r="B14" s="616">
        <v>0.34578399999999998</v>
      </c>
      <c r="C14" s="616">
        <v>0.37654500000000002</v>
      </c>
      <c r="D14" s="616">
        <v>0.39807999999999999</v>
      </c>
      <c r="E14" s="616">
        <v>0.32297399999999998</v>
      </c>
      <c r="F14" s="616">
        <v>0.28980699999999998</v>
      </c>
      <c r="G14" s="629">
        <f t="shared" si="0"/>
        <v>-55.976999999999997</v>
      </c>
      <c r="H14" s="629">
        <f t="shared" si="1"/>
        <v>-33.167000000000002</v>
      </c>
      <c r="J14" s="618">
        <f t="shared" si="2"/>
        <v>-16.188429771186634</v>
      </c>
      <c r="K14" s="626">
        <f t="shared" si="3"/>
        <v>-10.269247679379765</v>
      </c>
    </row>
    <row r="15" spans="1:16" ht="16.5" thickBot="1" x14ac:dyDescent="0.3">
      <c r="A15" s="619" t="s">
        <v>289</v>
      </c>
      <c r="B15" s="620">
        <v>0.63267899999999999</v>
      </c>
      <c r="C15" s="620">
        <v>0.61982499999999996</v>
      </c>
      <c r="D15" s="620">
        <v>0.68615000000000004</v>
      </c>
      <c r="E15" s="620">
        <v>0.56181800000000004</v>
      </c>
      <c r="F15" s="620">
        <v>0.54145500000000002</v>
      </c>
      <c r="G15" s="630">
        <f t="shared" si="0"/>
        <v>-91.223999999999975</v>
      </c>
      <c r="H15" s="630">
        <f t="shared" si="1"/>
        <v>-20.363000000000021</v>
      </c>
      <c r="J15" s="621">
        <f t="shared" si="2"/>
        <v>-14.418686253218455</v>
      </c>
      <c r="K15" s="275">
        <f t="shared" si="3"/>
        <v>-3.6244833736192188</v>
      </c>
    </row>
    <row r="16" spans="1:16" ht="16.5" thickBot="1" x14ac:dyDescent="0.3">
      <c r="A16" s="622" t="s">
        <v>335</v>
      </c>
      <c r="B16" s="623">
        <f>+B8+B9+B10+B11+B12+B13+B14+B15</f>
        <v>14.130782999999997</v>
      </c>
      <c r="C16" s="623">
        <f>+C8+C9+C10+C11+C12+C13+C14+C15</f>
        <v>13.731901000000002</v>
      </c>
      <c r="D16" s="623">
        <f>+D8+D9+D10+D11+D12+D13+D14+D15</f>
        <v>16.788304</v>
      </c>
      <c r="E16" s="623">
        <f>+E8+E9+E10+E11+E12+E13+E14+E15</f>
        <v>14.480218000000001</v>
      </c>
      <c r="F16" s="623">
        <f>+F8+F9+F10+F11+F12+F13+F14+F15</f>
        <v>12.922314</v>
      </c>
      <c r="G16" s="631">
        <f t="shared" si="0"/>
        <v>-1208.4689999999973</v>
      </c>
      <c r="H16" s="631">
        <f t="shared" si="1"/>
        <v>-1557.9040000000007</v>
      </c>
      <c r="J16" s="621">
        <f t="shared" si="2"/>
        <v>-8.5520314054783615</v>
      </c>
      <c r="K16" s="621">
        <f t="shared" si="3"/>
        <v>-10.75884354779742</v>
      </c>
    </row>
    <row r="18" spans="1:11" ht="19.5" customHeight="1" thickBot="1" x14ac:dyDescent="0.35">
      <c r="A18" s="349" t="s">
        <v>309</v>
      </c>
      <c r="B18" s="118"/>
      <c r="C18" s="118"/>
      <c r="D18" s="118"/>
      <c r="E18" s="451"/>
      <c r="F18" s="451"/>
    </row>
    <row r="19" spans="1:11" x14ac:dyDescent="0.25">
      <c r="A19" s="613" t="s">
        <v>290</v>
      </c>
      <c r="B19" s="614">
        <v>4.9196390000000001</v>
      </c>
      <c r="C19" s="614">
        <v>4.6845160000000003</v>
      </c>
      <c r="D19" s="614">
        <v>5.6418020000000002</v>
      </c>
      <c r="E19" s="614">
        <v>5.1260139999999996</v>
      </c>
      <c r="F19" s="614">
        <v>4.6078640000000002</v>
      </c>
      <c r="G19" s="627">
        <f t="shared" ref="G19:G27" si="4">(F19-B19)*1000</f>
        <v>-311.77499999999992</v>
      </c>
      <c r="H19" s="627">
        <f t="shared" ref="H19:H27" si="5">(F19-E19)*1000</f>
        <v>-518.14999999999941</v>
      </c>
      <c r="J19" s="617">
        <f t="shared" ref="J19:J27" si="6">G19/(B19*1000)*100</f>
        <v>-6.3373552409028369</v>
      </c>
      <c r="K19" s="624">
        <f t="shared" ref="K19:K27" si="7">H19/(E19*1000)*100</f>
        <v>-10.108243949392246</v>
      </c>
    </row>
    <row r="20" spans="1:11" x14ac:dyDescent="0.25">
      <c r="A20" s="610" t="s">
        <v>291</v>
      </c>
      <c r="B20" s="611">
        <v>1.747816</v>
      </c>
      <c r="C20" s="611">
        <v>1.579907</v>
      </c>
      <c r="D20" s="611">
        <v>1.8488610000000001</v>
      </c>
      <c r="E20" s="611">
        <v>1.5630310000000001</v>
      </c>
      <c r="F20" s="611">
        <v>1.2455510000000001</v>
      </c>
      <c r="G20" s="628">
        <f t="shared" si="4"/>
        <v>-502.26499999999999</v>
      </c>
      <c r="H20" s="628">
        <f t="shared" si="5"/>
        <v>-317.47999999999996</v>
      </c>
      <c r="J20" s="609">
        <f t="shared" si="6"/>
        <v>-28.736720570128661</v>
      </c>
      <c r="K20" s="625">
        <f t="shared" si="7"/>
        <v>-20.311817232031864</v>
      </c>
    </row>
    <row r="21" spans="1:11" x14ac:dyDescent="0.25">
      <c r="A21" s="610" t="s">
        <v>292</v>
      </c>
      <c r="B21" s="611">
        <v>2.298651</v>
      </c>
      <c r="C21" s="611">
        <v>2.2909489999999999</v>
      </c>
      <c r="D21" s="611">
        <v>3.1247739999999999</v>
      </c>
      <c r="E21" s="611">
        <v>2.7802989999999999</v>
      </c>
      <c r="F21" s="611">
        <v>2.290924</v>
      </c>
      <c r="G21" s="628">
        <f t="shared" si="4"/>
        <v>-7.7270000000000394</v>
      </c>
      <c r="H21" s="628">
        <f t="shared" si="5"/>
        <v>-489.37499999999989</v>
      </c>
      <c r="J21" s="609">
        <f t="shared" si="6"/>
        <v>-0.33615368318200717</v>
      </c>
      <c r="K21" s="625">
        <f t="shared" si="7"/>
        <v>-17.601524152618115</v>
      </c>
    </row>
    <row r="22" spans="1:11" ht="16.5" thickBot="1" x14ac:dyDescent="0.3">
      <c r="A22" s="615" t="s">
        <v>293</v>
      </c>
      <c r="B22" s="616">
        <v>1.7797320000000001</v>
      </c>
      <c r="C22" s="616">
        <v>1.7562720000000001</v>
      </c>
      <c r="D22" s="616">
        <v>2.305561</v>
      </c>
      <c r="E22" s="616">
        <v>2.0934560000000002</v>
      </c>
      <c r="F22" s="616">
        <v>1.7997179999999999</v>
      </c>
      <c r="G22" s="629">
        <f t="shared" si="4"/>
        <v>19.985999999999837</v>
      </c>
      <c r="H22" s="629">
        <f t="shared" si="5"/>
        <v>-293.73800000000028</v>
      </c>
      <c r="J22" s="618">
        <f t="shared" si="6"/>
        <v>1.122978066360544</v>
      </c>
      <c r="K22" s="275">
        <f t="shared" si="7"/>
        <v>-14.031247850444444</v>
      </c>
    </row>
    <row r="23" spans="1:11" x14ac:dyDescent="0.25">
      <c r="A23" s="613" t="s">
        <v>295</v>
      </c>
      <c r="B23" s="614">
        <v>3.8215650000000001</v>
      </c>
      <c r="C23" s="614">
        <v>3.8979080000000002</v>
      </c>
      <c r="D23" s="614">
        <v>4.5784909999999996</v>
      </c>
      <c r="E23" s="614">
        <v>4.0216450000000004</v>
      </c>
      <c r="F23" s="614">
        <v>3.7121770000000001</v>
      </c>
      <c r="G23" s="627">
        <f t="shared" si="4"/>
        <v>-109.38800000000003</v>
      </c>
      <c r="H23" s="627">
        <f t="shared" si="5"/>
        <v>-309.4680000000003</v>
      </c>
      <c r="J23" s="617">
        <f t="shared" si="6"/>
        <v>-2.86238752971623</v>
      </c>
      <c r="K23" s="624">
        <f t="shared" si="7"/>
        <v>-7.6950601060014074</v>
      </c>
    </row>
    <row r="24" spans="1:11" x14ac:dyDescent="0.25">
      <c r="A24" s="610" t="s">
        <v>294</v>
      </c>
      <c r="B24" s="611">
        <v>0.73610500000000001</v>
      </c>
      <c r="C24" s="611">
        <v>0.75517999999999996</v>
      </c>
      <c r="D24" s="611">
        <v>0.92201</v>
      </c>
      <c r="E24" s="611">
        <v>0.71193799999999996</v>
      </c>
      <c r="F24" s="611">
        <v>0.54774500000000004</v>
      </c>
      <c r="G24" s="628">
        <f t="shared" si="4"/>
        <v>-188.35999999999999</v>
      </c>
      <c r="H24" s="628">
        <f t="shared" si="5"/>
        <v>-164.19299999999993</v>
      </c>
      <c r="J24" s="609">
        <f t="shared" si="6"/>
        <v>-25.588740736715547</v>
      </c>
      <c r="K24" s="625">
        <f t="shared" si="7"/>
        <v>-23.062822886262559</v>
      </c>
    </row>
    <row r="25" spans="1:11" ht="16.5" thickBot="1" x14ac:dyDescent="0.3">
      <c r="A25" s="615" t="s">
        <v>296</v>
      </c>
      <c r="B25" s="616">
        <v>0.63798100000000002</v>
      </c>
      <c r="C25" s="616">
        <v>0.58378600000000003</v>
      </c>
      <c r="D25" s="616">
        <v>0.67714200000000002</v>
      </c>
      <c r="E25" s="616">
        <v>0.62429400000000002</v>
      </c>
      <c r="F25" s="616">
        <v>0.61538300000000001</v>
      </c>
      <c r="G25" s="629">
        <f t="shared" si="4"/>
        <v>-22.598000000000006</v>
      </c>
      <c r="H25" s="629">
        <f t="shared" si="5"/>
        <v>-8.9110000000000014</v>
      </c>
      <c r="J25" s="618">
        <f t="shared" si="6"/>
        <v>-3.5421117556792456</v>
      </c>
      <c r="K25" s="626">
        <f t="shared" si="7"/>
        <v>-1.4273723598176504</v>
      </c>
    </row>
    <row r="26" spans="1:11" ht="16.5" thickBot="1" x14ac:dyDescent="0.3">
      <c r="A26" s="619" t="s">
        <v>297</v>
      </c>
      <c r="B26" s="620">
        <v>1.1591769999999999</v>
      </c>
      <c r="C26" s="620">
        <v>1.163869</v>
      </c>
      <c r="D26" s="620">
        <v>1.228127</v>
      </c>
      <c r="E26" s="620">
        <v>1.0940270000000001</v>
      </c>
      <c r="F26" s="620">
        <v>1.0292250000000001</v>
      </c>
      <c r="G26" s="630">
        <f t="shared" si="4"/>
        <v>-129.95199999999986</v>
      </c>
      <c r="H26" s="630">
        <f t="shared" si="5"/>
        <v>-64.802000000000021</v>
      </c>
      <c r="J26" s="621">
        <f t="shared" si="6"/>
        <v>-11.210712427869071</v>
      </c>
      <c r="K26" s="275">
        <f t="shared" si="7"/>
        <v>-5.9232541792844255</v>
      </c>
    </row>
    <row r="27" spans="1:11" ht="16.5" thickBot="1" x14ac:dyDescent="0.3">
      <c r="A27" s="622" t="s">
        <v>335</v>
      </c>
      <c r="B27" s="623">
        <f>+B19+B20+B21+B22+B23+B24+B25+B26</f>
        <v>17.100666</v>
      </c>
      <c r="C27" s="623">
        <f>+C19+C20+C21+C22+C23+C24+C25+C26</f>
        <v>16.712387</v>
      </c>
      <c r="D27" s="623">
        <f>+D19+D20+D21+D22+D23+D24+D25+D26</f>
        <v>20.326768000000001</v>
      </c>
      <c r="E27" s="623">
        <f>+E19+E20+E21+E22+E23+E24+E25+E26</f>
        <v>18.014703999999998</v>
      </c>
      <c r="F27" s="623">
        <f>+F19+F20+F21+F22+F23+F24+F25+F26</f>
        <v>15.848587000000002</v>
      </c>
      <c r="G27" s="631">
        <f t="shared" si="4"/>
        <v>-1252.0789999999984</v>
      </c>
      <c r="H27" s="631">
        <f t="shared" si="5"/>
        <v>-2166.1169999999961</v>
      </c>
      <c r="J27" s="621">
        <f t="shared" si="6"/>
        <v>-7.3218142498075709</v>
      </c>
      <c r="K27" s="621">
        <f t="shared" si="7"/>
        <v>-12.024160929871488</v>
      </c>
    </row>
    <row r="28" spans="1:11" x14ac:dyDescent="0.25">
      <c r="G28" s="8"/>
      <c r="H28" s="8"/>
    </row>
    <row r="29" spans="1:11" x14ac:dyDescent="0.25">
      <c r="A29" s="463" t="s">
        <v>325</v>
      </c>
      <c r="G29" s="344"/>
    </row>
    <row r="30" spans="1:11" x14ac:dyDescent="0.25">
      <c r="B30" s="359"/>
      <c r="C30" s="359"/>
      <c r="D30" s="359"/>
      <c r="E30" s="359"/>
      <c r="F30" s="359"/>
      <c r="G30" s="344"/>
    </row>
    <row r="32" spans="1:11" x14ac:dyDescent="0.25">
      <c r="G32" s="358"/>
    </row>
    <row r="33" spans="6:7" x14ac:dyDescent="0.25">
      <c r="G33" s="358"/>
    </row>
    <row r="35" spans="6:7" x14ac:dyDescent="0.25">
      <c r="F35" s="360"/>
    </row>
    <row r="36" spans="6:7" x14ac:dyDescent="0.25">
      <c r="F36" s="360"/>
    </row>
  </sheetData>
  <mergeCells count="2">
    <mergeCell ref="G5:H5"/>
    <mergeCell ref="J5:K5"/>
  </mergeCells>
  <phoneticPr fontId="84" type="noConversion"/>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374C3-5D44-4BCD-92F8-6FBEDB4B2F88}">
  <sheetPr>
    <tabColor rgb="FFFF0000"/>
  </sheetPr>
  <dimension ref="A1:V16"/>
  <sheetViews>
    <sheetView showGridLines="0" zoomScale="90" zoomScaleNormal="90" workbookViewId="0">
      <selection activeCell="D21" sqref="D21"/>
    </sheetView>
  </sheetViews>
  <sheetFormatPr defaultColWidth="9.140625" defaultRowHeight="15.75" x14ac:dyDescent="0.25"/>
  <cols>
    <col min="1" max="1" width="17.85546875" style="13" customWidth="1"/>
    <col min="2" max="6" width="12.85546875" style="13" customWidth="1"/>
    <col min="7" max="7" width="5.5703125" style="13" customWidth="1"/>
    <col min="8" max="9" width="14.7109375" style="13" customWidth="1"/>
    <col min="10" max="16" width="14" style="13" customWidth="1"/>
    <col min="17" max="22" width="10.85546875" style="13" bestFit="1" customWidth="1"/>
    <col min="23" max="16384" width="9.140625" style="13"/>
  </cols>
  <sheetData>
    <row r="1" spans="1:22" ht="21" x14ac:dyDescent="0.35">
      <c r="A1" s="16" t="str">
        <f>+'Indice-Index'!C12</f>
        <v>2.6   Copie giornaliere vendute da inizio anno  - Daily copies sold since b.y. (1/2)</v>
      </c>
      <c r="B1" s="303"/>
      <c r="C1" s="303"/>
      <c r="D1" s="303"/>
      <c r="E1" s="303"/>
      <c r="F1" s="303"/>
      <c r="G1" s="303"/>
      <c r="H1" s="98"/>
      <c r="I1" s="98"/>
      <c r="J1" s="51"/>
      <c r="K1" s="51"/>
      <c r="L1" s="51"/>
      <c r="M1" s="51"/>
      <c r="N1" s="51"/>
      <c r="O1" s="51"/>
      <c r="P1" s="51"/>
      <c r="Q1" s="51"/>
      <c r="R1" s="51"/>
      <c r="S1" s="51"/>
      <c r="T1" s="51"/>
      <c r="U1" s="51"/>
      <c r="V1" s="51"/>
    </row>
    <row r="2" spans="1:22" x14ac:dyDescent="0.25">
      <c r="A2" s="6"/>
      <c r="B2" s="6"/>
      <c r="C2" s="6"/>
      <c r="D2" s="6"/>
      <c r="E2" s="6"/>
      <c r="F2" s="6"/>
      <c r="G2" s="6"/>
      <c r="H2" s="6"/>
      <c r="I2" s="6"/>
    </row>
    <row r="3" spans="1:22" x14ac:dyDescent="0.25">
      <c r="A3" s="33"/>
      <c r="B3" s="6"/>
      <c r="C3" s="6"/>
      <c r="D3" s="6"/>
      <c r="E3" s="6"/>
      <c r="F3" s="6"/>
      <c r="G3" s="6"/>
      <c r="H3" s="6"/>
      <c r="I3" s="6"/>
    </row>
    <row r="5" spans="1:22" x14ac:dyDescent="0.25">
      <c r="G5" s="35"/>
      <c r="H5" s="944" t="s">
        <v>376</v>
      </c>
      <c r="I5" s="944"/>
    </row>
    <row r="6" spans="1:22" ht="47.25" x14ac:dyDescent="0.25">
      <c r="A6" s="239" t="s">
        <v>265</v>
      </c>
      <c r="B6" s="80" t="s">
        <v>817</v>
      </c>
      <c r="C6" s="80" t="s">
        <v>818</v>
      </c>
      <c r="D6" s="80" t="s">
        <v>819</v>
      </c>
      <c r="E6" s="80" t="s">
        <v>820</v>
      </c>
      <c r="F6" s="80" t="s">
        <v>821</v>
      </c>
      <c r="G6" s="119"/>
      <c r="H6" s="830" t="str">
        <f>+'2.5'!H6</f>
        <v>2022 
vs 
2021</v>
      </c>
      <c r="I6" s="830" t="str">
        <f>+'2.5'!G6</f>
        <v>2022
vs 
2018</v>
      </c>
    </row>
    <row r="7" spans="1:22" x14ac:dyDescent="0.25">
      <c r="H7" s="663"/>
      <c r="I7" s="663"/>
    </row>
    <row r="8" spans="1:22" x14ac:dyDescent="0.25">
      <c r="A8" s="315" t="s">
        <v>266</v>
      </c>
      <c r="B8" s="316">
        <v>2.2801399726027398</v>
      </c>
      <c r="C8" s="316">
        <v>2.0910704520547947</v>
      </c>
      <c r="D8" s="316">
        <v>1.826750762295082</v>
      </c>
      <c r="E8" s="316">
        <v>1.7001413835616439</v>
      </c>
      <c r="F8" s="316">
        <v>1.5411024712328767</v>
      </c>
      <c r="G8" s="327"/>
      <c r="H8" s="321">
        <f>(F8-E8)/E8*100</f>
        <v>-9.3544521571255999</v>
      </c>
      <c r="I8" s="321">
        <f>(F8-B8)/B8*100</f>
        <v>-32.411935681574178</v>
      </c>
    </row>
    <row r="9" spans="1:22" x14ac:dyDescent="0.25">
      <c r="H9" s="119"/>
      <c r="I9" s="119"/>
    </row>
    <row r="10" spans="1:22" x14ac:dyDescent="0.25">
      <c r="A10" s="315" t="s">
        <v>267</v>
      </c>
      <c r="B10" s="316">
        <v>1.1505846438356164</v>
      </c>
      <c r="C10" s="316">
        <v>1.0543650328767125</v>
      </c>
      <c r="D10" s="316">
        <v>0.87541936065573778</v>
      </c>
      <c r="E10" s="316">
        <v>0.81284147123287676</v>
      </c>
      <c r="F10" s="316">
        <v>0.7403926904109589</v>
      </c>
      <c r="G10" s="327"/>
      <c r="H10" s="321">
        <f t="shared" ref="H10:H11" si="0">(F10-E10)/E10*100</f>
        <v>-8.9130271259451384</v>
      </c>
      <c r="I10" s="321">
        <f t="shared" ref="I10:I11" si="1">(F10-B10)/B10*100</f>
        <v>-35.650741179478274</v>
      </c>
    </row>
    <row r="11" spans="1:22" x14ac:dyDescent="0.25">
      <c r="A11" s="315" t="s">
        <v>268</v>
      </c>
      <c r="B11" s="316">
        <v>1.1295553287671232</v>
      </c>
      <c r="C11" s="316">
        <v>1.0367054191780822</v>
      </c>
      <c r="D11" s="316">
        <v>0.95133140163934415</v>
      </c>
      <c r="E11" s="316">
        <v>0.88729991232876704</v>
      </c>
      <c r="F11" s="316">
        <v>0.80070978082191768</v>
      </c>
      <c r="G11" s="327"/>
      <c r="H11" s="321">
        <f t="shared" si="0"/>
        <v>-9.7588346740155565</v>
      </c>
      <c r="I11" s="321">
        <f t="shared" si="1"/>
        <v>-29.112832242058552</v>
      </c>
    </row>
    <row r="12" spans="1:22" x14ac:dyDescent="0.25">
      <c r="H12" s="119"/>
      <c r="I12" s="119"/>
    </row>
    <row r="13" spans="1:22" x14ac:dyDescent="0.25">
      <c r="A13" s="315" t="s">
        <v>269</v>
      </c>
      <c r="B13" s="316">
        <v>2.0942997534246572</v>
      </c>
      <c r="C13" s="316">
        <v>1.9084070136986302</v>
      </c>
      <c r="D13" s="316">
        <v>1.621043975409836</v>
      </c>
      <c r="E13" s="316">
        <v>1.4776846547945206</v>
      </c>
      <c r="F13" s="316">
        <v>1.3320016712328768</v>
      </c>
      <c r="G13" s="327"/>
      <c r="H13" s="321">
        <f t="shared" ref="H13:H14" si="2">(F13-E13)/E13*100</f>
        <v>-9.8588682699626276</v>
      </c>
      <c r="I13" s="321">
        <f t="shared" ref="I13:I14" si="3">(F13-B13)/B13*100</f>
        <v>-36.398709446689729</v>
      </c>
    </row>
    <row r="14" spans="1:22" x14ac:dyDescent="0.25">
      <c r="A14" s="315" t="s">
        <v>270</v>
      </c>
      <c r="B14" s="316">
        <v>0.18584021917808222</v>
      </c>
      <c r="C14" s="316">
        <v>0.1826634383561643</v>
      </c>
      <c r="D14" s="316">
        <v>0.20570678688524588</v>
      </c>
      <c r="E14" s="316">
        <v>0.22245672876712314</v>
      </c>
      <c r="F14" s="316">
        <v>0.20910079999999989</v>
      </c>
      <c r="G14" s="327"/>
      <c r="H14" s="321">
        <f t="shared" si="2"/>
        <v>-6.0038322244254427</v>
      </c>
      <c r="I14" s="321">
        <f t="shared" si="3"/>
        <v>12.516440695556931</v>
      </c>
    </row>
    <row r="16" spans="1:22" x14ac:dyDescent="0.25">
      <c r="A16" s="463" t="s">
        <v>324</v>
      </c>
    </row>
  </sheetData>
  <mergeCells count="1">
    <mergeCell ref="H5:I5"/>
  </mergeCells>
  <phoneticPr fontId="84" type="noConversion"/>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97EF-469F-413F-AB0C-AD25373C6492}">
  <sheetPr>
    <tabColor rgb="FFFF0000"/>
  </sheetPr>
  <dimension ref="A1:J28"/>
  <sheetViews>
    <sheetView showGridLines="0" zoomScale="90" zoomScaleNormal="90" workbookViewId="0">
      <selection activeCell="B32" sqref="B32"/>
    </sheetView>
  </sheetViews>
  <sheetFormatPr defaultColWidth="9.140625" defaultRowHeight="15.75" x14ac:dyDescent="0.25"/>
  <cols>
    <col min="1" max="1" width="28.7109375" style="24" customWidth="1"/>
    <col min="2" max="6" width="11.85546875" style="24" customWidth="1"/>
    <col min="7" max="7" width="5.85546875" style="24" customWidth="1"/>
    <col min="8" max="9" width="14.140625" style="24" customWidth="1"/>
    <col min="10" max="10" width="11.85546875" style="24" customWidth="1"/>
    <col min="11" max="11" width="11.85546875" style="24" bestFit="1" customWidth="1"/>
    <col min="12" max="16384" width="9.140625" style="24"/>
  </cols>
  <sheetData>
    <row r="1" spans="1:10" ht="21" x14ac:dyDescent="0.25">
      <c r="A1" s="317" t="str">
        <f>+'Indice-Index'!C13</f>
        <v>2.7   Copie giornaliere vendute da inizio anno  - Daily copies sold since b.y (2/2)</v>
      </c>
      <c r="B1" s="318"/>
      <c r="C1" s="318"/>
      <c r="D1" s="318"/>
      <c r="E1" s="318"/>
      <c r="F1" s="318"/>
      <c r="G1" s="318"/>
      <c r="H1" s="318"/>
      <c r="I1" s="319"/>
      <c r="J1" s="319"/>
    </row>
    <row r="2" spans="1:10" ht="15.75" customHeight="1" x14ac:dyDescent="0.25"/>
    <row r="3" spans="1:10" ht="15.75" customHeight="1" x14ac:dyDescent="0.25"/>
    <row r="4" spans="1:10" ht="18.600000000000001" customHeight="1" x14ac:dyDescent="0.25">
      <c r="A4" s="239" t="s">
        <v>338</v>
      </c>
      <c r="G4" s="119"/>
      <c r="H4" s="944" t="s">
        <v>275</v>
      </c>
      <c r="I4" s="944"/>
    </row>
    <row r="5" spans="1:10" ht="46.5" customHeight="1" x14ac:dyDescent="0.25">
      <c r="B5" s="325" t="str">
        <f>+'2.6'!B6</f>
        <v>12M18</v>
      </c>
      <c r="C5" s="325" t="str">
        <f>+'2.6'!C6</f>
        <v>12M19</v>
      </c>
      <c r="D5" s="325" t="str">
        <f>+'2.6'!D6</f>
        <v>12M20</v>
      </c>
      <c r="E5" s="325" t="str">
        <f>+'2.6'!E6</f>
        <v>12M21</v>
      </c>
      <c r="F5" s="325" t="str">
        <f>+'2.6'!F6</f>
        <v>12M22</v>
      </c>
      <c r="G5" s="325"/>
      <c r="H5" s="484" t="str">
        <f>+'2.6'!H6</f>
        <v>2022 
vs 
2021</v>
      </c>
      <c r="I5" s="484" t="str">
        <f>+'2.6'!I6</f>
        <v>2022
vs 
2018</v>
      </c>
    </row>
    <row r="6" spans="1:10" ht="18.600000000000001" customHeight="1" x14ac:dyDescent="0.25">
      <c r="A6" s="322" t="s">
        <v>273</v>
      </c>
      <c r="B6" s="119"/>
      <c r="C6" s="119"/>
      <c r="D6" s="119"/>
      <c r="E6" s="119"/>
      <c r="F6" s="119"/>
      <c r="G6" s="119"/>
      <c r="H6" s="119"/>
      <c r="I6" s="119"/>
    </row>
    <row r="7" spans="1:10" ht="18.600000000000001" customHeight="1" x14ac:dyDescent="0.25">
      <c r="A7" s="320" t="s">
        <v>336</v>
      </c>
      <c r="B7" s="323">
        <v>660.56675342465769</v>
      </c>
      <c r="C7" s="323">
        <v>608.42410410958917</v>
      </c>
      <c r="D7" s="323">
        <v>525.39509562841522</v>
      </c>
      <c r="E7" s="323">
        <v>471.74083287671237</v>
      </c>
      <c r="F7" s="323">
        <v>419.32101369863011</v>
      </c>
      <c r="G7" s="326"/>
      <c r="H7" s="321">
        <f t="shared" ref="H7" si="0">(F7-E7)/E7*100</f>
        <v>-11.111995300135908</v>
      </c>
      <c r="I7" s="321">
        <f t="shared" ref="I7" si="1">(F7-B7)/B7*100</f>
        <v>-36.52102357185062</v>
      </c>
    </row>
    <row r="8" spans="1:10" ht="18.600000000000001" customHeight="1" x14ac:dyDescent="0.25">
      <c r="A8" s="320" t="s">
        <v>337</v>
      </c>
      <c r="B8" s="399">
        <v>148.66809315068497</v>
      </c>
      <c r="C8" s="399">
        <v>136.57467397260274</v>
      </c>
      <c r="D8" s="399">
        <v>132.64605464480871</v>
      </c>
      <c r="E8" s="399">
        <v>119.77412054794523</v>
      </c>
      <c r="F8" s="399">
        <v>109.98471232876713</v>
      </c>
      <c r="G8" s="326"/>
      <c r="H8" s="321">
        <f t="shared" ref="H8:H10" si="2">(F8-E8)/E8*100</f>
        <v>-8.1732248789582442</v>
      </c>
      <c r="I8" s="321">
        <f t="shared" ref="I8:I10" si="3">(F8-B8)/B8*100</f>
        <v>-26.019961648872208</v>
      </c>
    </row>
    <row r="9" spans="1:10" ht="18.600000000000001" customHeight="1" x14ac:dyDescent="0.25">
      <c r="A9" s="320" t="s">
        <v>320</v>
      </c>
      <c r="B9" s="323">
        <v>91.804895890410947</v>
      </c>
      <c r="C9" s="323">
        <v>79.776441095890405</v>
      </c>
      <c r="D9" s="323">
        <v>67.248631147540976</v>
      </c>
      <c r="E9" s="323">
        <v>58.195249315068487</v>
      </c>
      <c r="F9" s="323">
        <v>51.285950684931507</v>
      </c>
      <c r="G9" s="326"/>
      <c r="H9" s="321">
        <f>(F9-E9)/E9*100</f>
        <v>-11.872616255547094</v>
      </c>
      <c r="I9" s="321">
        <f>(F9-B9)/B9*100</f>
        <v>-44.135930673945303</v>
      </c>
    </row>
    <row r="10" spans="1:10" ht="18.600000000000001" customHeight="1" x14ac:dyDescent="0.25">
      <c r="A10" s="320" t="s">
        <v>271</v>
      </c>
      <c r="B10" s="323">
        <v>269.31325205479453</v>
      </c>
      <c r="C10" s="323">
        <v>243.22365753424657</v>
      </c>
      <c r="D10" s="323">
        <v>157.55145081967214</v>
      </c>
      <c r="E10" s="323">
        <v>152.75090410958904</v>
      </c>
      <c r="F10" s="323">
        <v>148.2718821917808</v>
      </c>
      <c r="G10" s="326"/>
      <c r="H10" s="321">
        <f t="shared" si="2"/>
        <v>-2.9322392190849667</v>
      </c>
      <c r="I10" s="321">
        <f t="shared" si="3"/>
        <v>-44.944453694535099</v>
      </c>
    </row>
    <row r="11" spans="1:10" ht="6" customHeight="1" x14ac:dyDescent="0.25"/>
    <row r="12" spans="1:10" ht="18.600000000000001" customHeight="1" x14ac:dyDescent="0.25">
      <c r="A12" s="320" t="s">
        <v>825</v>
      </c>
      <c r="B12" s="323">
        <v>419.71314794520549</v>
      </c>
      <c r="C12" s="323">
        <v>389.7949890410959</v>
      </c>
      <c r="D12" s="323">
        <v>353.4550683060109</v>
      </c>
      <c r="E12" s="323">
        <v>329.12341643835617</v>
      </c>
      <c r="F12" s="323">
        <v>295.28217808219182</v>
      </c>
      <c r="G12" s="326"/>
      <c r="H12" s="321">
        <f>(F12-E12)/E12*100</f>
        <v>-10.282233553109315</v>
      </c>
      <c r="I12" s="321">
        <f>(F12-B12)/B12*100</f>
        <v>-29.646669510400571</v>
      </c>
    </row>
    <row r="13" spans="1:10" ht="18.600000000000001" customHeight="1" x14ac:dyDescent="0.25">
      <c r="A13" s="320" t="s">
        <v>272</v>
      </c>
      <c r="B13" s="323">
        <v>504.23361095890408</v>
      </c>
      <c r="C13" s="323">
        <v>450.61314794520558</v>
      </c>
      <c r="D13" s="323">
        <v>384.747674863388</v>
      </c>
      <c r="E13" s="323">
        <v>346.10013150684944</v>
      </c>
      <c r="F13" s="323">
        <v>307.85593424657532</v>
      </c>
      <c r="G13" s="326"/>
      <c r="H13" s="321">
        <f>(F13-E13)/E13*100</f>
        <v>-11.050038349817054</v>
      </c>
      <c r="I13" s="321">
        <f>(F13-B13)/B13*100</f>
        <v>-38.945772841059949</v>
      </c>
    </row>
    <row r="14" spans="1:10" ht="6" customHeight="1" x14ac:dyDescent="0.25"/>
    <row r="15" spans="1:10" ht="18.600000000000001" customHeight="1" x14ac:dyDescent="0.25">
      <c r="A15" s="170" t="s">
        <v>298</v>
      </c>
      <c r="B15" s="341">
        <f>SUM(B7:B13)</f>
        <v>2094.2997534246579</v>
      </c>
      <c r="C15" s="341">
        <f>SUM(C7:C13)</f>
        <v>1908.4070136986304</v>
      </c>
      <c r="D15" s="341">
        <f>SUM(D7:D13)</f>
        <v>1621.0439754098361</v>
      </c>
      <c r="E15" s="341">
        <f>SUM(E7:E13)</f>
        <v>1477.6846547945208</v>
      </c>
      <c r="F15" s="341">
        <f>SUM(F7:F13)</f>
        <v>1332.0016712328768</v>
      </c>
      <c r="G15" s="326"/>
      <c r="H15" s="321">
        <f t="shared" ref="H15" si="4">(F15-E15)/E15*100</f>
        <v>-9.8588682699626435</v>
      </c>
      <c r="I15" s="321">
        <f t="shared" ref="I15" si="5">(F15-B15)/B15*100</f>
        <v>-36.39870944668975</v>
      </c>
    </row>
    <row r="16" spans="1:10" ht="18.600000000000001" customHeight="1" x14ac:dyDescent="0.25">
      <c r="B16" s="324"/>
      <c r="C16" s="324"/>
      <c r="D16" s="324"/>
      <c r="E16" s="324"/>
      <c r="F16" s="324"/>
      <c r="G16" s="324"/>
    </row>
    <row r="17" spans="1:9" ht="18.600000000000001" customHeight="1" x14ac:dyDescent="0.25">
      <c r="A17" s="322" t="s">
        <v>274</v>
      </c>
      <c r="B17" s="324"/>
      <c r="C17" s="324"/>
      <c r="D17" s="324"/>
      <c r="E17" s="324"/>
      <c r="F17" s="324"/>
      <c r="G17" s="324"/>
      <c r="H17" s="119"/>
      <c r="I17" s="119"/>
    </row>
    <row r="18" spans="1:9" ht="18.600000000000001" customHeight="1" x14ac:dyDescent="0.25">
      <c r="A18" s="320" t="s">
        <v>336</v>
      </c>
      <c r="B18" s="323">
        <v>74.227095890410951</v>
      </c>
      <c r="C18" s="323">
        <v>74.771923287671243</v>
      </c>
      <c r="D18" s="323">
        <v>83.012669398907079</v>
      </c>
      <c r="E18" s="323">
        <v>94.805356164383554</v>
      </c>
      <c r="F18" s="323">
        <v>87.288791780821924</v>
      </c>
      <c r="G18" s="326"/>
      <c r="H18" s="321">
        <f t="shared" ref="H18" si="6">(F18-E18)/E18*100</f>
        <v>-7.9284174308976967</v>
      </c>
      <c r="I18" s="321">
        <f t="shared" ref="I18" si="7">(F18-B18)/B18*100</f>
        <v>17.596937794380764</v>
      </c>
    </row>
    <row r="19" spans="1:9" x14ac:dyDescent="0.25">
      <c r="A19" s="320" t="s">
        <v>337</v>
      </c>
      <c r="B19" s="399">
        <v>15.063249315068495</v>
      </c>
      <c r="C19" s="399">
        <v>17.011391780821921</v>
      </c>
      <c r="D19" s="399">
        <v>26.001948087431689</v>
      </c>
      <c r="E19" s="399">
        <v>31.220161643835613</v>
      </c>
      <c r="F19" s="399">
        <v>29.61610684931507</v>
      </c>
      <c r="G19" s="326"/>
      <c r="H19" s="321">
        <f t="shared" ref="H19:H21" si="8">(F19-E19)/E19*100</f>
        <v>-5.1378811321345674</v>
      </c>
      <c r="I19" s="321">
        <f t="shared" ref="I19:I21" si="9">(F19-B19)/B19*100</f>
        <v>96.611675408496694</v>
      </c>
    </row>
    <row r="20" spans="1:9" x14ac:dyDescent="0.25">
      <c r="A20" s="320" t="s">
        <v>320</v>
      </c>
      <c r="B20" s="323">
        <v>46.072178082191776</v>
      </c>
      <c r="C20" s="323">
        <v>40.146312328767124</v>
      </c>
      <c r="D20" s="323">
        <v>35.272808743169392</v>
      </c>
      <c r="E20" s="323">
        <v>28.92428493150685</v>
      </c>
      <c r="F20" s="323">
        <v>28.482652054794521</v>
      </c>
      <c r="G20" s="326"/>
      <c r="H20" s="321">
        <f>(F20-E20)/E20*100</f>
        <v>-1.5268584089740613</v>
      </c>
      <c r="I20" s="321">
        <f>(F20-B20)/B20*100</f>
        <v>-38.178195083414373</v>
      </c>
    </row>
    <row r="21" spans="1:9" x14ac:dyDescent="0.25">
      <c r="A21" s="320" t="s">
        <v>271</v>
      </c>
      <c r="B21" s="323">
        <v>8.6004684931506716</v>
      </c>
      <c r="C21" s="323">
        <v>8.0225945205479512</v>
      </c>
      <c r="D21" s="323">
        <v>6.9387049180327827</v>
      </c>
      <c r="E21" s="323">
        <v>6.4248438356164304</v>
      </c>
      <c r="F21" s="323">
        <v>5.7424000000000062</v>
      </c>
      <c r="G21" s="326"/>
      <c r="H21" s="321">
        <f t="shared" si="8"/>
        <v>-10.621952113968343</v>
      </c>
      <c r="I21" s="321">
        <f t="shared" si="9"/>
        <v>-33.23154425165098</v>
      </c>
    </row>
    <row r="22" spans="1:9" ht="6" customHeight="1" x14ac:dyDescent="0.25"/>
    <row r="23" spans="1:9" x14ac:dyDescent="0.25">
      <c r="A23" s="320" t="s">
        <v>826</v>
      </c>
      <c r="B23" s="323">
        <v>16.457317808219191</v>
      </c>
      <c r="C23" s="323">
        <v>17.355000000000008</v>
      </c>
      <c r="D23" s="323">
        <v>22.525204918032781</v>
      </c>
      <c r="E23" s="323">
        <v>25.846558904109589</v>
      </c>
      <c r="F23" s="323">
        <v>24.351208219178087</v>
      </c>
      <c r="G23" s="326"/>
      <c r="H23" s="321">
        <f>(F23-E23)/E23*100</f>
        <v>-5.785492337603757</v>
      </c>
      <c r="I23" s="321">
        <f>(F23-B23)/B23*100</f>
        <v>47.965838072450012</v>
      </c>
    </row>
    <row r="24" spans="1:9" x14ac:dyDescent="0.25">
      <c r="A24" s="320" t="s">
        <v>272</v>
      </c>
      <c r="B24" s="323">
        <v>25.419909589041115</v>
      </c>
      <c r="C24" s="323">
        <v>25.356216438356068</v>
      </c>
      <c r="D24" s="323">
        <v>31.955450819672119</v>
      </c>
      <c r="E24" s="323">
        <v>35.235523287671107</v>
      </c>
      <c r="F24" s="323">
        <v>33.619641095890273</v>
      </c>
      <c r="G24" s="326"/>
      <c r="H24" s="321">
        <f>(F24-E24)/E24*100</f>
        <v>-4.5859463433773673</v>
      </c>
      <c r="I24" s="321">
        <f>(F24-B24)/B24*100</f>
        <v>32.257123016614422</v>
      </c>
    </row>
    <row r="25" spans="1:9" ht="6" customHeight="1" x14ac:dyDescent="0.25"/>
    <row r="26" spans="1:9" x14ac:dyDescent="0.25">
      <c r="A26" s="170" t="s">
        <v>298</v>
      </c>
      <c r="B26" s="341">
        <f>B18+B19+B21+B20+B23+B24</f>
        <v>185.84021917808218</v>
      </c>
      <c r="C26" s="341">
        <f>C18+C19+C21+C20+C23+C24</f>
        <v>182.66343835616431</v>
      </c>
      <c r="D26" s="341">
        <f>D18+D19+D21+D20+D23+D24</f>
        <v>205.70678688524583</v>
      </c>
      <c r="E26" s="341">
        <f>E18+E19+E21+E20+E23+E24</f>
        <v>222.45672876712317</v>
      </c>
      <c r="F26" s="341">
        <f>F18+F19+F21+F20+F23+F24</f>
        <v>209.10079999999988</v>
      </c>
      <c r="G26" s="326"/>
      <c r="H26" s="321">
        <f>(F26-E26)/E26*100</f>
        <v>-6.0038322244254623</v>
      </c>
      <c r="I26" s="321">
        <f>(F26-B26)/B26*100</f>
        <v>12.516440695556943</v>
      </c>
    </row>
    <row r="28" spans="1:9" x14ac:dyDescent="0.2">
      <c r="A28" s="463" t="s">
        <v>324</v>
      </c>
    </row>
  </sheetData>
  <mergeCells count="1">
    <mergeCell ref="H4:I4"/>
  </mergeCells>
  <phoneticPr fontId="84" type="noConversion"/>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F75E6-B884-4672-86B4-7D411C561027}">
  <sheetPr>
    <tabColor rgb="FFFF0000"/>
  </sheetPr>
  <dimension ref="A1:N21"/>
  <sheetViews>
    <sheetView showGridLines="0" zoomScale="90" zoomScaleNormal="90" workbookViewId="0">
      <selection activeCell="D29" sqref="D29"/>
    </sheetView>
  </sheetViews>
  <sheetFormatPr defaultColWidth="9.140625" defaultRowHeight="15.75" x14ac:dyDescent="0.25"/>
  <cols>
    <col min="1" max="1" width="29.28515625" style="13" customWidth="1"/>
    <col min="2" max="2" width="19.5703125" style="13" customWidth="1"/>
    <col min="3" max="3" width="13" style="13" customWidth="1"/>
    <col min="4" max="4" width="17.5703125" style="13" customWidth="1"/>
    <col min="5" max="7" width="10.140625" style="13" customWidth="1"/>
    <col min="8" max="12" width="10.85546875" style="13" bestFit="1" customWidth="1"/>
    <col min="13" max="16384" width="9.140625" style="13"/>
  </cols>
  <sheetData>
    <row r="1" spans="1:14" ht="21" x14ac:dyDescent="0.35">
      <c r="A1" s="311" t="str">
        <f>+'Indice-Index'!C14</f>
        <v>2.8   Vendite complessive e distribuzione per principali gruppi editoriali da inizio anno - Volume sales and shares by main publishing groups since b.y.</v>
      </c>
      <c r="B1" s="380"/>
      <c r="C1" s="380"/>
      <c r="D1" s="380"/>
      <c r="E1" s="379"/>
      <c r="F1" s="379"/>
      <c r="G1" s="379"/>
      <c r="H1" s="379"/>
      <c r="I1" s="379"/>
      <c r="J1" s="379"/>
      <c r="K1" s="379"/>
      <c r="L1" s="98"/>
      <c r="M1" s="98"/>
      <c r="N1" s="98"/>
    </row>
    <row r="2" spans="1:14" x14ac:dyDescent="0.25">
      <c r="A2" s="6"/>
      <c r="B2" s="6"/>
      <c r="C2" s="6"/>
      <c r="D2" s="6"/>
      <c r="E2" s="6"/>
      <c r="F2" s="6"/>
      <c r="G2" s="6"/>
    </row>
    <row r="3" spans="1:14" x14ac:dyDescent="0.25">
      <c r="A3" s="6"/>
      <c r="B3" s="6"/>
      <c r="C3" s="6"/>
      <c r="D3" s="6"/>
      <c r="E3" s="6"/>
      <c r="F3" s="6"/>
      <c r="G3" s="6"/>
    </row>
    <row r="4" spans="1:14" s="331" customFormat="1" ht="35.1" customHeight="1" x14ac:dyDescent="0.25">
      <c r="A4" s="83"/>
      <c r="B4" s="330" t="s">
        <v>279</v>
      </c>
      <c r="C4" s="567" t="s">
        <v>822</v>
      </c>
      <c r="D4" s="945" t="s">
        <v>823</v>
      </c>
      <c r="E4" s="83"/>
      <c r="F4" s="83"/>
      <c r="G4" s="83"/>
    </row>
    <row r="5" spans="1:14" x14ac:dyDescent="0.25">
      <c r="A5"/>
      <c r="B5" s="93" t="str">
        <f>'2.7'!F5</f>
        <v>12M22</v>
      </c>
      <c r="C5" s="35" t="s">
        <v>276</v>
      </c>
      <c r="D5" s="945"/>
      <c r="E5" s="6"/>
      <c r="F5" s="6"/>
      <c r="G5" s="80"/>
    </row>
    <row r="6" spans="1:14" x14ac:dyDescent="0.25">
      <c r="A6"/>
      <c r="B6" s="93"/>
      <c r="C6" s="35"/>
      <c r="D6" s="330"/>
      <c r="E6" s="6"/>
      <c r="F6" s="6"/>
      <c r="G6" s="80"/>
    </row>
    <row r="7" spans="1:14" x14ac:dyDescent="0.25">
      <c r="A7" s="33" t="s">
        <v>118</v>
      </c>
      <c r="B7" s="142"/>
      <c r="C7" s="143"/>
      <c r="E7" s="6"/>
      <c r="F7" s="6"/>
      <c r="G7" s="80"/>
    </row>
    <row r="8" spans="1:14" x14ac:dyDescent="0.25">
      <c r="A8" s="328" t="s">
        <v>130</v>
      </c>
      <c r="B8" s="314">
        <v>20.242640848314103</v>
      </c>
      <c r="C8" s="314">
        <v>-1.4164719340950249</v>
      </c>
      <c r="D8" s="329">
        <v>-15.282528517408439</v>
      </c>
      <c r="E8" s="6"/>
      <c r="F8" s="6"/>
      <c r="G8" s="80"/>
    </row>
    <row r="9" spans="1:14" x14ac:dyDescent="0.25">
      <c r="A9" s="328" t="s">
        <v>121</v>
      </c>
      <c r="B9" s="314">
        <v>18.039255412815109</v>
      </c>
      <c r="C9" s="314">
        <v>1.4519870582356376</v>
      </c>
      <c r="D9" s="329">
        <v>-1.4196819742946256</v>
      </c>
      <c r="E9" s="6"/>
      <c r="F9" s="6"/>
      <c r="G9" s="80"/>
    </row>
    <row r="10" spans="1:14" x14ac:dyDescent="0.25">
      <c r="A10" s="328" t="s">
        <v>259</v>
      </c>
      <c r="B10" s="314">
        <v>8.7776887395407073</v>
      </c>
      <c r="C10" s="314">
        <v>0.16187104296090382</v>
      </c>
      <c r="D10" s="329">
        <v>-7.6514345346759907</v>
      </c>
      <c r="E10" s="6"/>
      <c r="F10" s="6"/>
      <c r="G10" s="80"/>
    </row>
    <row r="11" spans="1:14" x14ac:dyDescent="0.25">
      <c r="A11" s="328" t="s">
        <v>258</v>
      </c>
      <c r="B11" s="314">
        <v>8.2051573177104409</v>
      </c>
      <c r="C11" s="314">
        <v>-0.21471922100224106</v>
      </c>
      <c r="D11" s="329">
        <v>-11.666046790450139</v>
      </c>
      <c r="E11" s="6"/>
      <c r="F11" s="6"/>
      <c r="G11" s="80"/>
    </row>
    <row r="12" spans="1:14" x14ac:dyDescent="0.25">
      <c r="A12" s="328" t="s">
        <v>145</v>
      </c>
      <c r="B12" s="314">
        <v>4.7433150338796244</v>
      </c>
      <c r="C12" s="314">
        <v>8.6128948606345901E-2</v>
      </c>
      <c r="D12" s="329">
        <v>-7.6780738487216187</v>
      </c>
      <c r="E12" s="6"/>
      <c r="F12" s="6"/>
      <c r="G12" s="80"/>
    </row>
    <row r="13" spans="1:14" x14ac:dyDescent="0.25">
      <c r="A13" s="328" t="s">
        <v>260</v>
      </c>
      <c r="B13" s="314">
        <v>4.1914075239806712</v>
      </c>
      <c r="C13" s="314">
        <v>3.7290800682534098E-2</v>
      </c>
      <c r="D13" s="329">
        <v>-8.5407424608116287</v>
      </c>
      <c r="E13" s="6"/>
      <c r="F13" s="6"/>
      <c r="G13" s="80"/>
    </row>
    <row r="14" spans="1:14" x14ac:dyDescent="0.25">
      <c r="A14" s="328" t="s">
        <v>277</v>
      </c>
      <c r="B14" s="314">
        <v>35.800535123759346</v>
      </c>
      <c r="C14" s="314">
        <v>-0.10608669538815718</v>
      </c>
      <c r="D14" s="329">
        <v>-9.6222658955144045</v>
      </c>
      <c r="E14" s="6"/>
      <c r="F14" s="6"/>
      <c r="G14" s="80"/>
    </row>
    <row r="15" spans="1:14" x14ac:dyDescent="0.25">
      <c r="B15" s="6"/>
      <c r="C15" s="6"/>
      <c r="D15"/>
      <c r="E15" s="6"/>
      <c r="F15" s="6"/>
      <c r="G15" s="6"/>
    </row>
    <row r="16" spans="1:14" x14ac:dyDescent="0.25">
      <c r="A16" s="463" t="s">
        <v>324</v>
      </c>
    </row>
    <row r="17" spans="2:8" x14ac:dyDescent="0.25">
      <c r="B17" s="344"/>
    </row>
    <row r="18" spans="2:8" x14ac:dyDescent="0.25">
      <c r="B18" s="296"/>
      <c r="C18" s="297"/>
      <c r="D18" s="297"/>
      <c r="E18" s="297"/>
      <c r="F18" s="297"/>
      <c r="G18" s="297"/>
      <c r="H18" s="297"/>
    </row>
    <row r="19" spans="2:8" x14ac:dyDescent="0.25">
      <c r="B19"/>
      <c r="C19" s="298"/>
      <c r="D19" s="298"/>
      <c r="E19" s="298"/>
      <c r="F19" s="298"/>
      <c r="G19" s="298"/>
      <c r="H19" s="298"/>
    </row>
    <row r="20" spans="2:8" x14ac:dyDescent="0.25">
      <c r="B20" s="76"/>
      <c r="C20" s="298"/>
      <c r="D20" s="298"/>
      <c r="E20" s="298"/>
      <c r="F20" s="298"/>
      <c r="G20" s="298"/>
      <c r="H20" s="298"/>
    </row>
    <row r="21" spans="2:8" x14ac:dyDescent="0.25">
      <c r="B21"/>
      <c r="C21" s="299"/>
      <c r="D21" s="299"/>
      <c r="E21" s="299"/>
      <c r="F21" s="299"/>
      <c r="G21" s="299"/>
      <c r="H21" s="299"/>
    </row>
  </sheetData>
  <mergeCells count="1">
    <mergeCell ref="D4:D5"/>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E9E60-79FA-4C2B-8F66-9DB65E08843E}">
  <sheetPr>
    <tabColor rgb="FFFF0000"/>
  </sheetPr>
  <dimension ref="A1:S53"/>
  <sheetViews>
    <sheetView showGridLines="0" zoomScale="90" zoomScaleNormal="90" workbookViewId="0">
      <pane ySplit="4" topLeftCell="A29" activePane="bottomLeft" state="frozen"/>
      <selection activeCell="H30" sqref="H30"/>
      <selection pane="bottomLeft" activeCell="J50" sqref="J50"/>
    </sheetView>
  </sheetViews>
  <sheetFormatPr defaultColWidth="9.140625" defaultRowHeight="15.75" x14ac:dyDescent="0.25"/>
  <cols>
    <col min="1" max="1" width="10.7109375" style="13" customWidth="1"/>
    <col min="2" max="2" width="12.5703125" style="13" customWidth="1"/>
    <col min="3" max="3" width="12.140625" style="13" customWidth="1"/>
    <col min="4" max="4" width="32.140625" style="13" customWidth="1"/>
    <col min="5" max="7" width="13.28515625" style="13" customWidth="1"/>
    <col min="8" max="13" width="14" style="13" customWidth="1"/>
    <col min="14" max="19" width="10.85546875" style="13" bestFit="1" customWidth="1"/>
    <col min="20" max="16384" width="9.140625" style="13"/>
  </cols>
  <sheetData>
    <row r="1" spans="1:19" ht="21" x14ac:dyDescent="0.35">
      <c r="A1" s="16" t="str">
        <f>+'Indice-Index'!C16</f>
        <v xml:space="preserve">2.9   Utenti unici dei siti/app dei principali operatori - Main websites/app unique users </v>
      </c>
      <c r="B1" s="303"/>
      <c r="C1" s="303"/>
      <c r="D1" s="303"/>
      <c r="E1" s="98"/>
      <c r="F1" s="98"/>
      <c r="G1" s="98"/>
      <c r="H1" s="492"/>
      <c r="I1" s="98"/>
      <c r="J1" s="51"/>
      <c r="K1" s="51"/>
      <c r="L1" s="51"/>
      <c r="M1" s="51"/>
      <c r="N1" s="51"/>
      <c r="O1" s="51"/>
      <c r="P1" s="51"/>
      <c r="Q1" s="51"/>
      <c r="R1" s="51"/>
      <c r="S1" s="51"/>
    </row>
    <row r="2" spans="1:19" x14ac:dyDescent="0.25">
      <c r="A2" s="6"/>
      <c r="B2" s="6"/>
      <c r="C2" s="6"/>
      <c r="D2" s="6"/>
      <c r="E2" s="6"/>
      <c r="F2" s="6"/>
    </row>
    <row r="4" spans="1:19" x14ac:dyDescent="0.25">
      <c r="A4" s="312" t="s">
        <v>317</v>
      </c>
    </row>
    <row r="5" spans="1:19" x14ac:dyDescent="0.25">
      <c r="A5" s="312"/>
      <c r="D5" s="312"/>
      <c r="E5" s="190"/>
      <c r="F5" s="190"/>
      <c r="G5" s="190"/>
    </row>
    <row r="6" spans="1:19" x14ac:dyDescent="0.25">
      <c r="A6" s="383">
        <v>43466</v>
      </c>
      <c r="B6" s="352">
        <v>41.992874999999998</v>
      </c>
      <c r="C6" s="51"/>
    </row>
    <row r="7" spans="1:19" x14ac:dyDescent="0.25">
      <c r="A7" s="383">
        <v>43497</v>
      </c>
      <c r="B7" s="352">
        <v>41.616146000000001</v>
      </c>
      <c r="C7" s="51"/>
    </row>
    <row r="8" spans="1:19" x14ac:dyDescent="0.25">
      <c r="A8" s="383">
        <v>43525</v>
      </c>
      <c r="B8" s="352">
        <v>42.323006999999997</v>
      </c>
      <c r="C8" s="51"/>
    </row>
    <row r="9" spans="1:19" x14ac:dyDescent="0.25">
      <c r="A9" s="383">
        <v>43556</v>
      </c>
      <c r="B9" s="352">
        <v>41.916683999999997</v>
      </c>
      <c r="C9" s="51"/>
    </row>
    <row r="10" spans="1:19" x14ac:dyDescent="0.25">
      <c r="A10" s="383">
        <v>43586</v>
      </c>
      <c r="B10" s="352">
        <v>42.240712000000002</v>
      </c>
      <c r="C10" s="51"/>
    </row>
    <row r="11" spans="1:19" x14ac:dyDescent="0.25">
      <c r="A11" s="383">
        <v>43617</v>
      </c>
      <c r="B11" s="352">
        <v>41.331107000000003</v>
      </c>
      <c r="C11" s="51"/>
    </row>
    <row r="12" spans="1:19" x14ac:dyDescent="0.25">
      <c r="A12" s="383">
        <v>43647</v>
      </c>
      <c r="B12" s="352">
        <v>40.524585999999999</v>
      </c>
      <c r="C12" s="51"/>
    </row>
    <row r="13" spans="1:19" x14ac:dyDescent="0.25">
      <c r="A13" s="383">
        <v>43678</v>
      </c>
      <c r="B13" s="352">
        <v>40.729568999999998</v>
      </c>
      <c r="C13" s="51"/>
    </row>
    <row r="14" spans="1:19" x14ac:dyDescent="0.25">
      <c r="A14" s="383">
        <v>43709</v>
      </c>
      <c r="B14" s="352">
        <v>41.594318999999999</v>
      </c>
      <c r="C14" s="51"/>
    </row>
    <row r="15" spans="1:19" x14ac:dyDescent="0.25">
      <c r="A15" s="383">
        <v>43739</v>
      </c>
      <c r="B15" s="352">
        <v>41.873142999999999</v>
      </c>
      <c r="C15" s="51"/>
    </row>
    <row r="16" spans="1:19" x14ac:dyDescent="0.25">
      <c r="A16" s="383">
        <v>43770</v>
      </c>
      <c r="B16" s="352">
        <v>41.565874000000001</v>
      </c>
      <c r="C16" s="51"/>
    </row>
    <row r="17" spans="1:3" x14ac:dyDescent="0.25">
      <c r="A17" s="353">
        <v>43800</v>
      </c>
      <c r="B17" s="354">
        <v>41.546782</v>
      </c>
      <c r="C17" s="51"/>
    </row>
    <row r="18" spans="1:3" x14ac:dyDescent="0.25">
      <c r="A18" s="383">
        <v>43831</v>
      </c>
      <c r="B18" s="352">
        <v>43.272182000000001</v>
      </c>
      <c r="C18" s="51"/>
    </row>
    <row r="19" spans="1:3" x14ac:dyDescent="0.25">
      <c r="A19" s="383">
        <v>43862</v>
      </c>
      <c r="B19" s="352">
        <v>43.317723999999998</v>
      </c>
      <c r="C19" s="51"/>
    </row>
    <row r="20" spans="1:3" x14ac:dyDescent="0.25">
      <c r="A20" s="383">
        <v>43891</v>
      </c>
      <c r="B20" s="352">
        <v>44.739888999999998</v>
      </c>
      <c r="C20" s="51"/>
    </row>
    <row r="21" spans="1:3" x14ac:dyDescent="0.25">
      <c r="A21" s="383">
        <v>43922</v>
      </c>
      <c r="B21" s="352">
        <v>44.151803999999998</v>
      </c>
      <c r="C21" s="51"/>
    </row>
    <row r="22" spans="1:3" x14ac:dyDescent="0.25">
      <c r="A22" s="383">
        <v>43952</v>
      </c>
      <c r="B22" s="352">
        <v>44.130982000000003</v>
      </c>
      <c r="C22" s="51"/>
    </row>
    <row r="23" spans="1:3" x14ac:dyDescent="0.25">
      <c r="A23" s="383">
        <v>43983</v>
      </c>
      <c r="B23" s="352">
        <v>42.952989000000002</v>
      </c>
      <c r="C23" s="51"/>
    </row>
    <row r="24" spans="1:3" x14ac:dyDescent="0.25">
      <c r="A24" s="383">
        <v>44013</v>
      </c>
      <c r="B24" s="352">
        <v>42.061624999999999</v>
      </c>
      <c r="C24" s="51"/>
    </row>
    <row r="25" spans="1:3" x14ac:dyDescent="0.25">
      <c r="A25" s="383">
        <v>44044</v>
      </c>
      <c r="B25" s="352">
        <v>41.936124</v>
      </c>
      <c r="C25" s="51"/>
    </row>
    <row r="26" spans="1:3" x14ac:dyDescent="0.25">
      <c r="A26" s="383">
        <v>44075</v>
      </c>
      <c r="B26" s="352">
        <v>42.245092999999997</v>
      </c>
      <c r="C26" s="51"/>
    </row>
    <row r="27" spans="1:3" x14ac:dyDescent="0.25">
      <c r="A27" s="383">
        <v>44105</v>
      </c>
      <c r="B27" s="352">
        <v>44.131616999999999</v>
      </c>
      <c r="C27" s="51"/>
    </row>
    <row r="28" spans="1:3" x14ac:dyDescent="0.25">
      <c r="A28" s="383">
        <v>44136</v>
      </c>
      <c r="B28" s="352">
        <v>44.75123</v>
      </c>
      <c r="C28" s="51"/>
    </row>
    <row r="29" spans="1:3" x14ac:dyDescent="0.25">
      <c r="A29" s="353">
        <v>44166</v>
      </c>
      <c r="B29" s="354">
        <v>44.657080999999998</v>
      </c>
      <c r="C29" s="51"/>
    </row>
    <row r="30" spans="1:3" x14ac:dyDescent="0.25">
      <c r="A30" s="383">
        <v>44197</v>
      </c>
      <c r="B30" s="352">
        <v>44.525007000000002</v>
      </c>
      <c r="C30" s="51"/>
    </row>
    <row r="31" spans="1:3" x14ac:dyDescent="0.25">
      <c r="A31" s="383">
        <v>44228</v>
      </c>
      <c r="B31" s="352">
        <v>44.407611000000003</v>
      </c>
      <c r="C31" s="51"/>
    </row>
    <row r="32" spans="1:3" x14ac:dyDescent="0.25">
      <c r="A32" s="383">
        <v>44256</v>
      </c>
      <c r="B32" s="352">
        <v>44.881346000000001</v>
      </c>
      <c r="C32" s="51"/>
    </row>
    <row r="33" spans="1:8" x14ac:dyDescent="0.25">
      <c r="A33" s="383">
        <v>44287</v>
      </c>
      <c r="B33" s="352">
        <v>44.425511</v>
      </c>
      <c r="C33" s="51"/>
    </row>
    <row r="34" spans="1:8" x14ac:dyDescent="0.25">
      <c r="A34" s="383">
        <v>44317</v>
      </c>
      <c r="B34" s="352">
        <v>43.944003000000002</v>
      </c>
      <c r="C34" s="51"/>
    </row>
    <row r="35" spans="1:8" x14ac:dyDescent="0.25">
      <c r="A35" s="383">
        <v>44348</v>
      </c>
      <c r="B35" s="352">
        <v>44.545304999999999</v>
      </c>
      <c r="C35" s="51"/>
    </row>
    <row r="36" spans="1:8" x14ac:dyDescent="0.25">
      <c r="A36" s="383">
        <v>44378</v>
      </c>
      <c r="B36" s="352">
        <v>44.103985999999999</v>
      </c>
      <c r="C36" s="51"/>
    </row>
    <row r="37" spans="1:8" x14ac:dyDescent="0.25">
      <c r="A37" s="383">
        <v>44409</v>
      </c>
      <c r="B37" s="352">
        <v>43.658223</v>
      </c>
      <c r="C37" s="51"/>
    </row>
    <row r="38" spans="1:8" x14ac:dyDescent="0.25">
      <c r="A38" s="381">
        <v>44440</v>
      </c>
      <c r="B38" s="382">
        <v>44.524890999999997</v>
      </c>
      <c r="C38" s="51"/>
    </row>
    <row r="39" spans="1:8" x14ac:dyDescent="0.25">
      <c r="A39" s="381">
        <v>44471</v>
      </c>
      <c r="B39" s="382">
        <v>44.091391999999999</v>
      </c>
      <c r="C39" s="51"/>
    </row>
    <row r="40" spans="1:8" x14ac:dyDescent="0.25">
      <c r="A40" s="381">
        <v>44503</v>
      </c>
      <c r="B40" s="382">
        <v>44.346634999999999</v>
      </c>
      <c r="C40" s="51"/>
    </row>
    <row r="41" spans="1:8" x14ac:dyDescent="0.25">
      <c r="A41" s="636">
        <v>44534</v>
      </c>
      <c r="B41" s="637">
        <v>44.585620999999996</v>
      </c>
      <c r="C41" s="51"/>
      <c r="D41" s="479" t="s">
        <v>316</v>
      </c>
      <c r="E41" s="387">
        <v>43800</v>
      </c>
      <c r="F41" s="387">
        <v>44166</v>
      </c>
      <c r="G41" s="387">
        <v>44531</v>
      </c>
      <c r="H41" s="387">
        <v>44896</v>
      </c>
    </row>
    <row r="42" spans="1:8" x14ac:dyDescent="0.25">
      <c r="A42" s="383">
        <v>44562</v>
      </c>
      <c r="B42" s="352">
        <v>45.000440000000005</v>
      </c>
      <c r="C42" s="51"/>
      <c r="D42" s="398" t="s">
        <v>307</v>
      </c>
      <c r="E42" s="831">
        <v>40739</v>
      </c>
      <c r="F42" s="831">
        <v>43713</v>
      </c>
      <c r="G42" s="831">
        <v>43353</v>
      </c>
      <c r="H42" s="831">
        <v>42816</v>
      </c>
    </row>
    <row r="43" spans="1:8" x14ac:dyDescent="0.25">
      <c r="A43" s="383">
        <v>44593</v>
      </c>
      <c r="B43" s="352">
        <v>44.515167999999996</v>
      </c>
      <c r="C43" s="51"/>
      <c r="D43" s="398" t="s">
        <v>313</v>
      </c>
      <c r="E43" s="831">
        <v>37261</v>
      </c>
      <c r="F43" s="831">
        <v>40212</v>
      </c>
      <c r="G43" s="831">
        <v>38643</v>
      </c>
      <c r="H43" s="831">
        <v>39128</v>
      </c>
    </row>
    <row r="44" spans="1:8" x14ac:dyDescent="0.25">
      <c r="A44" s="383">
        <v>44621</v>
      </c>
      <c r="B44" s="352">
        <v>44.260033</v>
      </c>
      <c r="C44" s="51"/>
      <c r="D44" s="398" t="s">
        <v>301</v>
      </c>
      <c r="E44" s="831">
        <v>32656</v>
      </c>
      <c r="F44" s="831">
        <v>34861</v>
      </c>
      <c r="G44" s="831">
        <v>33078</v>
      </c>
      <c r="H44" s="831">
        <v>36536</v>
      </c>
    </row>
    <row r="45" spans="1:8" x14ac:dyDescent="0.25">
      <c r="A45" s="383">
        <v>44652</v>
      </c>
      <c r="B45" s="352">
        <v>43.997148000000003</v>
      </c>
      <c r="C45" s="51"/>
      <c r="D45" s="398" t="s">
        <v>314</v>
      </c>
      <c r="E45" s="831">
        <v>29576</v>
      </c>
      <c r="F45" s="831">
        <v>32990</v>
      </c>
      <c r="G45" s="831">
        <v>31157</v>
      </c>
      <c r="H45" s="831">
        <v>34465</v>
      </c>
    </row>
    <row r="46" spans="1:8" x14ac:dyDescent="0.25">
      <c r="A46" s="383">
        <v>44682</v>
      </c>
      <c r="B46" s="352">
        <v>44.166453000000004</v>
      </c>
      <c r="C46" s="51"/>
      <c r="D46" s="398" t="s">
        <v>340</v>
      </c>
      <c r="E46" s="831">
        <v>27376</v>
      </c>
      <c r="F46" s="831">
        <v>32171</v>
      </c>
      <c r="G46" s="831">
        <v>29868</v>
      </c>
      <c r="H46" s="831">
        <v>31471</v>
      </c>
    </row>
    <row r="47" spans="1:8" x14ac:dyDescent="0.25">
      <c r="A47" s="383">
        <v>44713</v>
      </c>
      <c r="B47" s="352">
        <v>43.827818000000001</v>
      </c>
      <c r="C47" s="51"/>
      <c r="D47" s="398" t="s">
        <v>130</v>
      </c>
      <c r="E47" s="831">
        <v>27379</v>
      </c>
      <c r="F47" s="831">
        <v>30628</v>
      </c>
      <c r="G47" s="831">
        <v>24931</v>
      </c>
      <c r="H47" s="831">
        <v>30464</v>
      </c>
    </row>
    <row r="48" spans="1:8" x14ac:dyDescent="0.25">
      <c r="A48" s="383">
        <v>44743</v>
      </c>
      <c r="B48" s="352">
        <v>43.572658000000004</v>
      </c>
      <c r="C48" s="51"/>
      <c r="D48" s="398" t="s">
        <v>827</v>
      </c>
      <c r="E48" s="831">
        <v>27126</v>
      </c>
      <c r="F48" s="831">
        <v>29088</v>
      </c>
      <c r="G48" s="831">
        <v>24335</v>
      </c>
      <c r="H48" s="831">
        <v>27655</v>
      </c>
    </row>
    <row r="49" spans="1:8" x14ac:dyDescent="0.25">
      <c r="A49" s="383">
        <v>44774</v>
      </c>
      <c r="B49" s="352">
        <v>43.339641</v>
      </c>
      <c r="C49" s="51"/>
      <c r="D49" s="398" t="s">
        <v>828</v>
      </c>
      <c r="E49" s="831">
        <v>16675</v>
      </c>
      <c r="F49" s="831">
        <v>23621</v>
      </c>
      <c r="G49" s="831">
        <v>22713</v>
      </c>
      <c r="H49" s="831">
        <v>26378</v>
      </c>
    </row>
    <row r="50" spans="1:8" x14ac:dyDescent="0.25">
      <c r="A50" s="381">
        <v>44805</v>
      </c>
      <c r="B50" s="382">
        <v>44.138095</v>
      </c>
      <c r="C50" s="51"/>
      <c r="D50" s="398" t="s">
        <v>315</v>
      </c>
      <c r="E50" s="831">
        <v>26157</v>
      </c>
      <c r="F50" s="831">
        <v>27362</v>
      </c>
      <c r="G50" s="831">
        <v>26362</v>
      </c>
      <c r="H50" s="831">
        <v>26147</v>
      </c>
    </row>
    <row r="51" spans="1:8" x14ac:dyDescent="0.25">
      <c r="A51" s="381">
        <v>44836</v>
      </c>
      <c r="B51" s="382">
        <v>43.934137999999997</v>
      </c>
      <c r="C51" s="51"/>
      <c r="D51" s="398" t="s">
        <v>1</v>
      </c>
      <c r="E51" s="831">
        <v>21377</v>
      </c>
      <c r="F51" s="831">
        <v>29439</v>
      </c>
      <c r="G51" s="831">
        <v>25199</v>
      </c>
      <c r="H51" s="831">
        <v>25078</v>
      </c>
    </row>
    <row r="52" spans="1:8" x14ac:dyDescent="0.25">
      <c r="A52" s="381">
        <v>44868</v>
      </c>
      <c r="B52" s="382">
        <v>43.828113999999999</v>
      </c>
      <c r="C52" s="51"/>
      <c r="D52" s="463" t="s">
        <v>323</v>
      </c>
    </row>
    <row r="53" spans="1:8" x14ac:dyDescent="0.25">
      <c r="A53" s="636">
        <v>44899</v>
      </c>
      <c r="B53" s="637">
        <v>43.766737999999997</v>
      </c>
      <c r="C53" s="51"/>
    </row>
  </sheetData>
  <phoneticPr fontId="84"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7300E-DE19-4439-927F-78E425A813D6}">
  <sheetPr>
    <tabColor rgb="FFFF0000"/>
  </sheetPr>
  <dimension ref="A1:K54"/>
  <sheetViews>
    <sheetView showGridLines="0" zoomScale="90" zoomScaleNormal="90" workbookViewId="0">
      <pane xSplit="1" ySplit="4" topLeftCell="B29" activePane="bottomRight" state="frozen"/>
      <selection activeCell="D49" sqref="D49"/>
      <selection pane="topRight" activeCell="D49" sqref="D49"/>
      <selection pane="bottomLeft" activeCell="D49" sqref="D49"/>
      <selection pane="bottomRight" activeCell="Q34" sqref="Q34"/>
    </sheetView>
  </sheetViews>
  <sheetFormatPr defaultColWidth="9.140625" defaultRowHeight="15.75" x14ac:dyDescent="0.25"/>
  <cols>
    <col min="1" max="1" width="10.7109375" style="13" customWidth="1"/>
    <col min="2" max="2" width="12.5703125" style="13" customWidth="1"/>
    <col min="3" max="3" width="11" style="13" customWidth="1"/>
    <col min="4" max="4" width="29" style="13" customWidth="1"/>
    <col min="5" max="10" width="11" style="13" customWidth="1"/>
    <col min="11" max="16384" width="9.140625" style="13"/>
  </cols>
  <sheetData>
    <row r="1" spans="1:11" ht="21" x14ac:dyDescent="0.35">
      <c r="A1" s="16" t="str">
        <f>+'Indice-Index'!C17</f>
        <v>2.10   Utenti unici dei siti/app di informazione generalista - General press websites/app unique users</v>
      </c>
      <c r="B1" s="16"/>
      <c r="C1" s="16"/>
      <c r="D1" s="98"/>
      <c r="E1" s="98"/>
      <c r="F1" s="343"/>
      <c r="G1" s="343"/>
      <c r="H1" s="343"/>
      <c r="I1" s="343"/>
      <c r="J1" s="343"/>
      <c r="K1" s="98"/>
    </row>
    <row r="2" spans="1:11" x14ac:dyDescent="0.25">
      <c r="E2" s="6"/>
    </row>
    <row r="3" spans="1:11" ht="11.25" customHeight="1" x14ac:dyDescent="0.25">
      <c r="F3" s="344"/>
      <c r="G3" s="344"/>
      <c r="H3" s="344"/>
      <c r="I3" s="344"/>
    </row>
    <row r="4" spans="1:11" ht="35.25" customHeight="1" x14ac:dyDescent="0.25">
      <c r="A4" s="946" t="s">
        <v>308</v>
      </c>
      <c r="B4" s="946"/>
    </row>
    <row r="5" spans="1:11" ht="12.75" customHeight="1" x14ac:dyDescent="0.25">
      <c r="A5" s="361"/>
      <c r="B5" s="361"/>
    </row>
    <row r="6" spans="1:11" ht="18" customHeight="1" x14ac:dyDescent="0.25">
      <c r="A6" s="384">
        <v>43466</v>
      </c>
      <c r="B6" s="412">
        <v>35.515000000000001</v>
      </c>
    </row>
    <row r="7" spans="1:11" x14ac:dyDescent="0.25">
      <c r="A7" s="384">
        <v>43497</v>
      </c>
      <c r="B7" s="412">
        <v>35.043999999999997</v>
      </c>
    </row>
    <row r="8" spans="1:11" x14ac:dyDescent="0.25">
      <c r="A8" s="384">
        <v>43525</v>
      </c>
      <c r="B8" s="412">
        <v>35.448</v>
      </c>
    </row>
    <row r="9" spans="1:11" x14ac:dyDescent="0.25">
      <c r="A9" s="384">
        <v>43556</v>
      </c>
      <c r="B9" s="412">
        <v>35.130000000000003</v>
      </c>
    </row>
    <row r="10" spans="1:11" x14ac:dyDescent="0.25">
      <c r="A10" s="384">
        <v>43586</v>
      </c>
      <c r="B10" s="412">
        <v>35.866999999999997</v>
      </c>
    </row>
    <row r="11" spans="1:11" x14ac:dyDescent="0.25">
      <c r="A11" s="384">
        <v>43617</v>
      </c>
      <c r="B11" s="412">
        <v>35.154000000000003</v>
      </c>
    </row>
    <row r="12" spans="1:11" x14ac:dyDescent="0.25">
      <c r="A12" s="384">
        <v>43647</v>
      </c>
      <c r="B12" s="412">
        <v>34.432000000000002</v>
      </c>
    </row>
    <row r="13" spans="1:11" x14ac:dyDescent="0.25">
      <c r="A13" s="384">
        <v>43678</v>
      </c>
      <c r="B13" s="412">
        <v>34.786000000000001</v>
      </c>
    </row>
    <row r="14" spans="1:11" x14ac:dyDescent="0.25">
      <c r="A14" s="384">
        <v>43709</v>
      </c>
      <c r="B14" s="412">
        <v>35.360999999999997</v>
      </c>
    </row>
    <row r="15" spans="1:11" x14ac:dyDescent="0.25">
      <c r="A15" s="384">
        <v>43739</v>
      </c>
      <c r="B15" s="412">
        <v>36.197000000000003</v>
      </c>
    </row>
    <row r="16" spans="1:11" x14ac:dyDescent="0.25">
      <c r="A16" s="384">
        <v>43770</v>
      </c>
      <c r="B16" s="412">
        <v>36.081000000000003</v>
      </c>
      <c r="C16" s="51"/>
    </row>
    <row r="17" spans="1:10" x14ac:dyDescent="0.25">
      <c r="A17" s="346">
        <v>43800</v>
      </c>
      <c r="B17" s="413">
        <v>35.673000000000002</v>
      </c>
      <c r="C17" s="51"/>
    </row>
    <row r="18" spans="1:10" x14ac:dyDescent="0.25">
      <c r="A18" s="384">
        <v>43831</v>
      </c>
      <c r="B18" s="412">
        <v>37.414000000000001</v>
      </c>
      <c r="C18" s="51"/>
    </row>
    <row r="19" spans="1:10" x14ac:dyDescent="0.25">
      <c r="A19" s="384">
        <v>43862</v>
      </c>
      <c r="B19" s="412">
        <v>38.234000000000002</v>
      </c>
      <c r="C19" s="51"/>
    </row>
    <row r="20" spans="1:10" x14ac:dyDescent="0.25">
      <c r="A20" s="384">
        <v>43891</v>
      </c>
      <c r="B20" s="412">
        <v>40.774000000000001</v>
      </c>
      <c r="C20" s="490"/>
    </row>
    <row r="21" spans="1:10" x14ac:dyDescent="0.25">
      <c r="A21" s="384">
        <v>43922</v>
      </c>
      <c r="B21" s="412">
        <v>39.234000000000002</v>
      </c>
      <c r="C21" s="51"/>
    </row>
    <row r="22" spans="1:10" x14ac:dyDescent="0.25">
      <c r="A22" s="384">
        <v>43952</v>
      </c>
      <c r="B22" s="412">
        <v>38.386000000000003</v>
      </c>
      <c r="C22" s="51"/>
    </row>
    <row r="23" spans="1:10" x14ac:dyDescent="0.25">
      <c r="A23" s="384">
        <v>43983</v>
      </c>
      <c r="B23" s="412">
        <v>36.664999999999999</v>
      </c>
      <c r="C23" s="51"/>
    </row>
    <row r="24" spans="1:10" ht="15.75" customHeight="1" x14ac:dyDescent="0.25">
      <c r="A24" s="384">
        <v>44013</v>
      </c>
      <c r="B24" s="412">
        <v>35.747999999999998</v>
      </c>
      <c r="C24" s="51"/>
      <c r="H24" s="355"/>
      <c r="I24" s="355"/>
      <c r="J24" s="355"/>
    </row>
    <row r="25" spans="1:10" x14ac:dyDescent="0.25">
      <c r="A25" s="384">
        <v>44044</v>
      </c>
      <c r="B25" s="412">
        <v>36.302</v>
      </c>
      <c r="C25" s="51"/>
      <c r="H25" s="355"/>
      <c r="I25" s="355"/>
      <c r="J25" s="355"/>
    </row>
    <row r="26" spans="1:10" x14ac:dyDescent="0.25">
      <c r="A26" s="384">
        <v>44075</v>
      </c>
      <c r="B26" s="412">
        <v>36.435000000000002</v>
      </c>
      <c r="C26" s="51"/>
      <c r="H26" s="355"/>
      <c r="I26" s="355"/>
      <c r="J26" s="355"/>
    </row>
    <row r="27" spans="1:10" x14ac:dyDescent="0.25">
      <c r="A27" s="384">
        <v>44105</v>
      </c>
      <c r="B27" s="412">
        <v>38.530999999999999</v>
      </c>
      <c r="C27" s="51"/>
    </row>
    <row r="28" spans="1:10" x14ac:dyDescent="0.25">
      <c r="A28" s="384">
        <v>44136</v>
      </c>
      <c r="B28" s="412">
        <v>39.481000000000002</v>
      </c>
      <c r="C28" s="51"/>
    </row>
    <row r="29" spans="1:10" x14ac:dyDescent="0.25">
      <c r="A29" s="346">
        <v>44166</v>
      </c>
      <c r="B29" s="413">
        <v>39.273000000000003</v>
      </c>
      <c r="C29" s="51"/>
    </row>
    <row r="30" spans="1:10" x14ac:dyDescent="0.25">
      <c r="A30" s="384">
        <v>44197</v>
      </c>
      <c r="B30" s="412">
        <v>39.463000000000001</v>
      </c>
      <c r="C30" s="51"/>
    </row>
    <row r="31" spans="1:10" x14ac:dyDescent="0.25">
      <c r="A31" s="384">
        <v>44228</v>
      </c>
      <c r="B31" s="412">
        <v>38.883000000000003</v>
      </c>
      <c r="C31" s="51"/>
    </row>
    <row r="32" spans="1:10" x14ac:dyDescent="0.25">
      <c r="A32" s="384">
        <v>44256</v>
      </c>
      <c r="B32" s="412">
        <v>39.893000000000001</v>
      </c>
      <c r="C32" s="490"/>
    </row>
    <row r="33" spans="1:8" x14ac:dyDescent="0.25">
      <c r="A33" s="384">
        <v>44287</v>
      </c>
      <c r="B33" s="412">
        <v>39.340000000000003</v>
      </c>
      <c r="C33" s="51"/>
    </row>
    <row r="34" spans="1:8" x14ac:dyDescent="0.25">
      <c r="A34" s="384">
        <v>44317</v>
      </c>
      <c r="B34" s="412">
        <v>38.890999999999998</v>
      </c>
      <c r="C34" s="51"/>
    </row>
    <row r="35" spans="1:8" x14ac:dyDescent="0.25">
      <c r="A35" s="384">
        <v>44348</v>
      </c>
      <c r="B35" s="412">
        <v>38.183999999999997</v>
      </c>
      <c r="C35" s="51"/>
    </row>
    <row r="36" spans="1:8" x14ac:dyDescent="0.25">
      <c r="A36" s="384">
        <v>44378</v>
      </c>
      <c r="B36" s="412">
        <v>37.854999999999997</v>
      </c>
      <c r="C36" s="51"/>
    </row>
    <row r="37" spans="1:8" x14ac:dyDescent="0.25">
      <c r="A37" s="384">
        <v>44409</v>
      </c>
      <c r="B37" s="412">
        <v>37.514000000000003</v>
      </c>
      <c r="C37" s="51"/>
    </row>
    <row r="38" spans="1:8" x14ac:dyDescent="0.25">
      <c r="A38" s="384">
        <v>44440</v>
      </c>
      <c r="B38" s="412">
        <v>37.744999999999997</v>
      </c>
      <c r="C38" s="51"/>
    </row>
    <row r="39" spans="1:8" x14ac:dyDescent="0.25">
      <c r="A39" s="384">
        <v>44470</v>
      </c>
      <c r="B39" s="412">
        <v>37.459000000000003</v>
      </c>
      <c r="C39" s="51"/>
    </row>
    <row r="40" spans="1:8" x14ac:dyDescent="0.25">
      <c r="A40" s="384">
        <v>44501</v>
      </c>
      <c r="B40" s="412">
        <v>37.188000000000002</v>
      </c>
      <c r="C40" s="51"/>
    </row>
    <row r="41" spans="1:8" x14ac:dyDescent="0.25">
      <c r="A41" s="346">
        <v>44531</v>
      </c>
      <c r="B41" s="413">
        <v>36.97</v>
      </c>
      <c r="C41" s="51"/>
      <c r="D41" s="488" t="s">
        <v>318</v>
      </c>
      <c r="E41" s="387">
        <f>+'2.9'!E41</f>
        <v>43800</v>
      </c>
      <c r="F41" s="387">
        <f>+'2.9'!F41</f>
        <v>44166</v>
      </c>
      <c r="G41" s="387">
        <f>+'2.9'!G41</f>
        <v>44531</v>
      </c>
      <c r="H41" s="387">
        <f>+'2.9'!H41</f>
        <v>44896</v>
      </c>
    </row>
    <row r="42" spans="1:8" x14ac:dyDescent="0.25">
      <c r="A42" s="384">
        <v>44562</v>
      </c>
      <c r="B42" s="412">
        <v>38.381</v>
      </c>
      <c r="C42" s="51"/>
      <c r="D42" s="315" t="s">
        <v>341</v>
      </c>
      <c r="E42" s="831">
        <v>24837</v>
      </c>
      <c r="F42" s="831">
        <v>31125</v>
      </c>
      <c r="G42" s="831">
        <v>24902</v>
      </c>
      <c r="H42" s="831">
        <v>30133</v>
      </c>
    </row>
    <row r="43" spans="1:8" x14ac:dyDescent="0.25">
      <c r="A43" s="384">
        <v>44593</v>
      </c>
      <c r="B43" s="412">
        <v>38.582999999999998</v>
      </c>
      <c r="C43" s="51"/>
      <c r="D43" s="315" t="s">
        <v>342</v>
      </c>
      <c r="E43" s="831">
        <v>22321</v>
      </c>
      <c r="F43" s="831">
        <v>26550</v>
      </c>
      <c r="G43" s="831">
        <v>20190</v>
      </c>
      <c r="H43" s="831">
        <v>29006</v>
      </c>
    </row>
    <row r="44" spans="1:8" x14ac:dyDescent="0.25">
      <c r="A44" s="384">
        <v>44621</v>
      </c>
      <c r="B44" s="412">
        <v>39.459000000000003</v>
      </c>
      <c r="C44" s="490"/>
      <c r="D44" s="315" t="s">
        <v>300</v>
      </c>
      <c r="E44" s="831">
        <v>17380</v>
      </c>
      <c r="F44" s="831">
        <v>24753</v>
      </c>
      <c r="G44" s="831">
        <v>19436</v>
      </c>
      <c r="H44" s="831">
        <v>23230</v>
      </c>
    </row>
    <row r="45" spans="1:8" x14ac:dyDescent="0.25">
      <c r="A45" s="383">
        <v>44652</v>
      </c>
      <c r="B45" s="412">
        <v>38.32</v>
      </c>
      <c r="C45" s="51"/>
      <c r="D45" s="315" t="s">
        <v>299</v>
      </c>
      <c r="E45" s="831">
        <v>17183</v>
      </c>
      <c r="F45" s="831">
        <v>26409</v>
      </c>
      <c r="G45" s="831">
        <v>21415</v>
      </c>
      <c r="H45" s="831">
        <v>21730</v>
      </c>
    </row>
    <row r="46" spans="1:8" x14ac:dyDescent="0.25">
      <c r="A46" s="383">
        <v>44682</v>
      </c>
      <c r="B46" s="412">
        <v>39.018999999999998</v>
      </c>
      <c r="D46" s="315" t="s">
        <v>343</v>
      </c>
      <c r="E46" s="831">
        <v>23078</v>
      </c>
      <c r="F46" s="831">
        <v>26144</v>
      </c>
      <c r="G46" s="831">
        <v>16077</v>
      </c>
      <c r="H46" s="831">
        <v>21197</v>
      </c>
    </row>
    <row r="47" spans="1:8" x14ac:dyDescent="0.25">
      <c r="A47" s="383">
        <v>44713</v>
      </c>
      <c r="B47" s="412">
        <v>39.445999999999998</v>
      </c>
      <c r="D47" s="315" t="s">
        <v>829</v>
      </c>
      <c r="E47" s="831">
        <v>3089</v>
      </c>
      <c r="F47" s="831">
        <v>15041</v>
      </c>
      <c r="G47" s="831">
        <v>13538</v>
      </c>
      <c r="H47" s="831">
        <v>19106</v>
      </c>
    </row>
    <row r="48" spans="1:8" x14ac:dyDescent="0.25">
      <c r="A48" s="383">
        <v>44743</v>
      </c>
      <c r="B48" s="352">
        <v>38.601999999999997</v>
      </c>
      <c r="D48" s="315" t="s">
        <v>508</v>
      </c>
      <c r="E48" s="831" t="s">
        <v>831</v>
      </c>
      <c r="F48" s="831" t="s">
        <v>831</v>
      </c>
      <c r="G48" s="831" t="s">
        <v>802</v>
      </c>
      <c r="H48" s="831">
        <v>17338</v>
      </c>
    </row>
    <row r="49" spans="1:8" x14ac:dyDescent="0.25">
      <c r="A49" s="383">
        <v>44774</v>
      </c>
      <c r="B49" s="352">
        <v>38.140999999999998</v>
      </c>
      <c r="D49" s="315" t="s">
        <v>344</v>
      </c>
      <c r="E49" s="831">
        <v>14458</v>
      </c>
      <c r="F49" s="831">
        <v>19041</v>
      </c>
      <c r="G49" s="831">
        <v>13442</v>
      </c>
      <c r="H49" s="831">
        <v>17281</v>
      </c>
    </row>
    <row r="50" spans="1:8" x14ac:dyDescent="0.25">
      <c r="A50" s="381">
        <v>44805</v>
      </c>
      <c r="B50" s="382">
        <v>39.274000000000001</v>
      </c>
      <c r="D50" s="315" t="s">
        <v>830</v>
      </c>
      <c r="E50" s="831">
        <v>10640</v>
      </c>
      <c r="F50" s="831">
        <v>14248</v>
      </c>
      <c r="G50" s="831">
        <v>12584</v>
      </c>
      <c r="H50" s="831">
        <v>14992</v>
      </c>
    </row>
    <row r="51" spans="1:8" x14ac:dyDescent="0.25">
      <c r="A51" s="381">
        <v>44836</v>
      </c>
      <c r="B51" s="382">
        <v>38.543999999999997</v>
      </c>
      <c r="D51" s="315" t="s">
        <v>509</v>
      </c>
      <c r="E51" s="831">
        <v>8051</v>
      </c>
      <c r="F51" s="831">
        <v>13659</v>
      </c>
      <c r="G51" s="831">
        <v>10288</v>
      </c>
      <c r="H51" s="831">
        <v>11173</v>
      </c>
    </row>
    <row r="52" spans="1:8" x14ac:dyDescent="0.25">
      <c r="A52" s="381">
        <v>44868</v>
      </c>
      <c r="B52" s="382">
        <v>38.335999999999999</v>
      </c>
      <c r="D52" s="670" t="s">
        <v>323</v>
      </c>
    </row>
    <row r="53" spans="1:8" x14ac:dyDescent="0.25">
      <c r="A53" s="636">
        <v>44899</v>
      </c>
      <c r="B53" s="637">
        <v>38</v>
      </c>
      <c r="D53" s="666" t="s">
        <v>833</v>
      </c>
    </row>
    <row r="54" spans="1:8" x14ac:dyDescent="0.25">
      <c r="D54" s="832" t="s">
        <v>832</v>
      </c>
    </row>
  </sheetData>
  <mergeCells count="1">
    <mergeCell ref="A4:B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sheetPr>
  <dimension ref="A1:P28"/>
  <sheetViews>
    <sheetView showGridLines="0" zoomScale="90" zoomScaleNormal="90" workbookViewId="0">
      <selection activeCell="M22" sqref="M22"/>
    </sheetView>
  </sheetViews>
  <sheetFormatPr defaultColWidth="9.140625" defaultRowHeight="15.75" x14ac:dyDescent="0.25"/>
  <cols>
    <col min="1" max="1" width="32.42578125" style="24" customWidth="1"/>
    <col min="2" max="9" width="8.42578125" style="24" customWidth="1"/>
    <col min="10" max="10" width="2.85546875" style="24" customWidth="1"/>
    <col min="11" max="11" width="20.85546875" style="24" customWidth="1"/>
    <col min="12" max="12" width="10.5703125" style="24" customWidth="1"/>
    <col min="13" max="14" width="1.28515625" style="24" customWidth="1"/>
    <col min="15" max="15" width="14.28515625" style="24" customWidth="1"/>
    <col min="16" max="16384" width="9.140625" style="24"/>
  </cols>
  <sheetData>
    <row r="1" spans="1:16" ht="21" x14ac:dyDescent="0.25">
      <c r="A1" s="191" t="str">
        <f>+'Indice-Index'!A7</f>
        <v>1.2   Accessi broadband e ultrabroadband - Broadband and ultrabroadband lines</v>
      </c>
      <c r="B1" s="401"/>
      <c r="C1" s="401"/>
      <c r="D1" s="401"/>
      <c r="E1" s="401"/>
      <c r="F1" s="401"/>
      <c r="G1" s="401"/>
      <c r="H1" s="401"/>
      <c r="I1" s="401"/>
      <c r="J1" s="401"/>
      <c r="K1" s="401"/>
      <c r="L1" s="401"/>
      <c r="M1" s="401"/>
      <c r="N1" s="401"/>
      <c r="O1" s="401"/>
      <c r="P1" s="401"/>
    </row>
    <row r="4" spans="1:16" ht="34.5" customHeight="1" x14ac:dyDescent="0.25">
      <c r="B4" s="402">
        <f>'1.1'!B4</f>
        <v>43435</v>
      </c>
      <c r="C4" s="402">
        <f>'1.1'!C4</f>
        <v>43800</v>
      </c>
      <c r="D4" s="402">
        <f>'1.1'!D4</f>
        <v>44166</v>
      </c>
      <c r="E4" s="402">
        <f>'1.1'!E4</f>
        <v>44531</v>
      </c>
      <c r="F4" s="402">
        <f>'1.1'!F4</f>
        <v>44621</v>
      </c>
      <c r="G4" s="402">
        <f>'1.1'!G4</f>
        <v>44713</v>
      </c>
      <c r="H4" s="402">
        <f>'1.1'!H4</f>
        <v>44805</v>
      </c>
      <c r="I4" s="402">
        <f>'1.1'!I4</f>
        <v>44896</v>
      </c>
      <c r="K4" s="541" t="s">
        <v>408</v>
      </c>
      <c r="L4" s="238" t="str">
        <f>'1.1'!L4</f>
        <v>12/2022 (%)</v>
      </c>
      <c r="M4" s="403"/>
      <c r="N4" s="403"/>
      <c r="O4" s="238" t="str">
        <f>'1.1'!O4</f>
        <v>Var/Chg. vs 12/2021 (p.p.)</v>
      </c>
    </row>
    <row r="5" spans="1:16" x14ac:dyDescent="0.25">
      <c r="B5" s="404" t="str">
        <f>'1.1'!B5</f>
        <v>dec-18</v>
      </c>
      <c r="C5" s="404" t="str">
        <f>'1.1'!C5</f>
        <v>dec-19</v>
      </c>
      <c r="D5" s="404" t="str">
        <f>'1.1'!D5</f>
        <v>dec-20</v>
      </c>
      <c r="E5" s="404" t="str">
        <f>'1.1'!E5</f>
        <v>dec-21</v>
      </c>
      <c r="F5" s="404">
        <f>'1.1'!F5</f>
        <v>44621</v>
      </c>
      <c r="G5" s="404" t="str">
        <f>'1.1'!G5</f>
        <v>jun-22</v>
      </c>
      <c r="H5" s="404" t="str">
        <f>'1.1'!H5</f>
        <v>sept-22</v>
      </c>
      <c r="I5" s="404" t="str">
        <f>'1.1'!I5</f>
        <v>dec-22</v>
      </c>
      <c r="L5" s="189"/>
      <c r="O5" s="189"/>
    </row>
    <row r="6" spans="1:16" x14ac:dyDescent="0.25">
      <c r="K6" s="405" t="s">
        <v>56</v>
      </c>
      <c r="L6" s="69">
        <v>40.024716389749194</v>
      </c>
      <c r="M6" s="406"/>
      <c r="N6" s="373"/>
      <c r="O6" s="69">
        <v>-1.3590887271036749</v>
      </c>
    </row>
    <row r="7" spans="1:16" x14ac:dyDescent="0.25">
      <c r="A7" s="168" t="s">
        <v>42</v>
      </c>
      <c r="J7" s="407"/>
      <c r="K7" s="405" t="s">
        <v>4</v>
      </c>
      <c r="L7" s="69">
        <v>16.815332159056055</v>
      </c>
      <c r="M7" s="406"/>
      <c r="N7" s="373"/>
      <c r="O7" s="69">
        <v>0.13175046470809448</v>
      </c>
    </row>
    <row r="8" spans="1:16" x14ac:dyDescent="0.25">
      <c r="A8" s="65" t="s">
        <v>6</v>
      </c>
      <c r="B8" s="408">
        <v>8.551154320000002</v>
      </c>
      <c r="C8" s="408">
        <v>7.1615175852705573</v>
      </c>
      <c r="D8" s="408">
        <v>5.4990316715333085</v>
      </c>
      <c r="E8" s="408">
        <v>4.0976854495333086</v>
      </c>
      <c r="F8" s="408">
        <v>3.7852053955333087</v>
      </c>
      <c r="G8" s="408">
        <v>3.4866387873041029</v>
      </c>
      <c r="H8" s="408">
        <v>3.2976319002262908</v>
      </c>
      <c r="I8" s="408">
        <v>3.0843989999999999</v>
      </c>
      <c r="J8" s="407"/>
      <c r="K8" s="405" t="s">
        <v>3</v>
      </c>
      <c r="L8" s="69">
        <v>14.428320124063729</v>
      </c>
      <c r="M8" s="406"/>
      <c r="N8" s="373"/>
      <c r="O8" s="69">
        <v>-0.28938644780307676</v>
      </c>
    </row>
    <row r="9" spans="1:16" x14ac:dyDescent="0.25">
      <c r="A9" s="65" t="s">
        <v>43</v>
      </c>
      <c r="B9" s="408">
        <v>8.6019641983488366</v>
      </c>
      <c r="C9" s="408">
        <v>10.434451347425906</v>
      </c>
      <c r="D9" s="408">
        <v>12.679036399207147</v>
      </c>
      <c r="E9" s="408">
        <v>14.588817307707926</v>
      </c>
      <c r="F9" s="408">
        <v>14.932708081609874</v>
      </c>
      <c r="G9" s="408">
        <v>15.17809446306441</v>
      </c>
      <c r="H9" s="408">
        <v>15.381696000000002</v>
      </c>
      <c r="I9" s="408">
        <v>15.511617839999998</v>
      </c>
      <c r="J9" s="407"/>
      <c r="K9" s="405" t="s">
        <v>55</v>
      </c>
      <c r="L9" s="69">
        <v>14.255660353553434</v>
      </c>
      <c r="M9" s="406"/>
      <c r="N9" s="373"/>
      <c r="O9" s="69">
        <v>0.18133082055093652</v>
      </c>
    </row>
    <row r="10" spans="1:16" x14ac:dyDescent="0.25">
      <c r="A10" s="320" t="s">
        <v>66</v>
      </c>
      <c r="B10" s="409">
        <f>+B9+B8</f>
        <v>17.15311851834884</v>
      </c>
      <c r="C10" s="409">
        <f t="shared" ref="C10:I10" si="0">+C9+C8</f>
        <v>17.595968932696465</v>
      </c>
      <c r="D10" s="409">
        <f t="shared" si="0"/>
        <v>18.178068070740455</v>
      </c>
      <c r="E10" s="409">
        <f t="shared" si="0"/>
        <v>18.686502757241236</v>
      </c>
      <c r="F10" s="409">
        <f t="shared" si="0"/>
        <v>18.717913477143185</v>
      </c>
      <c r="G10" s="409">
        <f t="shared" si="0"/>
        <v>18.664733250368513</v>
      </c>
      <c r="H10" s="409">
        <f t="shared" si="0"/>
        <v>18.679327900226291</v>
      </c>
      <c r="I10" s="409">
        <f t="shared" si="0"/>
        <v>18.596016839999997</v>
      </c>
      <c r="K10" s="405" t="s">
        <v>492</v>
      </c>
      <c r="L10" s="69">
        <v>4.519596896643808</v>
      </c>
      <c r="M10" s="406"/>
      <c r="N10" s="373"/>
      <c r="O10" s="69">
        <v>-0.94102352001648537</v>
      </c>
    </row>
    <row r="11" spans="1:16" x14ac:dyDescent="0.25">
      <c r="K11" s="405" t="s">
        <v>119</v>
      </c>
      <c r="L11" s="69">
        <v>3.3699904952333868</v>
      </c>
      <c r="M11" s="406"/>
      <c r="N11" s="373"/>
      <c r="O11" s="69">
        <v>0.23061766106834147</v>
      </c>
    </row>
    <row r="12" spans="1:16" x14ac:dyDescent="0.25">
      <c r="I12" s="407"/>
      <c r="K12" s="405" t="s">
        <v>421</v>
      </c>
      <c r="L12" s="69">
        <v>2.6073863245651911</v>
      </c>
      <c r="M12" s="406"/>
      <c r="N12" s="373"/>
      <c r="O12" s="69">
        <v>1.2391313894748126</v>
      </c>
    </row>
    <row r="13" spans="1:16" x14ac:dyDescent="0.25">
      <c r="I13" s="407"/>
      <c r="K13" s="65" t="s">
        <v>62</v>
      </c>
      <c r="L13" s="69">
        <v>3.978997257135203</v>
      </c>
      <c r="M13" s="406"/>
      <c r="N13" s="373"/>
      <c r="O13" s="69">
        <v>0.80666835912105439</v>
      </c>
    </row>
    <row r="14" spans="1:16" x14ac:dyDescent="0.25">
      <c r="E14" s="24" t="s">
        <v>842</v>
      </c>
      <c r="I14" s="407"/>
      <c r="K14" s="410" t="s">
        <v>131</v>
      </c>
      <c r="L14" s="85">
        <f>SUM(L6:L13)</f>
        <v>100</v>
      </c>
      <c r="M14" s="411"/>
      <c r="N14" s="411"/>
      <c r="O14" s="85">
        <f>SUM(O6:O13)</f>
        <v>2.4424906541753444E-15</v>
      </c>
    </row>
    <row r="15" spans="1:16" x14ac:dyDescent="0.25">
      <c r="E15" s="724" t="s">
        <v>846</v>
      </c>
      <c r="F15" s="724"/>
      <c r="G15" s="724"/>
      <c r="H15" s="724"/>
      <c r="I15" s="836">
        <f>(I10-H10)*1000</f>
        <v>-83.311060226293421</v>
      </c>
      <c r="O15" s="119"/>
    </row>
    <row r="16" spans="1:16" x14ac:dyDescent="0.25">
      <c r="E16" s="724" t="s">
        <v>847</v>
      </c>
      <c r="F16" s="724"/>
      <c r="G16" s="724"/>
      <c r="H16" s="724"/>
      <c r="I16" s="837">
        <f>I15/(H10*1000)*100</f>
        <v>-0.44600673360032483</v>
      </c>
      <c r="K16" s="24" t="s">
        <v>493</v>
      </c>
    </row>
    <row r="17" spans="5:9" x14ac:dyDescent="0.25">
      <c r="I17" s="168"/>
    </row>
    <row r="18" spans="5:9" x14ac:dyDescent="0.25">
      <c r="E18" s="24" t="s">
        <v>843</v>
      </c>
      <c r="I18" s="168"/>
    </row>
    <row r="19" spans="5:9" x14ac:dyDescent="0.25">
      <c r="E19" s="724" t="s">
        <v>846</v>
      </c>
      <c r="F19" s="724"/>
      <c r="G19" s="724"/>
      <c r="H19" s="724"/>
      <c r="I19" s="836">
        <f>(I10-E10)*1000</f>
        <v>-90.485917241238667</v>
      </c>
    </row>
    <row r="20" spans="5:9" x14ac:dyDescent="0.25">
      <c r="E20" s="724" t="s">
        <v>847</v>
      </c>
      <c r="F20" s="724"/>
      <c r="G20" s="724"/>
      <c r="H20" s="724"/>
      <c r="I20" s="837">
        <f>I19/(E10*1000)*100</f>
        <v>-0.48423141781398515</v>
      </c>
    </row>
    <row r="21" spans="5:9" x14ac:dyDescent="0.25">
      <c r="I21" s="168"/>
    </row>
    <row r="22" spans="5:9" x14ac:dyDescent="0.25">
      <c r="E22" s="24" t="s">
        <v>844</v>
      </c>
      <c r="I22" s="168"/>
    </row>
    <row r="23" spans="5:9" x14ac:dyDescent="0.25">
      <c r="E23" s="724" t="s">
        <v>846</v>
      </c>
      <c r="F23" s="724"/>
      <c r="G23" s="724"/>
      <c r="H23" s="724"/>
      <c r="I23" s="836">
        <f>(I8-E8)*1000</f>
        <v>-1013.2864495333087</v>
      </c>
    </row>
    <row r="24" spans="5:9" x14ac:dyDescent="0.25">
      <c r="E24" s="724" t="s">
        <v>847</v>
      </c>
      <c r="F24" s="724"/>
      <c r="G24" s="724"/>
      <c r="H24" s="724"/>
      <c r="I24" s="837">
        <f>I23/(E8*1000)*100</f>
        <v>-24.728263357762451</v>
      </c>
    </row>
    <row r="25" spans="5:9" x14ac:dyDescent="0.25">
      <c r="I25" s="168"/>
    </row>
    <row r="26" spans="5:9" x14ac:dyDescent="0.25">
      <c r="E26" s="24" t="s">
        <v>845</v>
      </c>
      <c r="I26" s="168"/>
    </row>
    <row r="27" spans="5:9" x14ac:dyDescent="0.25">
      <c r="E27" s="724" t="s">
        <v>846</v>
      </c>
      <c r="F27" s="724"/>
      <c r="G27" s="724"/>
      <c r="H27" s="724"/>
      <c r="I27" s="836">
        <f>(I9-E9)*1000</f>
        <v>922.80053229207226</v>
      </c>
    </row>
    <row r="28" spans="5:9" x14ac:dyDescent="0.25">
      <c r="E28" s="724" t="s">
        <v>847</v>
      </c>
      <c r="F28" s="724"/>
      <c r="G28" s="724"/>
      <c r="H28" s="724"/>
      <c r="I28" s="837">
        <f>I27/(E9*1000)*100</f>
        <v>6.3253964514622814</v>
      </c>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F5CB4-A760-4BFE-9ACD-CB8EAC344B2D}">
  <sheetPr>
    <tabColor rgb="FFFF0000"/>
  </sheetPr>
  <dimension ref="A1:I54"/>
  <sheetViews>
    <sheetView showGridLines="0" zoomScale="90" zoomScaleNormal="90" workbookViewId="0">
      <pane xSplit="1" ySplit="4" topLeftCell="B29" activePane="bottomRight" state="frozen"/>
      <selection activeCell="D49" sqref="D49"/>
      <selection pane="topRight" activeCell="D49" sqref="D49"/>
      <selection pane="bottomLeft" activeCell="D49" sqref="D49"/>
      <selection pane="bottomRight" activeCell="M49" sqref="M48:M49"/>
    </sheetView>
  </sheetViews>
  <sheetFormatPr defaultColWidth="9.140625" defaultRowHeight="15.75" x14ac:dyDescent="0.25"/>
  <cols>
    <col min="1" max="1" width="10.7109375" style="13" customWidth="1"/>
    <col min="2" max="2" width="12.5703125" style="13" customWidth="1"/>
    <col min="3" max="3" width="13.42578125" style="13" customWidth="1"/>
    <col min="4" max="4" width="28.28515625" style="13" customWidth="1"/>
    <col min="5" max="8" width="10.140625" style="13" customWidth="1"/>
    <col min="9" max="22" width="8.28515625" style="13" customWidth="1"/>
    <col min="23" max="16384" width="9.140625" style="13"/>
  </cols>
  <sheetData>
    <row r="1" spans="1:9" ht="21" x14ac:dyDescent="0.35">
      <c r="A1" s="598" t="str">
        <f>+'Indice-Index'!C18</f>
        <v>2.11 Utenti unici dei siti/app di e-commerce - E-commerce websites/app unique users</v>
      </c>
      <c r="B1" s="303"/>
      <c r="C1" s="98"/>
      <c r="D1" s="98"/>
      <c r="E1" s="98"/>
      <c r="F1" s="303"/>
      <c r="G1" s="303"/>
      <c r="H1" s="303"/>
      <c r="I1" s="98"/>
    </row>
    <row r="2" spans="1:9" ht="10.5" customHeight="1" x14ac:dyDescent="0.25">
      <c r="A2" s="51"/>
      <c r="B2" s="51"/>
      <c r="E2" s="6"/>
      <c r="F2" s="6"/>
      <c r="G2" s="6"/>
      <c r="H2" s="6"/>
    </row>
    <row r="3" spans="1:9" ht="10.5" customHeight="1" x14ac:dyDescent="0.25">
      <c r="A3" s="51"/>
      <c r="B3" s="51"/>
      <c r="F3" s="145"/>
      <c r="G3" s="145"/>
      <c r="H3" s="145"/>
    </row>
    <row r="4" spans="1:9" ht="34.5" customHeight="1" x14ac:dyDescent="0.25">
      <c r="A4" s="947" t="s">
        <v>308</v>
      </c>
      <c r="B4" s="947"/>
    </row>
    <row r="5" spans="1:9" ht="10.5" customHeight="1" x14ac:dyDescent="0.25">
      <c r="A5" s="568"/>
      <c r="B5" s="568"/>
    </row>
    <row r="6" spans="1:9" x14ac:dyDescent="0.25">
      <c r="A6" s="386">
        <v>43466</v>
      </c>
      <c r="B6" s="385">
        <v>36.097999999999999</v>
      </c>
    </row>
    <row r="7" spans="1:9" x14ac:dyDescent="0.25">
      <c r="A7" s="386">
        <v>43497</v>
      </c>
      <c r="B7" s="385">
        <v>35.404000000000003</v>
      </c>
    </row>
    <row r="8" spans="1:9" x14ac:dyDescent="0.25">
      <c r="A8" s="386">
        <v>43525</v>
      </c>
      <c r="B8" s="385">
        <v>35.741</v>
      </c>
      <c r="C8" s="490"/>
    </row>
    <row r="9" spans="1:9" x14ac:dyDescent="0.25">
      <c r="A9" s="386">
        <v>43556</v>
      </c>
      <c r="B9" s="385">
        <v>35.597000000000001</v>
      </c>
    </row>
    <row r="10" spans="1:9" x14ac:dyDescent="0.25">
      <c r="A10" s="386">
        <v>43586</v>
      </c>
      <c r="B10" s="385">
        <v>35.975000000000001</v>
      </c>
    </row>
    <row r="11" spans="1:9" x14ac:dyDescent="0.25">
      <c r="A11" s="386">
        <v>43617</v>
      </c>
      <c r="B11" s="385">
        <v>35.216999999999999</v>
      </c>
    </row>
    <row r="12" spans="1:9" x14ac:dyDescent="0.25">
      <c r="A12" s="386">
        <v>43647</v>
      </c>
      <c r="B12" s="385">
        <v>34.86</v>
      </c>
    </row>
    <row r="13" spans="1:9" x14ac:dyDescent="0.25">
      <c r="A13" s="386">
        <v>43678</v>
      </c>
      <c r="B13" s="385">
        <v>34.658999999999999</v>
      </c>
    </row>
    <row r="14" spans="1:9" x14ac:dyDescent="0.25">
      <c r="A14" s="386">
        <v>43709</v>
      </c>
      <c r="B14" s="385">
        <v>35.619</v>
      </c>
    </row>
    <row r="15" spans="1:9" x14ac:dyDescent="0.25">
      <c r="A15" s="386">
        <v>43739</v>
      </c>
      <c r="B15" s="385">
        <v>36.305999999999997</v>
      </c>
    </row>
    <row r="16" spans="1:9" x14ac:dyDescent="0.25">
      <c r="A16" s="386">
        <v>43770</v>
      </c>
      <c r="B16" s="385">
        <v>36.591999999999999</v>
      </c>
    </row>
    <row r="17" spans="1:8" x14ac:dyDescent="0.25">
      <c r="A17" s="356">
        <v>43800</v>
      </c>
      <c r="B17" s="347">
        <v>36.298000000000002</v>
      </c>
    </row>
    <row r="18" spans="1:8" x14ac:dyDescent="0.25">
      <c r="A18" s="386">
        <v>43831</v>
      </c>
      <c r="B18" s="385">
        <v>37.191000000000003</v>
      </c>
      <c r="C18" s="51"/>
    </row>
    <row r="19" spans="1:8" x14ac:dyDescent="0.25">
      <c r="A19" s="386">
        <v>43862</v>
      </c>
      <c r="B19" s="385">
        <v>37.148000000000003</v>
      </c>
      <c r="C19" s="51"/>
    </row>
    <row r="20" spans="1:8" x14ac:dyDescent="0.25">
      <c r="A20" s="386">
        <v>43891</v>
      </c>
      <c r="B20" s="385">
        <v>38.234000000000002</v>
      </c>
      <c r="C20" s="490"/>
    </row>
    <row r="21" spans="1:8" x14ac:dyDescent="0.25">
      <c r="A21" s="386">
        <v>43922</v>
      </c>
      <c r="B21" s="385">
        <v>37.537999999999997</v>
      </c>
      <c r="C21" s="51"/>
    </row>
    <row r="22" spans="1:8" x14ac:dyDescent="0.25">
      <c r="A22" s="386">
        <v>43952</v>
      </c>
      <c r="B22" s="385">
        <v>37.488</v>
      </c>
      <c r="C22" s="51"/>
    </row>
    <row r="23" spans="1:8" x14ac:dyDescent="0.25">
      <c r="A23" s="386">
        <v>43983</v>
      </c>
      <c r="B23" s="385">
        <v>36.579000000000001</v>
      </c>
      <c r="C23" s="51"/>
      <c r="D23" s="355"/>
      <c r="E23" s="342"/>
      <c r="F23" s="342"/>
      <c r="G23" s="342"/>
      <c r="H23" s="342"/>
    </row>
    <row r="24" spans="1:8" ht="17.25" customHeight="1" x14ac:dyDescent="0.25">
      <c r="A24" s="386">
        <v>44013</v>
      </c>
      <c r="B24" s="385">
        <v>35.329000000000001</v>
      </c>
      <c r="C24" s="51"/>
      <c r="D24" s="342"/>
      <c r="E24" s="342"/>
      <c r="F24" s="342"/>
      <c r="G24" s="342"/>
      <c r="H24" s="342"/>
    </row>
    <row r="25" spans="1:8" x14ac:dyDescent="0.25">
      <c r="A25" s="386">
        <v>44044</v>
      </c>
      <c r="B25" s="385">
        <v>35.755000000000003</v>
      </c>
      <c r="C25" s="51"/>
      <c r="H25" s="342"/>
    </row>
    <row r="26" spans="1:8" x14ac:dyDescent="0.25">
      <c r="A26" s="386">
        <v>44075</v>
      </c>
      <c r="B26" s="385">
        <v>35.506999999999998</v>
      </c>
      <c r="C26" s="51"/>
      <c r="H26" s="342"/>
    </row>
    <row r="27" spans="1:8" x14ac:dyDescent="0.25">
      <c r="A27" s="386">
        <v>44105</v>
      </c>
      <c r="B27" s="385">
        <v>36.851999999999997</v>
      </c>
      <c r="C27" s="51"/>
      <c r="H27" s="342"/>
    </row>
    <row r="28" spans="1:8" x14ac:dyDescent="0.25">
      <c r="A28" s="386">
        <v>44136</v>
      </c>
      <c r="B28" s="385">
        <v>38.128999999999998</v>
      </c>
      <c r="C28" s="51"/>
      <c r="H28" s="342"/>
    </row>
    <row r="29" spans="1:8" x14ac:dyDescent="0.25">
      <c r="A29" s="356">
        <v>44166</v>
      </c>
      <c r="B29" s="347">
        <v>38.344000000000001</v>
      </c>
      <c r="C29" s="51"/>
    </row>
    <row r="30" spans="1:8" x14ac:dyDescent="0.25">
      <c r="A30" s="386">
        <v>44197</v>
      </c>
      <c r="B30" s="385">
        <v>37.564999999999998</v>
      </c>
      <c r="C30" s="51"/>
    </row>
    <row r="31" spans="1:8" x14ac:dyDescent="0.25">
      <c r="A31" s="386">
        <v>44228</v>
      </c>
      <c r="B31" s="385">
        <v>37.255000000000003</v>
      </c>
      <c r="C31" s="51"/>
    </row>
    <row r="32" spans="1:8" x14ac:dyDescent="0.25">
      <c r="A32" s="386">
        <v>44256</v>
      </c>
      <c r="B32" s="385">
        <v>37.484000000000002</v>
      </c>
      <c r="C32" s="490"/>
    </row>
    <row r="33" spans="1:8" x14ac:dyDescent="0.25">
      <c r="A33" s="386">
        <v>44287</v>
      </c>
      <c r="B33" s="385">
        <v>36.966999999999999</v>
      </c>
      <c r="C33" s="51"/>
    </row>
    <row r="34" spans="1:8" x14ac:dyDescent="0.25">
      <c r="A34" s="386">
        <v>44317</v>
      </c>
      <c r="B34" s="385">
        <v>36.521000000000001</v>
      </c>
      <c r="C34" s="51"/>
    </row>
    <row r="35" spans="1:8" x14ac:dyDescent="0.25">
      <c r="A35" s="386">
        <v>44348</v>
      </c>
      <c r="B35" s="385">
        <v>37.328000000000003</v>
      </c>
      <c r="C35" s="51"/>
    </row>
    <row r="36" spans="1:8" x14ac:dyDescent="0.25">
      <c r="A36" s="386">
        <v>44378</v>
      </c>
      <c r="B36" s="385">
        <v>36.987000000000002</v>
      </c>
      <c r="C36" s="51"/>
    </row>
    <row r="37" spans="1:8" x14ac:dyDescent="0.25">
      <c r="A37" s="386">
        <v>44409</v>
      </c>
      <c r="B37" s="385">
        <v>36.682000000000002</v>
      </c>
      <c r="C37" s="51"/>
    </row>
    <row r="38" spans="1:8" x14ac:dyDescent="0.25">
      <c r="A38" s="386">
        <v>44440</v>
      </c>
      <c r="B38" s="385">
        <v>37.616</v>
      </c>
      <c r="C38" s="51"/>
    </row>
    <row r="39" spans="1:8" x14ac:dyDescent="0.25">
      <c r="A39" s="386">
        <v>44471</v>
      </c>
      <c r="B39" s="385">
        <v>36.448</v>
      </c>
      <c r="C39" s="51"/>
    </row>
    <row r="40" spans="1:8" x14ac:dyDescent="0.25">
      <c r="A40" s="386">
        <v>44503</v>
      </c>
      <c r="B40" s="385">
        <v>36.668999999999997</v>
      </c>
      <c r="C40" s="51"/>
    </row>
    <row r="41" spans="1:8" x14ac:dyDescent="0.25">
      <c r="A41" s="356">
        <v>44534</v>
      </c>
      <c r="B41" s="347">
        <v>36.460999999999999</v>
      </c>
      <c r="C41" s="51"/>
      <c r="D41" s="488" t="s">
        <v>838</v>
      </c>
      <c r="E41" s="348">
        <f>+'2.9'!E41</f>
        <v>43800</v>
      </c>
      <c r="F41" s="348">
        <f>+'2.9'!F41</f>
        <v>44166</v>
      </c>
      <c r="G41" s="348">
        <f>+'2.9'!G41</f>
        <v>44531</v>
      </c>
      <c r="H41" s="348">
        <f>+'2.9'!H41</f>
        <v>44896</v>
      </c>
    </row>
    <row r="42" spans="1:8" x14ac:dyDescent="0.25">
      <c r="A42" s="384">
        <v>44562</v>
      </c>
      <c r="B42" s="412">
        <v>36.798000000000002</v>
      </c>
      <c r="C42" s="51"/>
      <c r="D42" s="357" t="s">
        <v>301</v>
      </c>
      <c r="E42" s="831">
        <v>32616</v>
      </c>
      <c r="F42" s="831">
        <v>34827</v>
      </c>
      <c r="G42" s="831">
        <v>33001</v>
      </c>
      <c r="H42" s="831">
        <v>36500</v>
      </c>
    </row>
    <row r="43" spans="1:8" x14ac:dyDescent="0.25">
      <c r="A43" s="384">
        <v>44593</v>
      </c>
      <c r="B43" s="412">
        <v>36.43</v>
      </c>
      <c r="C43" s="51"/>
      <c r="D43" s="357" t="s">
        <v>302</v>
      </c>
      <c r="E43" s="831">
        <v>17303</v>
      </c>
      <c r="F43" s="831">
        <v>19262</v>
      </c>
      <c r="G43" s="831">
        <v>16513</v>
      </c>
      <c r="H43" s="831">
        <v>19132</v>
      </c>
    </row>
    <row r="44" spans="1:8" x14ac:dyDescent="0.25">
      <c r="A44" s="384">
        <v>44621</v>
      </c>
      <c r="B44" s="412">
        <v>37.207999999999998</v>
      </c>
      <c r="C44" s="490"/>
      <c r="D44" s="357" t="s">
        <v>303</v>
      </c>
      <c r="E44" s="831">
        <v>9883</v>
      </c>
      <c r="F44" s="831">
        <v>10246</v>
      </c>
      <c r="G44" s="831">
        <v>9465</v>
      </c>
      <c r="H44" s="831">
        <v>11268</v>
      </c>
    </row>
    <row r="45" spans="1:8" x14ac:dyDescent="0.25">
      <c r="A45" s="383">
        <v>44652</v>
      </c>
      <c r="B45" s="385">
        <v>36.915999999999997</v>
      </c>
      <c r="C45" s="51"/>
      <c r="D45" s="357" t="s">
        <v>304</v>
      </c>
      <c r="E45" s="831">
        <v>9649</v>
      </c>
      <c r="F45" s="831">
        <v>10055</v>
      </c>
      <c r="G45" s="831">
        <v>8629</v>
      </c>
      <c r="H45" s="831">
        <v>10434</v>
      </c>
    </row>
    <row r="46" spans="1:8" x14ac:dyDescent="0.25">
      <c r="A46" s="383">
        <v>44682</v>
      </c>
      <c r="B46" s="385">
        <v>37.241999999999997</v>
      </c>
      <c r="C46" s="491"/>
      <c r="D46" s="357" t="s">
        <v>305</v>
      </c>
      <c r="E46" s="831">
        <v>4290</v>
      </c>
      <c r="F46" s="831">
        <v>5182</v>
      </c>
      <c r="G46" s="831">
        <v>8072</v>
      </c>
      <c r="H46" s="831">
        <v>9691</v>
      </c>
    </row>
    <row r="47" spans="1:8" x14ac:dyDescent="0.25">
      <c r="A47" s="383">
        <v>44713</v>
      </c>
      <c r="B47" s="385">
        <v>37.258000000000003</v>
      </c>
      <c r="C47" s="491"/>
      <c r="D47" s="357" t="s">
        <v>345</v>
      </c>
      <c r="E47" s="831">
        <v>8391</v>
      </c>
      <c r="F47" s="831">
        <v>8578</v>
      </c>
      <c r="G47" s="831">
        <v>7481</v>
      </c>
      <c r="H47" s="831">
        <v>8391</v>
      </c>
    </row>
    <row r="48" spans="1:8" x14ac:dyDescent="0.25">
      <c r="A48" s="383">
        <v>44743</v>
      </c>
      <c r="B48" s="352">
        <v>38.103999999999999</v>
      </c>
      <c r="C48" s="51"/>
      <c r="D48" s="357" t="s">
        <v>510</v>
      </c>
      <c r="E48" s="831">
        <v>6316</v>
      </c>
      <c r="F48" s="831">
        <v>8967</v>
      </c>
      <c r="G48" s="831">
        <v>7001</v>
      </c>
      <c r="H48" s="831">
        <v>7883</v>
      </c>
    </row>
    <row r="49" spans="1:8" x14ac:dyDescent="0.25">
      <c r="A49" s="383">
        <v>44774</v>
      </c>
      <c r="B49" s="352">
        <v>37.814</v>
      </c>
      <c r="D49" s="357" t="s">
        <v>346</v>
      </c>
      <c r="E49" s="831">
        <v>7589</v>
      </c>
      <c r="F49" s="831">
        <v>9116</v>
      </c>
      <c r="G49" s="831">
        <v>7299</v>
      </c>
      <c r="H49" s="831">
        <v>7280</v>
      </c>
    </row>
    <row r="50" spans="1:8" x14ac:dyDescent="0.25">
      <c r="A50" s="381">
        <v>44805</v>
      </c>
      <c r="B50" s="382">
        <v>38.064</v>
      </c>
      <c r="D50" s="357" t="s">
        <v>306</v>
      </c>
      <c r="E50" s="831">
        <v>7399</v>
      </c>
      <c r="F50" s="831">
        <v>7122</v>
      </c>
      <c r="G50" s="831">
        <v>6465</v>
      </c>
      <c r="H50" s="831">
        <v>7201</v>
      </c>
    </row>
    <row r="51" spans="1:8" x14ac:dyDescent="0.25">
      <c r="A51" s="381">
        <v>44836</v>
      </c>
      <c r="B51" s="382">
        <v>38.000999999999998</v>
      </c>
      <c r="D51" s="357" t="s">
        <v>834</v>
      </c>
      <c r="E51" s="831">
        <v>1568</v>
      </c>
      <c r="F51" s="831">
        <v>2095</v>
      </c>
      <c r="G51" s="831">
        <v>3275</v>
      </c>
      <c r="H51" s="831">
        <v>6358</v>
      </c>
    </row>
    <row r="52" spans="1:8" x14ac:dyDescent="0.25">
      <c r="A52" s="381">
        <v>44868</v>
      </c>
      <c r="B52" s="382">
        <v>38.326000000000001</v>
      </c>
      <c r="D52" s="463" t="s">
        <v>323</v>
      </c>
    </row>
    <row r="53" spans="1:8" x14ac:dyDescent="0.25">
      <c r="A53" s="636">
        <v>44899</v>
      </c>
      <c r="B53" s="637">
        <v>38.277000000000001</v>
      </c>
    </row>
    <row r="54" spans="1:8" x14ac:dyDescent="0.25">
      <c r="D54" s="832" t="s">
        <v>835</v>
      </c>
    </row>
  </sheetData>
  <mergeCells count="1">
    <mergeCell ref="A4:B4"/>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625FA-1234-4C5E-AEE8-16C2BE420D23}">
  <sheetPr>
    <tabColor rgb="FFFF0000"/>
  </sheetPr>
  <dimension ref="A1:T53"/>
  <sheetViews>
    <sheetView showGridLines="0" zoomScale="90" zoomScaleNormal="90" workbookViewId="0">
      <pane xSplit="1" ySplit="4" topLeftCell="B29" activePane="bottomRight" state="frozen"/>
      <selection activeCell="D49" sqref="D49"/>
      <selection pane="topRight" activeCell="D49" sqref="D49"/>
      <selection pane="bottomLeft" activeCell="D49" sqref="D49"/>
      <selection pane="bottomRight" activeCell="H34" sqref="H34"/>
    </sheetView>
  </sheetViews>
  <sheetFormatPr defaultColWidth="9.140625" defaultRowHeight="15.75" x14ac:dyDescent="0.25"/>
  <cols>
    <col min="1" max="1" width="10.7109375" style="119" customWidth="1"/>
    <col min="2" max="2" width="12.5703125" style="119" customWidth="1"/>
    <col min="3" max="3" width="12.140625" style="119" customWidth="1"/>
    <col min="4" max="4" width="44" style="119" customWidth="1"/>
    <col min="5" max="5" width="13" style="119" customWidth="1"/>
    <col min="6" max="8" width="8.7109375" style="119" customWidth="1"/>
    <col min="9" max="9" width="15.28515625" style="119" customWidth="1"/>
    <col min="10" max="10" width="26.140625" style="119" customWidth="1"/>
    <col min="11" max="11" width="16.42578125" style="119" customWidth="1"/>
    <col min="12" max="12" width="2.28515625" style="119" customWidth="1"/>
    <col min="13" max="13" width="26.140625" style="119" customWidth="1"/>
    <col min="14" max="14" width="16.42578125" style="119" customWidth="1"/>
    <col min="15" max="20" width="10.85546875" style="119" bestFit="1" customWidth="1"/>
    <col min="21" max="16384" width="9.140625" style="119"/>
  </cols>
  <sheetData>
    <row r="1" spans="1:20" ht="21" x14ac:dyDescent="0.25">
      <c r="A1" s="317" t="str">
        <f>+'Indice-Index'!C19</f>
        <v>2.12 Utenti unici delle piattaforme di servizi VOD a pagamento - Pay video on demand platforms unique users</v>
      </c>
      <c r="B1" s="569"/>
      <c r="C1" s="569"/>
      <c r="D1" s="569"/>
      <c r="E1" s="570"/>
      <c r="F1" s="570"/>
      <c r="G1" s="570"/>
      <c r="H1" s="570"/>
      <c r="I1" s="570"/>
      <c r="J1" s="570"/>
      <c r="K1" s="554"/>
      <c r="L1" s="554"/>
      <c r="M1" s="554"/>
      <c r="N1" s="554"/>
      <c r="O1" s="554"/>
      <c r="P1" s="554"/>
      <c r="Q1" s="554"/>
      <c r="R1" s="554"/>
      <c r="S1" s="554"/>
      <c r="T1" s="554"/>
    </row>
    <row r="2" spans="1:20" ht="11.25" customHeight="1" x14ac:dyDescent="0.25">
      <c r="A2" s="24"/>
      <c r="B2" s="24"/>
      <c r="C2" s="24"/>
      <c r="D2" s="24"/>
      <c r="E2" s="24"/>
      <c r="F2" s="24"/>
      <c r="G2" s="24"/>
    </row>
    <row r="3" spans="1:20" ht="11.25" customHeight="1" x14ac:dyDescent="0.25"/>
    <row r="4" spans="1:20" ht="48" customHeight="1" x14ac:dyDescent="0.25">
      <c r="A4" s="948" t="s">
        <v>322</v>
      </c>
      <c r="B4" s="948"/>
    </row>
    <row r="5" spans="1:20" ht="13.5" customHeight="1" x14ac:dyDescent="0.25">
      <c r="A5" s="238"/>
      <c r="B5" s="238"/>
    </row>
    <row r="6" spans="1:20" x14ac:dyDescent="0.25">
      <c r="A6" s="485">
        <v>43466</v>
      </c>
      <c r="B6" s="486">
        <v>9.2973459999999992</v>
      </c>
    </row>
    <row r="7" spans="1:20" x14ac:dyDescent="0.25">
      <c r="A7" s="485">
        <v>43497</v>
      </c>
      <c r="B7" s="486">
        <v>8.6349070000000001</v>
      </c>
    </row>
    <row r="8" spans="1:20" x14ac:dyDescent="0.25">
      <c r="A8" s="485">
        <v>43525</v>
      </c>
      <c r="B8" s="486">
        <v>10.94969</v>
      </c>
    </row>
    <row r="9" spans="1:20" x14ac:dyDescent="0.25">
      <c r="A9" s="485">
        <v>43556</v>
      </c>
      <c r="B9" s="486">
        <v>11.722258</v>
      </c>
    </row>
    <row r="10" spans="1:20" x14ac:dyDescent="0.25">
      <c r="A10" s="485">
        <v>43586</v>
      </c>
      <c r="B10" s="486">
        <v>11.059702999999999</v>
      </c>
    </row>
    <row r="11" spans="1:20" x14ac:dyDescent="0.25">
      <c r="A11" s="485">
        <v>43617</v>
      </c>
      <c r="B11" s="486">
        <v>10.883068</v>
      </c>
      <c r="D11" s="573"/>
      <c r="E11" s="574"/>
      <c r="F11" s="574"/>
      <c r="G11" s="574"/>
    </row>
    <row r="12" spans="1:20" x14ac:dyDescent="0.25">
      <c r="A12" s="485">
        <v>43647</v>
      </c>
      <c r="B12" s="486">
        <v>11.182644</v>
      </c>
      <c r="E12" s="574"/>
      <c r="F12" s="574"/>
      <c r="G12" s="574"/>
    </row>
    <row r="13" spans="1:20" x14ac:dyDescent="0.25">
      <c r="A13" s="485">
        <v>43678</v>
      </c>
      <c r="B13" s="486">
        <v>11.754752</v>
      </c>
      <c r="E13" s="574"/>
      <c r="F13" s="574"/>
      <c r="G13" s="574"/>
    </row>
    <row r="14" spans="1:20" x14ac:dyDescent="0.25">
      <c r="A14" s="485">
        <v>43709</v>
      </c>
      <c r="B14" s="486">
        <v>12.535223</v>
      </c>
      <c r="D14" s="573"/>
      <c r="E14" s="574"/>
      <c r="F14" s="574"/>
      <c r="G14" s="574"/>
    </row>
    <row r="15" spans="1:20" x14ac:dyDescent="0.25">
      <c r="A15" s="485">
        <v>43739</v>
      </c>
      <c r="B15" s="486">
        <v>11.111949000000001</v>
      </c>
      <c r="D15" s="232"/>
      <c r="E15" s="575"/>
      <c r="F15" s="575"/>
      <c r="G15" s="575"/>
    </row>
    <row r="16" spans="1:20" x14ac:dyDescent="0.25">
      <c r="A16" s="485">
        <v>43770</v>
      </c>
      <c r="B16" s="486">
        <v>12.293075999999999</v>
      </c>
    </row>
    <row r="17" spans="1:3" x14ac:dyDescent="0.25">
      <c r="A17" s="571">
        <v>43800</v>
      </c>
      <c r="B17" s="572">
        <v>12.734403</v>
      </c>
    </row>
    <row r="18" spans="1:3" x14ac:dyDescent="0.25">
      <c r="A18" s="485">
        <v>43831</v>
      </c>
      <c r="B18" s="486">
        <v>12.800088000000001</v>
      </c>
    </row>
    <row r="19" spans="1:3" x14ac:dyDescent="0.25">
      <c r="A19" s="485">
        <v>43862</v>
      </c>
      <c r="B19" s="486">
        <v>12.374662000000001</v>
      </c>
    </row>
    <row r="20" spans="1:3" x14ac:dyDescent="0.25">
      <c r="A20" s="485">
        <v>43891</v>
      </c>
      <c r="B20" s="486">
        <v>18.687280999999999</v>
      </c>
    </row>
    <row r="21" spans="1:3" x14ac:dyDescent="0.25">
      <c r="A21" s="485">
        <v>43922</v>
      </c>
      <c r="B21" s="486">
        <v>17.223195</v>
      </c>
    </row>
    <row r="22" spans="1:3" x14ac:dyDescent="0.25">
      <c r="A22" s="485">
        <v>43952</v>
      </c>
      <c r="B22" s="486">
        <v>14.605675</v>
      </c>
    </row>
    <row r="23" spans="1:3" x14ac:dyDescent="0.25">
      <c r="A23" s="485">
        <v>43983</v>
      </c>
      <c r="B23" s="486">
        <v>13.943572</v>
      </c>
    </row>
    <row r="24" spans="1:3" x14ac:dyDescent="0.25">
      <c r="A24" s="485">
        <v>44013</v>
      </c>
      <c r="B24" s="486">
        <v>13.916053</v>
      </c>
    </row>
    <row r="25" spans="1:3" x14ac:dyDescent="0.25">
      <c r="A25" s="485">
        <v>44044</v>
      </c>
      <c r="B25" s="486">
        <v>11.916306000000001</v>
      </c>
    </row>
    <row r="26" spans="1:3" x14ac:dyDescent="0.25">
      <c r="A26" s="485">
        <v>44075</v>
      </c>
      <c r="B26" s="486">
        <v>13.276194</v>
      </c>
    </row>
    <row r="27" spans="1:3" x14ac:dyDescent="0.25">
      <c r="A27" s="485">
        <v>44105</v>
      </c>
      <c r="B27" s="486">
        <v>12.77764</v>
      </c>
    </row>
    <row r="28" spans="1:3" x14ac:dyDescent="0.25">
      <c r="A28" s="485">
        <v>44136</v>
      </c>
      <c r="B28" s="486">
        <v>14.329906000000001</v>
      </c>
    </row>
    <row r="29" spans="1:3" x14ac:dyDescent="0.25">
      <c r="A29" s="571">
        <v>44166</v>
      </c>
      <c r="B29" s="572">
        <v>15.666143</v>
      </c>
    </row>
    <row r="30" spans="1:3" x14ac:dyDescent="0.25">
      <c r="A30" s="485">
        <v>44197</v>
      </c>
      <c r="B30" s="486">
        <v>15.275159</v>
      </c>
      <c r="C30" s="554"/>
    </row>
    <row r="31" spans="1:3" x14ac:dyDescent="0.25">
      <c r="A31" s="485">
        <v>44228</v>
      </c>
      <c r="B31" s="486">
        <v>13.913032999999999</v>
      </c>
      <c r="C31" s="554"/>
    </row>
    <row r="32" spans="1:3" x14ac:dyDescent="0.25">
      <c r="A32" s="485">
        <v>44256</v>
      </c>
      <c r="B32" s="486">
        <v>14.487174000000001</v>
      </c>
      <c r="C32" s="576"/>
    </row>
    <row r="33" spans="1:8" x14ac:dyDescent="0.25">
      <c r="A33" s="485">
        <v>44287</v>
      </c>
      <c r="B33" s="486">
        <v>15.011998</v>
      </c>
      <c r="C33" s="577"/>
    </row>
    <row r="34" spans="1:8" x14ac:dyDescent="0.25">
      <c r="A34" s="485">
        <v>44317</v>
      </c>
      <c r="B34" s="486">
        <v>14.624717</v>
      </c>
      <c r="C34" s="577"/>
    </row>
    <row r="35" spans="1:8" ht="15" customHeight="1" x14ac:dyDescent="0.25">
      <c r="A35" s="485">
        <v>44348</v>
      </c>
      <c r="B35" s="486">
        <v>13.430223</v>
      </c>
      <c r="C35" s="577"/>
    </row>
    <row r="36" spans="1:8" ht="19.5" customHeight="1" x14ac:dyDescent="0.25">
      <c r="A36" s="485">
        <v>44378</v>
      </c>
      <c r="B36" s="486">
        <v>13.910091</v>
      </c>
      <c r="C36" s="577"/>
    </row>
    <row r="37" spans="1:8" ht="15.75" customHeight="1" x14ac:dyDescent="0.25">
      <c r="A37" s="485">
        <v>44409</v>
      </c>
      <c r="B37" s="486">
        <v>15.145593999999999</v>
      </c>
      <c r="C37" s="577"/>
    </row>
    <row r="38" spans="1:8" x14ac:dyDescent="0.25">
      <c r="A38" s="485">
        <v>44441</v>
      </c>
      <c r="B38" s="486">
        <v>15.609155000000001</v>
      </c>
      <c r="C38" s="577"/>
    </row>
    <row r="39" spans="1:8" x14ac:dyDescent="0.25">
      <c r="A39" s="485">
        <v>44472</v>
      </c>
      <c r="B39" s="486">
        <v>15.489666</v>
      </c>
      <c r="C39" s="577"/>
    </row>
    <row r="40" spans="1:8" x14ac:dyDescent="0.25">
      <c r="A40" s="485">
        <v>44504</v>
      </c>
      <c r="B40" s="486">
        <v>15.739955</v>
      </c>
      <c r="C40" s="577"/>
    </row>
    <row r="41" spans="1:8" ht="22.5" customHeight="1" x14ac:dyDescent="0.25">
      <c r="A41" s="571">
        <v>44535</v>
      </c>
      <c r="B41" s="572">
        <v>16.416414</v>
      </c>
      <c r="C41" s="577"/>
      <c r="D41" s="489" t="s">
        <v>837</v>
      </c>
      <c r="E41" s="665" t="s">
        <v>818</v>
      </c>
      <c r="F41" s="665" t="s">
        <v>819</v>
      </c>
      <c r="G41" s="665" t="s">
        <v>820</v>
      </c>
      <c r="H41" s="665" t="s">
        <v>821</v>
      </c>
    </row>
    <row r="42" spans="1:8" x14ac:dyDescent="0.25">
      <c r="A42" s="579">
        <v>44562</v>
      </c>
      <c r="B42" s="372">
        <v>15.869505999999999</v>
      </c>
      <c r="C42" s="554"/>
      <c r="D42" s="489" t="s">
        <v>378</v>
      </c>
      <c r="E42" s="348"/>
      <c r="F42" s="348"/>
      <c r="G42" s="348"/>
      <c r="H42" s="348"/>
    </row>
    <row r="43" spans="1:8" x14ac:dyDescent="0.25">
      <c r="A43" s="579">
        <v>44593</v>
      </c>
      <c r="B43" s="372">
        <v>15.242522000000001</v>
      </c>
      <c r="C43" s="554"/>
      <c r="D43" s="578" t="s">
        <v>447</v>
      </c>
      <c r="E43" s="833">
        <v>6171.8594999999996</v>
      </c>
      <c r="F43" s="833">
        <v>7540.3363333333336</v>
      </c>
      <c r="G43" s="833">
        <v>8707.3529166666667</v>
      </c>
      <c r="H43" s="833">
        <v>8869.7651666666661</v>
      </c>
    </row>
    <row r="44" spans="1:8" x14ac:dyDescent="0.25">
      <c r="A44" s="579">
        <v>44621</v>
      </c>
      <c r="B44" s="372">
        <v>16.145607999999999</v>
      </c>
      <c r="C44" s="576"/>
      <c r="D44" s="578" t="s">
        <v>348</v>
      </c>
      <c r="E44" s="833">
        <v>2839.2693333333336</v>
      </c>
      <c r="F44" s="833">
        <v>6143.1797499999993</v>
      </c>
      <c r="G44" s="833">
        <v>6038.6628333333347</v>
      </c>
      <c r="H44" s="833">
        <v>6465.7611666666662</v>
      </c>
    </row>
    <row r="45" spans="1:8" x14ac:dyDescent="0.25">
      <c r="A45" s="580">
        <v>44652</v>
      </c>
      <c r="B45" s="486">
        <v>15.606259</v>
      </c>
      <c r="C45" s="554"/>
      <c r="D45" s="578" t="s">
        <v>349</v>
      </c>
      <c r="E45" s="833" t="s">
        <v>836</v>
      </c>
      <c r="F45" s="833">
        <v>3008.9532000000004</v>
      </c>
      <c r="G45" s="833">
        <v>2602.9443333333334</v>
      </c>
      <c r="H45" s="833">
        <v>3479.1392500000002</v>
      </c>
    </row>
    <row r="46" spans="1:8" x14ac:dyDescent="0.25">
      <c r="A46" s="580">
        <v>44682</v>
      </c>
      <c r="B46" s="486">
        <v>14.690668000000001</v>
      </c>
      <c r="D46" s="578" t="s">
        <v>321</v>
      </c>
      <c r="E46" s="833">
        <v>1818.3050833333334</v>
      </c>
      <c r="F46" s="833">
        <v>1458.1919166666667</v>
      </c>
      <c r="G46" s="833">
        <v>2415.7795833333334</v>
      </c>
      <c r="H46" s="833">
        <v>2291.5699166666664</v>
      </c>
    </row>
    <row r="47" spans="1:8" x14ac:dyDescent="0.25">
      <c r="A47" s="580">
        <v>44713</v>
      </c>
      <c r="B47" s="486">
        <v>13.662205</v>
      </c>
      <c r="D47" s="578" t="s">
        <v>405</v>
      </c>
      <c r="E47" s="833">
        <v>1099.24325</v>
      </c>
      <c r="F47" s="833">
        <v>1276.6040833333334</v>
      </c>
      <c r="G47" s="833">
        <v>1027.3115833333334</v>
      </c>
      <c r="H47" s="833">
        <v>996.89775000000009</v>
      </c>
    </row>
    <row r="48" spans="1:8" x14ac:dyDescent="0.25">
      <c r="A48" s="383">
        <v>44743</v>
      </c>
      <c r="B48" s="352">
        <v>13.338218000000001</v>
      </c>
      <c r="D48" s="671" t="s">
        <v>448</v>
      </c>
    </row>
    <row r="49" spans="1:7" x14ac:dyDescent="0.25">
      <c r="A49" s="383">
        <v>44774</v>
      </c>
      <c r="B49" s="352">
        <v>16.011431000000002</v>
      </c>
    </row>
    <row r="50" spans="1:7" x14ac:dyDescent="0.25">
      <c r="A50" s="381">
        <v>44805</v>
      </c>
      <c r="B50" s="382">
        <v>15.322322</v>
      </c>
      <c r="D50" s="886" t="s">
        <v>856</v>
      </c>
      <c r="E50" s="554"/>
      <c r="F50" s="554"/>
      <c r="G50" s="554"/>
    </row>
    <row r="51" spans="1:7" x14ac:dyDescent="0.25">
      <c r="A51" s="381">
        <v>44836</v>
      </c>
      <c r="B51" s="382">
        <v>15.217238</v>
      </c>
    </row>
    <row r="52" spans="1:7" x14ac:dyDescent="0.25">
      <c r="A52" s="381">
        <v>44868</v>
      </c>
      <c r="B52" s="382">
        <v>14.501279</v>
      </c>
    </row>
    <row r="53" spans="1:7" x14ac:dyDescent="0.25">
      <c r="A53" s="636">
        <v>44899</v>
      </c>
      <c r="B53" s="637">
        <v>14.924004999999999</v>
      </c>
    </row>
  </sheetData>
  <mergeCells count="1">
    <mergeCell ref="A4:B4"/>
  </mergeCells>
  <phoneticPr fontId="84" type="noConversion"/>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D945C-D421-4D7C-80E3-EAC09DD99485}">
  <sheetPr>
    <tabColor rgb="FFFF0000"/>
  </sheetPr>
  <dimension ref="A1:R53"/>
  <sheetViews>
    <sheetView showGridLines="0" zoomScale="90" zoomScaleNormal="90" workbookViewId="0">
      <pane xSplit="1" ySplit="4" topLeftCell="B28" activePane="bottomRight" state="frozen"/>
      <selection activeCell="D49" sqref="D49"/>
      <selection pane="topRight" activeCell="D49" sqref="D49"/>
      <selection pane="bottomLeft" activeCell="D49" sqref="D49"/>
      <selection pane="bottomRight" activeCell="D46" sqref="D46:F46"/>
    </sheetView>
  </sheetViews>
  <sheetFormatPr defaultColWidth="9.140625" defaultRowHeight="15.75" x14ac:dyDescent="0.25"/>
  <cols>
    <col min="1" max="1" width="10.7109375" style="13" customWidth="1"/>
    <col min="2" max="2" width="12.5703125" style="13" customWidth="1"/>
    <col min="3" max="3" width="12.140625" style="13" customWidth="1"/>
    <col min="4" max="4" width="39.7109375" style="13" customWidth="1"/>
    <col min="5" max="5" width="15.42578125" style="13" customWidth="1"/>
    <col min="6" max="8" width="11.140625" style="13" customWidth="1"/>
    <col min="9" max="10" width="14" style="13" customWidth="1"/>
    <col min="11" max="12" width="10.85546875" style="13" bestFit="1" customWidth="1"/>
    <col min="13" max="13" width="12.42578125" style="13" bestFit="1" customWidth="1"/>
    <col min="14" max="14" width="11.28515625" style="13" bestFit="1" customWidth="1"/>
    <col min="15" max="16" width="10.85546875" style="13" bestFit="1" customWidth="1"/>
    <col min="17" max="17" width="9.140625" style="13"/>
    <col min="18" max="18" width="12.85546875" style="13" customWidth="1"/>
    <col min="19" max="16384" width="9.140625" style="13"/>
  </cols>
  <sheetData>
    <row r="1" spans="1:16" ht="21" x14ac:dyDescent="0.35">
      <c r="A1" s="16" t="str">
        <f>'Indice-Index'!C20</f>
        <v>2.13 Tempo speso sulle piattaforme di servizi VOD a pagamento - Time spent on pay video on demand  platforms</v>
      </c>
      <c r="B1" s="303"/>
      <c r="C1" s="303"/>
      <c r="D1" s="98"/>
      <c r="E1" s="98"/>
      <c r="F1" s="98"/>
      <c r="G1" s="98"/>
      <c r="H1" s="98"/>
      <c r="I1" s="98"/>
      <c r="J1" s="98"/>
      <c r="K1" s="51"/>
      <c r="L1" s="51"/>
      <c r="M1" s="51"/>
      <c r="N1" s="51"/>
      <c r="O1" s="51"/>
      <c r="P1" s="51"/>
    </row>
    <row r="2" spans="1:16" x14ac:dyDescent="0.25">
      <c r="A2" s="6"/>
      <c r="B2" s="6"/>
      <c r="C2" s="6"/>
      <c r="D2" s="6"/>
      <c r="E2" s="6"/>
      <c r="F2" s="6"/>
    </row>
    <row r="4" spans="1:16" ht="46.5" customHeight="1" x14ac:dyDescent="0.25">
      <c r="A4" s="946" t="s">
        <v>347</v>
      </c>
      <c r="B4" s="946"/>
    </row>
    <row r="5" spans="1:16" ht="19.5" customHeight="1" x14ac:dyDescent="0.25">
      <c r="A5" s="361"/>
      <c r="B5" s="361"/>
    </row>
    <row r="6" spans="1:16" x14ac:dyDescent="0.25">
      <c r="A6" s="386">
        <v>43466</v>
      </c>
      <c r="B6" s="385">
        <v>34.188033333333337</v>
      </c>
    </row>
    <row r="7" spans="1:16" x14ac:dyDescent="0.25">
      <c r="A7" s="386">
        <v>43497</v>
      </c>
      <c r="B7" s="385">
        <v>32.5779</v>
      </c>
    </row>
    <row r="8" spans="1:16" x14ac:dyDescent="0.25">
      <c r="A8" s="386">
        <v>43525</v>
      </c>
      <c r="B8" s="385">
        <v>32.459366666666668</v>
      </c>
    </row>
    <row r="9" spans="1:16" x14ac:dyDescent="0.25">
      <c r="A9" s="386">
        <v>43556</v>
      </c>
      <c r="B9" s="385">
        <v>32.730933333333333</v>
      </c>
    </row>
    <row r="10" spans="1:16" x14ac:dyDescent="0.25">
      <c r="A10" s="386">
        <v>43586</v>
      </c>
      <c r="B10" s="385">
        <v>30.636866666666666</v>
      </c>
    </row>
    <row r="11" spans="1:16" x14ac:dyDescent="0.25">
      <c r="A11" s="386">
        <v>43617</v>
      </c>
      <c r="B11" s="385">
        <v>29.905283333333333</v>
      </c>
    </row>
    <row r="12" spans="1:16" x14ac:dyDescent="0.25">
      <c r="A12" s="386">
        <v>43647</v>
      </c>
      <c r="B12" s="385">
        <v>35.97325</v>
      </c>
    </row>
    <row r="13" spans="1:16" x14ac:dyDescent="0.25">
      <c r="A13" s="386">
        <v>43678</v>
      </c>
      <c r="B13" s="385">
        <v>37.718433333333337</v>
      </c>
    </row>
    <row r="14" spans="1:16" x14ac:dyDescent="0.25">
      <c r="A14" s="386">
        <v>43709</v>
      </c>
      <c r="B14" s="385">
        <v>36.047966666666667</v>
      </c>
    </row>
    <row r="15" spans="1:16" x14ac:dyDescent="0.25">
      <c r="A15" s="386">
        <v>43739</v>
      </c>
      <c r="B15" s="385">
        <v>36.280966666666664</v>
      </c>
    </row>
    <row r="16" spans="1:16" x14ac:dyDescent="0.25">
      <c r="A16" s="386">
        <v>43770</v>
      </c>
      <c r="B16" s="385">
        <v>36.267116666666659</v>
      </c>
      <c r="C16" s="344"/>
    </row>
    <row r="17" spans="1:3" x14ac:dyDescent="0.25">
      <c r="A17" s="356">
        <v>43800</v>
      </c>
      <c r="B17" s="347">
        <v>36.668983333333323</v>
      </c>
      <c r="C17" s="344"/>
    </row>
    <row r="18" spans="1:3" x14ac:dyDescent="0.25">
      <c r="A18" s="386">
        <v>43831</v>
      </c>
      <c r="B18" s="385">
        <v>39.398283333333339</v>
      </c>
    </row>
    <row r="19" spans="1:3" x14ac:dyDescent="0.25">
      <c r="A19" s="386">
        <v>43862</v>
      </c>
      <c r="B19" s="385">
        <v>34.907766666666674</v>
      </c>
    </row>
    <row r="20" spans="1:3" x14ac:dyDescent="0.25">
      <c r="A20" s="386">
        <v>43891</v>
      </c>
      <c r="B20" s="385">
        <v>48.073266666666676</v>
      </c>
    </row>
    <row r="21" spans="1:3" x14ac:dyDescent="0.25">
      <c r="A21" s="386">
        <v>43922</v>
      </c>
      <c r="B21" s="385">
        <v>57.9726</v>
      </c>
    </row>
    <row r="22" spans="1:3" x14ac:dyDescent="0.25">
      <c r="A22" s="386">
        <v>43952</v>
      </c>
      <c r="B22" s="385">
        <v>44.860933333333335</v>
      </c>
    </row>
    <row r="23" spans="1:3" x14ac:dyDescent="0.25">
      <c r="A23" s="386">
        <v>43983</v>
      </c>
      <c r="B23" s="385">
        <v>38.475099999999998</v>
      </c>
    </row>
    <row r="24" spans="1:3" x14ac:dyDescent="0.25">
      <c r="A24" s="386">
        <v>44013</v>
      </c>
      <c r="B24" s="385">
        <v>36.721866666666678</v>
      </c>
    </row>
    <row r="25" spans="1:3" x14ac:dyDescent="0.25">
      <c r="A25" s="386">
        <v>44044</v>
      </c>
      <c r="B25" s="385">
        <v>38.827649999999998</v>
      </c>
    </row>
    <row r="26" spans="1:3" x14ac:dyDescent="0.25">
      <c r="A26" s="386">
        <v>44075</v>
      </c>
      <c r="B26" s="385">
        <v>40.423066666666649</v>
      </c>
    </row>
    <row r="27" spans="1:3" x14ac:dyDescent="0.25">
      <c r="A27" s="386">
        <v>44105</v>
      </c>
      <c r="B27" s="385">
        <v>39.580583333333337</v>
      </c>
    </row>
    <row r="28" spans="1:3" x14ac:dyDescent="0.25">
      <c r="A28" s="386">
        <v>44136</v>
      </c>
      <c r="B28" s="385">
        <v>43.757183333333344</v>
      </c>
      <c r="C28" s="344"/>
    </row>
    <row r="29" spans="1:3" x14ac:dyDescent="0.25">
      <c r="A29" s="356">
        <v>44166</v>
      </c>
      <c r="B29" s="347">
        <v>45.278933333333342</v>
      </c>
      <c r="C29" s="344"/>
    </row>
    <row r="30" spans="1:3" x14ac:dyDescent="0.25">
      <c r="A30" s="386">
        <v>44197</v>
      </c>
      <c r="B30" s="385">
        <v>47.384450000000001</v>
      </c>
    </row>
    <row r="31" spans="1:3" x14ac:dyDescent="0.25">
      <c r="A31" s="386">
        <v>44228</v>
      </c>
      <c r="B31" s="385">
        <v>42.718966666666667</v>
      </c>
    </row>
    <row r="32" spans="1:3" x14ac:dyDescent="0.25">
      <c r="A32" s="386">
        <v>44256</v>
      </c>
      <c r="B32" s="385">
        <v>48.434416666666678</v>
      </c>
    </row>
    <row r="33" spans="1:8" x14ac:dyDescent="0.25">
      <c r="A33" s="386">
        <v>44287</v>
      </c>
      <c r="B33" s="385">
        <v>46.837183333333336</v>
      </c>
    </row>
    <row r="34" spans="1:8" x14ac:dyDescent="0.25">
      <c r="A34" s="386">
        <v>44317</v>
      </c>
      <c r="B34" s="385">
        <v>43.644116666666676</v>
      </c>
    </row>
    <row r="35" spans="1:8" x14ac:dyDescent="0.25">
      <c r="A35" s="386">
        <v>44348</v>
      </c>
      <c r="B35" s="385">
        <v>43.53026666666667</v>
      </c>
    </row>
    <row r="36" spans="1:8" x14ac:dyDescent="0.25">
      <c r="A36" s="386">
        <v>44378</v>
      </c>
      <c r="B36" s="385">
        <v>40.287916666666675</v>
      </c>
    </row>
    <row r="37" spans="1:8" ht="20.45" customHeight="1" x14ac:dyDescent="0.25">
      <c r="A37" s="386">
        <v>44409</v>
      </c>
      <c r="B37" s="385">
        <v>39.784699999999987</v>
      </c>
      <c r="D37" s="489" t="s">
        <v>837</v>
      </c>
      <c r="E37" s="487" t="str">
        <f>+'2.12'!E41</f>
        <v>12M19</v>
      </c>
      <c r="F37" s="487" t="str">
        <f>+'2.12'!F41</f>
        <v>12M20</v>
      </c>
      <c r="G37" s="487" t="str">
        <f>+'2.12'!G41</f>
        <v>12M21</v>
      </c>
      <c r="H37" s="487" t="str">
        <f>+'2.12'!H41</f>
        <v>12M22</v>
      </c>
    </row>
    <row r="38" spans="1:8" x14ac:dyDescent="0.25">
      <c r="A38" s="386">
        <v>44441</v>
      </c>
      <c r="B38" s="385">
        <v>46.451149999999998</v>
      </c>
      <c r="D38" s="489" t="s">
        <v>379</v>
      </c>
      <c r="E38" s="348"/>
      <c r="F38" s="348"/>
      <c r="G38" s="348"/>
      <c r="H38" s="348"/>
    </row>
    <row r="39" spans="1:8" x14ac:dyDescent="0.25">
      <c r="A39" s="386">
        <v>44472</v>
      </c>
      <c r="B39" s="385">
        <v>44.454650000000008</v>
      </c>
      <c r="D39" s="357" t="s">
        <v>447</v>
      </c>
      <c r="E39" s="834">
        <v>346.23968333333329</v>
      </c>
      <c r="F39" s="834">
        <v>407.49628333333334</v>
      </c>
      <c r="G39" s="834">
        <v>431.66761666666667</v>
      </c>
      <c r="H39" s="834">
        <v>375.75045000000006</v>
      </c>
    </row>
    <row r="40" spans="1:8" x14ac:dyDescent="0.25">
      <c r="A40" s="386">
        <v>44504</v>
      </c>
      <c r="B40" s="385">
        <v>40.488900000000015</v>
      </c>
      <c r="C40" s="344"/>
      <c r="D40" s="357" t="s">
        <v>348</v>
      </c>
      <c r="E40" s="834">
        <v>37.741599999999998</v>
      </c>
      <c r="F40" s="834">
        <v>65.147433333333325</v>
      </c>
      <c r="G40" s="834">
        <v>62.496200000000002</v>
      </c>
      <c r="H40" s="834">
        <v>69.320400000000006</v>
      </c>
    </row>
    <row r="41" spans="1:8" x14ac:dyDescent="0.25">
      <c r="A41" s="356">
        <v>44535</v>
      </c>
      <c r="B41" s="347">
        <v>47.038549999999994</v>
      </c>
      <c r="C41" s="344"/>
      <c r="D41" s="357" t="s">
        <v>349</v>
      </c>
      <c r="E41" s="329" t="s">
        <v>836</v>
      </c>
      <c r="F41" s="329">
        <v>15.011283333333335</v>
      </c>
      <c r="G41" s="329">
        <v>18.540716666666665</v>
      </c>
      <c r="H41" s="329">
        <v>29.660816666666669</v>
      </c>
    </row>
    <row r="42" spans="1:8" x14ac:dyDescent="0.25">
      <c r="A42" s="384">
        <v>44562</v>
      </c>
      <c r="B42" s="412">
        <v>48.437349999999988</v>
      </c>
      <c r="D42" s="357" t="s">
        <v>321</v>
      </c>
      <c r="E42" s="834">
        <v>7.2448500000000005</v>
      </c>
      <c r="F42" s="834">
        <v>4.5793833333333334</v>
      </c>
      <c r="G42" s="834">
        <v>7.7624166666666667</v>
      </c>
      <c r="H42" s="834">
        <v>9.2665833333333332</v>
      </c>
    </row>
    <row r="43" spans="1:8" x14ac:dyDescent="0.25">
      <c r="A43" s="384">
        <v>44593</v>
      </c>
      <c r="B43" s="412">
        <v>42.319483333333345</v>
      </c>
      <c r="D43" s="357" t="s">
        <v>511</v>
      </c>
      <c r="E43" s="834">
        <v>0.9350666666666666</v>
      </c>
      <c r="F43" s="834">
        <v>1.8871833333333332</v>
      </c>
      <c r="G43" s="834">
        <v>2.7988833333333334</v>
      </c>
      <c r="H43" s="834">
        <v>2.9997999999999996</v>
      </c>
    </row>
    <row r="44" spans="1:8" x14ac:dyDescent="0.25">
      <c r="A44" s="384">
        <v>44621</v>
      </c>
      <c r="B44" s="412">
        <v>42.986133333333335</v>
      </c>
      <c r="D44" s="463" t="s">
        <v>448</v>
      </c>
    </row>
    <row r="45" spans="1:8" x14ac:dyDescent="0.25">
      <c r="A45" s="580">
        <v>44652</v>
      </c>
      <c r="B45" s="385">
        <v>41.630733333333346</v>
      </c>
    </row>
    <row r="46" spans="1:8" x14ac:dyDescent="0.25">
      <c r="A46" s="580">
        <v>44682</v>
      </c>
      <c r="B46" s="385">
        <v>43.436016666666674</v>
      </c>
      <c r="D46" s="882" t="s">
        <v>839</v>
      </c>
      <c r="E46" s="883"/>
      <c r="F46" s="883"/>
    </row>
    <row r="47" spans="1:8" x14ac:dyDescent="0.25">
      <c r="A47" s="580">
        <v>44713</v>
      </c>
      <c r="B47" s="385">
        <v>37.147016666666687</v>
      </c>
    </row>
    <row r="48" spans="1:8" x14ac:dyDescent="0.25">
      <c r="A48" s="383">
        <v>44743</v>
      </c>
      <c r="B48" s="352">
        <v>37.769449999999999</v>
      </c>
    </row>
    <row r="49" spans="1:18" x14ac:dyDescent="0.25">
      <c r="A49" s="383">
        <v>44774</v>
      </c>
      <c r="B49" s="352">
        <v>45.673766666666687</v>
      </c>
      <c r="M49" s="835"/>
      <c r="N49" s="835"/>
    </row>
    <row r="50" spans="1:18" x14ac:dyDescent="0.25">
      <c r="A50" s="381">
        <v>44805</v>
      </c>
      <c r="B50" s="385">
        <v>39.353366666666666</v>
      </c>
      <c r="M50" s="835"/>
      <c r="N50" s="835"/>
    </row>
    <row r="51" spans="1:18" x14ac:dyDescent="0.25">
      <c r="A51" s="386">
        <v>44837</v>
      </c>
      <c r="B51" s="385">
        <v>40.023633333333336</v>
      </c>
      <c r="M51" s="835"/>
      <c r="N51" s="835"/>
      <c r="R51" s="835"/>
    </row>
    <row r="52" spans="1:18" x14ac:dyDescent="0.25">
      <c r="A52" s="386">
        <v>44869</v>
      </c>
      <c r="B52" s="385">
        <v>38.165516666666669</v>
      </c>
    </row>
    <row r="53" spans="1:18" x14ac:dyDescent="0.25">
      <c r="A53" s="356">
        <v>44900</v>
      </c>
      <c r="B53" s="347">
        <v>36.057866666666676</v>
      </c>
    </row>
  </sheetData>
  <mergeCells count="1">
    <mergeCell ref="A4:B4"/>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AB6AC-C83F-40EC-835F-C895434C9203}">
  <sheetPr>
    <tabColor rgb="FFFF0000"/>
  </sheetPr>
  <dimension ref="A1:O41"/>
  <sheetViews>
    <sheetView showGridLines="0" zoomScale="90" zoomScaleNormal="90" workbookViewId="0">
      <pane xSplit="1" ySplit="3" topLeftCell="C17" activePane="bottomRight" state="frozen"/>
      <selection activeCell="D49" sqref="D49"/>
      <selection pane="topRight" activeCell="D49" sqref="D49"/>
      <selection pane="bottomLeft" activeCell="D49" sqref="D49"/>
      <selection pane="bottomRight" activeCell="L27" sqref="L27"/>
    </sheetView>
  </sheetViews>
  <sheetFormatPr defaultColWidth="9.140625" defaultRowHeight="15.75" x14ac:dyDescent="0.25"/>
  <cols>
    <col min="1" max="1" width="10.7109375" style="13" customWidth="1"/>
    <col min="2" max="2" width="12.5703125" style="13" customWidth="1"/>
    <col min="3" max="3" width="12.140625" style="13" customWidth="1"/>
    <col min="4" max="4" width="36.85546875" style="13" customWidth="1"/>
    <col min="5" max="7" width="11.140625" style="13" customWidth="1"/>
    <col min="8" max="9" width="14" style="13" customWidth="1"/>
    <col min="10" max="15" width="10.85546875" style="13" bestFit="1" customWidth="1"/>
    <col min="16" max="16384" width="9.140625" style="13"/>
  </cols>
  <sheetData>
    <row r="1" spans="1:15" ht="21" x14ac:dyDescent="0.35">
      <c r="A1" s="16" t="str">
        <f>+'Indice-Index'!C21</f>
        <v>2.14 Utenti unici delle piattaforme di servizi VOD gratuiti - Free video on demand platforms unique users</v>
      </c>
      <c r="B1" s="303"/>
      <c r="C1" s="303"/>
      <c r="D1" s="98"/>
      <c r="E1" s="98"/>
      <c r="F1" s="98"/>
      <c r="G1" s="98"/>
      <c r="H1" s="98"/>
      <c r="I1" s="98"/>
      <c r="J1" s="51"/>
      <c r="K1" s="51"/>
      <c r="L1" s="51"/>
      <c r="M1" s="51"/>
      <c r="N1" s="51"/>
      <c r="O1" s="51"/>
    </row>
    <row r="2" spans="1:15" x14ac:dyDescent="0.25">
      <c r="A2" s="6"/>
      <c r="B2" s="6"/>
      <c r="C2" s="6"/>
      <c r="D2" s="6"/>
      <c r="E2" s="6"/>
    </row>
    <row r="4" spans="1:15" ht="64.5" customHeight="1" x14ac:dyDescent="0.25">
      <c r="A4" s="948" t="s">
        <v>322</v>
      </c>
      <c r="B4" s="948"/>
    </row>
    <row r="6" spans="1:15" x14ac:dyDescent="0.25">
      <c r="A6" s="386">
        <v>43831</v>
      </c>
      <c r="B6" s="385">
        <v>31.74277</v>
      </c>
    </row>
    <row r="7" spans="1:15" x14ac:dyDescent="0.25">
      <c r="A7" s="386">
        <v>43862</v>
      </c>
      <c r="B7" s="385">
        <v>34.496758</v>
      </c>
    </row>
    <row r="8" spans="1:15" x14ac:dyDescent="0.25">
      <c r="A8" s="386">
        <v>43891</v>
      </c>
      <c r="B8" s="385">
        <v>36.317288999999995</v>
      </c>
    </row>
    <row r="9" spans="1:15" x14ac:dyDescent="0.25">
      <c r="A9" s="386">
        <v>43922</v>
      </c>
      <c r="B9" s="385">
        <v>35.078203000000002</v>
      </c>
    </row>
    <row r="10" spans="1:15" x14ac:dyDescent="0.25">
      <c r="A10" s="386">
        <v>43952</v>
      </c>
      <c r="B10" s="385">
        <v>34.556012000000003</v>
      </c>
    </row>
    <row r="11" spans="1:15" x14ac:dyDescent="0.25">
      <c r="A11" s="386">
        <v>43983</v>
      </c>
      <c r="B11" s="385">
        <v>33.647714999999998</v>
      </c>
    </row>
    <row r="12" spans="1:15" x14ac:dyDescent="0.25">
      <c r="A12" s="386">
        <v>44013</v>
      </c>
      <c r="B12" s="385">
        <v>34.882238000000001</v>
      </c>
    </row>
    <row r="13" spans="1:15" x14ac:dyDescent="0.25">
      <c r="A13" s="386">
        <v>44044</v>
      </c>
      <c r="B13" s="385">
        <v>34.940019999999997</v>
      </c>
    </row>
    <row r="14" spans="1:15" x14ac:dyDescent="0.25">
      <c r="A14" s="386">
        <v>44075</v>
      </c>
      <c r="B14" s="385">
        <v>36.186870999999996</v>
      </c>
    </row>
    <row r="15" spans="1:15" x14ac:dyDescent="0.25">
      <c r="A15" s="386">
        <v>44105</v>
      </c>
      <c r="B15" s="385">
        <v>36.625050999999999</v>
      </c>
    </row>
    <row r="16" spans="1:15" x14ac:dyDescent="0.25">
      <c r="A16" s="386">
        <v>44136</v>
      </c>
      <c r="B16" s="385">
        <v>37.534262000000005</v>
      </c>
    </row>
    <row r="17" spans="1:7" x14ac:dyDescent="0.25">
      <c r="A17" s="356">
        <v>44166</v>
      </c>
      <c r="B17" s="347">
        <v>37.794027</v>
      </c>
    </row>
    <row r="18" spans="1:7" x14ac:dyDescent="0.25">
      <c r="A18" s="386">
        <v>44197</v>
      </c>
      <c r="B18" s="385">
        <v>37.245406000000003</v>
      </c>
    </row>
    <row r="19" spans="1:7" x14ac:dyDescent="0.25">
      <c r="A19" s="386">
        <v>44228</v>
      </c>
      <c r="B19" s="385">
        <v>36.551406</v>
      </c>
    </row>
    <row r="20" spans="1:7" x14ac:dyDescent="0.25">
      <c r="A20" s="386">
        <v>44256</v>
      </c>
      <c r="B20" s="385">
        <v>36.561194999999998</v>
      </c>
    </row>
    <row r="21" spans="1:7" x14ac:dyDescent="0.25">
      <c r="A21" s="386">
        <v>44287</v>
      </c>
      <c r="B21" s="385">
        <v>36.365430000000003</v>
      </c>
    </row>
    <row r="22" spans="1:7" x14ac:dyDescent="0.25">
      <c r="A22" s="386">
        <v>44317</v>
      </c>
      <c r="B22" s="385">
        <v>37.753382999999999</v>
      </c>
    </row>
    <row r="23" spans="1:7" ht="19.5" customHeight="1" x14ac:dyDescent="0.25">
      <c r="A23" s="386">
        <v>44348</v>
      </c>
      <c r="B23" s="385">
        <v>37.046852000000001</v>
      </c>
      <c r="D23" s="489" t="s">
        <v>377</v>
      </c>
      <c r="E23" s="487" t="str">
        <f>+'2.13'!F37</f>
        <v>12M20</v>
      </c>
      <c r="F23" s="487" t="str">
        <f>+'2.13'!G37</f>
        <v>12M21</v>
      </c>
      <c r="G23" s="487" t="str">
        <f>+'2.13'!H37</f>
        <v>12M22</v>
      </c>
    </row>
    <row r="24" spans="1:7" x14ac:dyDescent="0.25">
      <c r="A24" s="386">
        <v>44378</v>
      </c>
      <c r="B24" s="385">
        <v>37.376483999999998</v>
      </c>
      <c r="D24" s="489" t="s">
        <v>378</v>
      </c>
      <c r="E24" s="348"/>
      <c r="F24" s="348"/>
      <c r="G24" s="348"/>
    </row>
    <row r="25" spans="1:7" x14ac:dyDescent="0.25">
      <c r="A25" s="386">
        <v>44409</v>
      </c>
      <c r="B25" s="385">
        <v>36.916086</v>
      </c>
      <c r="D25" s="578" t="s">
        <v>449</v>
      </c>
      <c r="E25" s="833">
        <v>23382.538499999999</v>
      </c>
      <c r="F25" s="833">
        <v>25451.368333333332</v>
      </c>
      <c r="G25" s="833">
        <v>23669.403166666667</v>
      </c>
    </row>
    <row r="26" spans="1:7" x14ac:dyDescent="0.25">
      <c r="A26" s="386">
        <v>44441</v>
      </c>
      <c r="B26" s="385">
        <v>37.370737999999996</v>
      </c>
      <c r="D26" s="599" t="s">
        <v>454</v>
      </c>
      <c r="E26" s="833">
        <v>23382.538499999999</v>
      </c>
      <c r="F26" s="833">
        <v>25451.368333333332</v>
      </c>
      <c r="G26" s="833">
        <v>23669.403166666667</v>
      </c>
    </row>
    <row r="27" spans="1:7" x14ac:dyDescent="0.25">
      <c r="A27" s="386">
        <v>44472</v>
      </c>
      <c r="B27" s="385">
        <v>37.637983999999996</v>
      </c>
      <c r="D27" s="578" t="s">
        <v>450</v>
      </c>
      <c r="E27" s="833">
        <v>19727.325500000003</v>
      </c>
      <c r="F27" s="833">
        <v>17060.626583333335</v>
      </c>
      <c r="G27" s="833">
        <v>15331.67325</v>
      </c>
    </row>
    <row r="28" spans="1:7" x14ac:dyDescent="0.25">
      <c r="A28" s="386">
        <v>44504</v>
      </c>
      <c r="B28" s="385">
        <v>37.098438000000002</v>
      </c>
      <c r="D28" s="578" t="s">
        <v>451</v>
      </c>
      <c r="E28" s="833">
        <v>13318.271583333335</v>
      </c>
      <c r="F28" s="833">
        <v>10820.550833333335</v>
      </c>
      <c r="G28" s="833">
        <v>9345.1820833333313</v>
      </c>
    </row>
    <row r="29" spans="1:7" x14ac:dyDescent="0.25">
      <c r="A29" s="356">
        <v>44535</v>
      </c>
      <c r="B29" s="347">
        <v>35.746574000000003</v>
      </c>
      <c r="D29" s="578" t="s">
        <v>452</v>
      </c>
      <c r="E29" s="833">
        <v>13291.432416666665</v>
      </c>
      <c r="F29" s="833">
        <v>12776.837166666666</v>
      </c>
      <c r="G29" s="833">
        <v>10565.915416666667</v>
      </c>
    </row>
    <row r="30" spans="1:7" x14ac:dyDescent="0.25">
      <c r="A30" s="384">
        <v>44562</v>
      </c>
      <c r="B30" s="412">
        <v>35.513093999999995</v>
      </c>
      <c r="D30" s="578" t="s">
        <v>453</v>
      </c>
      <c r="E30" s="833">
        <v>9186.6089166666679</v>
      </c>
      <c r="F30" s="833">
        <v>8123.4698333333336</v>
      </c>
      <c r="G30" s="833">
        <v>8132.1523333333325</v>
      </c>
    </row>
    <row r="31" spans="1:7" x14ac:dyDescent="0.25">
      <c r="A31" s="384">
        <v>44593</v>
      </c>
      <c r="B31" s="412">
        <v>36.414535000000001</v>
      </c>
      <c r="D31" s="671" t="s">
        <v>448</v>
      </c>
    </row>
    <row r="32" spans="1:7" x14ac:dyDescent="0.25">
      <c r="A32" s="384">
        <v>44621</v>
      </c>
      <c r="B32" s="412">
        <v>36.512652000000003</v>
      </c>
    </row>
    <row r="33" spans="1:4" x14ac:dyDescent="0.25">
      <c r="A33" s="580">
        <v>44652</v>
      </c>
      <c r="B33" s="385">
        <v>33.775272999999999</v>
      </c>
    </row>
    <row r="34" spans="1:4" x14ac:dyDescent="0.25">
      <c r="A34" s="580">
        <v>44682</v>
      </c>
      <c r="B34" s="385">
        <v>33.729644999999998</v>
      </c>
      <c r="D34" s="345" t="s">
        <v>857</v>
      </c>
    </row>
    <row r="35" spans="1:4" x14ac:dyDescent="0.25">
      <c r="A35" s="580">
        <v>44713</v>
      </c>
      <c r="B35" s="385">
        <v>32.322448999999999</v>
      </c>
      <c r="D35" s="884" t="s">
        <v>859</v>
      </c>
    </row>
    <row r="36" spans="1:4" x14ac:dyDescent="0.25">
      <c r="A36" s="383">
        <v>44743</v>
      </c>
      <c r="B36" s="352">
        <v>33.070741999999996</v>
      </c>
      <c r="D36" s="51"/>
    </row>
    <row r="37" spans="1:4" x14ac:dyDescent="0.25">
      <c r="A37" s="383">
        <v>44774</v>
      </c>
      <c r="B37" s="352">
        <v>36.477620999999999</v>
      </c>
      <c r="D37" s="885" t="s">
        <v>858</v>
      </c>
    </row>
    <row r="38" spans="1:4" x14ac:dyDescent="0.25">
      <c r="A38" s="381">
        <v>44805</v>
      </c>
      <c r="B38" s="382">
        <v>38.379812999999999</v>
      </c>
      <c r="D38" s="884" t="s">
        <v>860</v>
      </c>
    </row>
    <row r="39" spans="1:4" x14ac:dyDescent="0.25">
      <c r="A39" s="386">
        <v>44837</v>
      </c>
      <c r="B39" s="385">
        <v>37.672737999999995</v>
      </c>
    </row>
    <row r="40" spans="1:4" x14ac:dyDescent="0.25">
      <c r="A40" s="386">
        <v>44869</v>
      </c>
      <c r="B40" s="385">
        <v>38.569531000000005</v>
      </c>
    </row>
    <row r="41" spans="1:4" x14ac:dyDescent="0.25">
      <c r="A41" s="356">
        <v>44900</v>
      </c>
      <c r="B41" s="347">
        <v>36.854281</v>
      </c>
    </row>
  </sheetData>
  <mergeCells count="1">
    <mergeCell ref="A4:B4"/>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D84F7-1BE9-4F40-8B75-DFF11A2BDA53}">
  <sheetPr>
    <tabColor rgb="FFFF0000"/>
  </sheetPr>
  <dimension ref="A1:P41"/>
  <sheetViews>
    <sheetView showGridLines="0" zoomScale="90" zoomScaleNormal="90" workbookViewId="0">
      <pane xSplit="1" ySplit="3" topLeftCell="B17" activePane="bottomRight" state="frozen"/>
      <selection activeCell="D49" sqref="D49"/>
      <selection pane="topRight" activeCell="D49" sqref="D49"/>
      <selection pane="bottomLeft" activeCell="D49" sqref="D49"/>
      <selection pane="bottomRight" activeCell="O22" sqref="O22"/>
    </sheetView>
  </sheetViews>
  <sheetFormatPr defaultColWidth="9.140625" defaultRowHeight="15.75" x14ac:dyDescent="0.25"/>
  <cols>
    <col min="1" max="1" width="10.7109375" style="13" customWidth="1"/>
    <col min="2" max="2" width="12.5703125" style="13" customWidth="1"/>
    <col min="3" max="3" width="12.140625" style="13" customWidth="1"/>
    <col min="4" max="4" width="36.85546875" style="13" customWidth="1"/>
    <col min="5" max="8" width="11.140625" style="13" customWidth="1"/>
    <col min="9" max="10" width="14" style="13" customWidth="1"/>
    <col min="11" max="16" width="10.85546875" style="13" bestFit="1" customWidth="1"/>
    <col min="17" max="16384" width="9.140625" style="13"/>
  </cols>
  <sheetData>
    <row r="1" spans="1:16" ht="21" x14ac:dyDescent="0.35">
      <c r="A1" s="16" t="str">
        <f>+'Indice-Index'!C22</f>
        <v>2.15 Tempo speso sulle piattaforme di servizi VOD gratuiti - Time spent on free video on demand  platforms</v>
      </c>
      <c r="B1" s="303"/>
      <c r="C1" s="303"/>
      <c r="D1" s="98"/>
      <c r="E1" s="98"/>
      <c r="F1" s="98"/>
      <c r="G1" s="98"/>
      <c r="H1" s="98"/>
      <c r="I1" s="98"/>
      <c r="J1" s="98"/>
      <c r="K1" s="51"/>
      <c r="L1" s="51"/>
      <c r="M1" s="51"/>
      <c r="N1" s="51"/>
      <c r="O1" s="51"/>
      <c r="P1" s="51"/>
    </row>
    <row r="2" spans="1:16" x14ac:dyDescent="0.25">
      <c r="A2" s="6"/>
      <c r="B2" s="6"/>
      <c r="C2" s="6"/>
      <c r="D2" s="6"/>
      <c r="E2" s="6"/>
      <c r="F2" s="6"/>
    </row>
    <row r="4" spans="1:16" ht="61.5" customHeight="1" x14ac:dyDescent="0.25">
      <c r="A4" s="948" t="s">
        <v>455</v>
      </c>
      <c r="B4" s="948"/>
    </row>
    <row r="6" spans="1:16" x14ac:dyDescent="0.25">
      <c r="A6" s="386">
        <v>43831</v>
      </c>
      <c r="B6" s="385">
        <v>26.221816666666665</v>
      </c>
    </row>
    <row r="7" spans="1:16" x14ac:dyDescent="0.25">
      <c r="A7" s="386">
        <v>43862</v>
      </c>
      <c r="B7" s="385">
        <v>31.837550000000004</v>
      </c>
    </row>
    <row r="8" spans="1:16" x14ac:dyDescent="0.25">
      <c r="A8" s="386">
        <v>43891</v>
      </c>
      <c r="B8" s="385">
        <v>38.358850000000011</v>
      </c>
    </row>
    <row r="9" spans="1:16" x14ac:dyDescent="0.25">
      <c r="A9" s="386">
        <v>43922</v>
      </c>
      <c r="B9" s="385">
        <v>33.454149999999998</v>
      </c>
    </row>
    <row r="10" spans="1:16" x14ac:dyDescent="0.25">
      <c r="A10" s="386">
        <v>43952</v>
      </c>
      <c r="B10" s="385">
        <v>26.525849999999998</v>
      </c>
    </row>
    <row r="11" spans="1:16" x14ac:dyDescent="0.25">
      <c r="A11" s="386">
        <v>43983</v>
      </c>
      <c r="B11" s="385">
        <v>23.975466666666669</v>
      </c>
    </row>
    <row r="12" spans="1:16" x14ac:dyDescent="0.25">
      <c r="A12" s="386">
        <v>44013</v>
      </c>
      <c r="B12" s="385">
        <v>27.60348333333333</v>
      </c>
    </row>
    <row r="13" spans="1:16" x14ac:dyDescent="0.25">
      <c r="A13" s="386">
        <v>44044</v>
      </c>
      <c r="B13" s="385">
        <v>23.213966666666671</v>
      </c>
    </row>
    <row r="14" spans="1:16" x14ac:dyDescent="0.25">
      <c r="A14" s="386">
        <v>44075</v>
      </c>
      <c r="B14" s="385">
        <v>26.645766666666663</v>
      </c>
    </row>
    <row r="15" spans="1:16" x14ac:dyDescent="0.25">
      <c r="A15" s="386">
        <v>44105</v>
      </c>
      <c r="B15" s="385">
        <v>35.110350000000004</v>
      </c>
    </row>
    <row r="16" spans="1:16" x14ac:dyDescent="0.25">
      <c r="A16" s="386">
        <v>44136</v>
      </c>
      <c r="B16" s="385">
        <v>45.708949999999994</v>
      </c>
    </row>
    <row r="17" spans="1:7" x14ac:dyDescent="0.25">
      <c r="A17" s="356">
        <v>44166</v>
      </c>
      <c r="B17" s="347">
        <v>37.052100000000003</v>
      </c>
    </row>
    <row r="18" spans="1:7" x14ac:dyDescent="0.25">
      <c r="A18" s="386">
        <v>44197</v>
      </c>
      <c r="B18" s="385">
        <v>37.451983333333331</v>
      </c>
    </row>
    <row r="19" spans="1:7" x14ac:dyDescent="0.25">
      <c r="A19" s="386">
        <v>44228</v>
      </c>
      <c r="B19" s="385">
        <v>36.65414999999998</v>
      </c>
    </row>
    <row r="20" spans="1:7" x14ac:dyDescent="0.25">
      <c r="A20" s="386">
        <v>44256</v>
      </c>
      <c r="B20" s="385">
        <v>37.80803333333332</v>
      </c>
    </row>
    <row r="21" spans="1:7" x14ac:dyDescent="0.25">
      <c r="A21" s="386">
        <v>44287</v>
      </c>
      <c r="B21" s="385">
        <v>32.52878333333333</v>
      </c>
    </row>
    <row r="22" spans="1:7" x14ac:dyDescent="0.25">
      <c r="A22" s="386">
        <v>44317</v>
      </c>
      <c r="B22" s="385">
        <v>30.672966666666664</v>
      </c>
    </row>
    <row r="23" spans="1:7" ht="15.75" customHeight="1" x14ac:dyDescent="0.25">
      <c r="A23" s="386">
        <v>44348</v>
      </c>
      <c r="B23" s="385">
        <v>27.143733333333333</v>
      </c>
      <c r="D23" s="489" t="s">
        <v>377</v>
      </c>
      <c r="E23" s="487" t="str">
        <f>+'2.14'!E23</f>
        <v>12M20</v>
      </c>
      <c r="F23" s="487" t="str">
        <f>+'2.14'!F23</f>
        <v>12M21</v>
      </c>
      <c r="G23" s="487" t="str">
        <f>+'2.14'!G23</f>
        <v>12M22</v>
      </c>
    </row>
    <row r="24" spans="1:7" x14ac:dyDescent="0.25">
      <c r="A24" s="386">
        <v>44378</v>
      </c>
      <c r="B24" s="385">
        <v>31.539633333333335</v>
      </c>
      <c r="D24" s="489" t="s">
        <v>379</v>
      </c>
      <c r="E24" s="348"/>
      <c r="F24" s="348"/>
      <c r="G24" s="348"/>
    </row>
    <row r="25" spans="1:7" x14ac:dyDescent="0.25">
      <c r="A25" s="386">
        <v>44409</v>
      </c>
      <c r="B25" s="385">
        <v>25.596316666666674</v>
      </c>
      <c r="D25" s="578" t="s">
        <v>452</v>
      </c>
      <c r="E25" s="881">
        <v>132.28775000000002</v>
      </c>
      <c r="F25" s="881">
        <v>136.60810000000001</v>
      </c>
      <c r="G25" s="881">
        <v>123.14986666666665</v>
      </c>
    </row>
    <row r="26" spans="1:7" x14ac:dyDescent="0.25">
      <c r="A26" s="386">
        <v>44441</v>
      </c>
      <c r="B26" s="385">
        <v>25.420983333333336</v>
      </c>
      <c r="D26" s="599" t="s">
        <v>453</v>
      </c>
      <c r="E26" s="881">
        <v>123.19450000000001</v>
      </c>
      <c r="F26" s="881">
        <v>129.04203333333334</v>
      </c>
      <c r="G26" s="881">
        <v>118.25961666666669</v>
      </c>
    </row>
    <row r="27" spans="1:7" x14ac:dyDescent="0.25">
      <c r="A27" s="386">
        <v>44472</v>
      </c>
      <c r="B27" s="385">
        <v>28.631449999999994</v>
      </c>
      <c r="D27" s="578" t="s">
        <v>449</v>
      </c>
      <c r="E27" s="881">
        <v>93.865083333333345</v>
      </c>
      <c r="F27" s="881">
        <v>77.189783333333324</v>
      </c>
      <c r="G27" s="881">
        <v>61.932066666666664</v>
      </c>
    </row>
    <row r="28" spans="1:7" x14ac:dyDescent="0.25">
      <c r="A28" s="386">
        <v>44504</v>
      </c>
      <c r="B28" s="385">
        <v>32.327916666666667</v>
      </c>
      <c r="D28" s="578" t="s">
        <v>454</v>
      </c>
      <c r="E28" s="881">
        <v>93.865083333333345</v>
      </c>
      <c r="F28" s="881">
        <v>77.189783333333324</v>
      </c>
      <c r="G28" s="881">
        <v>61.932066666666664</v>
      </c>
    </row>
    <row r="29" spans="1:7" x14ac:dyDescent="0.25">
      <c r="A29" s="356">
        <v>44535</v>
      </c>
      <c r="B29" s="347">
        <v>30.914033333333339</v>
      </c>
      <c r="D29" s="578" t="s">
        <v>450</v>
      </c>
      <c r="E29" s="881">
        <v>24.886583333333341</v>
      </c>
      <c r="F29" s="881">
        <v>22.148849999999999</v>
      </c>
      <c r="G29" s="881">
        <v>20.375</v>
      </c>
    </row>
    <row r="30" spans="1:7" x14ac:dyDescent="0.25">
      <c r="A30" s="384">
        <v>44562</v>
      </c>
      <c r="B30" s="412">
        <v>34.274999999999999</v>
      </c>
      <c r="D30" s="578" t="s">
        <v>451</v>
      </c>
      <c r="E30" s="881">
        <v>10.801950000000001</v>
      </c>
      <c r="F30" s="881">
        <v>7.3775166666666667</v>
      </c>
      <c r="G30" s="881">
        <v>9.1334</v>
      </c>
    </row>
    <row r="31" spans="1:7" x14ac:dyDescent="0.25">
      <c r="A31" s="384">
        <v>44593</v>
      </c>
      <c r="B31" s="412">
        <v>37.42263333333333</v>
      </c>
      <c r="D31" s="671" t="s">
        <v>448</v>
      </c>
    </row>
    <row r="32" spans="1:7" x14ac:dyDescent="0.25">
      <c r="A32" s="384">
        <v>44621</v>
      </c>
      <c r="B32" s="412">
        <v>34.936966666666663</v>
      </c>
    </row>
    <row r="33" spans="1:4" x14ac:dyDescent="0.25">
      <c r="A33" s="580">
        <v>44652</v>
      </c>
      <c r="B33" s="385">
        <v>27.275783333333333</v>
      </c>
      <c r="D33" s="345" t="s">
        <v>861</v>
      </c>
    </row>
    <row r="34" spans="1:4" x14ac:dyDescent="0.25">
      <c r="A34" s="580">
        <v>44682</v>
      </c>
      <c r="B34" s="385">
        <v>27.226283333333335</v>
      </c>
      <c r="D34" s="884" t="s">
        <v>862</v>
      </c>
    </row>
    <row r="35" spans="1:4" x14ac:dyDescent="0.25">
      <c r="A35" s="580">
        <v>44713</v>
      </c>
      <c r="B35" s="385">
        <v>25.229083333333335</v>
      </c>
    </row>
    <row r="36" spans="1:4" x14ac:dyDescent="0.25">
      <c r="A36" s="383">
        <v>44743</v>
      </c>
      <c r="B36" s="352">
        <v>25.655216666666664</v>
      </c>
      <c r="D36" s="345" t="s">
        <v>456</v>
      </c>
    </row>
    <row r="37" spans="1:4" x14ac:dyDescent="0.25">
      <c r="A37" s="383">
        <v>44774</v>
      </c>
      <c r="B37" s="352">
        <v>25.152666666666669</v>
      </c>
      <c r="D37" s="345" t="s">
        <v>863</v>
      </c>
    </row>
    <row r="38" spans="1:4" x14ac:dyDescent="0.25">
      <c r="A38" s="381">
        <v>44805</v>
      </c>
      <c r="B38" s="385">
        <v>27.45528333333333</v>
      </c>
    </row>
    <row r="39" spans="1:4" x14ac:dyDescent="0.25">
      <c r="A39" s="386">
        <v>44837</v>
      </c>
      <c r="B39" s="385">
        <v>30.413866666666699</v>
      </c>
    </row>
    <row r="40" spans="1:4" x14ac:dyDescent="0.25">
      <c r="A40" s="386">
        <v>44869</v>
      </c>
      <c r="B40" s="385">
        <v>28.865283333333331</v>
      </c>
    </row>
    <row r="41" spans="1:4" x14ac:dyDescent="0.25">
      <c r="A41" s="356">
        <v>44900</v>
      </c>
      <c r="B41" s="347">
        <v>27.89651666666667</v>
      </c>
    </row>
  </sheetData>
  <mergeCells count="1">
    <mergeCell ref="A4:B4"/>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06A61-B267-4E5B-B8DA-3A26BDCB5755}">
  <sheetPr>
    <tabColor rgb="FFFFC000"/>
  </sheetPr>
  <dimension ref="A1:J36"/>
  <sheetViews>
    <sheetView showGridLines="0" zoomScale="90" zoomScaleNormal="90" workbookViewId="0">
      <selection activeCell="A2" sqref="A2"/>
    </sheetView>
  </sheetViews>
  <sheetFormatPr defaultColWidth="9.140625" defaultRowHeight="15.75" x14ac:dyDescent="0.25"/>
  <cols>
    <col min="1" max="1" width="60.5703125" style="6" customWidth="1"/>
    <col min="2" max="3" width="13.42578125" style="6" customWidth="1"/>
    <col min="4" max="4" width="1.140625" style="6" customWidth="1"/>
    <col min="5" max="5" width="13.85546875" style="6" customWidth="1"/>
    <col min="6" max="7" width="9.140625" style="6"/>
    <col min="8" max="8" width="9.140625" style="6" customWidth="1"/>
    <col min="9" max="16384" width="9.140625" style="6"/>
  </cols>
  <sheetData>
    <row r="1" spans="1:5" ht="21" x14ac:dyDescent="0.35">
      <c r="A1" s="212" t="str">
        <f>'Indice-Index'!A27</f>
        <v>3.1   Andamento dei ricavi (da inizio anno) - Revenues trend (b.y.)</v>
      </c>
      <c r="B1" s="100"/>
      <c r="C1" s="100"/>
      <c r="D1" s="100"/>
      <c r="E1" s="100"/>
    </row>
    <row r="4" spans="1:5" x14ac:dyDescent="0.25">
      <c r="B4" s="131">
        <v>2021</v>
      </c>
      <c r="C4" s="131">
        <v>2022</v>
      </c>
      <c r="D4" s="130"/>
      <c r="E4" s="948" t="s">
        <v>177</v>
      </c>
    </row>
    <row r="5" spans="1:5" x14ac:dyDescent="0.25">
      <c r="A5" s="5"/>
      <c r="B5" s="131"/>
      <c r="C5" s="131"/>
      <c r="D5" s="131"/>
      <c r="E5" s="949"/>
    </row>
    <row r="6" spans="1:5" x14ac:dyDescent="0.25">
      <c r="A6" s="263" t="s">
        <v>78</v>
      </c>
      <c r="B6" s="8"/>
      <c r="C6" s="8"/>
      <c r="D6" s="8"/>
      <c r="E6" s="8"/>
    </row>
    <row r="7" spans="1:5" x14ac:dyDescent="0.25">
      <c r="A7" s="177" t="s">
        <v>155</v>
      </c>
      <c r="B7" s="516">
        <v>1049.2177554014006</v>
      </c>
      <c r="C7" s="516">
        <v>964.83737247199065</v>
      </c>
      <c r="D7" s="134"/>
      <c r="E7" s="667">
        <f t="shared" ref="E7:E13" si="0">(C7-B7)/B7*100</f>
        <v>-8.0422183569633212</v>
      </c>
    </row>
    <row r="8" spans="1:5" x14ac:dyDescent="0.25">
      <c r="A8" s="139" t="s">
        <v>407</v>
      </c>
      <c r="B8" s="140">
        <v>751.25406338461778</v>
      </c>
      <c r="C8" s="140">
        <v>779.53773561002174</v>
      </c>
      <c r="D8" s="134"/>
      <c r="E8" s="132">
        <f t="shared" si="0"/>
        <v>3.764861130730901</v>
      </c>
    </row>
    <row r="9" spans="1:5" x14ac:dyDescent="0.25">
      <c r="A9" s="137" t="s">
        <v>158</v>
      </c>
      <c r="B9" s="138">
        <f>+B8+B7</f>
        <v>1800.4718187860185</v>
      </c>
      <c r="C9" s="138">
        <f>+C8+C7</f>
        <v>1744.3751080820125</v>
      </c>
      <c r="D9" s="135"/>
      <c r="E9" s="136">
        <f t="shared" si="0"/>
        <v>-3.1156672444798179</v>
      </c>
    </row>
    <row r="10" spans="1:5" x14ac:dyDescent="0.25">
      <c r="A10" s="177" t="s">
        <v>154</v>
      </c>
      <c r="B10" s="516">
        <v>4129.8471197791096</v>
      </c>
      <c r="C10" s="516">
        <v>4293.8532214786028</v>
      </c>
      <c r="D10" s="134"/>
      <c r="E10" s="667">
        <f t="shared" si="0"/>
        <v>3.9712390542017286</v>
      </c>
    </row>
    <row r="11" spans="1:5" x14ac:dyDescent="0.25">
      <c r="A11" s="139" t="s">
        <v>157</v>
      </c>
      <c r="B11" s="140">
        <v>1791.4752201773977</v>
      </c>
      <c r="C11" s="140">
        <v>1848.9689340064351</v>
      </c>
      <c r="D11" s="134"/>
      <c r="E11" s="132">
        <f t="shared" si="0"/>
        <v>3.2092943950039254</v>
      </c>
    </row>
    <row r="12" spans="1:5" x14ac:dyDescent="0.25">
      <c r="A12" s="137" t="s">
        <v>149</v>
      </c>
      <c r="B12" s="138">
        <f>+B11+B10</f>
        <v>5921.3223399565068</v>
      </c>
      <c r="C12" s="138">
        <f>+C11+C10</f>
        <v>6142.8221554850379</v>
      </c>
      <c r="D12" s="135"/>
      <c r="E12" s="136">
        <f t="shared" si="0"/>
        <v>3.7407153809863036</v>
      </c>
    </row>
    <row r="13" spans="1:5" x14ac:dyDescent="0.25">
      <c r="A13" s="887" t="s">
        <v>512</v>
      </c>
      <c r="B13" s="672">
        <f>+B12+B9</f>
        <v>7721.7941587425248</v>
      </c>
      <c r="C13" s="672">
        <f>+C12+C9</f>
        <v>7887.19726356705</v>
      </c>
      <c r="D13" s="673"/>
      <c r="E13" s="674">
        <f t="shared" si="0"/>
        <v>2.1420294483926083</v>
      </c>
    </row>
    <row r="15" spans="1:5" x14ac:dyDescent="0.25">
      <c r="A15" s="264" t="s">
        <v>170</v>
      </c>
      <c r="B15" s="56">
        <f>C4</f>
        <v>2022</v>
      </c>
      <c r="E15" s="41"/>
    </row>
    <row r="16" spans="1:5" x14ac:dyDescent="0.25">
      <c r="A16" s="177" t="s">
        <v>171</v>
      </c>
      <c r="B16" s="250">
        <v>9.223612236237825</v>
      </c>
      <c r="E16" s="41"/>
    </row>
    <row r="17" spans="1:10" x14ac:dyDescent="0.25">
      <c r="A17" s="139" t="s">
        <v>173</v>
      </c>
      <c r="B17" s="255">
        <v>1.9173919716681187</v>
      </c>
      <c r="E17" s="41"/>
    </row>
    <row r="18" spans="1:10" x14ac:dyDescent="0.25">
      <c r="A18" s="139" t="s">
        <v>172</v>
      </c>
      <c r="B18" s="255">
        <v>23.751721593315924</v>
      </c>
      <c r="E18" s="41"/>
    </row>
    <row r="19" spans="1:10" x14ac:dyDescent="0.25">
      <c r="A19" s="139" t="s">
        <v>174</v>
      </c>
      <c r="B19" s="255">
        <v>41.060081397947734</v>
      </c>
      <c r="E19" s="41"/>
    </row>
    <row r="20" spans="1:10" x14ac:dyDescent="0.25">
      <c r="A20" s="139" t="s">
        <v>380</v>
      </c>
      <c r="B20" s="255">
        <v>6.3467377397008544</v>
      </c>
    </row>
    <row r="21" spans="1:10" x14ac:dyDescent="0.25">
      <c r="A21" s="139" t="s">
        <v>381</v>
      </c>
      <c r="B21" s="255">
        <v>1.7111794320825497</v>
      </c>
    </row>
    <row r="22" spans="1:10" x14ac:dyDescent="0.25">
      <c r="A22" s="127" t="s">
        <v>390</v>
      </c>
      <c r="B22" s="129">
        <v>15.989275629046999</v>
      </c>
      <c r="E22" s="41"/>
    </row>
    <row r="23" spans="1:10" x14ac:dyDescent="0.25">
      <c r="A23" s="493" t="s">
        <v>76</v>
      </c>
      <c r="B23" s="527">
        <f>SUM(B16:B22)</f>
        <v>100</v>
      </c>
      <c r="C23" s="89"/>
      <c r="D23" s="89"/>
      <c r="E23" s="41"/>
    </row>
    <row r="24" spans="1:10" x14ac:dyDescent="0.25">
      <c r="A24" s="5"/>
      <c r="B24" s="53"/>
      <c r="C24" s="89"/>
      <c r="D24" s="89"/>
      <c r="E24" s="41"/>
    </row>
    <row r="25" spans="1:10" x14ac:dyDescent="0.25">
      <c r="A25" s="264" t="s">
        <v>148</v>
      </c>
      <c r="B25" s="56">
        <f>B15</f>
        <v>2022</v>
      </c>
      <c r="J25" s="6" t="s">
        <v>363</v>
      </c>
    </row>
    <row r="26" spans="1:10" x14ac:dyDescent="0.25">
      <c r="A26" s="177" t="s">
        <v>383</v>
      </c>
      <c r="B26" s="251">
        <v>0.50610757210201507</v>
      </c>
    </row>
    <row r="27" spans="1:10" x14ac:dyDescent="0.25">
      <c r="A27" s="139" t="s">
        <v>406</v>
      </c>
      <c r="B27" s="257">
        <v>69.394226717155291</v>
      </c>
    </row>
    <row r="28" spans="1:10" x14ac:dyDescent="0.25">
      <c r="A28" s="139" t="s">
        <v>385</v>
      </c>
      <c r="B28" s="257">
        <v>0.29273962725028951</v>
      </c>
    </row>
    <row r="29" spans="1:10" x14ac:dyDescent="0.25">
      <c r="A29" s="139" t="s">
        <v>386</v>
      </c>
      <c r="B29" s="257">
        <v>29.806926083492403</v>
      </c>
    </row>
    <row r="30" spans="1:10" x14ac:dyDescent="0.25">
      <c r="A30" s="252" t="s">
        <v>76</v>
      </c>
      <c r="B30" s="253">
        <f>SUM(B26:B29)</f>
        <v>99.999999999999986</v>
      </c>
    </row>
    <row r="32" spans="1:10" x14ac:dyDescent="0.25">
      <c r="A32" s="263" t="s">
        <v>251</v>
      </c>
      <c r="B32" s="265"/>
      <c r="C32" s="265"/>
      <c r="E32" s="107" t="s">
        <v>365</v>
      </c>
    </row>
    <row r="33" spans="1:5" x14ac:dyDescent="0.25">
      <c r="A33" s="258" t="s">
        <v>387</v>
      </c>
      <c r="B33" s="258"/>
      <c r="C33" s="258"/>
      <c r="E33" s="262">
        <v>-1.3853241286524414</v>
      </c>
    </row>
    <row r="34" spans="1:5" x14ac:dyDescent="0.25">
      <c r="A34" s="6" t="s">
        <v>388</v>
      </c>
      <c r="E34" s="124">
        <v>-12.271245863739098</v>
      </c>
    </row>
    <row r="35" spans="1:5" x14ac:dyDescent="0.25">
      <c r="A35" s="139" t="s">
        <v>389</v>
      </c>
      <c r="B35" s="139"/>
      <c r="C35" s="139"/>
      <c r="E35" s="288">
        <v>-20.083796845450021</v>
      </c>
    </row>
    <row r="36" spans="1:5" x14ac:dyDescent="0.25">
      <c r="A36" s="176" t="s">
        <v>390</v>
      </c>
      <c r="B36" s="90"/>
      <c r="C36" s="90"/>
      <c r="E36" s="335">
        <v>8.6873326318235549</v>
      </c>
    </row>
  </sheetData>
  <mergeCells count="1">
    <mergeCell ref="E4:E5"/>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040BD-E497-4382-B74C-7768D4E5282D}">
  <sheetPr>
    <tabColor rgb="FFFFCC44"/>
  </sheetPr>
  <dimension ref="A1:U39"/>
  <sheetViews>
    <sheetView showGridLines="0" zoomScale="90" zoomScaleNormal="90" workbookViewId="0">
      <selection activeCell="A2" sqref="A2"/>
    </sheetView>
  </sheetViews>
  <sheetFormatPr defaultRowHeight="15.75" x14ac:dyDescent="0.25"/>
  <cols>
    <col min="1" max="1" width="52.5703125" style="24" customWidth="1"/>
    <col min="2" max="13" width="12" style="24" customWidth="1"/>
    <col min="14" max="14" width="1.85546875" style="24" customWidth="1"/>
    <col min="15" max="15" width="18.85546875" style="24" customWidth="1"/>
    <col min="16" max="253" width="9.140625" style="24"/>
    <col min="254" max="254" width="49.85546875" style="24" customWidth="1"/>
    <col min="255" max="262" width="12.140625" style="24" customWidth="1"/>
    <col min="263" max="263" width="3.140625" style="24" customWidth="1"/>
    <col min="264" max="264" width="20.42578125" style="24" customWidth="1"/>
    <col min="265" max="265" width="3.140625" style="24" customWidth="1"/>
    <col min="266" max="266" width="19.85546875" style="24" customWidth="1"/>
    <col min="267" max="509" width="9.140625" style="24"/>
    <col min="510" max="510" width="49.85546875" style="24" customWidth="1"/>
    <col min="511" max="518" width="12.140625" style="24" customWidth="1"/>
    <col min="519" max="519" width="3.140625" style="24" customWidth="1"/>
    <col min="520" max="520" width="20.42578125" style="24" customWidth="1"/>
    <col min="521" max="521" width="3.140625" style="24" customWidth="1"/>
    <col min="522" max="522" width="19.85546875" style="24" customWidth="1"/>
    <col min="523" max="765" width="9.140625" style="24"/>
    <col min="766" max="766" width="49.85546875" style="24" customWidth="1"/>
    <col min="767" max="774" width="12.140625" style="24" customWidth="1"/>
    <col min="775" max="775" width="3.140625" style="24" customWidth="1"/>
    <col min="776" max="776" width="20.42578125" style="24" customWidth="1"/>
    <col min="777" max="777" width="3.140625" style="24" customWidth="1"/>
    <col min="778" max="778" width="19.85546875" style="24" customWidth="1"/>
    <col min="779" max="1021" width="9.140625" style="24"/>
    <col min="1022" max="1022" width="49.85546875" style="24" customWidth="1"/>
    <col min="1023" max="1030" width="12.140625" style="24" customWidth="1"/>
    <col min="1031" max="1031" width="3.140625" style="24" customWidth="1"/>
    <col min="1032" max="1032" width="20.42578125" style="24" customWidth="1"/>
    <col min="1033" max="1033" width="3.140625" style="24" customWidth="1"/>
    <col min="1034" max="1034" width="19.85546875" style="24" customWidth="1"/>
    <col min="1035" max="1277" width="9.140625" style="24"/>
    <col min="1278" max="1278" width="49.85546875" style="24" customWidth="1"/>
    <col min="1279" max="1286" width="12.140625" style="24" customWidth="1"/>
    <col min="1287" max="1287" width="3.140625" style="24" customWidth="1"/>
    <col min="1288" max="1288" width="20.42578125" style="24" customWidth="1"/>
    <col min="1289" max="1289" width="3.140625" style="24" customWidth="1"/>
    <col min="1290" max="1290" width="19.85546875" style="24" customWidth="1"/>
    <col min="1291" max="1533" width="9.140625" style="24"/>
    <col min="1534" max="1534" width="49.85546875" style="24" customWidth="1"/>
    <col min="1535" max="1542" width="12.140625" style="24" customWidth="1"/>
    <col min="1543" max="1543" width="3.140625" style="24" customWidth="1"/>
    <col min="1544" max="1544" width="20.42578125" style="24" customWidth="1"/>
    <col min="1545" max="1545" width="3.140625" style="24" customWidth="1"/>
    <col min="1546" max="1546" width="19.85546875" style="24" customWidth="1"/>
    <col min="1547" max="1789" width="9.140625" style="24"/>
    <col min="1790" max="1790" width="49.85546875" style="24" customWidth="1"/>
    <col min="1791" max="1798" width="12.140625" style="24" customWidth="1"/>
    <col min="1799" max="1799" width="3.140625" style="24" customWidth="1"/>
    <col min="1800" max="1800" width="20.42578125" style="24" customWidth="1"/>
    <col min="1801" max="1801" width="3.140625" style="24" customWidth="1"/>
    <col min="1802" max="1802" width="19.85546875" style="24" customWidth="1"/>
    <col min="1803" max="2045" width="9.140625" style="24"/>
    <col min="2046" max="2046" width="49.85546875" style="24" customWidth="1"/>
    <col min="2047" max="2054" width="12.140625" style="24" customWidth="1"/>
    <col min="2055" max="2055" width="3.140625" style="24" customWidth="1"/>
    <col min="2056" max="2056" width="20.42578125" style="24" customWidth="1"/>
    <col min="2057" max="2057" width="3.140625" style="24" customWidth="1"/>
    <col min="2058" max="2058" width="19.85546875" style="24" customWidth="1"/>
    <col min="2059" max="2301" width="9.140625" style="24"/>
    <col min="2302" max="2302" width="49.85546875" style="24" customWidth="1"/>
    <col min="2303" max="2310" width="12.140625" style="24" customWidth="1"/>
    <col min="2311" max="2311" width="3.140625" style="24" customWidth="1"/>
    <col min="2312" max="2312" width="20.42578125" style="24" customWidth="1"/>
    <col min="2313" max="2313" width="3.140625" style="24" customWidth="1"/>
    <col min="2314" max="2314" width="19.85546875" style="24" customWidth="1"/>
    <col min="2315" max="2557" width="9.140625" style="24"/>
    <col min="2558" max="2558" width="49.85546875" style="24" customWidth="1"/>
    <col min="2559" max="2566" width="12.140625" style="24" customWidth="1"/>
    <col min="2567" max="2567" width="3.140625" style="24" customWidth="1"/>
    <col min="2568" max="2568" width="20.42578125" style="24" customWidth="1"/>
    <col min="2569" max="2569" width="3.140625" style="24" customWidth="1"/>
    <col min="2570" max="2570" width="19.85546875" style="24" customWidth="1"/>
    <col min="2571" max="2813" width="9.140625" style="24"/>
    <col min="2814" max="2814" width="49.85546875" style="24" customWidth="1"/>
    <col min="2815" max="2822" width="12.140625" style="24" customWidth="1"/>
    <col min="2823" max="2823" width="3.140625" style="24" customWidth="1"/>
    <col min="2824" max="2824" width="20.42578125" style="24" customWidth="1"/>
    <col min="2825" max="2825" width="3.140625" style="24" customWidth="1"/>
    <col min="2826" max="2826" width="19.85546875" style="24" customWidth="1"/>
    <col min="2827" max="3069" width="9.140625" style="24"/>
    <col min="3070" max="3070" width="49.85546875" style="24" customWidth="1"/>
    <col min="3071" max="3078" width="12.140625" style="24" customWidth="1"/>
    <col min="3079" max="3079" width="3.140625" style="24" customWidth="1"/>
    <col min="3080" max="3080" width="20.42578125" style="24" customWidth="1"/>
    <col min="3081" max="3081" width="3.140625" style="24" customWidth="1"/>
    <col min="3082" max="3082" width="19.85546875" style="24" customWidth="1"/>
    <col min="3083" max="3325" width="9.140625" style="24"/>
    <col min="3326" max="3326" width="49.85546875" style="24" customWidth="1"/>
    <col min="3327" max="3334" width="12.140625" style="24" customWidth="1"/>
    <col min="3335" max="3335" width="3.140625" style="24" customWidth="1"/>
    <col min="3336" max="3336" width="20.42578125" style="24" customWidth="1"/>
    <col min="3337" max="3337" width="3.140625" style="24" customWidth="1"/>
    <col min="3338" max="3338" width="19.85546875" style="24" customWidth="1"/>
    <col min="3339" max="3581" width="9.140625" style="24"/>
    <col min="3582" max="3582" width="49.85546875" style="24" customWidth="1"/>
    <col min="3583" max="3590" width="12.140625" style="24" customWidth="1"/>
    <col min="3591" max="3591" width="3.140625" style="24" customWidth="1"/>
    <col min="3592" max="3592" width="20.42578125" style="24" customWidth="1"/>
    <col min="3593" max="3593" width="3.140625" style="24" customWidth="1"/>
    <col min="3594" max="3594" width="19.85546875" style="24" customWidth="1"/>
    <col min="3595" max="3837" width="9.140625" style="24"/>
    <col min="3838" max="3838" width="49.85546875" style="24" customWidth="1"/>
    <col min="3839" max="3846" width="12.140625" style="24" customWidth="1"/>
    <col min="3847" max="3847" width="3.140625" style="24" customWidth="1"/>
    <col min="3848" max="3848" width="20.42578125" style="24" customWidth="1"/>
    <col min="3849" max="3849" width="3.140625" style="24" customWidth="1"/>
    <col min="3850" max="3850" width="19.85546875" style="24" customWidth="1"/>
    <col min="3851" max="4093" width="9.140625" style="24"/>
    <col min="4094" max="4094" width="49.85546875" style="24" customWidth="1"/>
    <col min="4095" max="4102" width="12.140625" style="24" customWidth="1"/>
    <col min="4103" max="4103" width="3.140625" style="24" customWidth="1"/>
    <col min="4104" max="4104" width="20.42578125" style="24" customWidth="1"/>
    <col min="4105" max="4105" width="3.140625" style="24" customWidth="1"/>
    <col min="4106" max="4106" width="19.85546875" style="24" customWidth="1"/>
    <col min="4107" max="4349" width="9.140625" style="24"/>
    <col min="4350" max="4350" width="49.85546875" style="24" customWidth="1"/>
    <col min="4351" max="4358" width="12.140625" style="24" customWidth="1"/>
    <col min="4359" max="4359" width="3.140625" style="24" customWidth="1"/>
    <col min="4360" max="4360" width="20.42578125" style="24" customWidth="1"/>
    <col min="4361" max="4361" width="3.140625" style="24" customWidth="1"/>
    <col min="4362" max="4362" width="19.85546875" style="24" customWidth="1"/>
    <col min="4363" max="4605" width="9.140625" style="24"/>
    <col min="4606" max="4606" width="49.85546875" style="24" customWidth="1"/>
    <col min="4607" max="4614" width="12.140625" style="24" customWidth="1"/>
    <col min="4615" max="4615" width="3.140625" style="24" customWidth="1"/>
    <col min="4616" max="4616" width="20.42578125" style="24" customWidth="1"/>
    <col min="4617" max="4617" width="3.140625" style="24" customWidth="1"/>
    <col min="4618" max="4618" width="19.85546875" style="24" customWidth="1"/>
    <col min="4619" max="4861" width="9.140625" style="24"/>
    <col min="4862" max="4862" width="49.85546875" style="24" customWidth="1"/>
    <col min="4863" max="4870" width="12.140625" style="24" customWidth="1"/>
    <col min="4871" max="4871" width="3.140625" style="24" customWidth="1"/>
    <col min="4872" max="4872" width="20.42578125" style="24" customWidth="1"/>
    <col min="4873" max="4873" width="3.140625" style="24" customWidth="1"/>
    <col min="4874" max="4874" width="19.85546875" style="24" customWidth="1"/>
    <col min="4875" max="5117" width="9.140625" style="24"/>
    <col min="5118" max="5118" width="49.85546875" style="24" customWidth="1"/>
    <col min="5119" max="5126" width="12.140625" style="24" customWidth="1"/>
    <col min="5127" max="5127" width="3.140625" style="24" customWidth="1"/>
    <col min="5128" max="5128" width="20.42578125" style="24" customWidth="1"/>
    <col min="5129" max="5129" width="3.140625" style="24" customWidth="1"/>
    <col min="5130" max="5130" width="19.85546875" style="24" customWidth="1"/>
    <col min="5131" max="5373" width="9.140625" style="24"/>
    <col min="5374" max="5374" width="49.85546875" style="24" customWidth="1"/>
    <col min="5375" max="5382" width="12.140625" style="24" customWidth="1"/>
    <col min="5383" max="5383" width="3.140625" style="24" customWidth="1"/>
    <col min="5384" max="5384" width="20.42578125" style="24" customWidth="1"/>
    <col min="5385" max="5385" width="3.140625" style="24" customWidth="1"/>
    <col min="5386" max="5386" width="19.85546875" style="24" customWidth="1"/>
    <col min="5387" max="5629" width="9.140625" style="24"/>
    <col min="5630" max="5630" width="49.85546875" style="24" customWidth="1"/>
    <col min="5631" max="5638" width="12.140625" style="24" customWidth="1"/>
    <col min="5639" max="5639" width="3.140625" style="24" customWidth="1"/>
    <col min="5640" max="5640" width="20.42578125" style="24" customWidth="1"/>
    <col min="5641" max="5641" width="3.140625" style="24" customWidth="1"/>
    <col min="5642" max="5642" width="19.85546875" style="24" customWidth="1"/>
    <col min="5643" max="5885" width="9.140625" style="24"/>
    <col min="5886" max="5886" width="49.85546875" style="24" customWidth="1"/>
    <col min="5887" max="5894" width="12.140625" style="24" customWidth="1"/>
    <col min="5895" max="5895" width="3.140625" style="24" customWidth="1"/>
    <col min="5896" max="5896" width="20.42578125" style="24" customWidth="1"/>
    <col min="5897" max="5897" width="3.140625" style="24" customWidth="1"/>
    <col min="5898" max="5898" width="19.85546875" style="24" customWidth="1"/>
    <col min="5899" max="6141" width="9.140625" style="24"/>
    <col min="6142" max="6142" width="49.85546875" style="24" customWidth="1"/>
    <col min="6143" max="6150" width="12.140625" style="24" customWidth="1"/>
    <col min="6151" max="6151" width="3.140625" style="24" customWidth="1"/>
    <col min="6152" max="6152" width="20.42578125" style="24" customWidth="1"/>
    <col min="6153" max="6153" width="3.140625" style="24" customWidth="1"/>
    <col min="6154" max="6154" width="19.85546875" style="24" customWidth="1"/>
    <col min="6155" max="6397" width="9.140625" style="24"/>
    <col min="6398" max="6398" width="49.85546875" style="24" customWidth="1"/>
    <col min="6399" max="6406" width="12.140625" style="24" customWidth="1"/>
    <col min="6407" max="6407" width="3.140625" style="24" customWidth="1"/>
    <col min="6408" max="6408" width="20.42578125" style="24" customWidth="1"/>
    <col min="6409" max="6409" width="3.140625" style="24" customWidth="1"/>
    <col min="6410" max="6410" width="19.85546875" style="24" customWidth="1"/>
    <col min="6411" max="6653" width="9.140625" style="24"/>
    <col min="6654" max="6654" width="49.85546875" style="24" customWidth="1"/>
    <col min="6655" max="6662" width="12.140625" style="24" customWidth="1"/>
    <col min="6663" max="6663" width="3.140625" style="24" customWidth="1"/>
    <col min="6664" max="6664" width="20.42578125" style="24" customWidth="1"/>
    <col min="6665" max="6665" width="3.140625" style="24" customWidth="1"/>
    <col min="6666" max="6666" width="19.85546875" style="24" customWidth="1"/>
    <col min="6667" max="6909" width="9.140625" style="24"/>
    <col min="6910" max="6910" width="49.85546875" style="24" customWidth="1"/>
    <col min="6911" max="6918" width="12.140625" style="24" customWidth="1"/>
    <col min="6919" max="6919" width="3.140625" style="24" customWidth="1"/>
    <col min="6920" max="6920" width="20.42578125" style="24" customWidth="1"/>
    <col min="6921" max="6921" width="3.140625" style="24" customWidth="1"/>
    <col min="6922" max="6922" width="19.85546875" style="24" customWidth="1"/>
    <col min="6923" max="7165" width="9.140625" style="24"/>
    <col min="7166" max="7166" width="49.85546875" style="24" customWidth="1"/>
    <col min="7167" max="7174" width="12.140625" style="24" customWidth="1"/>
    <col min="7175" max="7175" width="3.140625" style="24" customWidth="1"/>
    <col min="7176" max="7176" width="20.42578125" style="24" customWidth="1"/>
    <col min="7177" max="7177" width="3.140625" style="24" customWidth="1"/>
    <col min="7178" max="7178" width="19.85546875" style="24" customWidth="1"/>
    <col min="7179" max="7421" width="9.140625" style="24"/>
    <col min="7422" max="7422" width="49.85546875" style="24" customWidth="1"/>
    <col min="7423" max="7430" width="12.140625" style="24" customWidth="1"/>
    <col min="7431" max="7431" width="3.140625" style="24" customWidth="1"/>
    <col min="7432" max="7432" width="20.42578125" style="24" customWidth="1"/>
    <col min="7433" max="7433" width="3.140625" style="24" customWidth="1"/>
    <col min="7434" max="7434" width="19.85546875" style="24" customWidth="1"/>
    <col min="7435" max="7677" width="9.140625" style="24"/>
    <col min="7678" max="7678" width="49.85546875" style="24" customWidth="1"/>
    <col min="7679" max="7686" width="12.140625" style="24" customWidth="1"/>
    <col min="7687" max="7687" width="3.140625" style="24" customWidth="1"/>
    <col min="7688" max="7688" width="20.42578125" style="24" customWidth="1"/>
    <col min="7689" max="7689" width="3.140625" style="24" customWidth="1"/>
    <col min="7690" max="7690" width="19.85546875" style="24" customWidth="1"/>
    <col min="7691" max="7933" width="9.140625" style="24"/>
    <col min="7934" max="7934" width="49.85546875" style="24" customWidth="1"/>
    <col min="7935" max="7942" width="12.140625" style="24" customWidth="1"/>
    <col min="7943" max="7943" width="3.140625" style="24" customWidth="1"/>
    <col min="7944" max="7944" width="20.42578125" style="24" customWidth="1"/>
    <col min="7945" max="7945" width="3.140625" style="24" customWidth="1"/>
    <col min="7946" max="7946" width="19.85546875" style="24" customWidth="1"/>
    <col min="7947" max="8189" width="9.140625" style="24"/>
    <col min="8190" max="8190" width="49.85546875" style="24" customWidth="1"/>
    <col min="8191" max="8198" width="12.140625" style="24" customWidth="1"/>
    <col min="8199" max="8199" width="3.140625" style="24" customWidth="1"/>
    <col min="8200" max="8200" width="20.42578125" style="24" customWidth="1"/>
    <col min="8201" max="8201" width="3.140625" style="24" customWidth="1"/>
    <col min="8202" max="8202" width="19.85546875" style="24" customWidth="1"/>
    <col min="8203" max="8445" width="9.140625" style="24"/>
    <col min="8446" max="8446" width="49.85546875" style="24" customWidth="1"/>
    <col min="8447" max="8454" width="12.140625" style="24" customWidth="1"/>
    <col min="8455" max="8455" width="3.140625" style="24" customWidth="1"/>
    <col min="8456" max="8456" width="20.42578125" style="24" customWidth="1"/>
    <col min="8457" max="8457" width="3.140625" style="24" customWidth="1"/>
    <col min="8458" max="8458" width="19.85546875" style="24" customWidth="1"/>
    <col min="8459" max="8701" width="9.140625" style="24"/>
    <col min="8702" max="8702" width="49.85546875" style="24" customWidth="1"/>
    <col min="8703" max="8710" width="12.140625" style="24" customWidth="1"/>
    <col min="8711" max="8711" width="3.140625" style="24" customWidth="1"/>
    <col min="8712" max="8712" width="20.42578125" style="24" customWidth="1"/>
    <col min="8713" max="8713" width="3.140625" style="24" customWidth="1"/>
    <col min="8714" max="8714" width="19.85546875" style="24" customWidth="1"/>
    <col min="8715" max="8957" width="9.140625" style="24"/>
    <col min="8958" max="8958" width="49.85546875" style="24" customWidth="1"/>
    <col min="8959" max="8966" width="12.140625" style="24" customWidth="1"/>
    <col min="8967" max="8967" width="3.140625" style="24" customWidth="1"/>
    <col min="8968" max="8968" width="20.42578125" style="24" customWidth="1"/>
    <col min="8969" max="8969" width="3.140625" style="24" customWidth="1"/>
    <col min="8970" max="8970" width="19.85546875" style="24" customWidth="1"/>
    <col min="8971" max="9213" width="9.140625" style="24"/>
    <col min="9214" max="9214" width="49.85546875" style="24" customWidth="1"/>
    <col min="9215" max="9222" width="12.140625" style="24" customWidth="1"/>
    <col min="9223" max="9223" width="3.140625" style="24" customWidth="1"/>
    <col min="9224" max="9224" width="20.42578125" style="24" customWidth="1"/>
    <col min="9225" max="9225" width="3.140625" style="24" customWidth="1"/>
    <col min="9226" max="9226" width="19.85546875" style="24" customWidth="1"/>
    <col min="9227" max="9469" width="9.140625" style="24"/>
    <col min="9470" max="9470" width="49.85546875" style="24" customWidth="1"/>
    <col min="9471" max="9478" width="12.140625" style="24" customWidth="1"/>
    <col min="9479" max="9479" width="3.140625" style="24" customWidth="1"/>
    <col min="9480" max="9480" width="20.42578125" style="24" customWidth="1"/>
    <col min="9481" max="9481" width="3.140625" style="24" customWidth="1"/>
    <col min="9482" max="9482" width="19.85546875" style="24" customWidth="1"/>
    <col min="9483" max="9725" width="9.140625" style="24"/>
    <col min="9726" max="9726" width="49.85546875" style="24" customWidth="1"/>
    <col min="9727" max="9734" width="12.140625" style="24" customWidth="1"/>
    <col min="9735" max="9735" width="3.140625" style="24" customWidth="1"/>
    <col min="9736" max="9736" width="20.42578125" style="24" customWidth="1"/>
    <col min="9737" max="9737" width="3.140625" style="24" customWidth="1"/>
    <col min="9738" max="9738" width="19.85546875" style="24" customWidth="1"/>
    <col min="9739" max="9981" width="9.140625" style="24"/>
    <col min="9982" max="9982" width="49.85546875" style="24" customWidth="1"/>
    <col min="9983" max="9990" width="12.140625" style="24" customWidth="1"/>
    <col min="9991" max="9991" width="3.140625" style="24" customWidth="1"/>
    <col min="9992" max="9992" width="20.42578125" style="24" customWidth="1"/>
    <col min="9993" max="9993" width="3.140625" style="24" customWidth="1"/>
    <col min="9994" max="9994" width="19.85546875" style="24" customWidth="1"/>
    <col min="9995" max="10237" width="9.140625" style="24"/>
    <col min="10238" max="10238" width="49.85546875" style="24" customWidth="1"/>
    <col min="10239" max="10246" width="12.140625" style="24" customWidth="1"/>
    <col min="10247" max="10247" width="3.140625" style="24" customWidth="1"/>
    <col min="10248" max="10248" width="20.42578125" style="24" customWidth="1"/>
    <col min="10249" max="10249" width="3.140625" style="24" customWidth="1"/>
    <col min="10250" max="10250" width="19.85546875" style="24" customWidth="1"/>
    <col min="10251" max="10493" width="9.140625" style="24"/>
    <col min="10494" max="10494" width="49.85546875" style="24" customWidth="1"/>
    <col min="10495" max="10502" width="12.140625" style="24" customWidth="1"/>
    <col min="10503" max="10503" width="3.140625" style="24" customWidth="1"/>
    <col min="10504" max="10504" width="20.42578125" style="24" customWidth="1"/>
    <col min="10505" max="10505" width="3.140625" style="24" customWidth="1"/>
    <col min="10506" max="10506" width="19.85546875" style="24" customWidth="1"/>
    <col min="10507" max="10749" width="9.140625" style="24"/>
    <col min="10750" max="10750" width="49.85546875" style="24" customWidth="1"/>
    <col min="10751" max="10758" width="12.140625" style="24" customWidth="1"/>
    <col min="10759" max="10759" width="3.140625" style="24" customWidth="1"/>
    <col min="10760" max="10760" width="20.42578125" style="24" customWidth="1"/>
    <col min="10761" max="10761" width="3.140625" style="24" customWidth="1"/>
    <col min="10762" max="10762" width="19.85546875" style="24" customWidth="1"/>
    <col min="10763" max="11005" width="9.140625" style="24"/>
    <col min="11006" max="11006" width="49.85546875" style="24" customWidth="1"/>
    <col min="11007" max="11014" width="12.140625" style="24" customWidth="1"/>
    <col min="11015" max="11015" width="3.140625" style="24" customWidth="1"/>
    <col min="11016" max="11016" width="20.42578125" style="24" customWidth="1"/>
    <col min="11017" max="11017" width="3.140625" style="24" customWidth="1"/>
    <col min="11018" max="11018" width="19.85546875" style="24" customWidth="1"/>
    <col min="11019" max="11261" width="9.140625" style="24"/>
    <col min="11262" max="11262" width="49.85546875" style="24" customWidth="1"/>
    <col min="11263" max="11270" width="12.140625" style="24" customWidth="1"/>
    <col min="11271" max="11271" width="3.140625" style="24" customWidth="1"/>
    <col min="11272" max="11272" width="20.42578125" style="24" customWidth="1"/>
    <col min="11273" max="11273" width="3.140625" style="24" customWidth="1"/>
    <col min="11274" max="11274" width="19.85546875" style="24" customWidth="1"/>
    <col min="11275" max="11517" width="9.140625" style="24"/>
    <col min="11518" max="11518" width="49.85546875" style="24" customWidth="1"/>
    <col min="11519" max="11526" width="12.140625" style="24" customWidth="1"/>
    <col min="11527" max="11527" width="3.140625" style="24" customWidth="1"/>
    <col min="11528" max="11528" width="20.42578125" style="24" customWidth="1"/>
    <col min="11529" max="11529" width="3.140625" style="24" customWidth="1"/>
    <col min="11530" max="11530" width="19.85546875" style="24" customWidth="1"/>
    <col min="11531" max="11773" width="9.140625" style="24"/>
    <col min="11774" max="11774" width="49.85546875" style="24" customWidth="1"/>
    <col min="11775" max="11782" width="12.140625" style="24" customWidth="1"/>
    <col min="11783" max="11783" width="3.140625" style="24" customWidth="1"/>
    <col min="11784" max="11784" width="20.42578125" style="24" customWidth="1"/>
    <col min="11785" max="11785" width="3.140625" style="24" customWidth="1"/>
    <col min="11786" max="11786" width="19.85546875" style="24" customWidth="1"/>
    <col min="11787" max="12029" width="9.140625" style="24"/>
    <col min="12030" max="12030" width="49.85546875" style="24" customWidth="1"/>
    <col min="12031" max="12038" width="12.140625" style="24" customWidth="1"/>
    <col min="12039" max="12039" width="3.140625" style="24" customWidth="1"/>
    <col min="12040" max="12040" width="20.42578125" style="24" customWidth="1"/>
    <col min="12041" max="12041" width="3.140625" style="24" customWidth="1"/>
    <col min="12042" max="12042" width="19.85546875" style="24" customWidth="1"/>
    <col min="12043" max="12285" width="9.140625" style="24"/>
    <col min="12286" max="12286" width="49.85546875" style="24" customWidth="1"/>
    <col min="12287" max="12294" width="12.140625" style="24" customWidth="1"/>
    <col min="12295" max="12295" width="3.140625" style="24" customWidth="1"/>
    <col min="12296" max="12296" width="20.42578125" style="24" customWidth="1"/>
    <col min="12297" max="12297" width="3.140625" style="24" customWidth="1"/>
    <col min="12298" max="12298" width="19.85546875" style="24" customWidth="1"/>
    <col min="12299" max="12541" width="9.140625" style="24"/>
    <col min="12542" max="12542" width="49.85546875" style="24" customWidth="1"/>
    <col min="12543" max="12550" width="12.140625" style="24" customWidth="1"/>
    <col min="12551" max="12551" width="3.140625" style="24" customWidth="1"/>
    <col min="12552" max="12552" width="20.42578125" style="24" customWidth="1"/>
    <col min="12553" max="12553" width="3.140625" style="24" customWidth="1"/>
    <col min="12554" max="12554" width="19.85546875" style="24" customWidth="1"/>
    <col min="12555" max="12797" width="9.140625" style="24"/>
    <col min="12798" max="12798" width="49.85546875" style="24" customWidth="1"/>
    <col min="12799" max="12806" width="12.140625" style="24" customWidth="1"/>
    <col min="12807" max="12807" width="3.140625" style="24" customWidth="1"/>
    <col min="12808" max="12808" width="20.42578125" style="24" customWidth="1"/>
    <col min="12809" max="12809" width="3.140625" style="24" customWidth="1"/>
    <col min="12810" max="12810" width="19.85546875" style="24" customWidth="1"/>
    <col min="12811" max="13053" width="9.140625" style="24"/>
    <col min="13054" max="13054" width="49.85546875" style="24" customWidth="1"/>
    <col min="13055" max="13062" width="12.140625" style="24" customWidth="1"/>
    <col min="13063" max="13063" width="3.140625" style="24" customWidth="1"/>
    <col min="13064" max="13064" width="20.42578125" style="24" customWidth="1"/>
    <col min="13065" max="13065" width="3.140625" style="24" customWidth="1"/>
    <col min="13066" max="13066" width="19.85546875" style="24" customWidth="1"/>
    <col min="13067" max="13309" width="9.140625" style="24"/>
    <col min="13310" max="13310" width="49.85546875" style="24" customWidth="1"/>
    <col min="13311" max="13318" width="12.140625" style="24" customWidth="1"/>
    <col min="13319" max="13319" width="3.140625" style="24" customWidth="1"/>
    <col min="13320" max="13320" width="20.42578125" style="24" customWidth="1"/>
    <col min="13321" max="13321" width="3.140625" style="24" customWidth="1"/>
    <col min="13322" max="13322" width="19.85546875" style="24" customWidth="1"/>
    <col min="13323" max="13565" width="9.140625" style="24"/>
    <col min="13566" max="13566" width="49.85546875" style="24" customWidth="1"/>
    <col min="13567" max="13574" width="12.140625" style="24" customWidth="1"/>
    <col min="13575" max="13575" width="3.140625" style="24" customWidth="1"/>
    <col min="13576" max="13576" width="20.42578125" style="24" customWidth="1"/>
    <col min="13577" max="13577" width="3.140625" style="24" customWidth="1"/>
    <col min="13578" max="13578" width="19.85546875" style="24" customWidth="1"/>
    <col min="13579" max="13821" width="9.140625" style="24"/>
    <col min="13822" max="13822" width="49.85546875" style="24" customWidth="1"/>
    <col min="13823" max="13830" width="12.140625" style="24" customWidth="1"/>
    <col min="13831" max="13831" width="3.140625" style="24" customWidth="1"/>
    <col min="13832" max="13832" width="20.42578125" style="24" customWidth="1"/>
    <col min="13833" max="13833" width="3.140625" style="24" customWidth="1"/>
    <col min="13834" max="13834" width="19.85546875" style="24" customWidth="1"/>
    <col min="13835" max="14077" width="9.140625" style="24"/>
    <col min="14078" max="14078" width="49.85546875" style="24" customWidth="1"/>
    <col min="14079" max="14086" width="12.140625" style="24" customWidth="1"/>
    <col min="14087" max="14087" width="3.140625" style="24" customWidth="1"/>
    <col min="14088" max="14088" width="20.42578125" style="24" customWidth="1"/>
    <col min="14089" max="14089" width="3.140625" style="24" customWidth="1"/>
    <col min="14090" max="14090" width="19.85546875" style="24" customWidth="1"/>
    <col min="14091" max="14333" width="9.140625" style="24"/>
    <col min="14334" max="14334" width="49.85546875" style="24" customWidth="1"/>
    <col min="14335" max="14342" width="12.140625" style="24" customWidth="1"/>
    <col min="14343" max="14343" width="3.140625" style="24" customWidth="1"/>
    <col min="14344" max="14344" width="20.42578125" style="24" customWidth="1"/>
    <col min="14345" max="14345" width="3.140625" style="24" customWidth="1"/>
    <col min="14346" max="14346" width="19.85546875" style="24" customWidth="1"/>
    <col min="14347" max="14589" width="9.140625" style="24"/>
    <col min="14590" max="14590" width="49.85546875" style="24" customWidth="1"/>
    <col min="14591" max="14598" width="12.140625" style="24" customWidth="1"/>
    <col min="14599" max="14599" width="3.140625" style="24" customWidth="1"/>
    <col min="14600" max="14600" width="20.42578125" style="24" customWidth="1"/>
    <col min="14601" max="14601" width="3.140625" style="24" customWidth="1"/>
    <col min="14602" max="14602" width="19.85546875" style="24" customWidth="1"/>
    <col min="14603" max="14845" width="9.140625" style="24"/>
    <col min="14846" max="14846" width="49.85546875" style="24" customWidth="1"/>
    <col min="14847" max="14854" width="12.140625" style="24" customWidth="1"/>
    <col min="14855" max="14855" width="3.140625" style="24" customWidth="1"/>
    <col min="14856" max="14856" width="20.42578125" style="24" customWidth="1"/>
    <col min="14857" max="14857" width="3.140625" style="24" customWidth="1"/>
    <col min="14858" max="14858" width="19.85546875" style="24" customWidth="1"/>
    <col min="14859" max="15101" width="9.140625" style="24"/>
    <col min="15102" max="15102" width="49.85546875" style="24" customWidth="1"/>
    <col min="15103" max="15110" width="12.140625" style="24" customWidth="1"/>
    <col min="15111" max="15111" width="3.140625" style="24" customWidth="1"/>
    <col min="15112" max="15112" width="20.42578125" style="24" customWidth="1"/>
    <col min="15113" max="15113" width="3.140625" style="24" customWidth="1"/>
    <col min="15114" max="15114" width="19.85546875" style="24" customWidth="1"/>
    <col min="15115" max="15357" width="9.140625" style="24"/>
    <col min="15358" max="15358" width="49.85546875" style="24" customWidth="1"/>
    <col min="15359" max="15366" width="12.140625" style="24" customWidth="1"/>
    <col min="15367" max="15367" width="3.140625" style="24" customWidth="1"/>
    <col min="15368" max="15368" width="20.42578125" style="24" customWidth="1"/>
    <col min="15369" max="15369" width="3.140625" style="24" customWidth="1"/>
    <col min="15370" max="15370" width="19.85546875" style="24" customWidth="1"/>
    <col min="15371" max="15613" width="9.140625" style="24"/>
    <col min="15614" max="15614" width="49.85546875" style="24" customWidth="1"/>
    <col min="15615" max="15622" width="12.140625" style="24" customWidth="1"/>
    <col min="15623" max="15623" width="3.140625" style="24" customWidth="1"/>
    <col min="15624" max="15624" width="20.42578125" style="24" customWidth="1"/>
    <col min="15625" max="15625" width="3.140625" style="24" customWidth="1"/>
    <col min="15626" max="15626" width="19.85546875" style="24" customWidth="1"/>
    <col min="15627" max="15869" width="9.140625" style="24"/>
    <col min="15870" max="15870" width="49.85546875" style="24" customWidth="1"/>
    <col min="15871" max="15878" width="12.140625" style="24" customWidth="1"/>
    <col min="15879" max="15879" width="3.140625" style="24" customWidth="1"/>
    <col min="15880" max="15880" width="20.42578125" style="24" customWidth="1"/>
    <col min="15881" max="15881" width="3.140625" style="24" customWidth="1"/>
    <col min="15882" max="15882" width="19.85546875" style="24" customWidth="1"/>
    <col min="15883" max="16125" width="9.140625" style="24"/>
    <col min="16126" max="16126" width="49.85546875" style="24" customWidth="1"/>
    <col min="16127" max="16134" width="12.140625" style="24" customWidth="1"/>
    <col min="16135" max="16135" width="3.140625" style="24" customWidth="1"/>
    <col min="16136" max="16136" width="20.42578125" style="24" customWidth="1"/>
    <col min="16137" max="16137" width="3.140625" style="24" customWidth="1"/>
    <col min="16138" max="16138" width="19.85546875" style="24" customWidth="1"/>
    <col min="16139" max="16384" width="9.140625" style="24"/>
  </cols>
  <sheetData>
    <row r="1" spans="1:21" ht="23.25" x14ac:dyDescent="0.25">
      <c r="A1" s="446" t="str">
        <f>'Indice-Index'!A28</f>
        <v>3.2   Ricavi da servizi di corrispondenza (SU / non SU - base mensile)  - Mail services revenues (US / not US - monthly basis)</v>
      </c>
      <c r="B1" s="203"/>
      <c r="C1" s="203"/>
      <c r="D1" s="203"/>
      <c r="E1" s="203"/>
      <c r="F1" s="203"/>
      <c r="G1" s="203"/>
      <c r="H1" s="203"/>
      <c r="I1" s="203"/>
      <c r="J1" s="203"/>
      <c r="K1" s="203"/>
      <c r="L1" s="203"/>
      <c r="M1" s="203"/>
      <c r="N1" s="203"/>
      <c r="O1" s="203"/>
      <c r="P1" s="204"/>
      <c r="Q1" s="204"/>
      <c r="R1" s="204"/>
      <c r="S1" s="204"/>
      <c r="T1" s="204"/>
      <c r="U1" s="204"/>
    </row>
    <row r="2" spans="1:21" ht="5.25" customHeight="1" x14ac:dyDescent="0.25"/>
    <row r="3" spans="1:21" ht="5.25" customHeight="1" x14ac:dyDescent="0.25"/>
    <row r="4" spans="1:21" ht="15.75" customHeight="1" x14ac:dyDescent="0.25">
      <c r="A4" s="223" t="s">
        <v>246</v>
      </c>
      <c r="B4" s="332" t="s">
        <v>228</v>
      </c>
      <c r="C4" s="216" t="s">
        <v>229</v>
      </c>
      <c r="D4" s="216" t="s">
        <v>230</v>
      </c>
      <c r="E4" s="216" t="s">
        <v>410</v>
      </c>
      <c r="F4" s="216" t="s">
        <v>411</v>
      </c>
      <c r="G4" s="216" t="s">
        <v>412</v>
      </c>
      <c r="H4" s="216" t="s">
        <v>467</v>
      </c>
      <c r="I4" s="216" t="s">
        <v>468</v>
      </c>
      <c r="J4" s="216" t="s">
        <v>469</v>
      </c>
      <c r="K4" s="216" t="s">
        <v>522</v>
      </c>
      <c r="L4" s="216" t="s">
        <v>523</v>
      </c>
      <c r="M4" s="216" t="s">
        <v>524</v>
      </c>
      <c r="O4" s="216" t="s">
        <v>533</v>
      </c>
    </row>
    <row r="5" spans="1:21" ht="15.75" customHeight="1" x14ac:dyDescent="0.25">
      <c r="B5" s="391" t="s">
        <v>231</v>
      </c>
      <c r="C5" s="391" t="s">
        <v>232</v>
      </c>
      <c r="D5" s="391" t="s">
        <v>233</v>
      </c>
      <c r="E5" s="391" t="s">
        <v>413</v>
      </c>
      <c r="F5" s="391" t="s">
        <v>414</v>
      </c>
      <c r="G5" s="391" t="s">
        <v>415</v>
      </c>
      <c r="H5" s="391" t="s">
        <v>471</v>
      </c>
      <c r="I5" s="391" t="s">
        <v>472</v>
      </c>
      <c r="J5" s="391" t="s">
        <v>473</v>
      </c>
      <c r="K5" s="391" t="s">
        <v>529</v>
      </c>
      <c r="L5" s="391" t="s">
        <v>530</v>
      </c>
      <c r="M5" s="391" t="s">
        <v>531</v>
      </c>
      <c r="O5" s="217" t="s">
        <v>534</v>
      </c>
    </row>
    <row r="6" spans="1:21" ht="9" customHeight="1" x14ac:dyDescent="0.25">
      <c r="A6" s="223"/>
      <c r="B6" s="189"/>
      <c r="C6" s="189"/>
      <c r="D6" s="189"/>
      <c r="E6" s="189"/>
      <c r="F6" s="189"/>
      <c r="G6" s="189"/>
      <c r="H6" s="189"/>
      <c r="I6" s="189"/>
      <c r="J6" s="189"/>
      <c r="K6" s="189"/>
      <c r="L6" s="189"/>
      <c r="M6" s="189"/>
      <c r="O6" s="226"/>
    </row>
    <row r="7" spans="1:21" ht="15.75" customHeight="1" x14ac:dyDescent="0.25">
      <c r="A7" s="218" t="s">
        <v>242</v>
      </c>
      <c r="B7" s="169"/>
    </row>
    <row r="8" spans="1:21" ht="15.75" customHeight="1" x14ac:dyDescent="0.25">
      <c r="A8" s="888">
        <v>2022</v>
      </c>
      <c r="B8" s="889">
        <f t="shared" ref="B8:M11" si="0">+B19+B31</f>
        <v>136.45788285987462</v>
      </c>
      <c r="C8" s="889">
        <f t="shared" si="0"/>
        <v>135.09288853903732</v>
      </c>
      <c r="D8" s="889">
        <f t="shared" si="0"/>
        <v>162.02298616190416</v>
      </c>
      <c r="E8" s="889">
        <f t="shared" si="0"/>
        <v>140.52872087149785</v>
      </c>
      <c r="F8" s="889">
        <f t="shared" si="0"/>
        <v>150.70946172634294</v>
      </c>
      <c r="G8" s="889">
        <f t="shared" si="0"/>
        <v>148.55826656898063</v>
      </c>
      <c r="H8" s="889">
        <f t="shared" si="0"/>
        <v>142.37919991837433</v>
      </c>
      <c r="I8" s="889">
        <f t="shared" si="0"/>
        <v>115.19827717455146</v>
      </c>
      <c r="J8" s="889">
        <f t="shared" si="0"/>
        <v>147.10757633419118</v>
      </c>
      <c r="K8" s="889">
        <f t="shared" si="0"/>
        <v>158.21723415329893</v>
      </c>
      <c r="L8" s="889">
        <f t="shared" si="0"/>
        <v>160.20700178785233</v>
      </c>
      <c r="M8" s="889">
        <f t="shared" si="0"/>
        <v>147.89561198610684</v>
      </c>
      <c r="O8" s="890">
        <f>SUM(B8:M8)</f>
        <v>1744.3751080820127</v>
      </c>
    </row>
    <row r="9" spans="1:21" ht="15.75" customHeight="1" x14ac:dyDescent="0.25">
      <c r="A9" s="891">
        <v>2021</v>
      </c>
      <c r="B9" s="889">
        <f t="shared" si="0"/>
        <v>141.76348251972396</v>
      </c>
      <c r="C9" s="889">
        <f t="shared" si="0"/>
        <v>141.18713980560761</v>
      </c>
      <c r="D9" s="889">
        <f t="shared" si="0"/>
        <v>161.31063105019393</v>
      </c>
      <c r="E9" s="889">
        <f t="shared" si="0"/>
        <v>155.67741569131175</v>
      </c>
      <c r="F9" s="889">
        <f t="shared" si="0"/>
        <v>145.56113257456951</v>
      </c>
      <c r="G9" s="889">
        <f t="shared" si="0"/>
        <v>142.43514613878472</v>
      </c>
      <c r="H9" s="889">
        <f t="shared" si="0"/>
        <v>147.37130580927277</v>
      </c>
      <c r="I9" s="889">
        <f t="shared" si="0"/>
        <v>118.65169246188393</v>
      </c>
      <c r="J9" s="889">
        <f t="shared" si="0"/>
        <v>157.16918443579266</v>
      </c>
      <c r="K9" s="889">
        <f t="shared" si="0"/>
        <v>160.31090552324815</v>
      </c>
      <c r="L9" s="889">
        <f t="shared" si="0"/>
        <v>166.90451652426049</v>
      </c>
      <c r="M9" s="889">
        <f t="shared" si="0"/>
        <v>162.12926625136879</v>
      </c>
      <c r="N9" s="388"/>
      <c r="O9" s="890">
        <f t="shared" ref="O9:O11" si="1">SUM(B9:M9)</f>
        <v>1800.471818786018</v>
      </c>
      <c r="P9" s="232"/>
    </row>
    <row r="10" spans="1:21" ht="15.75" customHeight="1" x14ac:dyDescent="0.25">
      <c r="A10" s="891">
        <v>2020</v>
      </c>
      <c r="B10" s="889">
        <f t="shared" si="0"/>
        <v>182.39720871678179</v>
      </c>
      <c r="C10" s="889">
        <f t="shared" si="0"/>
        <v>166.76344143383096</v>
      </c>
      <c r="D10" s="889">
        <f t="shared" si="0"/>
        <v>125.82479325704875</v>
      </c>
      <c r="E10" s="889">
        <f t="shared" si="0"/>
        <v>113.24771308878849</v>
      </c>
      <c r="F10" s="889">
        <f t="shared" si="0"/>
        <v>125.70327299513363</v>
      </c>
      <c r="G10" s="889">
        <f t="shared" si="0"/>
        <v>132.70342375022028</v>
      </c>
      <c r="H10" s="889">
        <f t="shared" si="0"/>
        <v>149.54042931435021</v>
      </c>
      <c r="I10" s="889">
        <f t="shared" si="0"/>
        <v>116.19512481816804</v>
      </c>
      <c r="J10" s="889">
        <f t="shared" si="0"/>
        <v>153.55091025642793</v>
      </c>
      <c r="K10" s="889">
        <f t="shared" si="0"/>
        <v>168.03518790053363</v>
      </c>
      <c r="L10" s="889">
        <f t="shared" si="0"/>
        <v>152.8767386414234</v>
      </c>
      <c r="M10" s="889">
        <f t="shared" si="0"/>
        <v>164.03276889393757</v>
      </c>
      <c r="N10" s="388"/>
      <c r="O10" s="890">
        <f t="shared" si="1"/>
        <v>1750.8710130666445</v>
      </c>
      <c r="P10" s="232"/>
    </row>
    <row r="11" spans="1:21" ht="15.75" customHeight="1" x14ac:dyDescent="0.25">
      <c r="A11" s="891">
        <v>2019</v>
      </c>
      <c r="B11" s="889">
        <f t="shared" si="0"/>
        <v>203.96950017979015</v>
      </c>
      <c r="C11" s="889">
        <f t="shared" si="0"/>
        <v>183.49650812790475</v>
      </c>
      <c r="D11" s="889">
        <f t="shared" si="0"/>
        <v>224.1022846146989</v>
      </c>
      <c r="E11" s="889">
        <f t="shared" si="0"/>
        <v>201.56327375374786</v>
      </c>
      <c r="F11" s="889">
        <f t="shared" si="0"/>
        <v>227.27535814221488</v>
      </c>
      <c r="G11" s="889">
        <f t="shared" si="0"/>
        <v>191.70461916448068</v>
      </c>
      <c r="H11" s="889">
        <f t="shared" si="0"/>
        <v>193.69522994234802</v>
      </c>
      <c r="I11" s="889">
        <f t="shared" si="0"/>
        <v>145.83827001961845</v>
      </c>
      <c r="J11" s="889">
        <f t="shared" si="0"/>
        <v>180.66527684875473</v>
      </c>
      <c r="K11" s="889">
        <f t="shared" si="0"/>
        <v>220.93567653079447</v>
      </c>
      <c r="L11" s="889">
        <f t="shared" si="0"/>
        <v>203.3587472000855</v>
      </c>
      <c r="M11" s="889">
        <f t="shared" si="0"/>
        <v>161.90074742900629</v>
      </c>
      <c r="N11" s="388"/>
      <c r="O11" s="890">
        <f t="shared" si="1"/>
        <v>2338.5054919534441</v>
      </c>
      <c r="P11" s="232"/>
    </row>
    <row r="12" spans="1:21" ht="15.75" customHeight="1" x14ac:dyDescent="0.25">
      <c r="A12" s="228" t="s">
        <v>243</v>
      </c>
      <c r="B12" s="364"/>
      <c r="C12" s="364"/>
      <c r="D12" s="364"/>
      <c r="E12" s="364"/>
      <c r="F12" s="364"/>
      <c r="G12" s="364"/>
      <c r="H12" s="364"/>
      <c r="I12" s="364"/>
      <c r="J12" s="364"/>
      <c r="K12" s="364"/>
      <c r="L12" s="364"/>
      <c r="M12" s="364"/>
      <c r="N12" s="365"/>
      <c r="O12" s="581"/>
    </row>
    <row r="13" spans="1:21" ht="15.75" customHeight="1" x14ac:dyDescent="0.25">
      <c r="A13" s="377" t="s">
        <v>365</v>
      </c>
      <c r="B13" s="368">
        <f t="shared" ref="B13:M15" si="2">(B8-B9)/B9*100</f>
        <v>-3.7425714757756223</v>
      </c>
      <c r="C13" s="368">
        <f t="shared" si="2"/>
        <v>-4.3164351051810508</v>
      </c>
      <c r="D13" s="368">
        <f t="shared" si="2"/>
        <v>0.44160456572051049</v>
      </c>
      <c r="E13" s="368">
        <f t="shared" si="2"/>
        <v>-9.7308236731343278</v>
      </c>
      <c r="F13" s="368">
        <f t="shared" si="2"/>
        <v>3.5368845107989162</v>
      </c>
      <c r="G13" s="368">
        <f t="shared" si="2"/>
        <v>4.2988831030718488</v>
      </c>
      <c r="H13" s="368">
        <f t="shared" si="2"/>
        <v>-3.3874341164888659</v>
      </c>
      <c r="I13" s="368">
        <f t="shared" si="2"/>
        <v>-2.9105486956638638</v>
      </c>
      <c r="J13" s="368">
        <f t="shared" si="2"/>
        <v>-6.4017689839905509</v>
      </c>
      <c r="K13" s="368">
        <f t="shared" si="2"/>
        <v>-1.3060068266195388</v>
      </c>
      <c r="L13" s="368">
        <f t="shared" si="2"/>
        <v>-4.0127822037905316</v>
      </c>
      <c r="M13" s="368">
        <f t="shared" si="2"/>
        <v>-8.7792010624372878</v>
      </c>
      <c r="N13" s="365"/>
      <c r="O13" s="710">
        <f>(O8-O9)/O9*100</f>
        <v>-3.1156672444797806</v>
      </c>
    </row>
    <row r="14" spans="1:21" ht="15.75" customHeight="1" x14ac:dyDescent="0.25">
      <c r="A14" s="377" t="s">
        <v>513</v>
      </c>
      <c r="B14" s="368">
        <f>(B9-B10)/B10*100</f>
        <v>-22.277603085556017</v>
      </c>
      <c r="C14" s="368">
        <f t="shared" si="2"/>
        <v>-15.336875641518594</v>
      </c>
      <c r="D14" s="368">
        <f t="shared" si="2"/>
        <v>28.202579852963318</v>
      </c>
      <c r="E14" s="368">
        <f t="shared" si="2"/>
        <v>37.466277636226984</v>
      </c>
      <c r="F14" s="368">
        <f t="shared" si="2"/>
        <v>15.797408537011318</v>
      </c>
      <c r="G14" s="368">
        <f t="shared" si="2"/>
        <v>7.3334373097124264</v>
      </c>
      <c r="H14" s="368">
        <f t="shared" si="2"/>
        <v>-1.4505264663362065</v>
      </c>
      <c r="I14" s="368">
        <f t="shared" si="2"/>
        <v>2.114174452293184</v>
      </c>
      <c r="J14" s="368">
        <f t="shared" si="2"/>
        <v>2.3564003452159703</v>
      </c>
      <c r="K14" s="368">
        <f t="shared" si="2"/>
        <v>-4.5968243162603359</v>
      </c>
      <c r="L14" s="368">
        <f t="shared" si="2"/>
        <v>9.1758746343612323</v>
      </c>
      <c r="M14" s="368">
        <f t="shared" si="2"/>
        <v>-1.1604404750367734</v>
      </c>
      <c r="N14" s="365"/>
      <c r="O14" s="710">
        <f>(O9-O10)/O10*100</f>
        <v>2.8329217486157288</v>
      </c>
    </row>
    <row r="15" spans="1:21" ht="15.75" customHeight="1" x14ac:dyDescent="0.25">
      <c r="A15" s="377" t="s">
        <v>514</v>
      </c>
      <c r="B15" s="368">
        <f>(B10-B11)/B11*100</f>
        <v>-10.576233919283681</v>
      </c>
      <c r="C15" s="368">
        <f t="shared" si="2"/>
        <v>-9.1190109636365051</v>
      </c>
      <c r="D15" s="368">
        <f t="shared" si="2"/>
        <v>-43.853855183413025</v>
      </c>
      <c r="E15" s="368">
        <f t="shared" si="2"/>
        <v>-43.815303760572718</v>
      </c>
      <c r="F15" s="368">
        <f t="shared" si="2"/>
        <v>-44.691200127170724</v>
      </c>
      <c r="G15" s="368">
        <f t="shared" si="2"/>
        <v>-30.777138115612097</v>
      </c>
      <c r="H15" s="368">
        <f t="shared" si="2"/>
        <v>-22.796018591237466</v>
      </c>
      <c r="I15" s="368">
        <f t="shared" si="2"/>
        <v>-20.326040069909464</v>
      </c>
      <c r="J15" s="368">
        <f t="shared" si="2"/>
        <v>-15.008067441219374</v>
      </c>
      <c r="K15" s="368">
        <f t="shared" si="2"/>
        <v>-23.94384169226171</v>
      </c>
      <c r="L15" s="368">
        <f t="shared" si="2"/>
        <v>-24.82411465143058</v>
      </c>
      <c r="M15" s="368">
        <f t="shared" si="2"/>
        <v>1.316869439324966</v>
      </c>
      <c r="N15" s="365"/>
      <c r="O15" s="710">
        <f>(O10-O11)/O11*100</f>
        <v>-25.128633689712903</v>
      </c>
    </row>
    <row r="16" spans="1:21" ht="15.75" customHeight="1" x14ac:dyDescent="0.25">
      <c r="A16" s="377" t="s">
        <v>366</v>
      </c>
      <c r="B16" s="675">
        <f>(B8-B11)/B11*100</f>
        <v>-33.098878636466239</v>
      </c>
      <c r="C16" s="675">
        <f t="shared" ref="C16:O16" si="3">(C8-C11)/C11*100</f>
        <v>-26.378496290037347</v>
      </c>
      <c r="D16" s="675">
        <f t="shared" si="3"/>
        <v>-27.701323330785428</v>
      </c>
      <c r="E16" s="675">
        <f t="shared" si="3"/>
        <v>-30.280592166218046</v>
      </c>
      <c r="F16" s="675">
        <f t="shared" si="3"/>
        <v>-33.688604449568935</v>
      </c>
      <c r="G16" s="675">
        <f t="shared" si="3"/>
        <v>-22.506683867894129</v>
      </c>
      <c r="H16" s="675">
        <f t="shared" si="3"/>
        <v>-26.493182118758185</v>
      </c>
      <c r="I16" s="675">
        <f t="shared" si="3"/>
        <v>-21.009569601274912</v>
      </c>
      <c r="J16" s="675">
        <f t="shared" si="3"/>
        <v>-18.574515867073131</v>
      </c>
      <c r="K16" s="675">
        <f t="shared" si="3"/>
        <v>-28.387648098451727</v>
      </c>
      <c r="L16" s="675">
        <f t="shared" si="3"/>
        <v>-21.219517727347124</v>
      </c>
      <c r="M16" s="675">
        <f t="shared" si="3"/>
        <v>-8.6504452050418834</v>
      </c>
      <c r="N16" s="365"/>
      <c r="O16" s="710">
        <f t="shared" si="3"/>
        <v>-25.406413879110939</v>
      </c>
    </row>
    <row r="17" spans="1:15" ht="9" customHeight="1" x14ac:dyDescent="0.25">
      <c r="O17" s="581"/>
    </row>
    <row r="18" spans="1:15" ht="15.75" customHeight="1" x14ac:dyDescent="0.25">
      <c r="A18" s="205" t="s">
        <v>238</v>
      </c>
      <c r="B18" s="169"/>
      <c r="O18" s="582"/>
    </row>
    <row r="19" spans="1:15" ht="15.75" customHeight="1" x14ac:dyDescent="0.25">
      <c r="A19" s="888">
        <f>+A8</f>
        <v>2022</v>
      </c>
      <c r="B19" s="892">
        <v>73.293693712868517</v>
      </c>
      <c r="C19" s="876">
        <v>73.784919000012096</v>
      </c>
      <c r="D19" s="876">
        <v>93.900093969250889</v>
      </c>
      <c r="E19" s="876">
        <v>76.87319425222266</v>
      </c>
      <c r="F19" s="876">
        <v>82.133404469760904</v>
      </c>
      <c r="G19" s="876">
        <v>79.312740000392736</v>
      </c>
      <c r="H19" s="876">
        <v>72.973902618369209</v>
      </c>
      <c r="I19" s="876">
        <v>61.542831471095788</v>
      </c>
      <c r="J19" s="876">
        <v>83.149940660803821</v>
      </c>
      <c r="K19" s="876">
        <v>87.143824118790704</v>
      </c>
      <c r="L19" s="876">
        <v>90.401923343036771</v>
      </c>
      <c r="M19" s="876">
        <v>90.326904855386559</v>
      </c>
      <c r="O19" s="890">
        <f>SUM(B19:M19)</f>
        <v>964.83737247199076</v>
      </c>
    </row>
    <row r="20" spans="1:15" ht="15.75" customHeight="1" x14ac:dyDescent="0.25">
      <c r="A20" s="893">
        <v>2021</v>
      </c>
      <c r="B20" s="892">
        <v>82.799216323223504</v>
      </c>
      <c r="C20" s="876">
        <v>80.75873203808699</v>
      </c>
      <c r="D20" s="876">
        <v>100.38556261296533</v>
      </c>
      <c r="E20" s="876">
        <v>87.661321391551823</v>
      </c>
      <c r="F20" s="876">
        <v>82.698297588101582</v>
      </c>
      <c r="G20" s="876">
        <v>79.269333037943113</v>
      </c>
      <c r="H20" s="876">
        <v>82.294466851514301</v>
      </c>
      <c r="I20" s="876">
        <v>65.476369569385639</v>
      </c>
      <c r="J20" s="876">
        <v>90.388194429381088</v>
      </c>
      <c r="K20" s="876">
        <v>87.845993821088669</v>
      </c>
      <c r="L20" s="876">
        <v>97.498642133177256</v>
      </c>
      <c r="M20" s="876">
        <v>112.14162560498133</v>
      </c>
      <c r="N20" s="230"/>
      <c r="O20" s="890">
        <f t="shared" ref="O20:O22" si="4">SUM(B20:M20)</f>
        <v>1049.2177554014004</v>
      </c>
    </row>
    <row r="21" spans="1:15" ht="15.75" customHeight="1" x14ac:dyDescent="0.25">
      <c r="A21" s="893">
        <v>2020</v>
      </c>
      <c r="B21" s="892">
        <v>108.79381011837529</v>
      </c>
      <c r="C21" s="892">
        <v>100.11022827483633</v>
      </c>
      <c r="D21" s="892">
        <v>78.258426016166453</v>
      </c>
      <c r="E21" s="892">
        <v>64.04498744910758</v>
      </c>
      <c r="F21" s="892">
        <v>77.615699949332452</v>
      </c>
      <c r="G21" s="892">
        <v>82.009158033874002</v>
      </c>
      <c r="H21" s="892">
        <v>85.348676600308394</v>
      </c>
      <c r="I21" s="892">
        <v>68.006127330886827</v>
      </c>
      <c r="J21" s="892">
        <v>95.290842503382251</v>
      </c>
      <c r="K21" s="892">
        <v>105.78332112116544</v>
      </c>
      <c r="L21" s="892">
        <v>95.027972516403594</v>
      </c>
      <c r="M21" s="892">
        <v>106.55750237057231</v>
      </c>
      <c r="N21" s="230"/>
      <c r="O21" s="890">
        <f t="shared" si="4"/>
        <v>1066.8467522844107</v>
      </c>
    </row>
    <row r="22" spans="1:15" ht="15.75" customHeight="1" x14ac:dyDescent="0.25">
      <c r="A22" s="893">
        <v>2019</v>
      </c>
      <c r="B22" s="892">
        <v>121.84726104913878</v>
      </c>
      <c r="C22" s="892">
        <v>116.20121070631681</v>
      </c>
      <c r="D22" s="892">
        <v>148.73233249146537</v>
      </c>
      <c r="E22" s="892">
        <v>129.6095504153912</v>
      </c>
      <c r="F22" s="892">
        <v>141.50029563974957</v>
      </c>
      <c r="G22" s="892">
        <v>123.3067509352441</v>
      </c>
      <c r="H22" s="892">
        <v>121.44361208102706</v>
      </c>
      <c r="I22" s="892">
        <v>91.540551329621849</v>
      </c>
      <c r="J22" s="892">
        <v>113.03205611316356</v>
      </c>
      <c r="K22" s="892">
        <v>138.29072259252109</v>
      </c>
      <c r="L22" s="892">
        <v>132.49303557152069</v>
      </c>
      <c r="M22" s="892">
        <v>112.61227219408943</v>
      </c>
      <c r="N22" s="230"/>
      <c r="O22" s="890">
        <f t="shared" si="4"/>
        <v>1490.6096511192495</v>
      </c>
    </row>
    <row r="23" spans="1:15" ht="15.75" customHeight="1" x14ac:dyDescent="0.25">
      <c r="A23" s="389" t="s">
        <v>243</v>
      </c>
      <c r="B23" s="390"/>
      <c r="C23" s="390"/>
      <c r="D23" s="390"/>
      <c r="E23" s="390"/>
      <c r="F23" s="390"/>
      <c r="G23" s="390"/>
      <c r="H23" s="390"/>
      <c r="I23" s="390"/>
      <c r="J23" s="390"/>
      <c r="K23" s="390"/>
      <c r="L23" s="390"/>
      <c r="M23" s="390"/>
      <c r="N23" s="365"/>
      <c r="O23" s="581"/>
    </row>
    <row r="24" spans="1:15" ht="15.75" customHeight="1" x14ac:dyDescent="0.25">
      <c r="A24" s="377" t="s">
        <v>365</v>
      </c>
      <c r="B24" s="368">
        <f t="shared" ref="B24:M26" si="5">(B19-B20)/B20*100</f>
        <v>-11.480208427635661</v>
      </c>
      <c r="C24" s="368">
        <f t="shared" si="5"/>
        <v>-8.635367175881294</v>
      </c>
      <c r="D24" s="368">
        <f t="shared" si="5"/>
        <v>-6.4605591430702489</v>
      </c>
      <c r="E24" s="368">
        <f t="shared" si="5"/>
        <v>-12.306598814706945</v>
      </c>
      <c r="F24" s="368">
        <f t="shared" si="5"/>
        <v>-0.68307708237751275</v>
      </c>
      <c r="G24" s="368">
        <f t="shared" si="5"/>
        <v>5.4758833947607409E-2</v>
      </c>
      <c r="H24" s="368">
        <f t="shared" si="5"/>
        <v>-11.325869878909829</v>
      </c>
      <c r="I24" s="368">
        <f t="shared" si="5"/>
        <v>-6.0075690270540445</v>
      </c>
      <c r="J24" s="368">
        <f t="shared" si="5"/>
        <v>-8.0079636663529143</v>
      </c>
      <c r="K24" s="368">
        <f t="shared" si="5"/>
        <v>-0.79931898058781992</v>
      </c>
      <c r="L24" s="368">
        <f t="shared" si="5"/>
        <v>-7.2787873091061064</v>
      </c>
      <c r="M24" s="368">
        <f t="shared" si="5"/>
        <v>-19.452830857327754</v>
      </c>
      <c r="N24" s="365"/>
      <c r="O24" s="710">
        <f>(O19-O20)/O20*100</f>
        <v>-8.042218356963291</v>
      </c>
    </row>
    <row r="25" spans="1:15" ht="15.75" customHeight="1" x14ac:dyDescent="0.25">
      <c r="A25" s="377" t="s">
        <v>513</v>
      </c>
      <c r="B25" s="368">
        <f>(B20-B21)/B21*100</f>
        <v>-23.893449238396787</v>
      </c>
      <c r="C25" s="368">
        <f t="shared" si="5"/>
        <v>-19.330188902998962</v>
      </c>
      <c r="D25" s="368">
        <f t="shared" si="5"/>
        <v>28.274446245862269</v>
      </c>
      <c r="E25" s="368">
        <f t="shared" si="5"/>
        <v>36.874601562238766</v>
      </c>
      <c r="F25" s="368">
        <f t="shared" si="5"/>
        <v>6.5484143570012909</v>
      </c>
      <c r="G25" s="368">
        <f t="shared" si="5"/>
        <v>-3.3408768747500122</v>
      </c>
      <c r="H25" s="368">
        <f t="shared" si="5"/>
        <v>-3.5785086195268052</v>
      </c>
      <c r="I25" s="368">
        <f t="shared" si="5"/>
        <v>-3.7198968104631795</v>
      </c>
      <c r="J25" s="368">
        <f t="shared" si="5"/>
        <v>-5.1449309767905023</v>
      </c>
      <c r="K25" s="368">
        <f t="shared" si="5"/>
        <v>-16.956668697829169</v>
      </c>
      <c r="L25" s="368">
        <f t="shared" si="5"/>
        <v>2.599939314023751</v>
      </c>
      <c r="M25" s="368">
        <f t="shared" si="5"/>
        <v>5.2404787182316426</v>
      </c>
      <c r="N25" s="365"/>
      <c r="O25" s="710">
        <f>(O20-O21)/O21*100</f>
        <v>-1.6524394759848924</v>
      </c>
    </row>
    <row r="26" spans="1:15" ht="15.75" customHeight="1" x14ac:dyDescent="0.25">
      <c r="A26" s="377" t="s">
        <v>514</v>
      </c>
      <c r="B26" s="368">
        <f>(B21-B22)/B22*100</f>
        <v>-10.712962128462838</v>
      </c>
      <c r="C26" s="368">
        <f t="shared" si="5"/>
        <v>-13.847517021271244</v>
      </c>
      <c r="D26" s="368">
        <f t="shared" si="5"/>
        <v>-47.383043952022255</v>
      </c>
      <c r="E26" s="368">
        <f t="shared" si="5"/>
        <v>-50.586212787678797</v>
      </c>
      <c r="F26" s="368">
        <f t="shared" si="5"/>
        <v>-45.1480298338479</v>
      </c>
      <c r="G26" s="368">
        <f t="shared" si="5"/>
        <v>-33.491753361547886</v>
      </c>
      <c r="H26" s="368">
        <f t="shared" si="5"/>
        <v>-29.721559547023485</v>
      </c>
      <c r="I26" s="368">
        <f t="shared" si="5"/>
        <v>-25.709288022519761</v>
      </c>
      <c r="J26" s="368">
        <f t="shared" si="5"/>
        <v>-15.695736430751516</v>
      </c>
      <c r="K26" s="368">
        <f t="shared" si="5"/>
        <v>-23.506567079803286</v>
      </c>
      <c r="L26" s="368">
        <f t="shared" si="5"/>
        <v>-28.277005575053938</v>
      </c>
      <c r="M26" s="368">
        <f t="shared" si="5"/>
        <v>-5.3766518564527379</v>
      </c>
      <c r="N26" s="365"/>
      <c r="O26" s="710">
        <f>(O21-O22)/O22*100</f>
        <v>-28.428831016668195</v>
      </c>
    </row>
    <row r="27" spans="1:15" ht="15.75" customHeight="1" x14ac:dyDescent="0.25">
      <c r="A27" s="377" t="s">
        <v>366</v>
      </c>
      <c r="B27" s="675">
        <f>(B19-B22)/B22*100</f>
        <v>-39.847893927373136</v>
      </c>
      <c r="C27" s="675">
        <f t="shared" ref="C27:M27" si="6">(C19-C22)/C22*100</f>
        <v>-36.502452468852745</v>
      </c>
      <c r="D27" s="675">
        <f t="shared" si="6"/>
        <v>-36.866387828188529</v>
      </c>
      <c r="E27" s="675">
        <f t="shared" si="6"/>
        <v>-40.688634436391091</v>
      </c>
      <c r="F27" s="675">
        <f t="shared" si="6"/>
        <v>-41.955312461772415</v>
      </c>
      <c r="G27" s="675">
        <f t="shared" si="6"/>
        <v>-35.678509571592961</v>
      </c>
      <c r="H27" s="675">
        <f t="shared" si="6"/>
        <v>-39.911287742593579</v>
      </c>
      <c r="I27" s="675">
        <f t="shared" si="6"/>
        <v>-32.769870208132581</v>
      </c>
      <c r="J27" s="675">
        <f t="shared" si="6"/>
        <v>-26.436850288242887</v>
      </c>
      <c r="K27" s="675">
        <f t="shared" si="6"/>
        <v>-36.985054033188241</v>
      </c>
      <c r="L27" s="675">
        <f t="shared" si="6"/>
        <v>-31.768546963181954</v>
      </c>
      <c r="M27" s="675">
        <f t="shared" si="6"/>
        <v>-19.789466018671224</v>
      </c>
      <c r="N27" s="365"/>
      <c r="O27" s="710">
        <f t="shared" ref="O27" si="7">(O19-O22)/O22*100</f>
        <v>-35.272298032719277</v>
      </c>
    </row>
    <row r="28" spans="1:15" ht="15.75" customHeight="1" x14ac:dyDescent="0.25">
      <c r="A28" s="228"/>
      <c r="B28" s="468"/>
      <c r="C28" s="468"/>
      <c r="D28" s="468"/>
      <c r="E28" s="468"/>
      <c r="F28" s="468"/>
      <c r="G28" s="468"/>
      <c r="H28" s="468"/>
      <c r="I28" s="468"/>
      <c r="J28" s="468"/>
      <c r="K28" s="468"/>
      <c r="L28" s="468"/>
      <c r="M28" s="468"/>
      <c r="N28" s="365"/>
      <c r="O28" s="583"/>
    </row>
    <row r="29" spans="1:15" ht="7.5" customHeight="1" x14ac:dyDescent="0.25">
      <c r="A29" s="225"/>
      <c r="B29" s="222"/>
      <c r="C29" s="222"/>
      <c r="D29" s="222"/>
      <c r="E29" s="222"/>
      <c r="F29" s="222"/>
      <c r="G29" s="222"/>
      <c r="H29" s="222"/>
      <c r="I29" s="222"/>
      <c r="J29" s="222"/>
      <c r="K29" s="222"/>
      <c r="L29" s="222"/>
      <c r="M29" s="222"/>
      <c r="N29" s="219"/>
      <c r="O29" s="583"/>
    </row>
    <row r="30" spans="1:15" ht="15.75" customHeight="1" x14ac:dyDescent="0.25">
      <c r="A30" s="205" t="s">
        <v>239</v>
      </c>
      <c r="B30" s="206"/>
      <c r="C30" s="198"/>
      <c r="D30" s="198"/>
      <c r="E30" s="198"/>
      <c r="F30" s="198"/>
      <c r="G30" s="198"/>
      <c r="H30" s="198"/>
      <c r="I30" s="198"/>
      <c r="J30" s="198"/>
      <c r="K30" s="198"/>
      <c r="L30" s="198"/>
      <c r="M30" s="198"/>
      <c r="O30" s="584"/>
    </row>
    <row r="31" spans="1:15" ht="15.75" customHeight="1" x14ac:dyDescent="0.25">
      <c r="A31" s="888">
        <f>+A8</f>
        <v>2022</v>
      </c>
      <c r="B31" s="892">
        <v>63.164189147006098</v>
      </c>
      <c r="C31" s="876">
        <v>61.307969539025223</v>
      </c>
      <c r="D31" s="876">
        <v>68.122892192653254</v>
      </c>
      <c r="E31" s="876">
        <v>63.655526619275207</v>
      </c>
      <c r="F31" s="876">
        <v>68.576057256582033</v>
      </c>
      <c r="G31" s="876">
        <v>69.245526568587891</v>
      </c>
      <c r="H31" s="876">
        <v>69.405297300005117</v>
      </c>
      <c r="I31" s="876">
        <v>53.655445703455676</v>
      </c>
      <c r="J31" s="876">
        <v>63.957635673387358</v>
      </c>
      <c r="K31" s="876">
        <v>71.073410034508228</v>
      </c>
      <c r="L31" s="876">
        <v>69.805078444815564</v>
      </c>
      <c r="M31" s="876">
        <v>57.568707130720291</v>
      </c>
      <c r="O31" s="890">
        <f>SUM(B31:M31)</f>
        <v>779.53773561002197</v>
      </c>
    </row>
    <row r="32" spans="1:15" ht="15.75" customHeight="1" x14ac:dyDescent="0.25">
      <c r="A32" s="893">
        <v>2021</v>
      </c>
      <c r="B32" s="892">
        <v>58.964266196500468</v>
      </c>
      <c r="C32" s="876">
        <v>60.428407767520639</v>
      </c>
      <c r="D32" s="876">
        <v>60.925068437228617</v>
      </c>
      <c r="E32" s="876">
        <v>68.016094299759914</v>
      </c>
      <c r="F32" s="876">
        <v>62.862834986467938</v>
      </c>
      <c r="G32" s="876">
        <v>63.165813100841618</v>
      </c>
      <c r="H32" s="876">
        <v>65.076838957758483</v>
      </c>
      <c r="I32" s="876">
        <v>53.175322892498286</v>
      </c>
      <c r="J32" s="876">
        <v>66.780990006411571</v>
      </c>
      <c r="K32" s="876">
        <v>72.464911702159483</v>
      </c>
      <c r="L32" s="876">
        <v>69.405874391083245</v>
      </c>
      <c r="M32" s="876">
        <v>49.987640646387476</v>
      </c>
      <c r="N32" s="229"/>
      <c r="O32" s="890">
        <f t="shared" ref="O32:O34" si="8">SUM(B32:M32)</f>
        <v>751.25406338461767</v>
      </c>
    </row>
    <row r="33" spans="1:15" ht="15.75" customHeight="1" x14ac:dyDescent="0.25">
      <c r="A33" s="893">
        <v>2020</v>
      </c>
      <c r="B33" s="892">
        <v>73.603398598406486</v>
      </c>
      <c r="C33" s="892">
        <v>66.653213158994618</v>
      </c>
      <c r="D33" s="892">
        <v>47.566367240882293</v>
      </c>
      <c r="E33" s="892">
        <v>49.202725639680899</v>
      </c>
      <c r="F33" s="892">
        <v>48.087573045801172</v>
      </c>
      <c r="G33" s="892">
        <v>50.69426571634628</v>
      </c>
      <c r="H33" s="892">
        <v>64.191752714041812</v>
      </c>
      <c r="I33" s="892">
        <v>48.188997487281213</v>
      </c>
      <c r="J33" s="892">
        <v>58.260067753045668</v>
      </c>
      <c r="K33" s="892">
        <v>62.251866779368171</v>
      </c>
      <c r="L33" s="892">
        <v>57.848766125019814</v>
      </c>
      <c r="M33" s="892">
        <v>57.475266523365264</v>
      </c>
      <c r="N33" s="229"/>
      <c r="O33" s="890">
        <f t="shared" si="8"/>
        <v>684.02426078223357</v>
      </c>
    </row>
    <row r="34" spans="1:15" ht="15.75" customHeight="1" x14ac:dyDescent="0.25">
      <c r="A34" s="893">
        <v>2019</v>
      </c>
      <c r="B34" s="892">
        <v>82.122239130651366</v>
      </c>
      <c r="C34" s="892">
        <v>67.295297421587918</v>
      </c>
      <c r="D34" s="892">
        <v>75.369952123233531</v>
      </c>
      <c r="E34" s="892">
        <v>71.953723338356653</v>
      </c>
      <c r="F34" s="892">
        <v>85.775062502465317</v>
      </c>
      <c r="G34" s="892">
        <v>68.397868229236593</v>
      </c>
      <c r="H34" s="892">
        <v>72.251617861320966</v>
      </c>
      <c r="I34" s="892">
        <v>54.297718689996586</v>
      </c>
      <c r="J34" s="892">
        <v>67.633220735591152</v>
      </c>
      <c r="K34" s="892">
        <v>82.644953938273375</v>
      </c>
      <c r="L34" s="892">
        <v>70.86571162856481</v>
      </c>
      <c r="M34" s="892">
        <v>49.288475234916859</v>
      </c>
      <c r="N34" s="229"/>
      <c r="O34" s="890">
        <f t="shared" si="8"/>
        <v>847.89584083419504</v>
      </c>
    </row>
    <row r="35" spans="1:15" ht="15.75" customHeight="1" x14ac:dyDescent="0.25">
      <c r="A35" s="389" t="s">
        <v>243</v>
      </c>
      <c r="B35" s="390"/>
      <c r="C35" s="390"/>
      <c r="D35" s="390"/>
      <c r="E35" s="390"/>
      <c r="F35" s="390"/>
      <c r="G35" s="390"/>
      <c r="H35" s="390"/>
      <c r="I35" s="390"/>
      <c r="J35" s="390"/>
      <c r="K35" s="390"/>
      <c r="L35" s="390"/>
      <c r="M35" s="390"/>
      <c r="N35" s="365"/>
      <c r="O35" s="581"/>
    </row>
    <row r="36" spans="1:15" ht="15.75" customHeight="1" x14ac:dyDescent="0.25">
      <c r="A36" s="377" t="s">
        <v>365</v>
      </c>
      <c r="B36" s="368">
        <f t="shared" ref="B36:M38" si="9">(B31-B32)/B32*100</f>
        <v>7.1228274706399999</v>
      </c>
      <c r="C36" s="368">
        <f t="shared" si="9"/>
        <v>1.4555435166990034</v>
      </c>
      <c r="D36" s="368">
        <f t="shared" si="9"/>
        <v>11.814223504468588</v>
      </c>
      <c r="E36" s="368">
        <f t="shared" si="9"/>
        <v>-6.411082149567207</v>
      </c>
      <c r="F36" s="368">
        <f t="shared" si="9"/>
        <v>9.0883942338011678</v>
      </c>
      <c r="G36" s="368">
        <f t="shared" si="9"/>
        <v>9.6250062641325638</v>
      </c>
      <c r="H36" s="368">
        <f t="shared" si="9"/>
        <v>6.6513039225157291</v>
      </c>
      <c r="I36" s="368">
        <f t="shared" si="9"/>
        <v>0.90290530426684668</v>
      </c>
      <c r="J36" s="368">
        <f t="shared" si="9"/>
        <v>-4.2277814880449442</v>
      </c>
      <c r="K36" s="368">
        <f t="shared" si="9"/>
        <v>-1.9202419970792399</v>
      </c>
      <c r="L36" s="368">
        <f t="shared" si="9"/>
        <v>0.57517329366519143</v>
      </c>
      <c r="M36" s="368">
        <f t="shared" si="9"/>
        <v>15.165881778580575</v>
      </c>
      <c r="N36" s="365"/>
      <c r="O36" s="710">
        <f>(O31-O32)/O32*100</f>
        <v>3.7648611307309467</v>
      </c>
    </row>
    <row r="37" spans="1:15" ht="15.75" customHeight="1" x14ac:dyDescent="0.25">
      <c r="A37" s="377" t="s">
        <v>513</v>
      </c>
      <c r="B37" s="368">
        <f>(B32-B33)/B33*100</f>
        <v>-19.8892071299313</v>
      </c>
      <c r="C37" s="368">
        <f t="shared" si="9"/>
        <v>-9.3390927405484927</v>
      </c>
      <c r="D37" s="368">
        <f t="shared" si="9"/>
        <v>28.08434188109451</v>
      </c>
      <c r="E37" s="368">
        <f t="shared" si="9"/>
        <v>38.23643591993703</v>
      </c>
      <c r="F37" s="368">
        <f t="shared" si="9"/>
        <v>30.72573849088624</v>
      </c>
      <c r="G37" s="368">
        <f t="shared" si="9"/>
        <v>24.60149527419609</v>
      </c>
      <c r="H37" s="368">
        <f t="shared" si="9"/>
        <v>1.3788161349317081</v>
      </c>
      <c r="I37" s="368">
        <f t="shared" si="9"/>
        <v>10.347435442152831</v>
      </c>
      <c r="J37" s="368">
        <f t="shared" si="9"/>
        <v>14.62566485415811</v>
      </c>
      <c r="K37" s="368">
        <f t="shared" si="9"/>
        <v>16.406005877684251</v>
      </c>
      <c r="L37" s="368">
        <f t="shared" si="9"/>
        <v>19.978141350650063</v>
      </c>
      <c r="M37" s="368">
        <f t="shared" si="9"/>
        <v>-13.027561819019775</v>
      </c>
      <c r="N37" s="365"/>
      <c r="O37" s="710">
        <f>(O32-O33)/O33*100</f>
        <v>9.8285698997725195</v>
      </c>
    </row>
    <row r="38" spans="1:15" ht="15.75" customHeight="1" x14ac:dyDescent="0.25">
      <c r="A38" s="377" t="s">
        <v>514</v>
      </c>
      <c r="B38" s="368">
        <f>(B33-B34)/B34*100</f>
        <v>-10.373366121559272</v>
      </c>
      <c r="C38" s="368">
        <f t="shared" si="9"/>
        <v>-0.95412946698311774</v>
      </c>
      <c r="D38" s="368">
        <f t="shared" si="9"/>
        <v>-36.889481947515407</v>
      </c>
      <c r="E38" s="368">
        <f t="shared" si="9"/>
        <v>-31.618930394596816</v>
      </c>
      <c r="F38" s="368">
        <f t="shared" si="9"/>
        <v>-43.937583205586058</v>
      </c>
      <c r="G38" s="368">
        <f t="shared" si="9"/>
        <v>-25.883266498242889</v>
      </c>
      <c r="H38" s="368">
        <f t="shared" si="9"/>
        <v>-11.155272900254191</v>
      </c>
      <c r="I38" s="368">
        <f t="shared" si="9"/>
        <v>-11.250419631056799</v>
      </c>
      <c r="J38" s="368">
        <f t="shared" si="9"/>
        <v>-13.858800276848235</v>
      </c>
      <c r="K38" s="368">
        <f t="shared" si="9"/>
        <v>-24.675538175188024</v>
      </c>
      <c r="L38" s="368">
        <f t="shared" si="9"/>
        <v>-18.368467915445414</v>
      </c>
      <c r="M38" s="368">
        <f t="shared" si="9"/>
        <v>16.609950397996347</v>
      </c>
      <c r="N38" s="365"/>
      <c r="O38" s="710">
        <f>(O33-O34)/O34*100</f>
        <v>-19.326852681661681</v>
      </c>
    </row>
    <row r="39" spans="1:15" ht="17.25" x14ac:dyDescent="0.25">
      <c r="A39" s="377" t="s">
        <v>366</v>
      </c>
      <c r="B39" s="675">
        <f>(B31-B34)/B34*100</f>
        <v>-23.085159616123217</v>
      </c>
      <c r="C39" s="675">
        <f t="shared" ref="C39:M39" si="10">(C31-C34)/C34*100</f>
        <v>-8.8970969918649878</v>
      </c>
      <c r="D39" s="675">
        <f t="shared" si="10"/>
        <v>-9.6153171475165369</v>
      </c>
      <c r="E39" s="675">
        <f t="shared" si="10"/>
        <v>-11.532685640268866</v>
      </c>
      <c r="F39" s="675">
        <f t="shared" si="10"/>
        <v>-20.051288502866385</v>
      </c>
      <c r="G39" s="675">
        <f t="shared" si="10"/>
        <v>1.2393052024813949</v>
      </c>
      <c r="H39" s="675">
        <f t="shared" si="10"/>
        <v>-3.9394558150643055</v>
      </c>
      <c r="I39" s="675">
        <f t="shared" si="10"/>
        <v>-1.1828728757608693</v>
      </c>
      <c r="J39" s="675">
        <f t="shared" si="10"/>
        <v>-5.4345852854964845</v>
      </c>
      <c r="K39" s="675">
        <f t="shared" si="10"/>
        <v>-14.001512920447398</v>
      </c>
      <c r="L39" s="675">
        <f t="shared" si="10"/>
        <v>-1.4966803541160267</v>
      </c>
      <c r="M39" s="675">
        <f t="shared" si="10"/>
        <v>16.799529416031852</v>
      </c>
      <c r="N39" s="365"/>
      <c r="O39" s="710">
        <f t="shared" ref="O39" si="11">(O31-O34)/O34*100</f>
        <v>-8.0620875739783706</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D66E3-CB94-4E8F-90B8-D9C8F12A6B09}">
  <sheetPr>
    <tabColor rgb="FFFFCC44"/>
  </sheetPr>
  <dimension ref="A1:V38"/>
  <sheetViews>
    <sheetView showGridLines="0" zoomScale="90" zoomScaleNormal="90" workbookViewId="0">
      <selection activeCell="A2" sqref="A2"/>
    </sheetView>
  </sheetViews>
  <sheetFormatPr defaultRowHeight="15.75" x14ac:dyDescent="0.25"/>
  <cols>
    <col min="1" max="1" width="53.140625" style="24" customWidth="1"/>
    <col min="2" max="13" width="11.42578125" style="24" customWidth="1"/>
    <col min="14" max="14" width="1.7109375" style="24" customWidth="1"/>
    <col min="15" max="15" width="21.5703125" style="24" customWidth="1"/>
    <col min="16" max="250" width="9.140625" style="24"/>
    <col min="251" max="251" width="52" style="24" customWidth="1"/>
    <col min="252" max="259" width="12.140625" style="24" customWidth="1"/>
    <col min="260" max="260" width="3.140625" style="24" customWidth="1"/>
    <col min="261" max="261" width="21.5703125" style="24" customWidth="1"/>
    <col min="262" max="262" width="3.140625" style="24" customWidth="1"/>
    <col min="263" max="263" width="19.85546875" style="24" customWidth="1"/>
    <col min="264" max="506" width="9.140625" style="24"/>
    <col min="507" max="507" width="52" style="24" customWidth="1"/>
    <col min="508" max="515" width="12.140625" style="24" customWidth="1"/>
    <col min="516" max="516" width="3.140625" style="24" customWidth="1"/>
    <col min="517" max="517" width="21.5703125" style="24" customWidth="1"/>
    <col min="518" max="518" width="3.140625" style="24" customWidth="1"/>
    <col min="519" max="519" width="19.85546875" style="24" customWidth="1"/>
    <col min="520" max="762" width="9.140625" style="24"/>
    <col min="763" max="763" width="52" style="24" customWidth="1"/>
    <col min="764" max="771" width="12.140625" style="24" customWidth="1"/>
    <col min="772" max="772" width="3.140625" style="24" customWidth="1"/>
    <col min="773" max="773" width="21.5703125" style="24" customWidth="1"/>
    <col min="774" max="774" width="3.140625" style="24" customWidth="1"/>
    <col min="775" max="775" width="19.85546875" style="24" customWidth="1"/>
    <col min="776" max="1018" width="9.140625" style="24"/>
    <col min="1019" max="1019" width="52" style="24" customWidth="1"/>
    <col min="1020" max="1027" width="12.140625" style="24" customWidth="1"/>
    <col min="1028" max="1028" width="3.140625" style="24" customWidth="1"/>
    <col min="1029" max="1029" width="21.5703125" style="24" customWidth="1"/>
    <col min="1030" max="1030" width="3.140625" style="24" customWidth="1"/>
    <col min="1031" max="1031" width="19.85546875" style="24" customWidth="1"/>
    <col min="1032" max="1274" width="9.140625" style="24"/>
    <col min="1275" max="1275" width="52" style="24" customWidth="1"/>
    <col min="1276" max="1283" width="12.140625" style="24" customWidth="1"/>
    <col min="1284" max="1284" width="3.140625" style="24" customWidth="1"/>
    <col min="1285" max="1285" width="21.5703125" style="24" customWidth="1"/>
    <col min="1286" max="1286" width="3.140625" style="24" customWidth="1"/>
    <col min="1287" max="1287" width="19.85546875" style="24" customWidth="1"/>
    <col min="1288" max="1530" width="9.140625" style="24"/>
    <col min="1531" max="1531" width="52" style="24" customWidth="1"/>
    <col min="1532" max="1539" width="12.140625" style="24" customWidth="1"/>
    <col min="1540" max="1540" width="3.140625" style="24" customWidth="1"/>
    <col min="1541" max="1541" width="21.5703125" style="24" customWidth="1"/>
    <col min="1542" max="1542" width="3.140625" style="24" customWidth="1"/>
    <col min="1543" max="1543" width="19.85546875" style="24" customWidth="1"/>
    <col min="1544" max="1786" width="9.140625" style="24"/>
    <col min="1787" max="1787" width="52" style="24" customWidth="1"/>
    <col min="1788" max="1795" width="12.140625" style="24" customWidth="1"/>
    <col min="1796" max="1796" width="3.140625" style="24" customWidth="1"/>
    <col min="1797" max="1797" width="21.5703125" style="24" customWidth="1"/>
    <col min="1798" max="1798" width="3.140625" style="24" customWidth="1"/>
    <col min="1799" max="1799" width="19.85546875" style="24" customWidth="1"/>
    <col min="1800" max="2042" width="9.140625" style="24"/>
    <col min="2043" max="2043" width="52" style="24" customWidth="1"/>
    <col min="2044" max="2051" width="12.140625" style="24" customWidth="1"/>
    <col min="2052" max="2052" width="3.140625" style="24" customWidth="1"/>
    <col min="2053" max="2053" width="21.5703125" style="24" customWidth="1"/>
    <col min="2054" max="2054" width="3.140625" style="24" customWidth="1"/>
    <col min="2055" max="2055" width="19.85546875" style="24" customWidth="1"/>
    <col min="2056" max="2298" width="9.140625" style="24"/>
    <col min="2299" max="2299" width="52" style="24" customWidth="1"/>
    <col min="2300" max="2307" width="12.140625" style="24" customWidth="1"/>
    <col min="2308" max="2308" width="3.140625" style="24" customWidth="1"/>
    <col min="2309" max="2309" width="21.5703125" style="24" customWidth="1"/>
    <col min="2310" max="2310" width="3.140625" style="24" customWidth="1"/>
    <col min="2311" max="2311" width="19.85546875" style="24" customWidth="1"/>
    <col min="2312" max="2554" width="9.140625" style="24"/>
    <col min="2555" max="2555" width="52" style="24" customWidth="1"/>
    <col min="2556" max="2563" width="12.140625" style="24" customWidth="1"/>
    <col min="2564" max="2564" width="3.140625" style="24" customWidth="1"/>
    <col min="2565" max="2565" width="21.5703125" style="24" customWidth="1"/>
    <col min="2566" max="2566" width="3.140625" style="24" customWidth="1"/>
    <col min="2567" max="2567" width="19.85546875" style="24" customWidth="1"/>
    <col min="2568" max="2810" width="9.140625" style="24"/>
    <col min="2811" max="2811" width="52" style="24" customWidth="1"/>
    <col min="2812" max="2819" width="12.140625" style="24" customWidth="1"/>
    <col min="2820" max="2820" width="3.140625" style="24" customWidth="1"/>
    <col min="2821" max="2821" width="21.5703125" style="24" customWidth="1"/>
    <col min="2822" max="2822" width="3.140625" style="24" customWidth="1"/>
    <col min="2823" max="2823" width="19.85546875" style="24" customWidth="1"/>
    <col min="2824" max="3066" width="9.140625" style="24"/>
    <col min="3067" max="3067" width="52" style="24" customWidth="1"/>
    <col min="3068" max="3075" width="12.140625" style="24" customWidth="1"/>
    <col min="3076" max="3076" width="3.140625" style="24" customWidth="1"/>
    <col min="3077" max="3077" width="21.5703125" style="24" customWidth="1"/>
    <col min="3078" max="3078" width="3.140625" style="24" customWidth="1"/>
    <col min="3079" max="3079" width="19.85546875" style="24" customWidth="1"/>
    <col min="3080" max="3322" width="9.140625" style="24"/>
    <col min="3323" max="3323" width="52" style="24" customWidth="1"/>
    <col min="3324" max="3331" width="12.140625" style="24" customWidth="1"/>
    <col min="3332" max="3332" width="3.140625" style="24" customWidth="1"/>
    <col min="3333" max="3333" width="21.5703125" style="24" customWidth="1"/>
    <col min="3334" max="3334" width="3.140625" style="24" customWidth="1"/>
    <col min="3335" max="3335" width="19.85546875" style="24" customWidth="1"/>
    <col min="3336" max="3578" width="9.140625" style="24"/>
    <col min="3579" max="3579" width="52" style="24" customWidth="1"/>
    <col min="3580" max="3587" width="12.140625" style="24" customWidth="1"/>
    <col min="3588" max="3588" width="3.140625" style="24" customWidth="1"/>
    <col min="3589" max="3589" width="21.5703125" style="24" customWidth="1"/>
    <col min="3590" max="3590" width="3.140625" style="24" customWidth="1"/>
    <col min="3591" max="3591" width="19.85546875" style="24" customWidth="1"/>
    <col min="3592" max="3834" width="9.140625" style="24"/>
    <col min="3835" max="3835" width="52" style="24" customWidth="1"/>
    <col min="3836" max="3843" width="12.140625" style="24" customWidth="1"/>
    <col min="3844" max="3844" width="3.140625" style="24" customWidth="1"/>
    <col min="3845" max="3845" width="21.5703125" style="24" customWidth="1"/>
    <col min="3846" max="3846" width="3.140625" style="24" customWidth="1"/>
    <col min="3847" max="3847" width="19.85546875" style="24" customWidth="1"/>
    <col min="3848" max="4090" width="9.140625" style="24"/>
    <col min="4091" max="4091" width="52" style="24" customWidth="1"/>
    <col min="4092" max="4099" width="12.140625" style="24" customWidth="1"/>
    <col min="4100" max="4100" width="3.140625" style="24" customWidth="1"/>
    <col min="4101" max="4101" width="21.5703125" style="24" customWidth="1"/>
    <col min="4102" max="4102" width="3.140625" style="24" customWidth="1"/>
    <col min="4103" max="4103" width="19.85546875" style="24" customWidth="1"/>
    <col min="4104" max="4346" width="9.140625" style="24"/>
    <col min="4347" max="4347" width="52" style="24" customWidth="1"/>
    <col min="4348" max="4355" width="12.140625" style="24" customWidth="1"/>
    <col min="4356" max="4356" width="3.140625" style="24" customWidth="1"/>
    <col min="4357" max="4357" width="21.5703125" style="24" customWidth="1"/>
    <col min="4358" max="4358" width="3.140625" style="24" customWidth="1"/>
    <col min="4359" max="4359" width="19.85546875" style="24" customWidth="1"/>
    <col min="4360" max="4602" width="9.140625" style="24"/>
    <col min="4603" max="4603" width="52" style="24" customWidth="1"/>
    <col min="4604" max="4611" width="12.140625" style="24" customWidth="1"/>
    <col min="4612" max="4612" width="3.140625" style="24" customWidth="1"/>
    <col min="4613" max="4613" width="21.5703125" style="24" customWidth="1"/>
    <col min="4614" max="4614" width="3.140625" style="24" customWidth="1"/>
    <col min="4615" max="4615" width="19.85546875" style="24" customWidth="1"/>
    <col min="4616" max="4858" width="9.140625" style="24"/>
    <col min="4859" max="4859" width="52" style="24" customWidth="1"/>
    <col min="4860" max="4867" width="12.140625" style="24" customWidth="1"/>
    <col min="4868" max="4868" width="3.140625" style="24" customWidth="1"/>
    <col min="4869" max="4869" width="21.5703125" style="24" customWidth="1"/>
    <col min="4870" max="4870" width="3.140625" style="24" customWidth="1"/>
    <col min="4871" max="4871" width="19.85546875" style="24" customWidth="1"/>
    <col min="4872" max="5114" width="9.140625" style="24"/>
    <col min="5115" max="5115" width="52" style="24" customWidth="1"/>
    <col min="5116" max="5123" width="12.140625" style="24" customWidth="1"/>
    <col min="5124" max="5124" width="3.140625" style="24" customWidth="1"/>
    <col min="5125" max="5125" width="21.5703125" style="24" customWidth="1"/>
    <col min="5126" max="5126" width="3.140625" style="24" customWidth="1"/>
    <col min="5127" max="5127" width="19.85546875" style="24" customWidth="1"/>
    <col min="5128" max="5370" width="9.140625" style="24"/>
    <col min="5371" max="5371" width="52" style="24" customWidth="1"/>
    <col min="5372" max="5379" width="12.140625" style="24" customWidth="1"/>
    <col min="5380" max="5380" width="3.140625" style="24" customWidth="1"/>
    <col min="5381" max="5381" width="21.5703125" style="24" customWidth="1"/>
    <col min="5382" max="5382" width="3.140625" style="24" customWidth="1"/>
    <col min="5383" max="5383" width="19.85546875" style="24" customWidth="1"/>
    <col min="5384" max="5626" width="9.140625" style="24"/>
    <col min="5627" max="5627" width="52" style="24" customWidth="1"/>
    <col min="5628" max="5635" width="12.140625" style="24" customWidth="1"/>
    <col min="5636" max="5636" width="3.140625" style="24" customWidth="1"/>
    <col min="5637" max="5637" width="21.5703125" style="24" customWidth="1"/>
    <col min="5638" max="5638" width="3.140625" style="24" customWidth="1"/>
    <col min="5639" max="5639" width="19.85546875" style="24" customWidth="1"/>
    <col min="5640" max="5882" width="9.140625" style="24"/>
    <col min="5883" max="5883" width="52" style="24" customWidth="1"/>
    <col min="5884" max="5891" width="12.140625" style="24" customWidth="1"/>
    <col min="5892" max="5892" width="3.140625" style="24" customWidth="1"/>
    <col min="5893" max="5893" width="21.5703125" style="24" customWidth="1"/>
    <col min="5894" max="5894" width="3.140625" style="24" customWidth="1"/>
    <col min="5895" max="5895" width="19.85546875" style="24" customWidth="1"/>
    <col min="5896" max="6138" width="9.140625" style="24"/>
    <col min="6139" max="6139" width="52" style="24" customWidth="1"/>
    <col min="6140" max="6147" width="12.140625" style="24" customWidth="1"/>
    <col min="6148" max="6148" width="3.140625" style="24" customWidth="1"/>
    <col min="6149" max="6149" width="21.5703125" style="24" customWidth="1"/>
    <col min="6150" max="6150" width="3.140625" style="24" customWidth="1"/>
    <col min="6151" max="6151" width="19.85546875" style="24" customWidth="1"/>
    <col min="6152" max="6394" width="9.140625" style="24"/>
    <col min="6395" max="6395" width="52" style="24" customWidth="1"/>
    <col min="6396" max="6403" width="12.140625" style="24" customWidth="1"/>
    <col min="6404" max="6404" width="3.140625" style="24" customWidth="1"/>
    <col min="6405" max="6405" width="21.5703125" style="24" customWidth="1"/>
    <col min="6406" max="6406" width="3.140625" style="24" customWidth="1"/>
    <col min="6407" max="6407" width="19.85546875" style="24" customWidth="1"/>
    <col min="6408" max="6650" width="9.140625" style="24"/>
    <col min="6651" max="6651" width="52" style="24" customWidth="1"/>
    <col min="6652" max="6659" width="12.140625" style="24" customWidth="1"/>
    <col min="6660" max="6660" width="3.140625" style="24" customWidth="1"/>
    <col min="6661" max="6661" width="21.5703125" style="24" customWidth="1"/>
    <col min="6662" max="6662" width="3.140625" style="24" customWidth="1"/>
    <col min="6663" max="6663" width="19.85546875" style="24" customWidth="1"/>
    <col min="6664" max="6906" width="9.140625" style="24"/>
    <col min="6907" max="6907" width="52" style="24" customWidth="1"/>
    <col min="6908" max="6915" width="12.140625" style="24" customWidth="1"/>
    <col min="6916" max="6916" width="3.140625" style="24" customWidth="1"/>
    <col min="6917" max="6917" width="21.5703125" style="24" customWidth="1"/>
    <col min="6918" max="6918" width="3.140625" style="24" customWidth="1"/>
    <col min="6919" max="6919" width="19.85546875" style="24" customWidth="1"/>
    <col min="6920" max="7162" width="9.140625" style="24"/>
    <col min="7163" max="7163" width="52" style="24" customWidth="1"/>
    <col min="7164" max="7171" width="12.140625" style="24" customWidth="1"/>
    <col min="7172" max="7172" width="3.140625" style="24" customWidth="1"/>
    <col min="7173" max="7173" width="21.5703125" style="24" customWidth="1"/>
    <col min="7174" max="7174" width="3.140625" style="24" customWidth="1"/>
    <col min="7175" max="7175" width="19.85546875" style="24" customWidth="1"/>
    <col min="7176" max="7418" width="9.140625" style="24"/>
    <col min="7419" max="7419" width="52" style="24" customWidth="1"/>
    <col min="7420" max="7427" width="12.140625" style="24" customWidth="1"/>
    <col min="7428" max="7428" width="3.140625" style="24" customWidth="1"/>
    <col min="7429" max="7429" width="21.5703125" style="24" customWidth="1"/>
    <col min="7430" max="7430" width="3.140625" style="24" customWidth="1"/>
    <col min="7431" max="7431" width="19.85546875" style="24" customWidth="1"/>
    <col min="7432" max="7674" width="9.140625" style="24"/>
    <col min="7675" max="7675" width="52" style="24" customWidth="1"/>
    <col min="7676" max="7683" width="12.140625" style="24" customWidth="1"/>
    <col min="7684" max="7684" width="3.140625" style="24" customWidth="1"/>
    <col min="7685" max="7685" width="21.5703125" style="24" customWidth="1"/>
    <col min="7686" max="7686" width="3.140625" style="24" customWidth="1"/>
    <col min="7687" max="7687" width="19.85546875" style="24" customWidth="1"/>
    <col min="7688" max="7930" width="9.140625" style="24"/>
    <col min="7931" max="7931" width="52" style="24" customWidth="1"/>
    <col min="7932" max="7939" width="12.140625" style="24" customWidth="1"/>
    <col min="7940" max="7940" width="3.140625" style="24" customWidth="1"/>
    <col min="7941" max="7941" width="21.5703125" style="24" customWidth="1"/>
    <col min="7942" max="7942" width="3.140625" style="24" customWidth="1"/>
    <col min="7943" max="7943" width="19.85546875" style="24" customWidth="1"/>
    <col min="7944" max="8186" width="9.140625" style="24"/>
    <col min="8187" max="8187" width="52" style="24" customWidth="1"/>
    <col min="8188" max="8195" width="12.140625" style="24" customWidth="1"/>
    <col min="8196" max="8196" width="3.140625" style="24" customWidth="1"/>
    <col min="8197" max="8197" width="21.5703125" style="24" customWidth="1"/>
    <col min="8198" max="8198" width="3.140625" style="24" customWidth="1"/>
    <col min="8199" max="8199" width="19.85546875" style="24" customWidth="1"/>
    <col min="8200" max="8442" width="9.140625" style="24"/>
    <col min="8443" max="8443" width="52" style="24" customWidth="1"/>
    <col min="8444" max="8451" width="12.140625" style="24" customWidth="1"/>
    <col min="8452" max="8452" width="3.140625" style="24" customWidth="1"/>
    <col min="8453" max="8453" width="21.5703125" style="24" customWidth="1"/>
    <col min="8454" max="8454" width="3.140625" style="24" customWidth="1"/>
    <col min="8455" max="8455" width="19.85546875" style="24" customWidth="1"/>
    <col min="8456" max="8698" width="9.140625" style="24"/>
    <col min="8699" max="8699" width="52" style="24" customWidth="1"/>
    <col min="8700" max="8707" width="12.140625" style="24" customWidth="1"/>
    <col min="8708" max="8708" width="3.140625" style="24" customWidth="1"/>
    <col min="8709" max="8709" width="21.5703125" style="24" customWidth="1"/>
    <col min="8710" max="8710" width="3.140625" style="24" customWidth="1"/>
    <col min="8711" max="8711" width="19.85546875" style="24" customWidth="1"/>
    <col min="8712" max="8954" width="9.140625" style="24"/>
    <col min="8955" max="8955" width="52" style="24" customWidth="1"/>
    <col min="8956" max="8963" width="12.140625" style="24" customWidth="1"/>
    <col min="8964" max="8964" width="3.140625" style="24" customWidth="1"/>
    <col min="8965" max="8965" width="21.5703125" style="24" customWidth="1"/>
    <col min="8966" max="8966" width="3.140625" style="24" customWidth="1"/>
    <col min="8967" max="8967" width="19.85546875" style="24" customWidth="1"/>
    <col min="8968" max="9210" width="9.140625" style="24"/>
    <col min="9211" max="9211" width="52" style="24" customWidth="1"/>
    <col min="9212" max="9219" width="12.140625" style="24" customWidth="1"/>
    <col min="9220" max="9220" width="3.140625" style="24" customWidth="1"/>
    <col min="9221" max="9221" width="21.5703125" style="24" customWidth="1"/>
    <col min="9222" max="9222" width="3.140625" style="24" customWidth="1"/>
    <col min="9223" max="9223" width="19.85546875" style="24" customWidth="1"/>
    <col min="9224" max="9466" width="9.140625" style="24"/>
    <col min="9467" max="9467" width="52" style="24" customWidth="1"/>
    <col min="9468" max="9475" width="12.140625" style="24" customWidth="1"/>
    <col min="9476" max="9476" width="3.140625" style="24" customWidth="1"/>
    <col min="9477" max="9477" width="21.5703125" style="24" customWidth="1"/>
    <col min="9478" max="9478" width="3.140625" style="24" customWidth="1"/>
    <col min="9479" max="9479" width="19.85546875" style="24" customWidth="1"/>
    <col min="9480" max="9722" width="9.140625" style="24"/>
    <col min="9723" max="9723" width="52" style="24" customWidth="1"/>
    <col min="9724" max="9731" width="12.140625" style="24" customWidth="1"/>
    <col min="9732" max="9732" width="3.140625" style="24" customWidth="1"/>
    <col min="9733" max="9733" width="21.5703125" style="24" customWidth="1"/>
    <col min="9734" max="9734" width="3.140625" style="24" customWidth="1"/>
    <col min="9735" max="9735" width="19.85546875" style="24" customWidth="1"/>
    <col min="9736" max="9978" width="9.140625" style="24"/>
    <col min="9979" max="9979" width="52" style="24" customWidth="1"/>
    <col min="9980" max="9987" width="12.140625" style="24" customWidth="1"/>
    <col min="9988" max="9988" width="3.140625" style="24" customWidth="1"/>
    <col min="9989" max="9989" width="21.5703125" style="24" customWidth="1"/>
    <col min="9990" max="9990" width="3.140625" style="24" customWidth="1"/>
    <col min="9991" max="9991" width="19.85546875" style="24" customWidth="1"/>
    <col min="9992" max="10234" width="9.140625" style="24"/>
    <col min="10235" max="10235" width="52" style="24" customWidth="1"/>
    <col min="10236" max="10243" width="12.140625" style="24" customWidth="1"/>
    <col min="10244" max="10244" width="3.140625" style="24" customWidth="1"/>
    <col min="10245" max="10245" width="21.5703125" style="24" customWidth="1"/>
    <col min="10246" max="10246" width="3.140625" style="24" customWidth="1"/>
    <col min="10247" max="10247" width="19.85546875" style="24" customWidth="1"/>
    <col min="10248" max="10490" width="9.140625" style="24"/>
    <col min="10491" max="10491" width="52" style="24" customWidth="1"/>
    <col min="10492" max="10499" width="12.140625" style="24" customWidth="1"/>
    <col min="10500" max="10500" width="3.140625" style="24" customWidth="1"/>
    <col min="10501" max="10501" width="21.5703125" style="24" customWidth="1"/>
    <col min="10502" max="10502" width="3.140625" style="24" customWidth="1"/>
    <col min="10503" max="10503" width="19.85546875" style="24" customWidth="1"/>
    <col min="10504" max="10746" width="9.140625" style="24"/>
    <col min="10747" max="10747" width="52" style="24" customWidth="1"/>
    <col min="10748" max="10755" width="12.140625" style="24" customWidth="1"/>
    <col min="10756" max="10756" width="3.140625" style="24" customWidth="1"/>
    <col min="10757" max="10757" width="21.5703125" style="24" customWidth="1"/>
    <col min="10758" max="10758" width="3.140625" style="24" customWidth="1"/>
    <col min="10759" max="10759" width="19.85546875" style="24" customWidth="1"/>
    <col min="10760" max="11002" width="9.140625" style="24"/>
    <col min="11003" max="11003" width="52" style="24" customWidth="1"/>
    <col min="11004" max="11011" width="12.140625" style="24" customWidth="1"/>
    <col min="11012" max="11012" width="3.140625" style="24" customWidth="1"/>
    <col min="11013" max="11013" width="21.5703125" style="24" customWidth="1"/>
    <col min="11014" max="11014" width="3.140625" style="24" customWidth="1"/>
    <col min="11015" max="11015" width="19.85546875" style="24" customWidth="1"/>
    <col min="11016" max="11258" width="9.140625" style="24"/>
    <col min="11259" max="11259" width="52" style="24" customWidth="1"/>
    <col min="11260" max="11267" width="12.140625" style="24" customWidth="1"/>
    <col min="11268" max="11268" width="3.140625" style="24" customWidth="1"/>
    <col min="11269" max="11269" width="21.5703125" style="24" customWidth="1"/>
    <col min="11270" max="11270" width="3.140625" style="24" customWidth="1"/>
    <col min="11271" max="11271" width="19.85546875" style="24" customWidth="1"/>
    <col min="11272" max="11514" width="9.140625" style="24"/>
    <col min="11515" max="11515" width="52" style="24" customWidth="1"/>
    <col min="11516" max="11523" width="12.140625" style="24" customWidth="1"/>
    <col min="11524" max="11524" width="3.140625" style="24" customWidth="1"/>
    <col min="11525" max="11525" width="21.5703125" style="24" customWidth="1"/>
    <col min="11526" max="11526" width="3.140625" style="24" customWidth="1"/>
    <col min="11527" max="11527" width="19.85546875" style="24" customWidth="1"/>
    <col min="11528" max="11770" width="9.140625" style="24"/>
    <col min="11771" max="11771" width="52" style="24" customWidth="1"/>
    <col min="11772" max="11779" width="12.140625" style="24" customWidth="1"/>
    <col min="11780" max="11780" width="3.140625" style="24" customWidth="1"/>
    <col min="11781" max="11781" width="21.5703125" style="24" customWidth="1"/>
    <col min="11782" max="11782" width="3.140625" style="24" customWidth="1"/>
    <col min="11783" max="11783" width="19.85546875" style="24" customWidth="1"/>
    <col min="11784" max="12026" width="9.140625" style="24"/>
    <col min="12027" max="12027" width="52" style="24" customWidth="1"/>
    <col min="12028" max="12035" width="12.140625" style="24" customWidth="1"/>
    <col min="12036" max="12036" width="3.140625" style="24" customWidth="1"/>
    <col min="12037" max="12037" width="21.5703125" style="24" customWidth="1"/>
    <col min="12038" max="12038" width="3.140625" style="24" customWidth="1"/>
    <col min="12039" max="12039" width="19.85546875" style="24" customWidth="1"/>
    <col min="12040" max="12282" width="9.140625" style="24"/>
    <col min="12283" max="12283" width="52" style="24" customWidth="1"/>
    <col min="12284" max="12291" width="12.140625" style="24" customWidth="1"/>
    <col min="12292" max="12292" width="3.140625" style="24" customWidth="1"/>
    <col min="12293" max="12293" width="21.5703125" style="24" customWidth="1"/>
    <col min="12294" max="12294" width="3.140625" style="24" customWidth="1"/>
    <col min="12295" max="12295" width="19.85546875" style="24" customWidth="1"/>
    <col min="12296" max="12538" width="9.140625" style="24"/>
    <col min="12539" max="12539" width="52" style="24" customWidth="1"/>
    <col min="12540" max="12547" width="12.140625" style="24" customWidth="1"/>
    <col min="12548" max="12548" width="3.140625" style="24" customWidth="1"/>
    <col min="12549" max="12549" width="21.5703125" style="24" customWidth="1"/>
    <col min="12550" max="12550" width="3.140625" style="24" customWidth="1"/>
    <col min="12551" max="12551" width="19.85546875" style="24" customWidth="1"/>
    <col min="12552" max="12794" width="9.140625" style="24"/>
    <col min="12795" max="12795" width="52" style="24" customWidth="1"/>
    <col min="12796" max="12803" width="12.140625" style="24" customWidth="1"/>
    <col min="12804" max="12804" width="3.140625" style="24" customWidth="1"/>
    <col min="12805" max="12805" width="21.5703125" style="24" customWidth="1"/>
    <col min="12806" max="12806" width="3.140625" style="24" customWidth="1"/>
    <col min="12807" max="12807" width="19.85546875" style="24" customWidth="1"/>
    <col min="12808" max="13050" width="9.140625" style="24"/>
    <col min="13051" max="13051" width="52" style="24" customWidth="1"/>
    <col min="13052" max="13059" width="12.140625" style="24" customWidth="1"/>
    <col min="13060" max="13060" width="3.140625" style="24" customWidth="1"/>
    <col min="13061" max="13061" width="21.5703125" style="24" customWidth="1"/>
    <col min="13062" max="13062" width="3.140625" style="24" customWidth="1"/>
    <col min="13063" max="13063" width="19.85546875" style="24" customWidth="1"/>
    <col min="13064" max="13306" width="9.140625" style="24"/>
    <col min="13307" max="13307" width="52" style="24" customWidth="1"/>
    <col min="13308" max="13315" width="12.140625" style="24" customWidth="1"/>
    <col min="13316" max="13316" width="3.140625" style="24" customWidth="1"/>
    <col min="13317" max="13317" width="21.5703125" style="24" customWidth="1"/>
    <col min="13318" max="13318" width="3.140625" style="24" customWidth="1"/>
    <col min="13319" max="13319" width="19.85546875" style="24" customWidth="1"/>
    <col min="13320" max="13562" width="9.140625" style="24"/>
    <col min="13563" max="13563" width="52" style="24" customWidth="1"/>
    <col min="13564" max="13571" width="12.140625" style="24" customWidth="1"/>
    <col min="13572" max="13572" width="3.140625" style="24" customWidth="1"/>
    <col min="13573" max="13573" width="21.5703125" style="24" customWidth="1"/>
    <col min="13574" max="13574" width="3.140625" style="24" customWidth="1"/>
    <col min="13575" max="13575" width="19.85546875" style="24" customWidth="1"/>
    <col min="13576" max="13818" width="9.140625" style="24"/>
    <col min="13819" max="13819" width="52" style="24" customWidth="1"/>
    <col min="13820" max="13827" width="12.140625" style="24" customWidth="1"/>
    <col min="13828" max="13828" width="3.140625" style="24" customWidth="1"/>
    <col min="13829" max="13829" width="21.5703125" style="24" customWidth="1"/>
    <col min="13830" max="13830" width="3.140625" style="24" customWidth="1"/>
    <col min="13831" max="13831" width="19.85546875" style="24" customWidth="1"/>
    <col min="13832" max="14074" width="9.140625" style="24"/>
    <col min="14075" max="14075" width="52" style="24" customWidth="1"/>
    <col min="14076" max="14083" width="12.140625" style="24" customWidth="1"/>
    <col min="14084" max="14084" width="3.140625" style="24" customWidth="1"/>
    <col min="14085" max="14085" width="21.5703125" style="24" customWidth="1"/>
    <col min="14086" max="14086" width="3.140625" style="24" customWidth="1"/>
    <col min="14087" max="14087" width="19.85546875" style="24" customWidth="1"/>
    <col min="14088" max="14330" width="9.140625" style="24"/>
    <col min="14331" max="14331" width="52" style="24" customWidth="1"/>
    <col min="14332" max="14339" width="12.140625" style="24" customWidth="1"/>
    <col min="14340" max="14340" width="3.140625" style="24" customWidth="1"/>
    <col min="14341" max="14341" width="21.5703125" style="24" customWidth="1"/>
    <col min="14342" max="14342" width="3.140625" style="24" customWidth="1"/>
    <col min="14343" max="14343" width="19.85546875" style="24" customWidth="1"/>
    <col min="14344" max="14586" width="9.140625" style="24"/>
    <col min="14587" max="14587" width="52" style="24" customWidth="1"/>
    <col min="14588" max="14595" width="12.140625" style="24" customWidth="1"/>
    <col min="14596" max="14596" width="3.140625" style="24" customWidth="1"/>
    <col min="14597" max="14597" width="21.5703125" style="24" customWidth="1"/>
    <col min="14598" max="14598" width="3.140625" style="24" customWidth="1"/>
    <col min="14599" max="14599" width="19.85546875" style="24" customWidth="1"/>
    <col min="14600" max="14842" width="9.140625" style="24"/>
    <col min="14843" max="14843" width="52" style="24" customWidth="1"/>
    <col min="14844" max="14851" width="12.140625" style="24" customWidth="1"/>
    <col min="14852" max="14852" width="3.140625" style="24" customWidth="1"/>
    <col min="14853" max="14853" width="21.5703125" style="24" customWidth="1"/>
    <col min="14854" max="14854" width="3.140625" style="24" customWidth="1"/>
    <col min="14855" max="14855" width="19.85546875" style="24" customWidth="1"/>
    <col min="14856" max="15098" width="9.140625" style="24"/>
    <col min="15099" max="15099" width="52" style="24" customWidth="1"/>
    <col min="15100" max="15107" width="12.140625" style="24" customWidth="1"/>
    <col min="15108" max="15108" width="3.140625" style="24" customWidth="1"/>
    <col min="15109" max="15109" width="21.5703125" style="24" customWidth="1"/>
    <col min="15110" max="15110" width="3.140625" style="24" customWidth="1"/>
    <col min="15111" max="15111" width="19.85546875" style="24" customWidth="1"/>
    <col min="15112" max="15354" width="9.140625" style="24"/>
    <col min="15355" max="15355" width="52" style="24" customWidth="1"/>
    <col min="15356" max="15363" width="12.140625" style="24" customWidth="1"/>
    <col min="15364" max="15364" width="3.140625" style="24" customWidth="1"/>
    <col min="15365" max="15365" width="21.5703125" style="24" customWidth="1"/>
    <col min="15366" max="15366" width="3.140625" style="24" customWidth="1"/>
    <col min="15367" max="15367" width="19.85546875" style="24" customWidth="1"/>
    <col min="15368" max="15610" width="9.140625" style="24"/>
    <col min="15611" max="15611" width="52" style="24" customWidth="1"/>
    <col min="15612" max="15619" width="12.140625" style="24" customWidth="1"/>
    <col min="15620" max="15620" width="3.140625" style="24" customWidth="1"/>
    <col min="15621" max="15621" width="21.5703125" style="24" customWidth="1"/>
    <col min="15622" max="15622" width="3.140625" style="24" customWidth="1"/>
    <col min="15623" max="15623" width="19.85546875" style="24" customWidth="1"/>
    <col min="15624" max="15866" width="9.140625" style="24"/>
    <col min="15867" max="15867" width="52" style="24" customWidth="1"/>
    <col min="15868" max="15875" width="12.140625" style="24" customWidth="1"/>
    <col min="15876" max="15876" width="3.140625" style="24" customWidth="1"/>
    <col min="15877" max="15877" width="21.5703125" style="24" customWidth="1"/>
    <col min="15878" max="15878" width="3.140625" style="24" customWidth="1"/>
    <col min="15879" max="15879" width="19.85546875" style="24" customWidth="1"/>
    <col min="15880" max="16122" width="9.140625" style="24"/>
    <col min="16123" max="16123" width="52" style="24" customWidth="1"/>
    <col min="16124" max="16131" width="12.140625" style="24" customWidth="1"/>
    <col min="16132" max="16132" width="3.140625" style="24" customWidth="1"/>
    <col min="16133" max="16133" width="21.5703125" style="24" customWidth="1"/>
    <col min="16134" max="16134" width="3.140625" style="24" customWidth="1"/>
    <col min="16135" max="16135" width="19.85546875" style="24" customWidth="1"/>
    <col min="16136" max="16383" width="9.140625" style="24"/>
    <col min="16384" max="16384" width="9.140625" style="24" customWidth="1"/>
  </cols>
  <sheetData>
    <row r="1" spans="1:22" ht="23.25" x14ac:dyDescent="0.25">
      <c r="A1" s="446" t="str">
        <f>'Indice-Index'!A29</f>
        <v>3.3   Ricavi da servizi di consegna pacchi (Ita/Itz - base mensile) - Parcel services revenues (domestic / crossb. parcels - monthly basis)</v>
      </c>
      <c r="B1" s="220"/>
      <c r="C1" s="220"/>
      <c r="D1" s="220"/>
      <c r="E1" s="220"/>
      <c r="F1" s="220"/>
      <c r="G1" s="220"/>
      <c r="H1" s="220"/>
      <c r="I1" s="220"/>
      <c r="J1" s="220"/>
      <c r="K1" s="220"/>
      <c r="L1" s="220"/>
      <c r="M1" s="220"/>
      <c r="N1" s="221"/>
      <c r="O1" s="221"/>
      <c r="P1" s="204"/>
      <c r="Q1" s="204"/>
      <c r="R1" s="204"/>
      <c r="S1" s="204"/>
      <c r="T1" s="204"/>
      <c r="U1" s="204"/>
      <c r="V1" s="204"/>
    </row>
    <row r="2" spans="1:22" ht="5.25" customHeight="1" x14ac:dyDescent="0.25"/>
    <row r="3" spans="1:22" ht="5.25" customHeight="1" x14ac:dyDescent="0.25"/>
    <row r="4" spans="1:22" ht="17.25" x14ac:dyDescent="0.25">
      <c r="A4" s="223" t="s">
        <v>246</v>
      </c>
      <c r="B4" s="195" t="str">
        <f>'3.2'!B4</f>
        <v>Gennaio</v>
      </c>
      <c r="C4" s="195" t="str">
        <f>'3.2'!C4</f>
        <v>Febbraio</v>
      </c>
      <c r="D4" s="195" t="str">
        <f>'3.2'!D4</f>
        <v>Marzo</v>
      </c>
      <c r="E4" s="195" t="str">
        <f>'3.2'!E4</f>
        <v>Aprile</v>
      </c>
      <c r="F4" s="195" t="str">
        <f>'3.2'!F4</f>
        <v>Maggio</v>
      </c>
      <c r="G4" s="195" t="str">
        <f>'3.2'!G4</f>
        <v>Giugno</v>
      </c>
      <c r="H4" s="195" t="str">
        <f>'3.2'!H4</f>
        <v>Luglio</v>
      </c>
      <c r="I4" s="195" t="str">
        <f>'3.2'!I4</f>
        <v>Agosto</v>
      </c>
      <c r="J4" s="195" t="str">
        <f>'3.2'!J4</f>
        <v>Settembre</v>
      </c>
      <c r="K4" s="195" t="str">
        <f>'3.2'!K4</f>
        <v>Ottobre</v>
      </c>
      <c r="L4" s="195" t="str">
        <f>'3.2'!L4</f>
        <v>Novembre</v>
      </c>
      <c r="M4" s="195" t="str">
        <f>'3.2'!M4</f>
        <v>Dicembre</v>
      </c>
      <c r="O4" s="195" t="str">
        <f>'3.2'!O4</f>
        <v>Gennaio-Dicembre</v>
      </c>
    </row>
    <row r="5" spans="1:22" x14ac:dyDescent="0.25">
      <c r="B5" s="333" t="str">
        <f>'3.2'!B5</f>
        <v>January</v>
      </c>
      <c r="C5" s="333" t="str">
        <f>'3.2'!C5</f>
        <v>February</v>
      </c>
      <c r="D5" s="333" t="str">
        <f>'3.2'!D5</f>
        <v>March</v>
      </c>
      <c r="E5" s="333" t="str">
        <f>'3.2'!E5</f>
        <v>April</v>
      </c>
      <c r="F5" s="333" t="str">
        <f>'3.2'!F5</f>
        <v>May</v>
      </c>
      <c r="G5" s="333" t="str">
        <f>'3.2'!G5</f>
        <v>June</v>
      </c>
      <c r="H5" s="333" t="str">
        <f>'3.2'!H5</f>
        <v>July</v>
      </c>
      <c r="I5" s="333" t="str">
        <f>'3.2'!I5</f>
        <v>August</v>
      </c>
      <c r="J5" s="333" t="str">
        <f>'3.2'!J5</f>
        <v>September</v>
      </c>
      <c r="K5" s="333" t="str">
        <f>'3.2'!K5</f>
        <v>October</v>
      </c>
      <c r="L5" s="333" t="str">
        <f>'3.2'!L5</f>
        <v>November</v>
      </c>
      <c r="M5" s="333" t="str">
        <f>'3.2'!M5</f>
        <v>December</v>
      </c>
      <c r="O5" s="333" t="str">
        <f>'3.2'!O5</f>
        <v>January-December</v>
      </c>
    </row>
    <row r="6" spans="1:22" ht="7.5" customHeight="1" x14ac:dyDescent="0.25">
      <c r="B6" s="189"/>
      <c r="C6" s="189"/>
      <c r="D6" s="189"/>
      <c r="E6" s="189"/>
      <c r="F6" s="189"/>
      <c r="G6" s="189"/>
      <c r="H6" s="189"/>
      <c r="I6" s="189"/>
      <c r="J6" s="189"/>
      <c r="K6" s="189"/>
      <c r="L6" s="189"/>
      <c r="M6" s="189"/>
    </row>
    <row r="7" spans="1:22" ht="18.75" x14ac:dyDescent="0.25">
      <c r="A7" s="218" t="s">
        <v>244</v>
      </c>
      <c r="B7" s="189"/>
      <c r="C7" s="189"/>
      <c r="D7" s="189"/>
      <c r="E7" s="189"/>
      <c r="F7" s="189"/>
      <c r="G7" s="189"/>
      <c r="H7" s="189"/>
      <c r="I7" s="189"/>
      <c r="J7" s="189"/>
      <c r="K7" s="189"/>
      <c r="L7" s="189"/>
      <c r="M7" s="189"/>
    </row>
    <row r="8" spans="1:22" ht="18.75" x14ac:dyDescent="0.25">
      <c r="A8" s="888">
        <v>2022</v>
      </c>
      <c r="B8" s="894">
        <f t="shared" ref="B8:M11" si="0">+B19+B30</f>
        <v>498.69986267476997</v>
      </c>
      <c r="C8" s="894">
        <f t="shared" si="0"/>
        <v>471.51530542209332</v>
      </c>
      <c r="D8" s="894">
        <f t="shared" si="0"/>
        <v>529.92811296541993</v>
      </c>
      <c r="E8" s="894">
        <f t="shared" si="0"/>
        <v>471.16987707323671</v>
      </c>
      <c r="F8" s="894">
        <f t="shared" si="0"/>
        <v>522.71334234783046</v>
      </c>
      <c r="G8" s="894">
        <f t="shared" si="0"/>
        <v>493.38311905501217</v>
      </c>
      <c r="H8" s="894">
        <f t="shared" si="0"/>
        <v>497.07856376807626</v>
      </c>
      <c r="I8" s="894">
        <f t="shared" si="0"/>
        <v>422.71660559462418</v>
      </c>
      <c r="J8" s="894">
        <f t="shared" si="0"/>
        <v>505.67510682322927</v>
      </c>
      <c r="K8" s="894">
        <f t="shared" si="0"/>
        <v>519.15297678005959</v>
      </c>
      <c r="L8" s="894">
        <f t="shared" si="0"/>
        <v>588.27203352315973</v>
      </c>
      <c r="M8" s="894">
        <f t="shared" si="0"/>
        <v>622.51724945752642</v>
      </c>
      <c r="O8" s="890">
        <f>SUM(B8:M8)</f>
        <v>6142.8221554850379</v>
      </c>
    </row>
    <row r="9" spans="1:22" ht="17.25" x14ac:dyDescent="0.25">
      <c r="A9" s="893">
        <v>2021</v>
      </c>
      <c r="B9" s="894">
        <f t="shared" si="0"/>
        <v>464.286716917013</v>
      </c>
      <c r="C9" s="894">
        <f t="shared" si="0"/>
        <v>449.89748657330449</v>
      </c>
      <c r="D9" s="894">
        <f t="shared" si="0"/>
        <v>535.68548117962109</v>
      </c>
      <c r="E9" s="894">
        <f t="shared" si="0"/>
        <v>489.53543493199345</v>
      </c>
      <c r="F9" s="894">
        <f t="shared" si="0"/>
        <v>478.96240472781813</v>
      </c>
      <c r="G9" s="894">
        <f t="shared" si="0"/>
        <v>486.08828528759329</v>
      </c>
      <c r="H9" s="894">
        <f t="shared" si="0"/>
        <v>473.43047513181546</v>
      </c>
      <c r="I9" s="894">
        <f t="shared" si="0"/>
        <v>366.85180065581136</v>
      </c>
      <c r="J9" s="894">
        <f t="shared" si="0"/>
        <v>475.18513387650739</v>
      </c>
      <c r="K9" s="894">
        <f t="shared" si="0"/>
        <v>490.76827137063572</v>
      </c>
      <c r="L9" s="894">
        <f t="shared" si="0"/>
        <v>571.68437164722206</v>
      </c>
      <c r="M9" s="894">
        <f t="shared" si="0"/>
        <v>638.94647765717173</v>
      </c>
      <c r="N9" s="229"/>
      <c r="O9" s="890">
        <f t="shared" ref="O9:O11" si="1">SUM(B9:M9)</f>
        <v>5921.3223399565068</v>
      </c>
    </row>
    <row r="10" spans="1:22" ht="17.25" x14ac:dyDescent="0.25">
      <c r="A10" s="893">
        <v>2020</v>
      </c>
      <c r="B10" s="894">
        <f t="shared" si="0"/>
        <v>371.43736882661409</v>
      </c>
      <c r="C10" s="894">
        <f t="shared" si="0"/>
        <v>341.25958240960324</v>
      </c>
      <c r="D10" s="894">
        <f t="shared" si="0"/>
        <v>321.41672148866007</v>
      </c>
      <c r="E10" s="894">
        <f t="shared" si="0"/>
        <v>346.3926177361069</v>
      </c>
      <c r="F10" s="894">
        <f t="shared" si="0"/>
        <v>413.25873463610185</v>
      </c>
      <c r="G10" s="894">
        <f t="shared" si="0"/>
        <v>425.18149384872964</v>
      </c>
      <c r="H10" s="894">
        <f t="shared" si="0"/>
        <v>430.4370976135782</v>
      </c>
      <c r="I10" s="894">
        <f t="shared" si="0"/>
        <v>328.61403716964958</v>
      </c>
      <c r="J10" s="894">
        <f t="shared" si="0"/>
        <v>432.37821703837005</v>
      </c>
      <c r="K10" s="894">
        <f t="shared" si="0"/>
        <v>482.21072102444197</v>
      </c>
      <c r="L10" s="894">
        <f t="shared" si="0"/>
        <v>552.68884005566815</v>
      </c>
      <c r="M10" s="894">
        <f t="shared" si="0"/>
        <v>645.06572080711999</v>
      </c>
      <c r="N10" s="229"/>
      <c r="O10" s="890">
        <f t="shared" si="1"/>
        <v>5090.3411526546433</v>
      </c>
    </row>
    <row r="11" spans="1:22" ht="17.25" x14ac:dyDescent="0.25">
      <c r="A11" s="893">
        <v>2019</v>
      </c>
      <c r="B11" s="894">
        <f t="shared" si="0"/>
        <v>343.35151454021968</v>
      </c>
      <c r="C11" s="894">
        <f t="shared" si="0"/>
        <v>318.54756593827869</v>
      </c>
      <c r="D11" s="894">
        <f t="shared" si="0"/>
        <v>343.88751423774931</v>
      </c>
      <c r="E11" s="894">
        <f t="shared" si="0"/>
        <v>326.90267872650264</v>
      </c>
      <c r="F11" s="894">
        <f t="shared" si="0"/>
        <v>363.84472092168471</v>
      </c>
      <c r="G11" s="894">
        <f t="shared" si="0"/>
        <v>322.94450710645106</v>
      </c>
      <c r="H11" s="894">
        <f t="shared" si="0"/>
        <v>370.21289622073425</v>
      </c>
      <c r="I11" s="894">
        <f t="shared" si="0"/>
        <v>257.77882876901469</v>
      </c>
      <c r="J11" s="894">
        <f t="shared" si="0"/>
        <v>348.03084336183531</v>
      </c>
      <c r="K11" s="894">
        <f t="shared" si="0"/>
        <v>395.42569284183747</v>
      </c>
      <c r="L11" s="894">
        <f t="shared" si="0"/>
        <v>390.47507150277613</v>
      </c>
      <c r="M11" s="894">
        <f t="shared" si="0"/>
        <v>444.95230613499751</v>
      </c>
      <c r="N11" s="229"/>
      <c r="O11" s="890">
        <f t="shared" si="1"/>
        <v>4226.3541403020818</v>
      </c>
    </row>
    <row r="12" spans="1:22" ht="17.25" x14ac:dyDescent="0.25">
      <c r="A12" s="228" t="s">
        <v>243</v>
      </c>
      <c r="B12" s="364"/>
      <c r="C12" s="364"/>
      <c r="D12" s="364"/>
      <c r="E12" s="364"/>
      <c r="F12" s="364"/>
      <c r="G12" s="364"/>
      <c r="H12" s="364"/>
      <c r="I12" s="364"/>
      <c r="J12" s="364"/>
      <c r="K12" s="364"/>
      <c r="L12" s="364"/>
      <c r="M12" s="364"/>
      <c r="N12" s="365"/>
      <c r="O12" s="581"/>
    </row>
    <row r="13" spans="1:22" ht="17.25" x14ac:dyDescent="0.25">
      <c r="A13" s="377" t="s">
        <v>365</v>
      </c>
      <c r="B13" s="368">
        <f t="shared" ref="B13:M15" si="2">(B8-B9)/B9*100</f>
        <v>7.4120461567949647</v>
      </c>
      <c r="C13" s="368">
        <f t="shared" si="2"/>
        <v>4.8050543721511785</v>
      </c>
      <c r="D13" s="368">
        <f t="shared" si="2"/>
        <v>-1.0747665218633502</v>
      </c>
      <c r="E13" s="368">
        <f t="shared" si="2"/>
        <v>-3.7516299226241099</v>
      </c>
      <c r="F13" s="368">
        <f t="shared" si="2"/>
        <v>9.1345243777274874</v>
      </c>
      <c r="G13" s="368">
        <f t="shared" si="2"/>
        <v>1.5007219857402867</v>
      </c>
      <c r="H13" s="368">
        <f t="shared" si="2"/>
        <v>4.9950499341379659</v>
      </c>
      <c r="I13" s="368">
        <f t="shared" si="2"/>
        <v>15.228167025197854</v>
      </c>
      <c r="J13" s="368">
        <f t="shared" si="2"/>
        <v>6.4164408297010631</v>
      </c>
      <c r="K13" s="368">
        <f t="shared" si="2"/>
        <v>5.7837287097126353</v>
      </c>
      <c r="L13" s="368">
        <f t="shared" si="2"/>
        <v>2.9015419519240715</v>
      </c>
      <c r="M13" s="368">
        <f t="shared" si="2"/>
        <v>-2.5712995961549772</v>
      </c>
      <c r="N13" s="365"/>
      <c r="O13" s="710">
        <f>(O8-O9)/O9*100</f>
        <v>3.7407153809863036</v>
      </c>
    </row>
    <row r="14" spans="1:22" ht="17.25" x14ac:dyDescent="0.25">
      <c r="A14" s="377" t="s">
        <v>513</v>
      </c>
      <c r="B14" s="368">
        <f>(B9-B10)/B10*100</f>
        <v>24.997309340122083</v>
      </c>
      <c r="C14" s="368">
        <f t="shared" si="2"/>
        <v>31.834389351536675</v>
      </c>
      <c r="D14" s="368">
        <f t="shared" si="2"/>
        <v>66.663849565312887</v>
      </c>
      <c r="E14" s="368">
        <f t="shared" si="2"/>
        <v>41.323864847759943</v>
      </c>
      <c r="F14" s="368">
        <f t="shared" si="2"/>
        <v>15.898918664011335</v>
      </c>
      <c r="G14" s="368">
        <f t="shared" si="2"/>
        <v>14.324892385963761</v>
      </c>
      <c r="H14" s="368">
        <f t="shared" si="2"/>
        <v>9.9883067134780852</v>
      </c>
      <c r="I14" s="368">
        <f t="shared" si="2"/>
        <v>11.636071245009305</v>
      </c>
      <c r="J14" s="368">
        <f t="shared" si="2"/>
        <v>9.9003407552186129</v>
      </c>
      <c r="K14" s="368">
        <f t="shared" si="2"/>
        <v>1.7746495407678815</v>
      </c>
      <c r="L14" s="368">
        <f t="shared" si="2"/>
        <v>3.436930550224361</v>
      </c>
      <c r="M14" s="368">
        <f t="shared" si="2"/>
        <v>-0.94862321040586894</v>
      </c>
      <c r="N14" s="365"/>
      <c r="O14" s="710">
        <f>(O9-O10)/O10*100</f>
        <v>16.324665918874647</v>
      </c>
    </row>
    <row r="15" spans="1:22" ht="17.25" x14ac:dyDescent="0.25">
      <c r="A15" s="377" t="s">
        <v>514</v>
      </c>
      <c r="B15" s="368">
        <f>(B10-B11)/B11*100</f>
        <v>8.17991274161235</v>
      </c>
      <c r="C15" s="368">
        <f t="shared" si="2"/>
        <v>7.1298665881895928</v>
      </c>
      <c r="D15" s="368">
        <f t="shared" si="2"/>
        <v>-6.5343438824457829</v>
      </c>
      <c r="E15" s="368">
        <f t="shared" si="2"/>
        <v>5.9620003988741157</v>
      </c>
      <c r="F15" s="368">
        <f t="shared" si="2"/>
        <v>13.581072054375964</v>
      </c>
      <c r="G15" s="368">
        <f t="shared" si="2"/>
        <v>31.657756825874291</v>
      </c>
      <c r="H15" s="368">
        <f t="shared" si="2"/>
        <v>16.26745097419192</v>
      </c>
      <c r="I15" s="368">
        <f t="shared" si="2"/>
        <v>27.479063637187785</v>
      </c>
      <c r="J15" s="368">
        <f t="shared" si="2"/>
        <v>24.235603046492571</v>
      </c>
      <c r="K15" s="368">
        <f t="shared" si="2"/>
        <v>21.947240595040647</v>
      </c>
      <c r="L15" s="368">
        <f t="shared" si="2"/>
        <v>41.542669530374546</v>
      </c>
      <c r="M15" s="368">
        <f t="shared" si="2"/>
        <v>44.974126869995033</v>
      </c>
      <c r="N15" s="365"/>
      <c r="O15" s="710">
        <f>(O10-O11)/O11*100</f>
        <v>20.442844675832291</v>
      </c>
    </row>
    <row r="16" spans="1:22" ht="17.25" x14ac:dyDescent="0.25">
      <c r="A16" s="377" t="s">
        <v>366</v>
      </c>
      <c r="B16" s="675">
        <f>(B8-B11)/B11*100</f>
        <v>45.24469575809983</v>
      </c>
      <c r="C16" s="675">
        <f t="shared" ref="C16:O16" si="3">(C8-C11)/C11*100</f>
        <v>48.020376182517566</v>
      </c>
      <c r="D16" s="675">
        <f t="shared" si="3"/>
        <v>54.099259503516031</v>
      </c>
      <c r="E16" s="675">
        <f t="shared" si="3"/>
        <v>44.131543647408492</v>
      </c>
      <c r="F16" s="675">
        <f t="shared" si="3"/>
        <v>43.663852267446039</v>
      </c>
      <c r="G16" s="675">
        <f t="shared" si="3"/>
        <v>52.776439356616777</v>
      </c>
      <c r="H16" s="675">
        <f t="shared" si="3"/>
        <v>34.268300440755077</v>
      </c>
      <c r="I16" s="675">
        <f t="shared" si="3"/>
        <v>63.984221517820473</v>
      </c>
      <c r="J16" s="675">
        <f t="shared" si="3"/>
        <v>45.296061101543465</v>
      </c>
      <c r="K16" s="675">
        <f t="shared" si="3"/>
        <v>31.289642068784492</v>
      </c>
      <c r="L16" s="675">
        <f t="shared" si="3"/>
        <v>50.655464703328015</v>
      </c>
      <c r="M16" s="675">
        <f t="shared" si="3"/>
        <v>39.906511523654423</v>
      </c>
      <c r="N16" s="365"/>
      <c r="O16" s="710">
        <f t="shared" si="3"/>
        <v>45.345656127292145</v>
      </c>
    </row>
    <row r="17" spans="1:15" ht="7.5" customHeight="1" x14ac:dyDescent="0.25">
      <c r="O17" s="581"/>
    </row>
    <row r="18" spans="1:15" ht="17.25" x14ac:dyDescent="0.25">
      <c r="A18" s="205" t="s">
        <v>240</v>
      </c>
      <c r="B18" s="189"/>
      <c r="C18" s="189"/>
      <c r="D18" s="189"/>
      <c r="E18" s="189"/>
      <c r="F18" s="189"/>
      <c r="G18" s="189"/>
      <c r="H18" s="189"/>
      <c r="I18" s="189"/>
      <c r="J18" s="189"/>
      <c r="K18" s="189"/>
      <c r="L18" s="189"/>
      <c r="M18" s="189"/>
      <c r="O18" s="582"/>
    </row>
    <row r="19" spans="1:15" ht="18.75" x14ac:dyDescent="0.25">
      <c r="A19" s="888">
        <v>2022</v>
      </c>
      <c r="B19" s="895">
        <v>353.82389624412713</v>
      </c>
      <c r="C19" s="895">
        <v>321.90775347125486</v>
      </c>
      <c r="D19" s="895">
        <v>358.55346448724009</v>
      </c>
      <c r="E19" s="895">
        <v>323.25565681386735</v>
      </c>
      <c r="F19" s="895">
        <v>369.47735921125411</v>
      </c>
      <c r="G19" s="895">
        <v>339.53713316955509</v>
      </c>
      <c r="H19" s="895">
        <v>351.73965493252115</v>
      </c>
      <c r="I19" s="895">
        <v>296.90228010066079</v>
      </c>
      <c r="J19" s="895">
        <v>350.44378303936293</v>
      </c>
      <c r="K19" s="895">
        <v>365.86016768210015</v>
      </c>
      <c r="L19" s="895">
        <v>414.38776331912652</v>
      </c>
      <c r="M19" s="895">
        <v>447.96430900753279</v>
      </c>
      <c r="O19" s="890">
        <f>SUM(B19:M19)</f>
        <v>4293.8532214786028</v>
      </c>
    </row>
    <row r="20" spans="1:15" ht="17.25" x14ac:dyDescent="0.25">
      <c r="A20" s="893">
        <v>2021</v>
      </c>
      <c r="B20" s="895">
        <v>332.70175327125764</v>
      </c>
      <c r="C20" s="895">
        <v>313.60180212532146</v>
      </c>
      <c r="D20" s="895">
        <v>373.73954680058023</v>
      </c>
      <c r="E20" s="895">
        <v>339.66092627341197</v>
      </c>
      <c r="F20" s="895">
        <v>334.44647771495323</v>
      </c>
      <c r="G20" s="895">
        <v>335.09941721367488</v>
      </c>
      <c r="H20" s="895">
        <v>330.32130916879601</v>
      </c>
      <c r="I20" s="895">
        <v>253.5859996075072</v>
      </c>
      <c r="J20" s="895">
        <v>322.85552529124169</v>
      </c>
      <c r="K20" s="895">
        <v>343.25214847333598</v>
      </c>
      <c r="L20" s="895">
        <v>396.31445135308405</v>
      </c>
      <c r="M20" s="895">
        <v>454.2677624859453</v>
      </c>
      <c r="N20" s="229"/>
      <c r="O20" s="890">
        <f t="shared" ref="O20:O22" si="4">SUM(B20:M20)</f>
        <v>4129.8471197791096</v>
      </c>
    </row>
    <row r="21" spans="1:15" ht="17.25" x14ac:dyDescent="0.25">
      <c r="A21" s="893">
        <v>2020</v>
      </c>
      <c r="B21" s="896">
        <v>250.35156454270648</v>
      </c>
      <c r="C21" s="896">
        <v>227.05961826936962</v>
      </c>
      <c r="D21" s="896">
        <v>220.87096173163138</v>
      </c>
      <c r="E21" s="896">
        <v>266.33346952731762</v>
      </c>
      <c r="F21" s="896">
        <v>303.69042820879866</v>
      </c>
      <c r="G21" s="896">
        <v>295.33201701029668</v>
      </c>
      <c r="H21" s="896">
        <v>295.76102905910255</v>
      </c>
      <c r="I21" s="896">
        <v>226.14851000923025</v>
      </c>
      <c r="J21" s="896">
        <v>297.33446577714398</v>
      </c>
      <c r="K21" s="896">
        <v>344.45067218403113</v>
      </c>
      <c r="L21" s="896">
        <v>404.20664327511463</v>
      </c>
      <c r="M21" s="896">
        <v>468.15740403419107</v>
      </c>
      <c r="N21" s="229"/>
      <c r="O21" s="890">
        <f t="shared" si="4"/>
        <v>3599.6967836289341</v>
      </c>
    </row>
    <row r="22" spans="1:15" ht="17.25" x14ac:dyDescent="0.25">
      <c r="A22" s="893">
        <v>2019</v>
      </c>
      <c r="B22" s="896">
        <v>220.69612197107801</v>
      </c>
      <c r="C22" s="896">
        <v>200.87376294797508</v>
      </c>
      <c r="D22" s="896">
        <v>213.25555955506815</v>
      </c>
      <c r="E22" s="896">
        <v>207.36597931615105</v>
      </c>
      <c r="F22" s="896">
        <v>232.14882891815301</v>
      </c>
      <c r="G22" s="896">
        <v>204.82140036872872</v>
      </c>
      <c r="H22" s="896">
        <v>239.83717996309247</v>
      </c>
      <c r="I22" s="896">
        <v>165.10966322656796</v>
      </c>
      <c r="J22" s="896">
        <v>224.34396281650487</v>
      </c>
      <c r="K22" s="896">
        <v>258.57292615782143</v>
      </c>
      <c r="L22" s="896">
        <v>264.28759101413084</v>
      </c>
      <c r="M22" s="896">
        <v>297.94789655684929</v>
      </c>
      <c r="N22" s="229"/>
      <c r="O22" s="890">
        <f t="shared" si="4"/>
        <v>2729.2608728121209</v>
      </c>
    </row>
    <row r="23" spans="1:15" ht="17.25" x14ac:dyDescent="0.25">
      <c r="A23" s="228" t="s">
        <v>243</v>
      </c>
      <c r="B23" s="364"/>
      <c r="C23" s="364"/>
      <c r="D23" s="364"/>
      <c r="E23" s="364"/>
      <c r="F23" s="364"/>
      <c r="G23" s="364"/>
      <c r="H23" s="364"/>
      <c r="I23" s="364"/>
      <c r="J23" s="364"/>
      <c r="K23" s="364"/>
      <c r="L23" s="364"/>
      <c r="M23" s="364"/>
      <c r="N23" s="365"/>
      <c r="O23" s="581"/>
    </row>
    <row r="24" spans="1:15" ht="17.25" x14ac:dyDescent="0.25">
      <c r="A24" s="377" t="s">
        <v>365</v>
      </c>
      <c r="B24" s="368">
        <f t="shared" ref="B24:M26" si="5">(B19-B20)/B20*100</f>
        <v>6.3486719757825343</v>
      </c>
      <c r="C24" s="368">
        <f t="shared" si="5"/>
        <v>2.6485662039066304</v>
      </c>
      <c r="D24" s="368">
        <f t="shared" si="5"/>
        <v>-4.0632794798788359</v>
      </c>
      <c r="E24" s="368">
        <f t="shared" si="5"/>
        <v>-4.8298959905500327</v>
      </c>
      <c r="F24" s="368">
        <f t="shared" si="5"/>
        <v>10.474286270150973</v>
      </c>
      <c r="G24" s="368">
        <f t="shared" si="5"/>
        <v>1.3242983210115566</v>
      </c>
      <c r="H24" s="368">
        <f t="shared" si="5"/>
        <v>6.4840944768659332</v>
      </c>
      <c r="I24" s="368">
        <f t="shared" si="5"/>
        <v>17.081495256125031</v>
      </c>
      <c r="J24" s="368">
        <f t="shared" si="5"/>
        <v>8.5450783979101512</v>
      </c>
      <c r="K24" s="368">
        <f t="shared" si="5"/>
        <v>6.5864173929621819</v>
      </c>
      <c r="L24" s="368">
        <f t="shared" si="5"/>
        <v>4.5603464381218366</v>
      </c>
      <c r="M24" s="368">
        <f t="shared" si="5"/>
        <v>-1.3876074859279786</v>
      </c>
      <c r="N24" s="365"/>
      <c r="O24" s="710">
        <f>(O19-O20)/O20*100</f>
        <v>3.9712390542017286</v>
      </c>
    </row>
    <row r="25" spans="1:15" ht="17.25" x14ac:dyDescent="0.25">
      <c r="A25" s="377" t="s">
        <v>513</v>
      </c>
      <c r="B25" s="368">
        <f>(B20-B21)/B21*100</f>
        <v>32.893818290679533</v>
      </c>
      <c r="C25" s="368">
        <f t="shared" si="5"/>
        <v>38.114299898665152</v>
      </c>
      <c r="D25" s="368">
        <f t="shared" si="5"/>
        <v>69.211717045308731</v>
      </c>
      <c r="E25" s="368">
        <f t="shared" si="5"/>
        <v>27.532197465168085</v>
      </c>
      <c r="F25" s="368">
        <f t="shared" si="5"/>
        <v>10.127434600937972</v>
      </c>
      <c r="G25" s="368">
        <f t="shared" si="5"/>
        <v>13.465319678493145</v>
      </c>
      <c r="H25" s="368">
        <f t="shared" si="5"/>
        <v>11.68520417299035</v>
      </c>
      <c r="I25" s="368">
        <f t="shared" si="5"/>
        <v>12.132509560711718</v>
      </c>
      <c r="J25" s="368">
        <f t="shared" si="5"/>
        <v>8.5832832892053883</v>
      </c>
      <c r="K25" s="368">
        <f t="shared" si="5"/>
        <v>-0.34795220549165173</v>
      </c>
      <c r="L25" s="368">
        <f t="shared" si="5"/>
        <v>-1.9525141541671607</v>
      </c>
      <c r="M25" s="368">
        <f t="shared" si="5"/>
        <v>-2.9668742667650667</v>
      </c>
      <c r="N25" s="365"/>
      <c r="O25" s="710">
        <f>(O20-O21)/O21*100</f>
        <v>14.727638687826344</v>
      </c>
    </row>
    <row r="26" spans="1:15" ht="17.25" x14ac:dyDescent="0.25">
      <c r="A26" s="377" t="s">
        <v>514</v>
      </c>
      <c r="B26" s="368">
        <f>(B21-B22)/B22*100</f>
        <v>13.437228668437944</v>
      </c>
      <c r="C26" s="368">
        <f t="shared" si="5"/>
        <v>13.035975897049578</v>
      </c>
      <c r="D26" s="368">
        <f t="shared" si="5"/>
        <v>3.5710216382878128</v>
      </c>
      <c r="E26" s="368">
        <f t="shared" si="5"/>
        <v>28.436434175764425</v>
      </c>
      <c r="F26" s="368">
        <f t="shared" si="5"/>
        <v>30.817126937077312</v>
      </c>
      <c r="G26" s="368">
        <f t="shared" si="5"/>
        <v>44.190019440657409</v>
      </c>
      <c r="H26" s="368">
        <f t="shared" si="5"/>
        <v>23.317422721788162</v>
      </c>
      <c r="I26" s="368">
        <f t="shared" si="5"/>
        <v>36.968670149186316</v>
      </c>
      <c r="J26" s="368">
        <f t="shared" si="5"/>
        <v>32.535086767785856</v>
      </c>
      <c r="K26" s="368">
        <f t="shared" si="5"/>
        <v>33.212195608520027</v>
      </c>
      <c r="L26" s="368">
        <f t="shared" si="5"/>
        <v>52.941968150711496</v>
      </c>
      <c r="M26" s="368">
        <f t="shared" si="5"/>
        <v>57.12727273604542</v>
      </c>
      <c r="N26" s="365"/>
      <c r="O26" s="710">
        <f>(O21-O22)/O22*100</f>
        <v>31.892734017761775</v>
      </c>
    </row>
    <row r="27" spans="1:15" ht="17.25" x14ac:dyDescent="0.25">
      <c r="A27" s="377" t="s">
        <v>366</v>
      </c>
      <c r="B27" s="675">
        <f>(B19-B22)/B22*100</f>
        <v>60.321755128300516</v>
      </c>
      <c r="C27" s="675">
        <f t="shared" ref="C27:M27" si="6">(C19-C22)/C22*100</f>
        <v>60.253757756619883</v>
      </c>
      <c r="D27" s="675">
        <f t="shared" si="6"/>
        <v>68.133231900410195</v>
      </c>
      <c r="E27" s="675">
        <f t="shared" si="6"/>
        <v>55.886543144587087</v>
      </c>
      <c r="F27" s="675">
        <f t="shared" si="6"/>
        <v>59.155383610191713</v>
      </c>
      <c r="G27" s="675">
        <f t="shared" si="6"/>
        <v>65.772293597399994</v>
      </c>
      <c r="H27" s="675">
        <f t="shared" si="6"/>
        <v>46.657684595294555</v>
      </c>
      <c r="I27" s="675">
        <f t="shared" si="6"/>
        <v>79.821262001633073</v>
      </c>
      <c r="J27" s="675">
        <f t="shared" si="6"/>
        <v>56.208252114186585</v>
      </c>
      <c r="K27" s="675">
        <f t="shared" si="6"/>
        <v>41.492063039420977</v>
      </c>
      <c r="L27" s="675">
        <f t="shared" si="6"/>
        <v>56.794256487422516</v>
      </c>
      <c r="M27" s="675">
        <f t="shared" si="6"/>
        <v>50.349881366610006</v>
      </c>
      <c r="N27" s="365"/>
      <c r="O27" s="710">
        <f t="shared" ref="O27" si="7">(O19-O22)/O22*100</f>
        <v>57.326595792009748</v>
      </c>
    </row>
    <row r="28" spans="1:15" ht="7.5" customHeight="1" x14ac:dyDescent="0.25">
      <c r="O28" s="581"/>
    </row>
    <row r="29" spans="1:15" ht="17.25" x14ac:dyDescent="0.25">
      <c r="A29" s="205" t="s">
        <v>245</v>
      </c>
      <c r="B29" s="189"/>
      <c r="C29" s="189"/>
      <c r="D29" s="189"/>
      <c r="E29" s="189"/>
      <c r="F29" s="189"/>
      <c r="G29" s="189"/>
      <c r="H29" s="189"/>
      <c r="I29" s="189"/>
      <c r="J29" s="189"/>
      <c r="K29" s="189"/>
      <c r="L29" s="189"/>
      <c r="M29" s="189"/>
      <c r="O29" s="582"/>
    </row>
    <row r="30" spans="1:15" ht="18.75" x14ac:dyDescent="0.25">
      <c r="A30" s="888">
        <v>2022</v>
      </c>
      <c r="B30" s="895">
        <v>144.87596643064282</v>
      </c>
      <c r="C30" s="895">
        <v>149.60755195083843</v>
      </c>
      <c r="D30" s="895">
        <v>171.37464847817986</v>
      </c>
      <c r="E30" s="895">
        <v>147.91422025936936</v>
      </c>
      <c r="F30" s="895">
        <v>153.23598313657635</v>
      </c>
      <c r="G30" s="895">
        <v>153.84598588545708</v>
      </c>
      <c r="H30" s="895">
        <v>145.33890883555512</v>
      </c>
      <c r="I30" s="895">
        <v>125.81432549396339</v>
      </c>
      <c r="J30" s="895">
        <v>155.23132378386634</v>
      </c>
      <c r="K30" s="895">
        <v>153.29280909795943</v>
      </c>
      <c r="L30" s="895">
        <v>173.88427020403327</v>
      </c>
      <c r="M30" s="895">
        <v>174.55294044999366</v>
      </c>
      <c r="O30" s="890">
        <f>SUM(B30:M30)</f>
        <v>1848.9689340064353</v>
      </c>
    </row>
    <row r="31" spans="1:15" ht="17.25" x14ac:dyDescent="0.25">
      <c r="A31" s="893">
        <v>2021</v>
      </c>
      <c r="B31" s="895">
        <v>131.58496364575538</v>
      </c>
      <c r="C31" s="895">
        <v>136.29568444798306</v>
      </c>
      <c r="D31" s="895">
        <v>161.94593437904089</v>
      </c>
      <c r="E31" s="895">
        <v>149.87450865858148</v>
      </c>
      <c r="F31" s="895">
        <v>144.51592701286489</v>
      </c>
      <c r="G31" s="895">
        <v>150.98886807391844</v>
      </c>
      <c r="H31" s="895">
        <v>143.10916596301945</v>
      </c>
      <c r="I31" s="895">
        <v>113.26580104830417</v>
      </c>
      <c r="J31" s="895">
        <v>152.32960858526567</v>
      </c>
      <c r="K31" s="895">
        <v>147.51612289729974</v>
      </c>
      <c r="L31" s="895">
        <v>175.36992029413798</v>
      </c>
      <c r="M31" s="895">
        <v>184.6787151712264</v>
      </c>
      <c r="N31" s="229"/>
      <c r="O31" s="890">
        <f t="shared" ref="O31:O33" si="8">SUM(B31:M31)</f>
        <v>1791.4752201773977</v>
      </c>
    </row>
    <row r="32" spans="1:15" ht="17.25" x14ac:dyDescent="0.25">
      <c r="A32" s="893">
        <v>2020</v>
      </c>
      <c r="B32" s="896">
        <v>121.08580428390761</v>
      </c>
      <c r="C32" s="896">
        <v>114.19996414023365</v>
      </c>
      <c r="D32" s="896">
        <v>100.54575975702869</v>
      </c>
      <c r="E32" s="896">
        <v>80.059148208789281</v>
      </c>
      <c r="F32" s="896">
        <v>109.56830642730318</v>
      </c>
      <c r="G32" s="896">
        <v>129.84947683843296</v>
      </c>
      <c r="H32" s="896">
        <v>134.67606855447565</v>
      </c>
      <c r="I32" s="896">
        <v>102.4655271604193</v>
      </c>
      <c r="J32" s="896">
        <v>135.04375126122611</v>
      </c>
      <c r="K32" s="896">
        <v>137.76004884041083</v>
      </c>
      <c r="L32" s="896">
        <v>148.48219678055347</v>
      </c>
      <c r="M32" s="896">
        <v>176.90831677292891</v>
      </c>
      <c r="N32" s="229"/>
      <c r="O32" s="890">
        <f t="shared" si="8"/>
        <v>1490.6443690257097</v>
      </c>
    </row>
    <row r="33" spans="1:15" ht="17.25" x14ac:dyDescent="0.25">
      <c r="A33" s="893">
        <v>2019</v>
      </c>
      <c r="B33" s="896">
        <v>122.65539256914168</v>
      </c>
      <c r="C33" s="896">
        <v>117.67380299030359</v>
      </c>
      <c r="D33" s="896">
        <v>130.6319546826812</v>
      </c>
      <c r="E33" s="896">
        <v>119.53669941035159</v>
      </c>
      <c r="F33" s="896">
        <v>131.69589200353167</v>
      </c>
      <c r="G33" s="896">
        <v>118.12310673772234</v>
      </c>
      <c r="H33" s="896">
        <v>130.37571625764178</v>
      </c>
      <c r="I33" s="896">
        <v>92.66916554244672</v>
      </c>
      <c r="J33" s="896">
        <v>123.68688054533044</v>
      </c>
      <c r="K33" s="896">
        <v>136.85276668401605</v>
      </c>
      <c r="L33" s="896">
        <v>126.18748048864529</v>
      </c>
      <c r="M33" s="896">
        <v>147.00440957814823</v>
      </c>
      <c r="N33" s="229"/>
      <c r="O33" s="890">
        <f t="shared" si="8"/>
        <v>1497.0932674899605</v>
      </c>
    </row>
    <row r="34" spans="1:15" ht="17.25" x14ac:dyDescent="0.25">
      <c r="A34" s="228" t="s">
        <v>243</v>
      </c>
      <c r="B34" s="364"/>
      <c r="C34" s="364"/>
      <c r="D34" s="364"/>
      <c r="E34" s="364"/>
      <c r="F34" s="364"/>
      <c r="G34" s="364"/>
      <c r="H34" s="364"/>
      <c r="I34" s="364"/>
      <c r="J34" s="364"/>
      <c r="K34" s="364"/>
      <c r="L34" s="364"/>
      <c r="M34" s="364"/>
      <c r="N34" s="365"/>
      <c r="O34" s="581"/>
    </row>
    <row r="35" spans="1:15" ht="17.25" x14ac:dyDescent="0.25">
      <c r="A35" s="377" t="s">
        <v>365</v>
      </c>
      <c r="B35" s="368">
        <f t="shared" ref="B35:M37" si="9">(B30-B31)/B31*100</f>
        <v>10.1007002750471</v>
      </c>
      <c r="C35" s="368">
        <f t="shared" si="9"/>
        <v>9.766903153808812</v>
      </c>
      <c r="D35" s="368">
        <f t="shared" si="9"/>
        <v>5.8221369590363983</v>
      </c>
      <c r="E35" s="368">
        <f t="shared" si="9"/>
        <v>-1.307953178133656</v>
      </c>
      <c r="F35" s="368">
        <f t="shared" si="9"/>
        <v>6.0339758419396876</v>
      </c>
      <c r="G35" s="368">
        <f t="shared" si="9"/>
        <v>1.8922705017828907</v>
      </c>
      <c r="H35" s="368">
        <f t="shared" si="9"/>
        <v>1.5580713209605666</v>
      </c>
      <c r="I35" s="368">
        <f t="shared" si="9"/>
        <v>11.078829028285147</v>
      </c>
      <c r="J35" s="368">
        <f t="shared" si="9"/>
        <v>1.9048924405109662</v>
      </c>
      <c r="K35" s="368">
        <f t="shared" si="9"/>
        <v>3.9159693782634237</v>
      </c>
      <c r="L35" s="368">
        <f t="shared" si="9"/>
        <v>-0.84715217274029464</v>
      </c>
      <c r="M35" s="368">
        <f t="shared" si="9"/>
        <v>-5.4829137791242202</v>
      </c>
      <c r="N35" s="365"/>
      <c r="O35" s="710">
        <f>(O30-O31)/O31*100</f>
        <v>3.2092943950039388</v>
      </c>
    </row>
    <row r="36" spans="1:15" ht="17.25" x14ac:dyDescent="0.25">
      <c r="A36" s="377" t="s">
        <v>513</v>
      </c>
      <c r="B36" s="368">
        <f>(B31-B32)/B32*100</f>
        <v>8.6708424855737771</v>
      </c>
      <c r="C36" s="368">
        <f t="shared" si="9"/>
        <v>19.348272544653891</v>
      </c>
      <c r="D36" s="368">
        <f t="shared" si="9"/>
        <v>61.066896078350027</v>
      </c>
      <c r="E36" s="368">
        <f t="shared" si="9"/>
        <v>87.204725520833776</v>
      </c>
      <c r="F36" s="368">
        <f t="shared" si="9"/>
        <v>31.895738580890537</v>
      </c>
      <c r="G36" s="368">
        <f t="shared" si="9"/>
        <v>16.279920220077944</v>
      </c>
      <c r="H36" s="368">
        <f t="shared" si="9"/>
        <v>6.2617638746505762</v>
      </c>
      <c r="I36" s="368">
        <f t="shared" si="9"/>
        <v>10.540397524111732</v>
      </c>
      <c r="J36" s="368">
        <f t="shared" si="9"/>
        <v>12.800190429101846</v>
      </c>
      <c r="K36" s="368">
        <f t="shared" si="9"/>
        <v>7.0819327802292689</v>
      </c>
      <c r="L36" s="368">
        <f t="shared" si="9"/>
        <v>18.108382079854824</v>
      </c>
      <c r="M36" s="368">
        <f t="shared" si="9"/>
        <v>4.3923307507759519</v>
      </c>
      <c r="N36" s="365"/>
      <c r="O36" s="710">
        <f>(O31-O32)/O32*100</f>
        <v>20.181262372346534</v>
      </c>
    </row>
    <row r="37" spans="1:15" ht="17.25" x14ac:dyDescent="0.25">
      <c r="A37" s="377" t="s">
        <v>514</v>
      </c>
      <c r="B37" s="368">
        <f>(B32-B33)/B33*100</f>
        <v>-1.2796732800388602</v>
      </c>
      <c r="C37" s="368">
        <f t="shared" si="9"/>
        <v>-2.9520919370271272</v>
      </c>
      <c r="D37" s="368">
        <f t="shared" si="9"/>
        <v>-23.031267501688273</v>
      </c>
      <c r="E37" s="368">
        <f t="shared" si="9"/>
        <v>-33.025465314247796</v>
      </c>
      <c r="F37" s="368">
        <f t="shared" si="9"/>
        <v>-16.802031741153392</v>
      </c>
      <c r="G37" s="368">
        <f t="shared" si="9"/>
        <v>9.9272449096243047</v>
      </c>
      <c r="H37" s="368">
        <f t="shared" si="9"/>
        <v>3.2984304288198345</v>
      </c>
      <c r="I37" s="368">
        <f t="shared" si="9"/>
        <v>10.571328187352023</v>
      </c>
      <c r="J37" s="368">
        <f t="shared" si="9"/>
        <v>9.1819525772043757</v>
      </c>
      <c r="K37" s="368">
        <f t="shared" si="9"/>
        <v>0.6629622318777374</v>
      </c>
      <c r="L37" s="368">
        <f t="shared" si="9"/>
        <v>17.667930452034277</v>
      </c>
      <c r="M37" s="368">
        <f t="shared" si="9"/>
        <v>20.342183802917578</v>
      </c>
      <c r="N37" s="365"/>
      <c r="O37" s="710">
        <f>(O32-O33)/O33*100</f>
        <v>-0.43076130287213432</v>
      </c>
    </row>
    <row r="38" spans="1:15" ht="17.25" x14ac:dyDescent="0.25">
      <c r="A38" s="377" t="s">
        <v>366</v>
      </c>
      <c r="B38" s="675">
        <f>(B30-B33)/B33*100</f>
        <v>18.116263293499507</v>
      </c>
      <c r="C38" s="675">
        <f t="shared" ref="C38:M38" si="10">(C30-C33)/C33*100</f>
        <v>27.13751756894116</v>
      </c>
      <c r="D38" s="675">
        <f t="shared" si="10"/>
        <v>31.188918434595099</v>
      </c>
      <c r="E38" s="675">
        <f t="shared" si="10"/>
        <v>23.739588753075733</v>
      </c>
      <c r="F38" s="675">
        <f t="shared" si="10"/>
        <v>16.355932448118462</v>
      </c>
      <c r="G38" s="675">
        <f t="shared" si="10"/>
        <v>30.242075521305878</v>
      </c>
      <c r="H38" s="675">
        <f t="shared" si="10"/>
        <v>11.476978234461885</v>
      </c>
      <c r="I38" s="675">
        <f t="shared" si="10"/>
        <v>35.76719371270768</v>
      </c>
      <c r="J38" s="675">
        <f t="shared" si="10"/>
        <v>25.503467384299562</v>
      </c>
      <c r="K38" s="675">
        <f t="shared" si="10"/>
        <v>12.012941215797525</v>
      </c>
      <c r="L38" s="675">
        <f t="shared" si="10"/>
        <v>37.79835331578704</v>
      </c>
      <c r="M38" s="675">
        <f t="shared" si="10"/>
        <v>18.7399350474589</v>
      </c>
      <c r="N38" s="365"/>
      <c r="O38" s="710">
        <f t="shared" ref="O38" si="11">(O30-O33)/O33*100</f>
        <v>23.503924181452813</v>
      </c>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1C314-2314-4F77-9C7C-30FCEF0FB355}">
  <sheetPr>
    <tabColor rgb="FFFFC000"/>
  </sheetPr>
  <dimension ref="A1:J30"/>
  <sheetViews>
    <sheetView showGridLines="0" zoomScale="90" zoomScaleNormal="90" workbookViewId="0">
      <selection activeCell="A2" sqref="A2"/>
    </sheetView>
  </sheetViews>
  <sheetFormatPr defaultColWidth="9.140625" defaultRowHeight="15.75" x14ac:dyDescent="0.25"/>
  <cols>
    <col min="1" max="1" width="61.140625" style="24" customWidth="1"/>
    <col min="2" max="6" width="11.140625" style="24" customWidth="1"/>
    <col min="7" max="7" width="2" style="24" customWidth="1"/>
    <col min="8" max="9" width="11.5703125" style="24" customWidth="1"/>
    <col min="10" max="16384" width="9.140625" style="24"/>
  </cols>
  <sheetData>
    <row r="1" spans="1:10" ht="21" x14ac:dyDescent="0.25">
      <c r="A1" s="446" t="str">
        <f>'Indice-Index'!A30</f>
        <v>3.4   Trend storico dei ricavi  - Revenues  trend</v>
      </c>
      <c r="B1" s="494"/>
      <c r="C1" s="494"/>
      <c r="D1" s="494"/>
      <c r="E1" s="494"/>
      <c r="F1" s="494"/>
      <c r="G1" s="494"/>
      <c r="H1" s="494"/>
      <c r="I1" s="494"/>
      <c r="J1" s="495"/>
    </row>
    <row r="4" spans="1:10" x14ac:dyDescent="0.25">
      <c r="A4" s="950" t="s">
        <v>252</v>
      </c>
      <c r="B4" s="186">
        <v>2018</v>
      </c>
      <c r="C4" s="186">
        <v>2018</v>
      </c>
      <c r="D4" s="186">
        <v>2020</v>
      </c>
      <c r="E4" s="186">
        <v>2021</v>
      </c>
      <c r="F4" s="186">
        <v>2022</v>
      </c>
      <c r="H4" s="338" t="s">
        <v>110</v>
      </c>
      <c r="I4" s="338" t="s">
        <v>110</v>
      </c>
    </row>
    <row r="5" spans="1:10" x14ac:dyDescent="0.25">
      <c r="A5" s="951"/>
      <c r="B5" s="338" t="s">
        <v>105</v>
      </c>
      <c r="C5" s="339"/>
      <c r="D5" s="338"/>
      <c r="E5" s="338" t="s">
        <v>106</v>
      </c>
      <c r="F5" s="338" t="s">
        <v>107</v>
      </c>
      <c r="G5" s="52"/>
      <c r="H5" s="340" t="s">
        <v>109</v>
      </c>
      <c r="I5" s="340" t="s">
        <v>108</v>
      </c>
    </row>
    <row r="6" spans="1:10" x14ac:dyDescent="0.25">
      <c r="A6" s="239"/>
      <c r="B6" s="338"/>
      <c r="C6" s="339"/>
      <c r="D6" s="338"/>
      <c r="E6" s="338"/>
      <c r="F6" s="338"/>
      <c r="G6" s="52"/>
      <c r="H6" s="340"/>
      <c r="I6" s="340"/>
    </row>
    <row r="7" spans="1:10" x14ac:dyDescent="0.25">
      <c r="A7" s="897" t="s">
        <v>329</v>
      </c>
      <c r="B7" s="898">
        <f>+B13+B9</f>
        <v>6334.2277873194644</v>
      </c>
      <c r="C7" s="898">
        <f>+C13+C9</f>
        <v>6564.8535117715255</v>
      </c>
      <c r="D7" s="898">
        <f>+D13+D9</f>
        <v>6841.2121657212883</v>
      </c>
      <c r="E7" s="898">
        <f>+E13+E9</f>
        <v>7721.7941587425248</v>
      </c>
      <c r="F7" s="898">
        <f>+F13+F9</f>
        <v>7887.19726356705</v>
      </c>
      <c r="G7" s="365"/>
      <c r="H7" s="853">
        <f>(F7-B7)/B7*100</f>
        <v>24.517108136787979</v>
      </c>
      <c r="I7" s="853">
        <f>(F7-E7)/E7*100</f>
        <v>2.1420294483926083</v>
      </c>
    </row>
    <row r="8" spans="1:10" ht="4.5" customHeight="1" x14ac:dyDescent="0.25">
      <c r="A8" s="497"/>
      <c r="B8" s="498"/>
      <c r="C8" s="498"/>
      <c r="D8" s="498"/>
      <c r="E8" s="498"/>
      <c r="F8" s="498"/>
      <c r="G8" s="365"/>
      <c r="H8" s="499"/>
      <c r="I8" s="499"/>
    </row>
    <row r="9" spans="1:10" x14ac:dyDescent="0.25">
      <c r="A9" s="500" t="s">
        <v>158</v>
      </c>
      <c r="B9" s="501">
        <f>B11+B10</f>
        <v>2469.2197701393525</v>
      </c>
      <c r="C9" s="501">
        <f>C11+C10</f>
        <v>2338.5054919534446</v>
      </c>
      <c r="D9" s="501">
        <f>D11+D10</f>
        <v>1750.8710130666448</v>
      </c>
      <c r="E9" s="501">
        <f>E11+E10</f>
        <v>1800.4718187860183</v>
      </c>
      <c r="F9" s="501">
        <f>F11+F10</f>
        <v>1744.3751080820123</v>
      </c>
      <c r="G9" s="502"/>
      <c r="H9" s="503">
        <f>(F9-B9)/B9*100</f>
        <v>-29.355210533424209</v>
      </c>
      <c r="I9" s="503">
        <f>(F9-E9)/E9*100</f>
        <v>-3.1156672444798179</v>
      </c>
    </row>
    <row r="10" spans="1:10" x14ac:dyDescent="0.25">
      <c r="A10" s="24" t="s">
        <v>155</v>
      </c>
      <c r="B10" s="504">
        <v>1617.4573768460741</v>
      </c>
      <c r="C10" s="504">
        <v>1490.6096511192495</v>
      </c>
      <c r="D10" s="504">
        <v>1066.846752284411</v>
      </c>
      <c r="E10" s="504">
        <v>1049.2177554014006</v>
      </c>
      <c r="F10" s="504">
        <v>964.83737247199065</v>
      </c>
      <c r="H10" s="505">
        <f>(F10-B10)/B10*100</f>
        <v>-40.348513272519469</v>
      </c>
      <c r="I10" s="505">
        <f t="shared" ref="I10:I15" si="0">(F10-E10)/E10*100</f>
        <v>-8.0422183569633212</v>
      </c>
    </row>
    <row r="11" spans="1:10" x14ac:dyDescent="0.25">
      <c r="A11" s="506" t="s">
        <v>156</v>
      </c>
      <c r="B11" s="507">
        <v>851.76239329327859</v>
      </c>
      <c r="C11" s="507">
        <v>847.89584083419516</v>
      </c>
      <c r="D11" s="507">
        <v>684.0242607822338</v>
      </c>
      <c r="E11" s="507">
        <v>751.25406338461767</v>
      </c>
      <c r="F11" s="507">
        <v>779.53773561002163</v>
      </c>
      <c r="H11" s="508">
        <f t="shared" ref="H11:H15" si="1">(F11-B11)/B11*100</f>
        <v>-8.4794372529180908</v>
      </c>
      <c r="I11" s="508">
        <f t="shared" si="0"/>
        <v>3.7648611307309019</v>
      </c>
    </row>
    <row r="12" spans="1:10" ht="4.5" customHeight="1" x14ac:dyDescent="0.25">
      <c r="B12" s="504"/>
      <c r="C12" s="504"/>
      <c r="D12" s="504"/>
      <c r="E12" s="504"/>
      <c r="F12" s="504"/>
      <c r="H12" s="505"/>
      <c r="I12" s="505"/>
    </row>
    <row r="13" spans="1:10" x14ac:dyDescent="0.25">
      <c r="A13" s="500" t="s">
        <v>149</v>
      </c>
      <c r="B13" s="501">
        <f>+B15+B14</f>
        <v>3865.0080171801119</v>
      </c>
      <c r="C13" s="501">
        <f>+C15+C14</f>
        <v>4226.3480198180814</v>
      </c>
      <c r="D13" s="501">
        <f>+D15+D14</f>
        <v>5090.3411526546433</v>
      </c>
      <c r="E13" s="501">
        <f>+E15+E14</f>
        <v>5921.3223399565068</v>
      </c>
      <c r="F13" s="501">
        <f>+F15+F14</f>
        <v>6142.8221554850379</v>
      </c>
      <c r="G13" s="502"/>
      <c r="H13" s="503">
        <f>(F13-B13)/B13*100</f>
        <v>58.934266841878546</v>
      </c>
      <c r="I13" s="503">
        <f>(F13-E13)/E13*100</f>
        <v>3.7407153809863036</v>
      </c>
    </row>
    <row r="14" spans="1:10" x14ac:dyDescent="0.25">
      <c r="A14" s="24" t="s">
        <v>159</v>
      </c>
      <c r="B14" s="504">
        <v>2420.0452964760675</v>
      </c>
      <c r="C14" s="504">
        <v>2729.254752328121</v>
      </c>
      <c r="D14" s="504">
        <v>3599.6967836289336</v>
      </c>
      <c r="E14" s="504">
        <v>4129.8471197791096</v>
      </c>
      <c r="F14" s="504">
        <v>4293.8532214786028</v>
      </c>
      <c r="H14" s="505">
        <f t="shared" si="1"/>
        <v>77.428630271138644</v>
      </c>
      <c r="I14" s="505">
        <f t="shared" si="0"/>
        <v>3.9712390542017286</v>
      </c>
    </row>
    <row r="15" spans="1:10" x14ac:dyDescent="0.25">
      <c r="A15" s="509" t="s">
        <v>160</v>
      </c>
      <c r="B15" s="510">
        <v>1444.9627207040446</v>
      </c>
      <c r="C15" s="510">
        <v>1497.0932674899605</v>
      </c>
      <c r="D15" s="510">
        <v>1490.6443690257095</v>
      </c>
      <c r="E15" s="510">
        <v>1791.4752201773977</v>
      </c>
      <c r="F15" s="510">
        <v>1848.9689340064351</v>
      </c>
      <c r="H15" s="511">
        <f t="shared" si="1"/>
        <v>27.959628820426747</v>
      </c>
      <c r="I15" s="511">
        <f t="shared" si="0"/>
        <v>3.2092943950039254</v>
      </c>
    </row>
    <row r="16" spans="1:10" ht="5.0999999999999996" customHeight="1" x14ac:dyDescent="0.25">
      <c r="A16" s="429"/>
      <c r="B16" s="498"/>
      <c r="C16" s="498"/>
      <c r="D16" s="498"/>
      <c r="E16" s="498"/>
      <c r="F16" s="498"/>
      <c r="H16" s="515"/>
      <c r="I16" s="515"/>
    </row>
    <row r="17" spans="1:9" x14ac:dyDescent="0.25">
      <c r="B17" s="232"/>
      <c r="C17" s="232"/>
      <c r="D17" s="232"/>
      <c r="E17" s="232"/>
      <c r="F17" s="232"/>
      <c r="H17" s="119"/>
      <c r="I17" s="119"/>
    </row>
    <row r="18" spans="1:9" x14ac:dyDescent="0.25">
      <c r="A18" s="950" t="s">
        <v>253</v>
      </c>
      <c r="B18" s="336" t="s">
        <v>182</v>
      </c>
      <c r="C18" s="336" t="s">
        <v>192</v>
      </c>
      <c r="D18" s="336" t="s">
        <v>193</v>
      </c>
      <c r="E18" s="336" t="s">
        <v>194</v>
      </c>
      <c r="F18" s="336" t="s">
        <v>183</v>
      </c>
      <c r="H18" s="338" t="s">
        <v>110</v>
      </c>
      <c r="I18" s="338" t="s">
        <v>110</v>
      </c>
    </row>
    <row r="19" spans="1:9" x14ac:dyDescent="0.25">
      <c r="A19" s="951"/>
      <c r="B19" s="461" t="s">
        <v>535</v>
      </c>
      <c r="C19" s="461" t="s">
        <v>536</v>
      </c>
      <c r="D19" s="461" t="s">
        <v>537</v>
      </c>
      <c r="E19" s="461" t="s">
        <v>538</v>
      </c>
      <c r="F19" s="461" t="s">
        <v>539</v>
      </c>
      <c r="H19" s="340" t="s">
        <v>109</v>
      </c>
      <c r="I19" s="340" t="s">
        <v>108</v>
      </c>
    </row>
    <row r="20" spans="1:9" x14ac:dyDescent="0.25">
      <c r="B20" s="338" t="s">
        <v>105</v>
      </c>
      <c r="C20" s="339"/>
      <c r="D20" s="338"/>
      <c r="E20" s="338" t="s">
        <v>106</v>
      </c>
      <c r="F20" s="338" t="s">
        <v>107</v>
      </c>
      <c r="H20" s="119"/>
      <c r="I20" s="119"/>
    </row>
    <row r="21" spans="1:9" x14ac:dyDescent="0.25">
      <c r="B21" s="512"/>
      <c r="C21" s="513"/>
      <c r="D21" s="512"/>
      <c r="E21" s="512"/>
      <c r="F21" s="512"/>
      <c r="H21" s="119"/>
      <c r="I21" s="119"/>
    </row>
    <row r="22" spans="1:9" x14ac:dyDescent="0.25">
      <c r="A22" s="899" t="s">
        <v>161</v>
      </c>
      <c r="B22" s="900">
        <f>+B28+B24</f>
        <v>1751.622956362055</v>
      </c>
      <c r="C22" s="900">
        <f>+C28+C24</f>
        <v>1805.3727024710975</v>
      </c>
      <c r="D22" s="900">
        <f>+D28+D24</f>
        <v>2164.9099773231246</v>
      </c>
      <c r="E22" s="900">
        <f>+E28+E24</f>
        <v>2190.7438089739067</v>
      </c>
      <c r="F22" s="900">
        <f>+F28+F24</f>
        <v>2196.2621076880032</v>
      </c>
      <c r="H22" s="661">
        <f>(F22-B22)/B22*100</f>
        <v>25.384409910305074</v>
      </c>
      <c r="I22" s="661">
        <f>(F22-E22)/E22*100</f>
        <v>0.25189155808598124</v>
      </c>
    </row>
    <row r="23" spans="1:9" ht="4.5" customHeight="1" x14ac:dyDescent="0.25">
      <c r="A23" s="429"/>
      <c r="B23" s="514"/>
      <c r="C23" s="514"/>
      <c r="D23" s="514"/>
      <c r="E23" s="514"/>
      <c r="F23" s="514"/>
      <c r="H23" s="515"/>
      <c r="I23" s="515"/>
    </row>
    <row r="24" spans="1:9" x14ac:dyDescent="0.25">
      <c r="A24" s="500" t="s">
        <v>158</v>
      </c>
      <c r="B24" s="501">
        <f>+B25+B26</f>
        <v>665.58909386107814</v>
      </c>
      <c r="C24" s="501">
        <f t="shared" ref="C24:F24" si="2">+C25+C26</f>
        <v>586.19517115988629</v>
      </c>
      <c r="D24" s="501">
        <f t="shared" si="2"/>
        <v>484.94469543589463</v>
      </c>
      <c r="E24" s="501">
        <f t="shared" si="2"/>
        <v>489.34468829887749</v>
      </c>
      <c r="F24" s="501">
        <f t="shared" si="2"/>
        <v>466.31984792725802</v>
      </c>
      <c r="G24" s="502"/>
      <c r="H24" s="503">
        <f>(F24-B24)/B24*100</f>
        <v>-29.938778710729842</v>
      </c>
      <c r="I24" s="503">
        <f>(F24-E24)/E24*100</f>
        <v>-4.7052396648385733</v>
      </c>
    </row>
    <row r="25" spans="1:9" x14ac:dyDescent="0.25">
      <c r="A25" s="24" t="s">
        <v>155</v>
      </c>
      <c r="B25" s="504">
        <v>440.01266684884223</v>
      </c>
      <c r="C25" s="504">
        <v>383.39603035813127</v>
      </c>
      <c r="D25" s="504">
        <v>307.36879600814132</v>
      </c>
      <c r="E25" s="504">
        <v>297.48626155924728</v>
      </c>
      <c r="F25" s="504">
        <v>267.87265231721409</v>
      </c>
      <c r="H25" s="505">
        <f t="shared" ref="H25:H30" si="3">(F25-B25)/B25*100</f>
        <v>-39.121604331168832</v>
      </c>
      <c r="I25" s="505">
        <f t="shared" ref="I25:I30" si="4">(F25-E25)/E25*100</f>
        <v>-9.9546140674921073</v>
      </c>
    </row>
    <row r="26" spans="1:9" x14ac:dyDescent="0.25">
      <c r="A26" s="506" t="s">
        <v>156</v>
      </c>
      <c r="B26" s="507">
        <v>225.57642701223591</v>
      </c>
      <c r="C26" s="507">
        <v>202.79914080175499</v>
      </c>
      <c r="D26" s="507">
        <v>177.57589942775331</v>
      </c>
      <c r="E26" s="507">
        <v>191.85842673963023</v>
      </c>
      <c r="F26" s="507">
        <v>198.44719561004393</v>
      </c>
      <c r="H26" s="508">
        <f t="shared" si="3"/>
        <v>-12.026625193739951</v>
      </c>
      <c r="I26" s="508">
        <f t="shared" si="4"/>
        <v>3.4341826847956356</v>
      </c>
    </row>
    <row r="27" spans="1:9" ht="4.5" customHeight="1" x14ac:dyDescent="0.25"/>
    <row r="28" spans="1:9" x14ac:dyDescent="0.25">
      <c r="A28" s="500" t="s">
        <v>149</v>
      </c>
      <c r="B28" s="501">
        <f>+B29+B30</f>
        <v>1086.0338625009767</v>
      </c>
      <c r="C28" s="501">
        <f t="shared" ref="C28:F28" si="5">+C29+C30</f>
        <v>1219.1775313112112</v>
      </c>
      <c r="D28" s="501">
        <f t="shared" si="5"/>
        <v>1679.9652818872298</v>
      </c>
      <c r="E28" s="501">
        <f t="shared" si="5"/>
        <v>1701.3991206750293</v>
      </c>
      <c r="F28" s="501">
        <f t="shared" si="5"/>
        <v>1729.9422597607454</v>
      </c>
      <c r="G28" s="502"/>
      <c r="H28" s="503">
        <f>(F28-B28)/B28*100</f>
        <v>59.289900572431698</v>
      </c>
      <c r="I28" s="503">
        <f>(F28-E28)/E28*100</f>
        <v>1.6776274736989192</v>
      </c>
    </row>
    <row r="29" spans="1:9" x14ac:dyDescent="0.25">
      <c r="A29" s="24" t="s">
        <v>159</v>
      </c>
      <c r="B29" s="504">
        <v>694.8992010714768</v>
      </c>
      <c r="C29" s="504">
        <v>809.13287456040166</v>
      </c>
      <c r="D29" s="504">
        <v>1216.8147194933367</v>
      </c>
      <c r="E29" s="504">
        <v>1193.8343623123651</v>
      </c>
      <c r="F29" s="504">
        <v>1228.2122400087587</v>
      </c>
      <c r="H29" s="505">
        <f t="shared" si="3"/>
        <v>76.746819986979048</v>
      </c>
      <c r="I29" s="505">
        <f t="shared" si="4"/>
        <v>2.879618712750597</v>
      </c>
    </row>
    <row r="30" spans="1:9" x14ac:dyDescent="0.25">
      <c r="A30" s="506" t="s">
        <v>162</v>
      </c>
      <c r="B30" s="507">
        <v>391.13466142950006</v>
      </c>
      <c r="C30" s="507">
        <v>410.04465675080962</v>
      </c>
      <c r="D30" s="507">
        <v>463.1505623938931</v>
      </c>
      <c r="E30" s="507">
        <v>507.56475836266429</v>
      </c>
      <c r="F30" s="507">
        <v>501.73001975198667</v>
      </c>
      <c r="H30" s="508">
        <f t="shared" si="3"/>
        <v>28.275519719548264</v>
      </c>
      <c r="I30" s="508">
        <f t="shared" si="4"/>
        <v>-1.1495555029272917</v>
      </c>
    </row>
  </sheetData>
  <mergeCells count="2">
    <mergeCell ref="A4:A5"/>
    <mergeCell ref="A18:A19"/>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3B554-1125-4E96-9992-72575552F493}">
  <sheetPr>
    <tabColor rgb="FFFFC000"/>
  </sheetPr>
  <dimension ref="A1:I34"/>
  <sheetViews>
    <sheetView showGridLines="0" zoomScale="90" zoomScaleNormal="90" workbookViewId="0">
      <selection activeCell="A2" sqref="A2"/>
    </sheetView>
  </sheetViews>
  <sheetFormatPr defaultColWidth="9.140625" defaultRowHeight="15.75" x14ac:dyDescent="0.25"/>
  <cols>
    <col min="1" max="1" width="61.85546875" style="6" customWidth="1"/>
    <col min="2" max="3" width="13.42578125" style="6" customWidth="1"/>
    <col min="4" max="4" width="1.85546875" style="6" customWidth="1"/>
    <col min="5" max="5" width="12.7109375" style="6" customWidth="1"/>
    <col min="6" max="6" width="35.140625" style="6" customWidth="1"/>
    <col min="7" max="8" width="13.42578125" style="6" customWidth="1"/>
    <col min="9" max="16384" width="9.140625" style="6"/>
  </cols>
  <sheetData>
    <row r="1" spans="1:9" ht="21" x14ac:dyDescent="0.35">
      <c r="A1" s="212" t="str">
        <f>'Indice-Index'!A31</f>
        <v>3.5   Andamento dei volumi - Volumes trend</v>
      </c>
      <c r="B1" s="100"/>
      <c r="C1" s="100"/>
      <c r="D1" s="100"/>
      <c r="E1" s="100"/>
      <c r="F1" s="10"/>
      <c r="G1" s="10"/>
      <c r="H1" s="10"/>
      <c r="I1" s="10"/>
    </row>
    <row r="3" spans="1:9" x14ac:dyDescent="0.25">
      <c r="B3" s="56">
        <f>+'3.1'!B4</f>
        <v>2021</v>
      </c>
      <c r="C3" s="56">
        <f>+'3.1'!C4</f>
        <v>2022</v>
      </c>
      <c r="D3" s="56"/>
      <c r="E3" s="948" t="s">
        <v>177</v>
      </c>
    </row>
    <row r="4" spans="1:9" x14ac:dyDescent="0.25">
      <c r="A4" s="5"/>
      <c r="B4" s="17"/>
      <c r="C4" s="17"/>
      <c r="D4" s="17"/>
      <c r="E4" s="949"/>
    </row>
    <row r="5" spans="1:9" x14ac:dyDescent="0.25">
      <c r="A5" s="263" t="s">
        <v>79</v>
      </c>
      <c r="B5" s="56"/>
      <c r="C5" s="8"/>
      <c r="D5" s="8"/>
      <c r="E5" s="13"/>
    </row>
    <row r="6" spans="1:9" x14ac:dyDescent="0.25">
      <c r="A6" s="177" t="s">
        <v>155</v>
      </c>
      <c r="B6" s="516">
        <v>775.45200965055881</v>
      </c>
      <c r="C6" s="516">
        <v>685.5480781543539</v>
      </c>
      <c r="D6" s="134"/>
      <c r="E6" s="260">
        <f t="shared" ref="E6:E11" si="0">(C6-B6)/B6*100</f>
        <v>-11.593745373968174</v>
      </c>
    </row>
    <row r="7" spans="1:9" x14ac:dyDescent="0.25">
      <c r="A7" s="139" t="s">
        <v>156</v>
      </c>
      <c r="B7" s="140">
        <v>1525.7503118487809</v>
      </c>
      <c r="C7" s="140">
        <v>1442.4198650073602</v>
      </c>
      <c r="D7" s="134"/>
      <c r="E7" s="128">
        <f t="shared" si="0"/>
        <v>-5.461604444337139</v>
      </c>
    </row>
    <row r="8" spans="1:9" x14ac:dyDescent="0.25">
      <c r="A8" s="137" t="s">
        <v>158</v>
      </c>
      <c r="B8" s="138">
        <f>+B7+B6</f>
        <v>2301.2023214993396</v>
      </c>
      <c r="C8" s="138">
        <f>+C7+C6</f>
        <v>2127.9679431617142</v>
      </c>
      <c r="D8" s="135"/>
      <c r="E8" s="151">
        <f t="shared" si="0"/>
        <v>-7.5279942454062549</v>
      </c>
    </row>
    <row r="9" spans="1:9" ht="14.1" customHeight="1" x14ac:dyDescent="0.25">
      <c r="A9" s="177" t="s">
        <v>163</v>
      </c>
      <c r="B9" s="516">
        <v>810.59177705215404</v>
      </c>
      <c r="C9" s="516">
        <v>839.32990330646567</v>
      </c>
      <c r="D9" s="134"/>
      <c r="E9" s="260">
        <f t="shared" si="0"/>
        <v>3.5453266450373317</v>
      </c>
    </row>
    <row r="10" spans="1:9" x14ac:dyDescent="0.25">
      <c r="A10" s="139" t="s">
        <v>164</v>
      </c>
      <c r="B10" s="140">
        <v>118.57663369431</v>
      </c>
      <c r="C10" s="140">
        <v>122.00108331152884</v>
      </c>
      <c r="D10" s="134"/>
      <c r="E10" s="128">
        <f t="shared" si="0"/>
        <v>2.8879632609971497</v>
      </c>
    </row>
    <row r="11" spans="1:9" x14ac:dyDescent="0.25">
      <c r="A11" s="137" t="s">
        <v>149</v>
      </c>
      <c r="B11" s="138">
        <f>+B10+B9</f>
        <v>929.16841074646402</v>
      </c>
      <c r="C11" s="138">
        <f>+C10+C9</f>
        <v>961.33098661799454</v>
      </c>
      <c r="D11" s="135"/>
      <c r="E11" s="151">
        <f t="shared" si="0"/>
        <v>3.4614366458812502</v>
      </c>
    </row>
    <row r="12" spans="1:9" x14ac:dyDescent="0.25">
      <c r="A12" s="5"/>
      <c r="B12" s="31"/>
      <c r="C12" s="31"/>
      <c r="D12" s="31"/>
      <c r="E12" s="41"/>
    </row>
    <row r="13" spans="1:9" x14ac:dyDescent="0.25">
      <c r="A13" s="264" t="s">
        <v>165</v>
      </c>
      <c r="B13" s="56">
        <f>+C3</f>
        <v>2022</v>
      </c>
      <c r="D13" s="56"/>
    </row>
    <row r="14" spans="1:9" x14ac:dyDescent="0.25">
      <c r="A14" s="610" t="s">
        <v>171</v>
      </c>
      <c r="B14" s="901">
        <v>1.9875367479004795</v>
      </c>
      <c r="D14" s="129"/>
    </row>
    <row r="15" spans="1:9" x14ac:dyDescent="0.25">
      <c r="A15" s="610" t="s">
        <v>173</v>
      </c>
      <c r="B15" s="129">
        <v>0.22570863826377655</v>
      </c>
      <c r="D15" s="129"/>
    </row>
    <row r="16" spans="1:9" x14ac:dyDescent="0.25">
      <c r="A16" s="610" t="s">
        <v>172</v>
      </c>
      <c r="B16" s="901">
        <v>25.553753879130731</v>
      </c>
      <c r="D16" s="129"/>
    </row>
    <row r="17" spans="1:5" x14ac:dyDescent="0.25">
      <c r="A17" s="610" t="s">
        <v>174</v>
      </c>
      <c r="B17" s="129">
        <v>66.839241263517081</v>
      </c>
      <c r="D17" s="129"/>
    </row>
    <row r="18" spans="1:5" x14ac:dyDescent="0.25">
      <c r="A18" s="610" t="s">
        <v>391</v>
      </c>
      <c r="B18" s="901">
        <v>2.7946571913549896</v>
      </c>
      <c r="D18" s="129"/>
    </row>
    <row r="19" spans="1:5" x14ac:dyDescent="0.25">
      <c r="A19" s="610" t="s">
        <v>392</v>
      </c>
      <c r="B19" s="901">
        <v>0.71895960882138832</v>
      </c>
      <c r="D19" s="129"/>
    </row>
    <row r="20" spans="1:5" x14ac:dyDescent="0.25">
      <c r="A20" s="139" t="s">
        <v>382</v>
      </c>
      <c r="B20" s="901">
        <v>1.8801426710115445</v>
      </c>
      <c r="D20" s="129"/>
    </row>
    <row r="21" spans="1:5" x14ac:dyDescent="0.25">
      <c r="A21" s="602" t="s">
        <v>80</v>
      </c>
      <c r="B21" s="902">
        <f>SUM(B14:B20)</f>
        <v>99.999999999999986</v>
      </c>
      <c r="D21" s="133"/>
    </row>
    <row r="22" spans="1:5" x14ac:dyDescent="0.25">
      <c r="A22" s="5"/>
      <c r="B22" s="53"/>
      <c r="D22" s="53"/>
      <c r="E22" s="41"/>
    </row>
    <row r="23" spans="1:5" x14ac:dyDescent="0.25">
      <c r="A23" s="264" t="s">
        <v>148</v>
      </c>
      <c r="B23" s="56">
        <f>B13</f>
        <v>2022</v>
      </c>
      <c r="D23" s="129"/>
      <c r="E23" s="41"/>
    </row>
    <row r="24" spans="1:5" x14ac:dyDescent="0.25">
      <c r="A24" s="610" t="s">
        <v>383</v>
      </c>
      <c r="B24" s="901">
        <v>0.31833331338419152</v>
      </c>
      <c r="D24" s="129"/>
      <c r="E24" s="41"/>
    </row>
    <row r="25" spans="1:5" x14ac:dyDescent="0.25">
      <c r="A25" s="610" t="s">
        <v>384</v>
      </c>
      <c r="B25" s="901">
        <v>86.990815667578744</v>
      </c>
      <c r="D25" s="129"/>
      <c r="E25" s="41"/>
    </row>
    <row r="26" spans="1:5" x14ac:dyDescent="0.25">
      <c r="A26" s="610" t="s">
        <v>385</v>
      </c>
      <c r="B26" s="901">
        <v>6.0488070008614801E-2</v>
      </c>
      <c r="D26" s="129"/>
    </row>
    <row r="27" spans="1:5" x14ac:dyDescent="0.25">
      <c r="A27" s="610" t="s">
        <v>386</v>
      </c>
      <c r="B27" s="901">
        <v>12.630362949028454</v>
      </c>
      <c r="D27" s="133"/>
    </row>
    <row r="28" spans="1:5" x14ac:dyDescent="0.25">
      <c r="A28" s="602" t="s">
        <v>80</v>
      </c>
      <c r="B28" s="902">
        <f>+B26+B25+B24+B27</f>
        <v>100</v>
      </c>
    </row>
    <row r="30" spans="1:5" x14ac:dyDescent="0.25">
      <c r="A30" s="263" t="s">
        <v>251</v>
      </c>
      <c r="B30" s="265"/>
      <c r="C30" s="265"/>
      <c r="E30" s="15" t="str">
        <f>+'3.1'!E32</f>
        <v>2022 vs 2021</v>
      </c>
    </row>
    <row r="31" spans="1:5" x14ac:dyDescent="0.25">
      <c r="A31" s="258" t="s">
        <v>393</v>
      </c>
      <c r="B31" s="258"/>
      <c r="C31" s="258"/>
      <c r="E31" s="262">
        <v>-7.2356101827359964</v>
      </c>
    </row>
    <row r="32" spans="1:5" x14ac:dyDescent="0.25">
      <c r="A32" s="6" t="s">
        <v>394</v>
      </c>
      <c r="E32" s="124">
        <v>-14.437165857812264</v>
      </c>
    </row>
    <row r="33" spans="1:5" x14ac:dyDescent="0.25">
      <c r="A33" s="139" t="s">
        <v>389</v>
      </c>
      <c r="B33" s="139"/>
      <c r="C33" s="139"/>
      <c r="E33" s="288">
        <v>-17.101104203948559</v>
      </c>
    </row>
    <row r="34" spans="1:5" x14ac:dyDescent="0.25">
      <c r="A34" s="176" t="s">
        <v>382</v>
      </c>
      <c r="B34" s="90"/>
      <c r="C34" s="90"/>
      <c r="E34" s="335">
        <v>9.5607633026142302</v>
      </c>
    </row>
  </sheetData>
  <mergeCells count="1">
    <mergeCell ref="E3:E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C380-ABDD-4179-812D-F7551FDF9259}">
  <sheetPr>
    <tabColor rgb="FF0000FF"/>
  </sheetPr>
  <dimension ref="A1:N28"/>
  <sheetViews>
    <sheetView showGridLines="0" zoomScale="90" zoomScaleNormal="90" workbookViewId="0">
      <selection activeCell="K13" sqref="K13"/>
    </sheetView>
  </sheetViews>
  <sheetFormatPr defaultRowHeight="15" x14ac:dyDescent="0.25"/>
  <cols>
    <col min="2" max="2" width="29.140625" customWidth="1"/>
    <col min="3" max="3" width="12.5703125" customWidth="1"/>
    <col min="4" max="7" width="3.5703125" customWidth="1"/>
    <col min="8" max="8" width="29.140625" customWidth="1"/>
    <col min="9" max="9" width="12.5703125" customWidth="1"/>
  </cols>
  <sheetData>
    <row r="1" spans="1:14" ht="21" x14ac:dyDescent="0.35">
      <c r="A1" s="714" t="str">
        <f>+'Indice-Index'!A8</f>
        <v>1.3   Accessi BB/UBB  per tipologia di clientela e operatore - BB/UBB lines by customer type and operator</v>
      </c>
      <c r="B1" s="714"/>
      <c r="C1" s="714"/>
      <c r="D1" s="714"/>
      <c r="E1" s="714"/>
      <c r="F1" s="714"/>
      <c r="G1" s="714"/>
      <c r="H1" s="714"/>
      <c r="I1" s="714"/>
      <c r="J1" s="714"/>
      <c r="K1" s="714"/>
      <c r="L1" s="714"/>
      <c r="M1" s="714"/>
      <c r="N1" s="714"/>
    </row>
    <row r="4" spans="1:14" ht="18.75" x14ac:dyDescent="0.3">
      <c r="B4" s="718" t="s">
        <v>560</v>
      </c>
      <c r="C4" s="282">
        <f>+'1.1'!I4</f>
        <v>44896</v>
      </c>
      <c r="D4" s="34"/>
      <c r="E4" s="34"/>
      <c r="F4" s="34"/>
      <c r="G4" s="34"/>
      <c r="H4" s="718" t="s">
        <v>561</v>
      </c>
      <c r="I4" s="282">
        <f>C4</f>
        <v>44896</v>
      </c>
    </row>
    <row r="5" spans="1:14" ht="18.75" x14ac:dyDescent="0.3">
      <c r="B5" s="719" t="s">
        <v>562</v>
      </c>
      <c r="C5" s="282" t="str">
        <f>+'1.1'!I5</f>
        <v>dec-22</v>
      </c>
      <c r="D5" s="34"/>
      <c r="E5" s="34"/>
      <c r="F5" s="34"/>
      <c r="G5" s="34"/>
      <c r="H5" s="719" t="s">
        <v>563</v>
      </c>
      <c r="I5" s="283" t="str">
        <f>C5</f>
        <v>dec-22</v>
      </c>
    </row>
    <row r="6" spans="1:14" ht="15.75" x14ac:dyDescent="0.25">
      <c r="B6" s="6"/>
      <c r="C6" s="720"/>
      <c r="D6" s="6"/>
      <c r="E6" s="6"/>
      <c r="F6" s="6"/>
      <c r="G6" s="6"/>
      <c r="H6" s="6"/>
      <c r="I6" s="6"/>
    </row>
    <row r="7" spans="1:14" ht="15.75" x14ac:dyDescent="0.25">
      <c r="B7" s="602" t="s">
        <v>564</v>
      </c>
      <c r="C7" s="838">
        <v>15.829906127225852</v>
      </c>
      <c r="D7" s="6"/>
      <c r="E7" s="6"/>
      <c r="F7" s="6"/>
      <c r="G7" s="6"/>
      <c r="H7" s="602" t="s">
        <v>564</v>
      </c>
      <c r="I7" s="838">
        <v>2.7661107127741453</v>
      </c>
      <c r="J7" s="795"/>
    </row>
    <row r="8" spans="1:14" ht="15.75" x14ac:dyDescent="0.25">
      <c r="B8" s="6"/>
      <c r="C8" s="6"/>
      <c r="D8" s="6"/>
      <c r="E8" s="6"/>
      <c r="F8" s="6"/>
      <c r="G8" s="6"/>
      <c r="H8" s="6"/>
      <c r="I8" s="6"/>
    </row>
    <row r="9" spans="1:14" ht="17.25" x14ac:dyDescent="0.3">
      <c r="B9" s="721" t="s">
        <v>565</v>
      </c>
      <c r="C9" s="6"/>
      <c r="D9" s="6"/>
      <c r="E9" s="6"/>
      <c r="F9" s="6"/>
      <c r="G9" s="6"/>
      <c r="H9" s="721" t="str">
        <f>+B9</f>
        <v>Linee per operatore - Lines by operator (%)</v>
      </c>
      <c r="I9" s="6"/>
    </row>
    <row r="10" spans="1:14" ht="15.75" x14ac:dyDescent="0.25">
      <c r="B10" s="722" t="s">
        <v>56</v>
      </c>
      <c r="C10" s="723">
        <v>39.820634117081042</v>
      </c>
      <c r="D10" s="6"/>
      <c r="E10" s="6"/>
      <c r="F10" s="6"/>
      <c r="G10" s="6"/>
      <c r="H10" s="722" t="s">
        <v>56</v>
      </c>
      <c r="I10" s="723">
        <v>41.192638990839825</v>
      </c>
    </row>
    <row r="11" spans="1:14" ht="15.75" x14ac:dyDescent="0.25">
      <c r="B11" s="722" t="s">
        <v>4</v>
      </c>
      <c r="C11" s="723">
        <v>16.855210501918425</v>
      </c>
      <c r="D11" s="6"/>
      <c r="E11" s="6"/>
      <c r="F11" s="6"/>
      <c r="G11" s="6"/>
      <c r="H11" s="722" t="s">
        <v>3</v>
      </c>
      <c r="I11" s="723">
        <v>17.889016434332547</v>
      </c>
    </row>
    <row r="12" spans="1:14" ht="15.75" x14ac:dyDescent="0.25">
      <c r="B12" s="722" t="s">
        <v>55</v>
      </c>
      <c r="C12" s="723">
        <v>14.668343459134093</v>
      </c>
      <c r="D12" s="6"/>
      <c r="E12" s="6"/>
      <c r="F12" s="6"/>
      <c r="G12" s="6"/>
      <c r="H12" s="722" t="s">
        <v>4</v>
      </c>
      <c r="I12" s="723">
        <v>16.587116266935293</v>
      </c>
    </row>
    <row r="13" spans="1:14" ht="15.75" x14ac:dyDescent="0.25">
      <c r="B13" s="722" t="s">
        <v>3</v>
      </c>
      <c r="C13" s="723">
        <v>13.823599599472084</v>
      </c>
      <c r="D13" s="6"/>
      <c r="E13" s="6"/>
      <c r="F13" s="6"/>
      <c r="G13" s="6"/>
      <c r="H13" s="722" t="s">
        <v>55</v>
      </c>
      <c r="I13" s="723">
        <v>11.893956322161971</v>
      </c>
    </row>
    <row r="14" spans="1:14" ht="15.75" x14ac:dyDescent="0.25">
      <c r="B14" s="722" t="s">
        <v>492</v>
      </c>
      <c r="C14" s="723">
        <v>5.002070092115984</v>
      </c>
      <c r="D14" s="6"/>
      <c r="E14" s="6"/>
      <c r="F14" s="6"/>
      <c r="G14" s="6"/>
      <c r="H14" s="722" t="s">
        <v>119</v>
      </c>
      <c r="I14" s="723">
        <v>2.395565719549364</v>
      </c>
    </row>
    <row r="15" spans="1:14" ht="15.75" x14ac:dyDescent="0.25">
      <c r="B15" s="722" t="s">
        <v>119</v>
      </c>
      <c r="C15" s="723">
        <v>3.5402610444804452</v>
      </c>
      <c r="D15" s="6"/>
      <c r="E15" s="6"/>
      <c r="F15" s="6"/>
      <c r="G15" s="6"/>
      <c r="H15" s="912" t="s">
        <v>867</v>
      </c>
      <c r="I15" s="38">
        <v>2.2203377368942911</v>
      </c>
    </row>
    <row r="16" spans="1:14" ht="15.75" x14ac:dyDescent="0.25">
      <c r="B16" s="722" t="s">
        <v>421</v>
      </c>
      <c r="C16" s="723">
        <v>3.0629998441119759</v>
      </c>
      <c r="D16" s="6"/>
      <c r="E16" s="6"/>
      <c r="F16" s="6"/>
      <c r="G16" s="6"/>
      <c r="H16" s="722" t="s">
        <v>492</v>
      </c>
      <c r="I16" s="723">
        <v>1.7584979435337464</v>
      </c>
    </row>
    <row r="17" spans="2:9" ht="15.75" x14ac:dyDescent="0.25">
      <c r="B17" s="724" t="s">
        <v>62</v>
      </c>
      <c r="C17" s="723">
        <v>3.2268813416859552</v>
      </c>
      <c r="D17" s="6"/>
      <c r="E17" s="6"/>
      <c r="F17" s="6"/>
      <c r="G17" s="6"/>
      <c r="H17" s="724" t="s">
        <v>62</v>
      </c>
      <c r="I17" s="723">
        <v>6.0628705857529628</v>
      </c>
    </row>
    <row r="18" spans="2:9" ht="15.75" x14ac:dyDescent="0.25">
      <c r="B18" s="725" t="s">
        <v>80</v>
      </c>
      <c r="C18" s="604">
        <f>SUM(C10:C17)</f>
        <v>100</v>
      </c>
      <c r="D18" s="6"/>
      <c r="E18" s="6"/>
      <c r="F18" s="6"/>
      <c r="G18" s="6"/>
      <c r="H18" s="725" t="s">
        <v>80</v>
      </c>
      <c r="I18" s="604">
        <f>SUM(I10:I17)</f>
        <v>100</v>
      </c>
    </row>
    <row r="19" spans="2:9" ht="15.75" x14ac:dyDescent="0.25">
      <c r="B19" s="6"/>
      <c r="C19" s="6"/>
      <c r="D19" s="726"/>
      <c r="E19" s="6"/>
      <c r="F19" s="6"/>
      <c r="G19" s="6"/>
      <c r="H19" s="6"/>
      <c r="I19" s="6"/>
    </row>
    <row r="20" spans="2:9" ht="15.75" x14ac:dyDescent="0.25">
      <c r="B20" s="6"/>
      <c r="C20" s="6"/>
      <c r="D20" s="6"/>
      <c r="E20" s="6"/>
      <c r="F20" s="6"/>
      <c r="G20" s="6"/>
      <c r="H20" s="6"/>
      <c r="I20" s="6"/>
    </row>
    <row r="21" spans="2:9" ht="17.25" x14ac:dyDescent="0.3">
      <c r="B21" s="721" t="s">
        <v>566</v>
      </c>
      <c r="C21" s="6"/>
      <c r="D21" s="6"/>
      <c r="E21" s="6"/>
      <c r="F21" s="6"/>
      <c r="G21" s="6"/>
      <c r="H21" s="721" t="str">
        <f>+B21</f>
        <v>Linee per velocità - Lines by speed (%)</v>
      </c>
      <c r="I21" s="6"/>
    </row>
    <row r="22" spans="2:9" ht="15.75" x14ac:dyDescent="0.25">
      <c r="B22" s="722" t="s">
        <v>567</v>
      </c>
      <c r="C22" s="727">
        <v>17.772227300703033</v>
      </c>
      <c r="D22" s="6"/>
      <c r="E22" s="6"/>
      <c r="F22" s="6"/>
      <c r="G22" s="6"/>
      <c r="H22" s="722" t="s">
        <v>567</v>
      </c>
      <c r="I22" s="727">
        <v>25.460770544328142</v>
      </c>
    </row>
    <row r="23" spans="2:9" ht="15.75" x14ac:dyDescent="0.25">
      <c r="B23" s="722" t="s">
        <v>568</v>
      </c>
      <c r="C23" s="727">
        <v>13.434162435960149</v>
      </c>
      <c r="D23" s="6"/>
      <c r="E23" s="6"/>
      <c r="F23" s="6"/>
      <c r="G23" s="6"/>
      <c r="H23" s="722" t="s">
        <v>568</v>
      </c>
      <c r="I23" s="727">
        <v>10.860689560295251</v>
      </c>
    </row>
    <row r="24" spans="2:9" ht="15.75" x14ac:dyDescent="0.25">
      <c r="B24" s="722" t="s">
        <v>569</v>
      </c>
      <c r="C24" s="727">
        <v>68.793610263336831</v>
      </c>
      <c r="D24" s="6"/>
      <c r="E24" s="6"/>
      <c r="F24" s="6"/>
      <c r="G24" s="6"/>
      <c r="H24" s="722" t="s">
        <v>569</v>
      </c>
      <c r="I24" s="727">
        <v>63.678539895376609</v>
      </c>
    </row>
    <row r="25" spans="2:9" ht="15.75" x14ac:dyDescent="0.25">
      <c r="B25" s="610" t="s">
        <v>570</v>
      </c>
      <c r="C25" s="604">
        <f>SUM(C22:C24)</f>
        <v>100.00000000000001</v>
      </c>
      <c r="D25" s="6"/>
      <c r="E25" s="6"/>
      <c r="F25" s="6"/>
      <c r="G25" s="6"/>
      <c r="H25" s="610" t="s">
        <v>570</v>
      </c>
      <c r="I25" s="604">
        <f>SUM(I22:I24)</f>
        <v>100</v>
      </c>
    </row>
    <row r="28" spans="2:9" ht="15.75" x14ac:dyDescent="0.25">
      <c r="B28" s="24" t="s">
        <v>493</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A15E8-F0D2-4C45-84AF-6C0196854BDF}">
  <sheetPr>
    <tabColor rgb="FFFFCC44"/>
  </sheetPr>
  <dimension ref="A1:U39"/>
  <sheetViews>
    <sheetView showGridLines="0" zoomScale="90" zoomScaleNormal="90" workbookViewId="0">
      <selection activeCell="A2" sqref="A2"/>
    </sheetView>
  </sheetViews>
  <sheetFormatPr defaultColWidth="9.140625" defaultRowHeight="15.75" x14ac:dyDescent="0.25"/>
  <cols>
    <col min="1" max="1" width="58.42578125" style="24" customWidth="1"/>
    <col min="2" max="13" width="11" style="24" customWidth="1"/>
    <col min="14" max="14" width="3.140625" style="24" customWidth="1"/>
    <col min="15" max="15" width="19.140625" style="24" customWidth="1"/>
    <col min="16" max="16384" width="9.140625" style="24"/>
  </cols>
  <sheetData>
    <row r="1" spans="1:21" ht="23.25" x14ac:dyDescent="0.25">
      <c r="A1" s="213" t="str">
        <f>'Indice-Index'!A32</f>
        <v>3.6   Volumi da servizi di corrispondenza (SU / non SU - base mensile) - Mail services volumes (US / not US - monthly basis)</v>
      </c>
      <c r="B1" s="202"/>
      <c r="C1" s="202"/>
      <c r="D1" s="202"/>
      <c r="E1" s="202"/>
      <c r="F1" s="202"/>
      <c r="G1" s="202"/>
      <c r="H1" s="202"/>
      <c r="I1" s="202"/>
      <c r="J1" s="202"/>
      <c r="K1" s="202"/>
      <c r="L1" s="202"/>
      <c r="M1" s="202"/>
      <c r="N1" s="204"/>
      <c r="O1" s="204"/>
      <c r="P1" s="204"/>
      <c r="Q1" s="204"/>
      <c r="R1" s="204"/>
      <c r="S1" s="204"/>
      <c r="T1" s="204"/>
      <c r="U1" s="204"/>
    </row>
    <row r="2" spans="1:21" ht="5.25" customHeight="1" x14ac:dyDescent="0.25"/>
    <row r="3" spans="1:21" ht="5.25" customHeight="1" x14ac:dyDescent="0.25"/>
    <row r="4" spans="1:21" ht="15.75" customHeight="1" x14ac:dyDescent="0.25">
      <c r="A4" s="223" t="s">
        <v>395</v>
      </c>
      <c r="B4" s="195" t="str">
        <f>'3.2'!B4</f>
        <v>Gennaio</v>
      </c>
      <c r="C4" s="195" t="str">
        <f>'3.2'!C4</f>
        <v>Febbraio</v>
      </c>
      <c r="D4" s="195" t="str">
        <f>'3.2'!D4</f>
        <v>Marzo</v>
      </c>
      <c r="E4" s="195" t="str">
        <f>'3.2'!E4</f>
        <v>Aprile</v>
      </c>
      <c r="F4" s="195" t="str">
        <f>'3.2'!F4</f>
        <v>Maggio</v>
      </c>
      <c r="G4" s="195" t="str">
        <f>'3.2'!G4</f>
        <v>Giugno</v>
      </c>
      <c r="H4" s="195" t="str">
        <f>'3.2'!H4</f>
        <v>Luglio</v>
      </c>
      <c r="I4" s="195" t="str">
        <f>'3.2'!I4</f>
        <v>Agosto</v>
      </c>
      <c r="J4" s="195" t="str">
        <f>'3.2'!J4</f>
        <v>Settembre</v>
      </c>
      <c r="K4" s="195" t="str">
        <f>'3.2'!K4</f>
        <v>Ottobre</v>
      </c>
      <c r="L4" s="195" t="str">
        <f>'3.2'!L4</f>
        <v>Novembre</v>
      </c>
      <c r="M4" s="195" t="str">
        <f>'3.2'!M4</f>
        <v>Dicembre</v>
      </c>
      <c r="O4" s="195" t="str">
        <f>'3.2'!O4</f>
        <v>Gennaio-Dicembre</v>
      </c>
    </row>
    <row r="5" spans="1:21" ht="15.75" customHeight="1" x14ac:dyDescent="0.25">
      <c r="A5" s="52"/>
      <c r="B5" s="333" t="str">
        <f>'3.2'!B5</f>
        <v>January</v>
      </c>
      <c r="C5" s="333" t="str">
        <f>'3.2'!C5</f>
        <v>February</v>
      </c>
      <c r="D5" s="333" t="str">
        <f>'3.2'!D5</f>
        <v>March</v>
      </c>
      <c r="E5" s="333" t="str">
        <f>'3.2'!E5</f>
        <v>April</v>
      </c>
      <c r="F5" s="333" t="str">
        <f>'3.2'!F5</f>
        <v>May</v>
      </c>
      <c r="G5" s="333" t="str">
        <f>'3.2'!G5</f>
        <v>June</v>
      </c>
      <c r="H5" s="333" t="str">
        <f>'3.2'!H5</f>
        <v>July</v>
      </c>
      <c r="I5" s="333" t="str">
        <f>'3.2'!I5</f>
        <v>August</v>
      </c>
      <c r="J5" s="333" t="str">
        <f>'3.2'!J5</f>
        <v>September</v>
      </c>
      <c r="K5" s="333" t="str">
        <f>'3.2'!K5</f>
        <v>October</v>
      </c>
      <c r="L5" s="333" t="str">
        <f>'3.2'!L5</f>
        <v>November</v>
      </c>
      <c r="M5" s="333" t="str">
        <f>'3.2'!M5</f>
        <v>December</v>
      </c>
      <c r="N5" s="334"/>
      <c r="O5" s="333" t="str">
        <f>'3.2'!O5</f>
        <v>January-December</v>
      </c>
    </row>
    <row r="6" spans="1:21" ht="6.75" customHeight="1" x14ac:dyDescent="0.25">
      <c r="A6" s="52"/>
      <c r="B6" s="224"/>
      <c r="C6" s="224"/>
      <c r="D6" s="224"/>
      <c r="E6" s="224"/>
      <c r="F6" s="224"/>
      <c r="G6" s="224"/>
      <c r="H6" s="224"/>
      <c r="I6" s="224"/>
      <c r="J6" s="224"/>
      <c r="K6" s="224"/>
      <c r="L6" s="224"/>
      <c r="M6" s="224"/>
      <c r="O6" s="189"/>
    </row>
    <row r="7" spans="1:21" ht="15.75" customHeight="1" x14ac:dyDescent="0.25">
      <c r="A7" s="218" t="s">
        <v>242</v>
      </c>
      <c r="B7" s="169"/>
    </row>
    <row r="8" spans="1:21" ht="15.75" customHeight="1" x14ac:dyDescent="0.25">
      <c r="A8" s="888">
        <v>2022</v>
      </c>
      <c r="B8" s="903">
        <f t="shared" ref="B8:M11" si="0">+B19+B30</f>
        <v>183.78268494966798</v>
      </c>
      <c r="C8" s="903">
        <f t="shared" si="0"/>
        <v>177.64104490999307</v>
      </c>
      <c r="D8" s="903">
        <f t="shared" si="0"/>
        <v>208.18881463884475</v>
      </c>
      <c r="E8" s="903">
        <f t="shared" si="0"/>
        <v>177.76591970437079</v>
      </c>
      <c r="F8" s="903">
        <f t="shared" si="0"/>
        <v>189.12826726328638</v>
      </c>
      <c r="G8" s="903">
        <f t="shared" si="0"/>
        <v>176.25047066178797</v>
      </c>
      <c r="H8" s="903">
        <f t="shared" si="0"/>
        <v>162.04843275101371</v>
      </c>
      <c r="I8" s="903">
        <f t="shared" si="0"/>
        <v>141.19512108128987</v>
      </c>
      <c r="J8" s="903">
        <f t="shared" si="0"/>
        <v>178.86672359697107</v>
      </c>
      <c r="K8" s="903">
        <f t="shared" si="0"/>
        <v>189.8656681935737</v>
      </c>
      <c r="L8" s="903">
        <f t="shared" si="0"/>
        <v>188.95620162676204</v>
      </c>
      <c r="M8" s="903">
        <f t="shared" si="0"/>
        <v>154.27859378415246</v>
      </c>
      <c r="N8" s="207"/>
      <c r="O8" s="904">
        <f>SUM(B8:M8)</f>
        <v>2127.9679431617137</v>
      </c>
    </row>
    <row r="9" spans="1:21" ht="15.75" customHeight="1" x14ac:dyDescent="0.25">
      <c r="A9" s="891">
        <v>2021</v>
      </c>
      <c r="B9" s="903">
        <f t="shared" si="0"/>
        <v>189.77905306383553</v>
      </c>
      <c r="C9" s="903">
        <f t="shared" si="0"/>
        <v>192.60078219696078</v>
      </c>
      <c r="D9" s="903">
        <f t="shared" si="0"/>
        <v>204.05874886074929</v>
      </c>
      <c r="E9" s="903">
        <f t="shared" si="0"/>
        <v>215.3343615772003</v>
      </c>
      <c r="F9" s="903">
        <f t="shared" si="0"/>
        <v>189.12626824852043</v>
      </c>
      <c r="G9" s="903">
        <f t="shared" si="0"/>
        <v>174.89717801993652</v>
      </c>
      <c r="H9" s="903">
        <f t="shared" si="0"/>
        <v>180.53556443054612</v>
      </c>
      <c r="I9" s="903">
        <f t="shared" si="0"/>
        <v>161.85727294216969</v>
      </c>
      <c r="J9" s="903">
        <f t="shared" si="0"/>
        <v>189.65525245322129</v>
      </c>
      <c r="K9" s="903">
        <f t="shared" si="0"/>
        <v>198.55181319051837</v>
      </c>
      <c r="L9" s="903">
        <f t="shared" si="0"/>
        <v>216.47367705685167</v>
      </c>
      <c r="M9" s="903">
        <f t="shared" si="0"/>
        <v>188.33234945882992</v>
      </c>
      <c r="N9" s="518"/>
      <c r="O9" s="904">
        <f t="shared" ref="O9:O11" si="1">SUM(B9:M9)</f>
        <v>2301.2023214993396</v>
      </c>
    </row>
    <row r="10" spans="1:21" ht="15.75" customHeight="1" x14ac:dyDescent="0.25">
      <c r="A10" s="891">
        <v>2020</v>
      </c>
      <c r="B10" s="903">
        <f t="shared" si="0"/>
        <v>239.80386484314369</v>
      </c>
      <c r="C10" s="903">
        <f t="shared" si="0"/>
        <v>221.87309964845929</v>
      </c>
      <c r="D10" s="903">
        <f t="shared" si="0"/>
        <v>159.79508849736595</v>
      </c>
      <c r="E10" s="903">
        <f t="shared" si="0"/>
        <v>180.96239685237887</v>
      </c>
      <c r="F10" s="903">
        <f t="shared" si="0"/>
        <v>176.30285410545972</v>
      </c>
      <c r="G10" s="903">
        <f t="shared" si="0"/>
        <v>177.21005631783805</v>
      </c>
      <c r="H10" s="903">
        <f t="shared" si="0"/>
        <v>199.78845927058902</v>
      </c>
      <c r="I10" s="903">
        <f t="shared" si="0"/>
        <v>156.05543037891471</v>
      </c>
      <c r="J10" s="903">
        <f t="shared" si="0"/>
        <v>188.9342519830563</v>
      </c>
      <c r="K10" s="903">
        <f t="shared" si="0"/>
        <v>213.48373827666569</v>
      </c>
      <c r="L10" s="903">
        <f t="shared" si="0"/>
        <v>204.59605715008507</v>
      </c>
      <c r="M10" s="903">
        <f t="shared" si="0"/>
        <v>194.78159445240919</v>
      </c>
      <c r="N10" s="518"/>
      <c r="O10" s="904">
        <f t="shared" si="1"/>
        <v>2313.5868917763655</v>
      </c>
    </row>
    <row r="11" spans="1:21" ht="15.75" customHeight="1" x14ac:dyDescent="0.25">
      <c r="A11" s="891">
        <v>2019</v>
      </c>
      <c r="B11" s="903">
        <f t="shared" si="0"/>
        <v>269.92563352496927</v>
      </c>
      <c r="C11" s="903">
        <f t="shared" si="0"/>
        <v>238.7867268265781</v>
      </c>
      <c r="D11" s="903">
        <f t="shared" si="0"/>
        <v>260.13707557237041</v>
      </c>
      <c r="E11" s="903">
        <f t="shared" si="0"/>
        <v>262.45081528430734</v>
      </c>
      <c r="F11" s="903">
        <f t="shared" si="0"/>
        <v>272.16749684018589</v>
      </c>
      <c r="G11" s="903">
        <f t="shared" si="0"/>
        <v>222.49836251257199</v>
      </c>
      <c r="H11" s="903">
        <f t="shared" si="0"/>
        <v>240.93122107415735</v>
      </c>
      <c r="I11" s="903">
        <f t="shared" si="0"/>
        <v>185.8611922042181</v>
      </c>
      <c r="J11" s="903">
        <f t="shared" si="0"/>
        <v>209.60773597570943</v>
      </c>
      <c r="K11" s="903">
        <f t="shared" si="0"/>
        <v>267.21258481785389</v>
      </c>
      <c r="L11" s="903">
        <f t="shared" si="0"/>
        <v>246.92407237094977</v>
      </c>
      <c r="M11" s="903">
        <f t="shared" si="0"/>
        <v>188.03909841740352</v>
      </c>
      <c r="N11" s="518"/>
      <c r="O11" s="904">
        <f t="shared" si="1"/>
        <v>2864.5420154212752</v>
      </c>
    </row>
    <row r="12" spans="1:21" ht="15.75" customHeight="1" x14ac:dyDescent="0.25">
      <c r="A12" s="228" t="s">
        <v>243</v>
      </c>
      <c r="B12" s="364"/>
      <c r="C12" s="364"/>
      <c r="D12" s="364"/>
      <c r="E12" s="364"/>
      <c r="F12" s="364"/>
      <c r="G12" s="364"/>
      <c r="H12" s="364"/>
      <c r="I12" s="364"/>
      <c r="J12" s="364"/>
      <c r="K12" s="364"/>
      <c r="L12" s="364"/>
      <c r="M12" s="364"/>
      <c r="N12" s="365"/>
      <c r="O12" s="581"/>
    </row>
    <row r="13" spans="1:21" ht="15.75" customHeight="1" x14ac:dyDescent="0.25">
      <c r="A13" s="377" t="s">
        <v>365</v>
      </c>
      <c r="B13" s="368">
        <f t="shared" ref="B13:M15" si="2">(B8-B9)/B9*100</f>
        <v>-3.1596575161277505</v>
      </c>
      <c r="C13" s="368">
        <f t="shared" si="2"/>
        <v>-7.7672256136890034</v>
      </c>
      <c r="D13" s="368">
        <f t="shared" si="2"/>
        <v>2.0239591789881226</v>
      </c>
      <c r="E13" s="368">
        <f t="shared" si="2"/>
        <v>-17.446561523048292</v>
      </c>
      <c r="F13" s="368">
        <f t="shared" si="2"/>
        <v>1.0569736210921158E-3</v>
      </c>
      <c r="G13" s="368">
        <f t="shared" si="2"/>
        <v>0.77376470974116673</v>
      </c>
      <c r="H13" s="368">
        <f t="shared" si="2"/>
        <v>-10.240160567722709</v>
      </c>
      <c r="I13" s="368">
        <f t="shared" si="2"/>
        <v>-12.76566167543317</v>
      </c>
      <c r="J13" s="368">
        <f t="shared" si="2"/>
        <v>-5.688494632602505</v>
      </c>
      <c r="K13" s="368">
        <f t="shared" si="2"/>
        <v>-4.3747497730529288</v>
      </c>
      <c r="L13" s="368">
        <f t="shared" si="2"/>
        <v>-12.711695853377508</v>
      </c>
      <c r="M13" s="368">
        <f t="shared" si="2"/>
        <v>-18.081734642258962</v>
      </c>
      <c r="N13" s="365"/>
      <c r="O13" s="710">
        <f>(O8-O9)/O9*100</f>
        <v>-7.5279942454062763</v>
      </c>
    </row>
    <row r="14" spans="1:21" ht="15.75" customHeight="1" x14ac:dyDescent="0.25">
      <c r="A14" s="377" t="s">
        <v>513</v>
      </c>
      <c r="B14" s="368">
        <f>(B9-B10)/B10*100</f>
        <v>-20.860719576821459</v>
      </c>
      <c r="C14" s="368">
        <f t="shared" si="2"/>
        <v>-13.193270161131847</v>
      </c>
      <c r="D14" s="368">
        <f t="shared" si="2"/>
        <v>27.700263368303073</v>
      </c>
      <c r="E14" s="368">
        <f t="shared" si="2"/>
        <v>18.993981801015021</v>
      </c>
      <c r="F14" s="368">
        <f t="shared" si="2"/>
        <v>7.2735147755407787</v>
      </c>
      <c r="G14" s="368">
        <f t="shared" si="2"/>
        <v>-1.3051619902164202</v>
      </c>
      <c r="H14" s="368">
        <f t="shared" si="2"/>
        <v>-9.6366401294317043</v>
      </c>
      <c r="I14" s="368">
        <f t="shared" si="2"/>
        <v>3.7178088254715997</v>
      </c>
      <c r="J14" s="368">
        <f t="shared" si="2"/>
        <v>0.38161448366157275</v>
      </c>
      <c r="K14" s="368">
        <f t="shared" si="2"/>
        <v>-6.9944086639499385</v>
      </c>
      <c r="L14" s="368">
        <f t="shared" si="2"/>
        <v>5.8054001979390826</v>
      </c>
      <c r="M14" s="368">
        <f t="shared" si="2"/>
        <v>-3.3110135542888823</v>
      </c>
      <c r="N14" s="365"/>
      <c r="O14" s="710">
        <f>(O9-O10)/O10*100</f>
        <v>-0.53529739129516973</v>
      </c>
    </row>
    <row r="15" spans="1:21" ht="15.75" customHeight="1" x14ac:dyDescent="0.25">
      <c r="A15" s="377" t="s">
        <v>514</v>
      </c>
      <c r="B15" s="368">
        <f>(B10-B11)/B11*100</f>
        <v>-11.159284240056881</v>
      </c>
      <c r="C15" s="368">
        <f t="shared" si="2"/>
        <v>-7.0831521512510838</v>
      </c>
      <c r="D15" s="368">
        <f t="shared" si="2"/>
        <v>-38.572735875586176</v>
      </c>
      <c r="E15" s="368">
        <f t="shared" si="2"/>
        <v>-31.049024688170167</v>
      </c>
      <c r="F15" s="368">
        <f t="shared" si="2"/>
        <v>-35.222663928535511</v>
      </c>
      <c r="G15" s="368">
        <f t="shared" si="2"/>
        <v>-20.354444717396504</v>
      </c>
      <c r="H15" s="368">
        <f t="shared" si="2"/>
        <v>-17.076558870261486</v>
      </c>
      <c r="I15" s="368">
        <f t="shared" si="2"/>
        <v>-16.036570879494743</v>
      </c>
      <c r="J15" s="368">
        <f t="shared" si="2"/>
        <v>-9.8629394074696251</v>
      </c>
      <c r="K15" s="368">
        <f t="shared" si="2"/>
        <v>-20.107154226217528</v>
      </c>
      <c r="L15" s="368">
        <f t="shared" si="2"/>
        <v>-17.142117742686526</v>
      </c>
      <c r="M15" s="368">
        <f t="shared" si="2"/>
        <v>3.5856883444733834</v>
      </c>
      <c r="N15" s="365"/>
      <c r="O15" s="710">
        <f>(O10-O11)/O11*100</f>
        <v>-19.233619918257098</v>
      </c>
    </row>
    <row r="16" spans="1:21" ht="15.75" customHeight="1" x14ac:dyDescent="0.25">
      <c r="A16" s="377" t="s">
        <v>366</v>
      </c>
      <c r="B16" s="675">
        <f>(B8-B11)/B11*100</f>
        <v>-31.913585771887316</v>
      </c>
      <c r="C16" s="675">
        <f t="shared" ref="C16:O16" si="3">(C8-C11)/C11*100</f>
        <v>-25.606817736143629</v>
      </c>
      <c r="D16" s="675">
        <f t="shared" si="3"/>
        <v>-19.969572126243726</v>
      </c>
      <c r="E16" s="675">
        <f t="shared" si="3"/>
        <v>-32.266958473037782</v>
      </c>
      <c r="F16" s="675">
        <f t="shared" si="3"/>
        <v>-30.510340338567076</v>
      </c>
      <c r="G16" s="675">
        <f t="shared" si="3"/>
        <v>-20.785722343538971</v>
      </c>
      <c r="H16" s="675">
        <f t="shared" si="3"/>
        <v>-32.740791322708624</v>
      </c>
      <c r="I16" s="675">
        <f t="shared" si="3"/>
        <v>-24.031951260621764</v>
      </c>
      <c r="J16" s="675">
        <f t="shared" si="3"/>
        <v>-14.665972243648875</v>
      </c>
      <c r="K16" s="675">
        <f t="shared" si="3"/>
        <v>-28.945836019289249</v>
      </c>
      <c r="L16" s="675">
        <f t="shared" si="3"/>
        <v>-23.475990083746716</v>
      </c>
      <c r="M16" s="675">
        <f t="shared" si="3"/>
        <v>-17.953981335472321</v>
      </c>
      <c r="N16" s="365"/>
      <c r="O16" s="710">
        <f t="shared" si="3"/>
        <v>-25.713502133821446</v>
      </c>
    </row>
    <row r="17" spans="1:15" ht="6.75" customHeight="1" x14ac:dyDescent="0.25">
      <c r="B17" s="189"/>
      <c r="C17" s="189"/>
      <c r="D17" s="189"/>
      <c r="E17" s="189"/>
      <c r="F17" s="189"/>
      <c r="G17" s="189"/>
      <c r="H17" s="189"/>
      <c r="I17" s="189"/>
      <c r="J17" s="189"/>
      <c r="K17" s="189"/>
      <c r="L17" s="189"/>
      <c r="M17" s="189"/>
      <c r="O17" s="581"/>
    </row>
    <row r="18" spans="1:15" ht="15.75" customHeight="1" x14ac:dyDescent="0.25">
      <c r="A18" s="205" t="s">
        <v>238</v>
      </c>
      <c r="B18" s="169"/>
      <c r="O18" s="582"/>
    </row>
    <row r="19" spans="1:15" ht="15.75" customHeight="1" x14ac:dyDescent="0.25">
      <c r="A19" s="888">
        <v>2022</v>
      </c>
      <c r="B19" s="905">
        <v>55.608780507381162</v>
      </c>
      <c r="C19" s="905">
        <v>54.833183100813237</v>
      </c>
      <c r="D19" s="905">
        <v>69.641907902609177</v>
      </c>
      <c r="E19" s="905">
        <v>59.563016760564196</v>
      </c>
      <c r="F19" s="905">
        <v>59.533524842390598</v>
      </c>
      <c r="G19" s="905">
        <v>54.842667329363877</v>
      </c>
      <c r="H19" s="905">
        <v>47.779782014285487</v>
      </c>
      <c r="I19" s="905">
        <v>40.547237604546325</v>
      </c>
      <c r="J19" s="905">
        <v>53.201606497878785</v>
      </c>
      <c r="K19" s="905">
        <v>62.384326997284425</v>
      </c>
      <c r="L19" s="905">
        <v>69.935630744295764</v>
      </c>
      <c r="M19" s="905">
        <v>57.676413852940819</v>
      </c>
      <c r="O19" s="904">
        <f>SUM(B19:M19)</f>
        <v>685.5480781543539</v>
      </c>
    </row>
    <row r="20" spans="1:15" ht="15.75" customHeight="1" x14ac:dyDescent="0.25">
      <c r="A20" s="893">
        <v>2021</v>
      </c>
      <c r="B20" s="905">
        <v>60.576048333835516</v>
      </c>
      <c r="C20" s="905">
        <v>59.289692910890935</v>
      </c>
      <c r="D20" s="905">
        <v>74.851739745629416</v>
      </c>
      <c r="E20" s="905">
        <v>65.78426607608327</v>
      </c>
      <c r="F20" s="905">
        <v>60.90299377702722</v>
      </c>
      <c r="G20" s="905">
        <v>58.215434118607831</v>
      </c>
      <c r="H20" s="905">
        <v>55.552958499286234</v>
      </c>
      <c r="I20" s="905">
        <v>52.225774304256674</v>
      </c>
      <c r="J20" s="905">
        <v>65.976373103303288</v>
      </c>
      <c r="K20" s="905">
        <v>65.279808417009761</v>
      </c>
      <c r="L20" s="905">
        <v>78.480984631142448</v>
      </c>
      <c r="M20" s="905">
        <v>78.315935733486128</v>
      </c>
      <c r="O20" s="904">
        <f t="shared" ref="O20:O22" si="4">SUM(B20:M20)</f>
        <v>775.45200965055869</v>
      </c>
    </row>
    <row r="21" spans="1:15" ht="15.75" customHeight="1" x14ac:dyDescent="0.25">
      <c r="A21" s="893">
        <v>2020</v>
      </c>
      <c r="B21" s="905">
        <v>78.138415483400095</v>
      </c>
      <c r="C21" s="905">
        <v>75.013880258715673</v>
      </c>
      <c r="D21" s="905">
        <v>60.14804202565157</v>
      </c>
      <c r="E21" s="905">
        <v>60.514897621865138</v>
      </c>
      <c r="F21" s="905">
        <v>66.338668580443667</v>
      </c>
      <c r="G21" s="905">
        <v>64.878923964406241</v>
      </c>
      <c r="H21" s="905">
        <v>63.964102143652319</v>
      </c>
      <c r="I21" s="905">
        <v>51.00821908391471</v>
      </c>
      <c r="J21" s="905">
        <v>65.448763646872379</v>
      </c>
      <c r="K21" s="905">
        <v>77.736404192541954</v>
      </c>
      <c r="L21" s="905">
        <v>79.157868739967</v>
      </c>
      <c r="M21" s="905">
        <v>74.968803431534113</v>
      </c>
      <c r="O21" s="904">
        <f t="shared" si="4"/>
        <v>817.3169891729649</v>
      </c>
    </row>
    <row r="22" spans="1:15" ht="15.75" customHeight="1" x14ac:dyDescent="0.25">
      <c r="A22" s="893">
        <v>2019</v>
      </c>
      <c r="B22" s="905">
        <v>90.821008702616709</v>
      </c>
      <c r="C22" s="905">
        <v>88.511807991336582</v>
      </c>
      <c r="D22" s="905">
        <v>101.34017270770033</v>
      </c>
      <c r="E22" s="905">
        <v>98.408724233434086</v>
      </c>
      <c r="F22" s="905">
        <v>108.1919289256798</v>
      </c>
      <c r="G22" s="905">
        <v>86.941804566260217</v>
      </c>
      <c r="H22" s="905">
        <v>82.641894517354913</v>
      </c>
      <c r="I22" s="905">
        <v>63.013900959760967</v>
      </c>
      <c r="J22" s="905">
        <v>61.056943433512892</v>
      </c>
      <c r="K22" s="905">
        <v>95.455049675706306</v>
      </c>
      <c r="L22" s="905">
        <v>95.283000774690535</v>
      </c>
      <c r="M22" s="905">
        <v>69.893063334320786</v>
      </c>
      <c r="O22" s="904">
        <f t="shared" si="4"/>
        <v>1041.559299822374</v>
      </c>
    </row>
    <row r="23" spans="1:15" ht="15.75" customHeight="1" x14ac:dyDescent="0.25">
      <c r="A23" s="228" t="s">
        <v>243</v>
      </c>
      <c r="B23" s="364"/>
      <c r="C23" s="364"/>
      <c r="D23" s="364"/>
      <c r="E23" s="364"/>
      <c r="F23" s="364"/>
      <c r="G23" s="364"/>
      <c r="H23" s="364"/>
      <c r="I23" s="364"/>
      <c r="J23" s="364"/>
      <c r="K23" s="364"/>
      <c r="L23" s="364"/>
      <c r="M23" s="364"/>
      <c r="N23" s="365"/>
      <c r="O23" s="581"/>
    </row>
    <row r="24" spans="1:15" ht="15.75" customHeight="1" x14ac:dyDescent="0.25">
      <c r="A24" s="377" t="s">
        <v>365</v>
      </c>
      <c r="B24" s="368">
        <f t="shared" ref="B24:M26" si="5">(B19-B20)/B20*100</f>
        <v>-8.2000526001294531</v>
      </c>
      <c r="C24" s="368">
        <f t="shared" si="5"/>
        <v>-7.5165000715648524</v>
      </c>
      <c r="D24" s="368">
        <f t="shared" si="5"/>
        <v>-6.9602014071081646</v>
      </c>
      <c r="E24" s="368">
        <f t="shared" si="5"/>
        <v>-9.4570475382728194</v>
      </c>
      <c r="F24" s="368">
        <f t="shared" si="5"/>
        <v>-2.2486069234139836</v>
      </c>
      <c r="G24" s="368">
        <f t="shared" si="5"/>
        <v>-5.7935955306496494</v>
      </c>
      <c r="H24" s="368">
        <f t="shared" si="5"/>
        <v>-13.992371774584461</v>
      </c>
      <c r="I24" s="368">
        <f t="shared" si="5"/>
        <v>-22.361634375535697</v>
      </c>
      <c r="J24" s="368">
        <f t="shared" si="5"/>
        <v>-19.36263847881159</v>
      </c>
      <c r="K24" s="368">
        <f t="shared" si="5"/>
        <v>-4.4354931332348535</v>
      </c>
      <c r="L24" s="368">
        <f t="shared" si="5"/>
        <v>-10.888438679776396</v>
      </c>
      <c r="M24" s="368">
        <f t="shared" si="5"/>
        <v>-26.354178989551823</v>
      </c>
      <c r="N24" s="365"/>
      <c r="O24" s="710">
        <f>(O19-O20)/O20*100</f>
        <v>-11.593745373968162</v>
      </c>
    </row>
    <row r="25" spans="1:15" ht="15.75" customHeight="1" x14ac:dyDescent="0.25">
      <c r="A25" s="377" t="s">
        <v>513</v>
      </c>
      <c r="B25" s="368">
        <f>(B20-B21)/B21*100</f>
        <v>-22.47597041853961</v>
      </c>
      <c r="C25" s="368">
        <f t="shared" si="5"/>
        <v>-20.961703745484868</v>
      </c>
      <c r="D25" s="368">
        <f t="shared" si="5"/>
        <v>24.445845990642727</v>
      </c>
      <c r="E25" s="368">
        <f t="shared" si="5"/>
        <v>8.7075557611357706</v>
      </c>
      <c r="F25" s="368">
        <f t="shared" si="5"/>
        <v>-8.1938255918190954</v>
      </c>
      <c r="G25" s="368">
        <f t="shared" si="5"/>
        <v>-10.270654071658342</v>
      </c>
      <c r="H25" s="368">
        <f t="shared" si="5"/>
        <v>-13.149787712920771</v>
      </c>
      <c r="I25" s="368">
        <f t="shared" si="5"/>
        <v>2.3869784952478699</v>
      </c>
      <c r="J25" s="368">
        <f t="shared" si="5"/>
        <v>0.80614121189151322</v>
      </c>
      <c r="K25" s="368">
        <f t="shared" si="5"/>
        <v>-16.024147122471717</v>
      </c>
      <c r="L25" s="368">
        <f t="shared" si="5"/>
        <v>-0.85510653533145442</v>
      </c>
      <c r="M25" s="368">
        <f t="shared" si="5"/>
        <v>4.4647001802673989</v>
      </c>
      <c r="N25" s="365"/>
      <c r="O25" s="710">
        <f>(O20-O21)/O21*100</f>
        <v>-5.1222451113819334</v>
      </c>
    </row>
    <row r="26" spans="1:15" ht="15.75" customHeight="1" x14ac:dyDescent="0.25">
      <c r="A26" s="377" t="s">
        <v>514</v>
      </c>
      <c r="B26" s="368">
        <f>(B21-B22)/B22*100</f>
        <v>-13.96438269117265</v>
      </c>
      <c r="C26" s="368">
        <f t="shared" si="5"/>
        <v>-15.249861051241965</v>
      </c>
      <c r="D26" s="368">
        <f t="shared" si="5"/>
        <v>-40.64738551498322</v>
      </c>
      <c r="E26" s="368">
        <f t="shared" si="5"/>
        <v>-38.506572366166928</v>
      </c>
      <c r="F26" s="368">
        <f t="shared" si="5"/>
        <v>-38.684272256562096</v>
      </c>
      <c r="G26" s="368">
        <f t="shared" si="5"/>
        <v>-25.376607619225776</v>
      </c>
      <c r="H26" s="368">
        <f t="shared" si="5"/>
        <v>-22.600876326449935</v>
      </c>
      <c r="I26" s="368">
        <f t="shared" si="5"/>
        <v>-19.052433975660023</v>
      </c>
      <c r="J26" s="368">
        <f t="shared" si="5"/>
        <v>7.1929906188997137</v>
      </c>
      <c r="K26" s="368">
        <f t="shared" si="5"/>
        <v>-18.562292454260611</v>
      </c>
      <c r="L26" s="368">
        <f t="shared" si="5"/>
        <v>-16.923409111404432</v>
      </c>
      <c r="M26" s="368">
        <f t="shared" si="5"/>
        <v>7.2621514282961748</v>
      </c>
      <c r="N26" s="365"/>
      <c r="O26" s="710">
        <f>(O21-O22)/O22*100</f>
        <v>-21.529480912671133</v>
      </c>
    </row>
    <row r="27" spans="1:15" ht="15.75" customHeight="1" x14ac:dyDescent="0.25">
      <c r="A27" s="377" t="s">
        <v>366</v>
      </c>
      <c r="B27" s="675">
        <f>(B19-B22)/B22*100</f>
        <v>-38.771016418166056</v>
      </c>
      <c r="C27" s="675">
        <f t="shared" ref="C27:M27" si="6">(C19-C22)/C22*100</f>
        <v>-38.049866627760856</v>
      </c>
      <c r="D27" s="675">
        <f t="shared" si="6"/>
        <v>-31.279071229254541</v>
      </c>
      <c r="E27" s="675">
        <f t="shared" si="6"/>
        <v>-39.473845205760902</v>
      </c>
      <c r="F27" s="675">
        <f t="shared" si="6"/>
        <v>-44.974153401696057</v>
      </c>
      <c r="G27" s="675">
        <f t="shared" si="6"/>
        <v>-36.920256483097148</v>
      </c>
      <c r="H27" s="675">
        <f t="shared" si="6"/>
        <v>-42.184551439280391</v>
      </c>
      <c r="I27" s="675">
        <f t="shared" si="6"/>
        <v>-35.653503454041463</v>
      </c>
      <c r="J27" s="675">
        <f t="shared" si="6"/>
        <v>-12.865591518167079</v>
      </c>
      <c r="K27" s="675">
        <f t="shared" si="6"/>
        <v>-34.645335988797363</v>
      </c>
      <c r="L27" s="675">
        <f t="shared" si="6"/>
        <v>-26.602195380403725</v>
      </c>
      <c r="M27" s="675">
        <f t="shared" si="6"/>
        <v>-17.479058576877424</v>
      </c>
      <c r="N27" s="365"/>
      <c r="O27" s="710">
        <f t="shared" ref="O27" si="7">(O19-O22)/O22*100</f>
        <v>-34.18060034879759</v>
      </c>
    </row>
    <row r="28" spans="1:15" ht="6.75" customHeight="1" x14ac:dyDescent="0.25">
      <c r="A28" s="225"/>
      <c r="B28" s="222"/>
      <c r="C28" s="222"/>
      <c r="D28" s="222"/>
      <c r="E28" s="222"/>
      <c r="F28" s="222"/>
      <c r="G28" s="222"/>
      <c r="H28" s="222"/>
      <c r="I28" s="222"/>
      <c r="J28" s="222"/>
      <c r="K28" s="222"/>
      <c r="L28" s="222"/>
      <c r="M28" s="222"/>
      <c r="N28" s="219"/>
      <c r="O28" s="583"/>
    </row>
    <row r="29" spans="1:15" ht="15.75" customHeight="1" x14ac:dyDescent="0.25">
      <c r="A29" s="205" t="s">
        <v>239</v>
      </c>
      <c r="B29" s="206"/>
      <c r="C29" s="198"/>
      <c r="D29" s="198"/>
      <c r="E29" s="198"/>
      <c r="F29" s="198"/>
      <c r="G29" s="198"/>
      <c r="H29" s="198"/>
      <c r="I29" s="198"/>
      <c r="J29" s="198"/>
      <c r="K29" s="198"/>
      <c r="L29" s="198"/>
      <c r="M29" s="198"/>
      <c r="O29" s="584"/>
    </row>
    <row r="30" spans="1:15" ht="15.75" customHeight="1" x14ac:dyDescent="0.25">
      <c r="A30" s="888">
        <v>2022</v>
      </c>
      <c r="B30" s="905">
        <v>128.17390444228681</v>
      </c>
      <c r="C30" s="905">
        <v>122.80786180917984</v>
      </c>
      <c r="D30" s="905">
        <v>138.54690673623557</v>
      </c>
      <c r="E30" s="905">
        <v>118.20290294380661</v>
      </c>
      <c r="F30" s="905">
        <v>129.59474242089578</v>
      </c>
      <c r="G30" s="905">
        <v>121.40780333242409</v>
      </c>
      <c r="H30" s="905">
        <v>114.26865073672822</v>
      </c>
      <c r="I30" s="905">
        <v>100.64788347674356</v>
      </c>
      <c r="J30" s="905">
        <v>125.66511709909229</v>
      </c>
      <c r="K30" s="905">
        <v>127.48134119628926</v>
      </c>
      <c r="L30" s="905">
        <v>119.02057088246626</v>
      </c>
      <c r="M30" s="905">
        <v>96.602179931211637</v>
      </c>
      <c r="O30" s="904">
        <f>SUM(B30:M30)</f>
        <v>1442.4198650073599</v>
      </c>
    </row>
    <row r="31" spans="1:15" ht="15.75" customHeight="1" x14ac:dyDescent="0.25">
      <c r="A31" s="893">
        <v>2021</v>
      </c>
      <c r="B31" s="905">
        <v>129.20300473</v>
      </c>
      <c r="C31" s="905">
        <v>133.31108928606986</v>
      </c>
      <c r="D31" s="905">
        <v>129.20700911511986</v>
      </c>
      <c r="E31" s="905">
        <v>149.55009550111703</v>
      </c>
      <c r="F31" s="905">
        <v>128.22327447149323</v>
      </c>
      <c r="G31" s="905">
        <v>116.6817439013287</v>
      </c>
      <c r="H31" s="905">
        <v>124.98260593125988</v>
      </c>
      <c r="I31" s="905">
        <v>109.63149863791301</v>
      </c>
      <c r="J31" s="905">
        <v>123.67887934991799</v>
      </c>
      <c r="K31" s="905">
        <v>133.27200477350863</v>
      </c>
      <c r="L31" s="905">
        <v>137.99269242570924</v>
      </c>
      <c r="M31" s="905">
        <v>110.01641372534378</v>
      </c>
      <c r="O31" s="904">
        <f t="shared" ref="O31:O33" si="8">SUM(B31:M31)</f>
        <v>1525.7503118487809</v>
      </c>
    </row>
    <row r="32" spans="1:15" ht="15.75" customHeight="1" x14ac:dyDescent="0.25">
      <c r="A32" s="893">
        <v>2020</v>
      </c>
      <c r="B32" s="905">
        <v>161.6654493597436</v>
      </c>
      <c r="C32" s="905">
        <v>146.8592193897436</v>
      </c>
      <c r="D32" s="905">
        <v>99.647046471714376</v>
      </c>
      <c r="E32" s="905">
        <v>120.44749923051373</v>
      </c>
      <c r="F32" s="905">
        <v>109.96418552501605</v>
      </c>
      <c r="G32" s="905">
        <v>112.33113235343183</v>
      </c>
      <c r="H32" s="905">
        <v>135.82435712693669</v>
      </c>
      <c r="I32" s="905">
        <v>105.047211295</v>
      </c>
      <c r="J32" s="905">
        <v>123.48548833618393</v>
      </c>
      <c r="K32" s="905">
        <v>135.74733408412374</v>
      </c>
      <c r="L32" s="905">
        <v>125.43818841011807</v>
      </c>
      <c r="M32" s="905">
        <v>119.8127910208751</v>
      </c>
      <c r="O32" s="904">
        <f t="shared" si="8"/>
        <v>1496.2699026034006</v>
      </c>
    </row>
    <row r="33" spans="1:15" ht="15.75" customHeight="1" x14ac:dyDescent="0.25">
      <c r="A33" s="893">
        <v>2019</v>
      </c>
      <c r="B33" s="905">
        <v>179.10462482235258</v>
      </c>
      <c r="C33" s="905">
        <v>150.27491883524152</v>
      </c>
      <c r="D33" s="905">
        <v>158.79690286467007</v>
      </c>
      <c r="E33" s="905">
        <v>164.04209105087327</v>
      </c>
      <c r="F33" s="905">
        <v>163.97556791450606</v>
      </c>
      <c r="G33" s="905">
        <v>135.55655794631176</v>
      </c>
      <c r="H33" s="905">
        <v>158.28932655680245</v>
      </c>
      <c r="I33" s="905">
        <v>122.84729124445714</v>
      </c>
      <c r="J33" s="905">
        <v>148.55079254219655</v>
      </c>
      <c r="K33" s="905">
        <v>171.75753514214756</v>
      </c>
      <c r="L33" s="905">
        <v>151.64107159625925</v>
      </c>
      <c r="M33" s="905">
        <v>118.14603508308272</v>
      </c>
      <c r="O33" s="904">
        <f t="shared" si="8"/>
        <v>1822.9827155989012</v>
      </c>
    </row>
    <row r="34" spans="1:15" ht="15.75" customHeight="1" x14ac:dyDescent="0.25">
      <c r="A34" s="228" t="s">
        <v>243</v>
      </c>
      <c r="B34" s="364"/>
      <c r="C34" s="364"/>
      <c r="D34" s="364"/>
      <c r="E34" s="364"/>
      <c r="F34" s="364"/>
      <c r="G34" s="364"/>
      <c r="H34" s="364"/>
      <c r="I34" s="364"/>
      <c r="J34" s="364"/>
      <c r="K34" s="364"/>
      <c r="L34" s="364"/>
      <c r="M34" s="364"/>
      <c r="N34" s="365"/>
      <c r="O34" s="581"/>
    </row>
    <row r="35" spans="1:15" ht="15.75" customHeight="1" x14ac:dyDescent="0.25">
      <c r="A35" s="377" t="s">
        <v>365</v>
      </c>
      <c r="B35" s="368">
        <f t="shared" ref="B35:M37" si="9">(B30-B31)/B31*100</f>
        <v>-0.79649872683978074</v>
      </c>
      <c r="C35" s="368">
        <f t="shared" si="9"/>
        <v>-7.8787350198236936</v>
      </c>
      <c r="D35" s="368">
        <f t="shared" si="9"/>
        <v>7.228630772494796</v>
      </c>
      <c r="E35" s="368">
        <f t="shared" si="9"/>
        <v>-20.960998020276278</v>
      </c>
      <c r="F35" s="368">
        <f t="shared" si="9"/>
        <v>1.0695936093158065</v>
      </c>
      <c r="G35" s="368">
        <f t="shared" si="9"/>
        <v>4.0503846386560358</v>
      </c>
      <c r="H35" s="368">
        <f t="shared" si="9"/>
        <v>-8.5723570209636311</v>
      </c>
      <c r="I35" s="368">
        <f t="shared" si="9"/>
        <v>-8.1943741285889153</v>
      </c>
      <c r="J35" s="368">
        <f t="shared" si="9"/>
        <v>1.605963572450182</v>
      </c>
      <c r="K35" s="368">
        <f t="shared" si="9"/>
        <v>-4.3449962256217303</v>
      </c>
      <c r="L35" s="368">
        <f t="shared" si="9"/>
        <v>-13.748642199627309</v>
      </c>
      <c r="M35" s="368">
        <f t="shared" si="9"/>
        <v>-12.192938616978379</v>
      </c>
      <c r="N35" s="365"/>
      <c r="O35" s="710">
        <f>(O30-O31)/O31*100</f>
        <v>-5.4616044443371541</v>
      </c>
    </row>
    <row r="36" spans="1:15" ht="15.75" customHeight="1" x14ac:dyDescent="0.25">
      <c r="A36" s="377" t="s">
        <v>513</v>
      </c>
      <c r="B36" s="368">
        <f>(B31-B32)/B32*100</f>
        <v>-20.080013854727259</v>
      </c>
      <c r="C36" s="368">
        <f t="shared" si="9"/>
        <v>-9.2252499774759933</v>
      </c>
      <c r="D36" s="368">
        <f t="shared" si="9"/>
        <v>29.664665125620477</v>
      </c>
      <c r="E36" s="368">
        <f t="shared" si="9"/>
        <v>24.162059367381662</v>
      </c>
      <c r="F36" s="368">
        <f t="shared" si="9"/>
        <v>16.60457798991597</v>
      </c>
      <c r="G36" s="368">
        <f t="shared" si="9"/>
        <v>3.8730238507775177</v>
      </c>
      <c r="H36" s="368">
        <f t="shared" si="9"/>
        <v>-7.9821848047066295</v>
      </c>
      <c r="I36" s="368">
        <f t="shared" si="9"/>
        <v>4.3640257427102362</v>
      </c>
      <c r="J36" s="368">
        <f t="shared" si="9"/>
        <v>0.156610316191615</v>
      </c>
      <c r="K36" s="368">
        <f t="shared" si="9"/>
        <v>-1.8234828163042431</v>
      </c>
      <c r="L36" s="368">
        <f t="shared" si="9"/>
        <v>10.008518278775218</v>
      </c>
      <c r="M36" s="368">
        <f t="shared" si="9"/>
        <v>-8.1764035476182855</v>
      </c>
      <c r="N36" s="365"/>
      <c r="O36" s="710">
        <f>(O31-O32)/O32*100</f>
        <v>1.9702601244659506</v>
      </c>
    </row>
    <row r="37" spans="1:15" ht="17.25" x14ac:dyDescent="0.25">
      <c r="A37" s="377" t="s">
        <v>514</v>
      </c>
      <c r="B37" s="368">
        <f>(B32-B33)/B33*100</f>
        <v>-9.7368649636525362</v>
      </c>
      <c r="C37" s="368">
        <f t="shared" si="9"/>
        <v>-2.2729670872375101</v>
      </c>
      <c r="D37" s="368">
        <f t="shared" si="9"/>
        <v>-37.248746874719842</v>
      </c>
      <c r="E37" s="368">
        <f t="shared" si="9"/>
        <v>-26.575247572795107</v>
      </c>
      <c r="F37" s="368">
        <f t="shared" si="9"/>
        <v>-32.938676826324873</v>
      </c>
      <c r="G37" s="368">
        <f t="shared" si="9"/>
        <v>-17.133383987278979</v>
      </c>
      <c r="H37" s="368">
        <f t="shared" si="9"/>
        <v>-14.192346330947439</v>
      </c>
      <c r="I37" s="368">
        <f t="shared" si="9"/>
        <v>-14.489599053540614</v>
      </c>
      <c r="J37" s="368">
        <f t="shared" si="9"/>
        <v>-16.873221459853667</v>
      </c>
      <c r="K37" s="368">
        <f t="shared" si="9"/>
        <v>-20.965718347216363</v>
      </c>
      <c r="L37" s="368">
        <f t="shared" si="9"/>
        <v>-17.279542349783526</v>
      </c>
      <c r="M37" s="368">
        <f t="shared" si="9"/>
        <v>1.4107590970956212</v>
      </c>
      <c r="N37" s="365"/>
      <c r="O37" s="710">
        <f>(O32-O33)/O33*100</f>
        <v>-17.921882100136436</v>
      </c>
    </row>
    <row r="38" spans="1:15" ht="17.25" x14ac:dyDescent="0.25">
      <c r="A38" s="377" t="s">
        <v>366</v>
      </c>
      <c r="B38" s="675">
        <f>(B30-B33)/B33*100</f>
        <v>-28.436295506373497</v>
      </c>
      <c r="C38" s="675">
        <f t="shared" ref="C38:M38" si="10">(C30-C33)/C33*100</f>
        <v>-18.277871809184621</v>
      </c>
      <c r="D38" s="675">
        <f t="shared" si="10"/>
        <v>-12.752135440381956</v>
      </c>
      <c r="E38" s="675">
        <f t="shared" si="10"/>
        <v>-27.943552665913568</v>
      </c>
      <c r="F38" s="675">
        <f t="shared" si="10"/>
        <v>-20.967041572641985</v>
      </c>
      <c r="G38" s="675">
        <f t="shared" si="10"/>
        <v>-10.437528680457781</v>
      </c>
      <c r="H38" s="675">
        <f t="shared" si="10"/>
        <v>-27.810261612476644</v>
      </c>
      <c r="I38" s="675">
        <f t="shared" si="10"/>
        <v>-18.070734440158212</v>
      </c>
      <c r="J38" s="675">
        <f t="shared" si="10"/>
        <v>-15.405959841381176</v>
      </c>
      <c r="K38" s="675">
        <f t="shared" si="10"/>
        <v>-25.778312380423401</v>
      </c>
      <c r="L38" s="675">
        <f t="shared" si="10"/>
        <v>-21.511652727332539</v>
      </c>
      <c r="M38" s="675">
        <f t="shared" si="10"/>
        <v>-18.234937073191666</v>
      </c>
      <c r="N38" s="365"/>
      <c r="O38" s="710">
        <f t="shared" ref="O38" si="11">(O30-O33)/O33*100</f>
        <v>-20.875834276164031</v>
      </c>
    </row>
    <row r="39" spans="1:15" x14ac:dyDescent="0.25">
      <c r="B39" s="207"/>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57CD0-F8E9-4989-B9DA-494788FD9DCC}">
  <sheetPr>
    <tabColor rgb="FFFFCC44"/>
  </sheetPr>
  <dimension ref="A1:V39"/>
  <sheetViews>
    <sheetView showGridLines="0" zoomScale="90" zoomScaleNormal="90" workbookViewId="0">
      <selection activeCell="A2" sqref="A2"/>
    </sheetView>
  </sheetViews>
  <sheetFormatPr defaultColWidth="9.140625" defaultRowHeight="15.75" x14ac:dyDescent="0.25"/>
  <cols>
    <col min="1" max="1" width="58.42578125" style="24" customWidth="1"/>
    <col min="2" max="13" width="11" style="24" customWidth="1"/>
    <col min="14" max="14" width="3.140625" style="24" customWidth="1"/>
    <col min="15" max="15" width="19.140625" style="24" customWidth="1"/>
    <col min="16" max="16384" width="9.140625" style="24"/>
  </cols>
  <sheetData>
    <row r="1" spans="1:22" ht="23.25" x14ac:dyDescent="0.25">
      <c r="A1" s="446" t="str">
        <f>'Indice-Index'!A33</f>
        <v>3.7   Volumi da servizi di consegna pacchi (Ita/Itz - base mensile) - Parcel services volumes (dom./crossb. parcels - monthly basis)</v>
      </c>
      <c r="B1" s="203"/>
      <c r="C1" s="203"/>
      <c r="D1" s="203"/>
      <c r="E1" s="203"/>
      <c r="F1" s="203"/>
      <c r="G1" s="203"/>
      <c r="H1" s="203"/>
      <c r="I1" s="203"/>
      <c r="J1" s="203"/>
      <c r="K1" s="203"/>
      <c r="L1" s="203"/>
      <c r="M1" s="203"/>
      <c r="N1" s="204"/>
      <c r="O1" s="204"/>
      <c r="P1" s="204"/>
      <c r="Q1" s="204"/>
      <c r="R1" s="204"/>
      <c r="S1" s="204"/>
      <c r="T1" s="204"/>
      <c r="U1" s="204"/>
      <c r="V1" s="204"/>
    </row>
    <row r="2" spans="1:22" ht="5.25" customHeight="1" x14ac:dyDescent="0.25"/>
    <row r="3" spans="1:22" ht="5.25" customHeight="1" x14ac:dyDescent="0.25"/>
    <row r="4" spans="1:22" ht="15.75" customHeight="1" x14ac:dyDescent="0.25">
      <c r="A4" s="52"/>
      <c r="B4" s="195" t="str">
        <f>'3.6'!B4</f>
        <v>Gennaio</v>
      </c>
      <c r="C4" s="195" t="str">
        <f>'3.6'!C4</f>
        <v>Febbraio</v>
      </c>
      <c r="D4" s="195" t="str">
        <f>'3.6'!D4</f>
        <v>Marzo</v>
      </c>
      <c r="E4" s="195" t="str">
        <f>'3.6'!E4</f>
        <v>Aprile</v>
      </c>
      <c r="F4" s="195" t="str">
        <f>'3.6'!F4</f>
        <v>Maggio</v>
      </c>
      <c r="G4" s="195" t="str">
        <f>'3.6'!G4</f>
        <v>Giugno</v>
      </c>
      <c r="H4" s="195" t="str">
        <f>'3.6'!H4</f>
        <v>Luglio</v>
      </c>
      <c r="I4" s="195" t="str">
        <f>'3.6'!I4</f>
        <v>Agosto</v>
      </c>
      <c r="J4" s="195" t="str">
        <f>'3.6'!J4</f>
        <v>Settembre</v>
      </c>
      <c r="K4" s="195" t="str">
        <f>'3.6'!K4</f>
        <v>Ottobre</v>
      </c>
      <c r="L4" s="195" t="str">
        <f>'3.6'!L4</f>
        <v>Novembre</v>
      </c>
      <c r="M4" s="195" t="str">
        <f>'3.6'!M4</f>
        <v>Dicembre</v>
      </c>
      <c r="O4" s="195" t="str">
        <f>'3.6'!O4</f>
        <v>Gennaio-Dicembre</v>
      </c>
    </row>
    <row r="5" spans="1:22" ht="15.75" customHeight="1" x14ac:dyDescent="0.25">
      <c r="A5" s="52"/>
      <c r="B5" s="333" t="str">
        <f>'3.6'!B5</f>
        <v>January</v>
      </c>
      <c r="C5" s="333" t="str">
        <f>'3.6'!C5</f>
        <v>February</v>
      </c>
      <c r="D5" s="333" t="str">
        <f>'3.6'!D5</f>
        <v>March</v>
      </c>
      <c r="E5" s="333" t="str">
        <f>'3.6'!E5</f>
        <v>April</v>
      </c>
      <c r="F5" s="333" t="str">
        <f>'3.6'!F5</f>
        <v>May</v>
      </c>
      <c r="G5" s="333" t="str">
        <f>'3.6'!G5</f>
        <v>June</v>
      </c>
      <c r="H5" s="333" t="str">
        <f>'3.6'!H5</f>
        <v>July</v>
      </c>
      <c r="I5" s="333" t="str">
        <f>'3.6'!I5</f>
        <v>August</v>
      </c>
      <c r="J5" s="333" t="str">
        <f>'3.6'!J5</f>
        <v>September</v>
      </c>
      <c r="K5" s="333" t="str">
        <f>'3.6'!K5</f>
        <v>October</v>
      </c>
      <c r="L5" s="333" t="str">
        <f>'3.6'!L5</f>
        <v>November</v>
      </c>
      <c r="M5" s="333" t="str">
        <f>'3.6'!M5</f>
        <v>December</v>
      </c>
      <c r="O5" s="333" t="str">
        <f>'3.6'!O5</f>
        <v>January-December</v>
      </c>
    </row>
    <row r="6" spans="1:22" ht="6.75" customHeight="1" x14ac:dyDescent="0.25">
      <c r="B6" s="189"/>
      <c r="C6" s="189"/>
      <c r="D6" s="189"/>
      <c r="E6" s="189"/>
      <c r="F6" s="189"/>
      <c r="G6" s="189"/>
      <c r="H6" s="189"/>
      <c r="I6" s="189"/>
      <c r="J6" s="189"/>
      <c r="K6" s="189"/>
      <c r="L6" s="189"/>
      <c r="M6" s="189"/>
      <c r="O6" s="168"/>
    </row>
    <row r="7" spans="1:22" ht="15.75" customHeight="1" x14ac:dyDescent="0.25">
      <c r="A7" s="218" t="s">
        <v>244</v>
      </c>
      <c r="B7" s="169"/>
    </row>
    <row r="8" spans="1:22" ht="15.75" customHeight="1" x14ac:dyDescent="0.25">
      <c r="A8" s="888">
        <v>2022</v>
      </c>
      <c r="B8" s="903">
        <f t="shared" ref="B8:M11" si="0">+B19+B30</f>
        <v>80.70391805061459</v>
      </c>
      <c r="C8" s="903">
        <f t="shared" si="0"/>
        <v>71.930843405770574</v>
      </c>
      <c r="D8" s="903">
        <f t="shared" si="0"/>
        <v>79.046020257501127</v>
      </c>
      <c r="E8" s="903">
        <f t="shared" si="0"/>
        <v>71.156070738762807</v>
      </c>
      <c r="F8" s="903">
        <f t="shared" si="0"/>
        <v>80.848464833342348</v>
      </c>
      <c r="G8" s="903">
        <f t="shared" si="0"/>
        <v>74.291475575438298</v>
      </c>
      <c r="H8" s="903">
        <f t="shared" si="0"/>
        <v>78.196357974708917</v>
      </c>
      <c r="I8" s="903">
        <f t="shared" si="0"/>
        <v>67.237588164169523</v>
      </c>
      <c r="J8" s="903">
        <f t="shared" si="0"/>
        <v>77.481505141428329</v>
      </c>
      <c r="K8" s="903">
        <f t="shared" si="0"/>
        <v>80.085915484805966</v>
      </c>
      <c r="L8" s="903">
        <f t="shared" si="0"/>
        <v>95.045818125236693</v>
      </c>
      <c r="M8" s="903">
        <f t="shared" si="0"/>
        <v>105.30700886621536</v>
      </c>
      <c r="N8" s="207"/>
      <c r="O8" s="904">
        <f>SUM(B8:M8)</f>
        <v>961.33098661799454</v>
      </c>
    </row>
    <row r="9" spans="1:22" ht="15.75" customHeight="1" x14ac:dyDescent="0.25">
      <c r="A9" s="891">
        <v>2021</v>
      </c>
      <c r="B9" s="903">
        <f t="shared" si="0"/>
        <v>81.292181019304692</v>
      </c>
      <c r="C9" s="903">
        <f t="shared" si="0"/>
        <v>73.720493883578015</v>
      </c>
      <c r="D9" s="903">
        <f t="shared" si="0"/>
        <v>88.98997501065594</v>
      </c>
      <c r="E9" s="903">
        <f t="shared" si="0"/>
        <v>78.193710460810351</v>
      </c>
      <c r="F9" s="903">
        <f t="shared" si="0"/>
        <v>74.913781142059861</v>
      </c>
      <c r="G9" s="903">
        <f t="shared" si="0"/>
        <v>75.182871632700298</v>
      </c>
      <c r="H9" s="903">
        <f t="shared" si="0"/>
        <v>71.064039418651134</v>
      </c>
      <c r="I9" s="903">
        <f t="shared" si="0"/>
        <v>58.665591077294458</v>
      </c>
      <c r="J9" s="903">
        <f t="shared" si="0"/>
        <v>72.025162221706637</v>
      </c>
      <c r="K9" s="903">
        <f t="shared" si="0"/>
        <v>72.89363198244628</v>
      </c>
      <c r="L9" s="903">
        <f t="shared" si="0"/>
        <v>86.177459835453831</v>
      </c>
      <c r="M9" s="903">
        <f t="shared" si="0"/>
        <v>96.049513061802443</v>
      </c>
      <c r="N9" s="517"/>
      <c r="O9" s="904">
        <f t="shared" ref="O9:O11" si="1">SUM(B9:M9)</f>
        <v>929.16841074646413</v>
      </c>
      <c r="P9" s="232"/>
    </row>
    <row r="10" spans="1:22" ht="15.75" customHeight="1" x14ac:dyDescent="0.25">
      <c r="A10" s="891">
        <v>2020</v>
      </c>
      <c r="B10" s="903">
        <f t="shared" si="0"/>
        <v>56.22094961314</v>
      </c>
      <c r="C10" s="903">
        <f t="shared" si="0"/>
        <v>50.089334810570008</v>
      </c>
      <c r="D10" s="903">
        <f t="shared" si="0"/>
        <v>51.060687025458783</v>
      </c>
      <c r="E10" s="903">
        <f t="shared" si="0"/>
        <v>60.72465956345178</v>
      </c>
      <c r="F10" s="903">
        <f t="shared" si="0"/>
        <v>70.942927474397322</v>
      </c>
      <c r="G10" s="903">
        <f t="shared" si="0"/>
        <v>67.063581142474916</v>
      </c>
      <c r="H10" s="903">
        <f t="shared" si="0"/>
        <v>66.232687548420586</v>
      </c>
      <c r="I10" s="903">
        <f t="shared" si="0"/>
        <v>52.32342966205465</v>
      </c>
      <c r="J10" s="903">
        <f t="shared" si="0"/>
        <v>69.009869577086988</v>
      </c>
      <c r="K10" s="903">
        <f t="shared" si="0"/>
        <v>76.206321653460009</v>
      </c>
      <c r="L10" s="903">
        <f t="shared" si="0"/>
        <v>93.305780757947161</v>
      </c>
      <c r="M10" s="903">
        <f t="shared" si="0"/>
        <v>102.58419366535122</v>
      </c>
      <c r="N10" s="517"/>
      <c r="O10" s="904">
        <f t="shared" si="1"/>
        <v>815.7644224938133</v>
      </c>
      <c r="P10" s="232"/>
    </row>
    <row r="11" spans="1:22" ht="15.75" customHeight="1" x14ac:dyDescent="0.25">
      <c r="A11" s="891">
        <v>2019</v>
      </c>
      <c r="B11" s="903">
        <f t="shared" si="0"/>
        <v>50.405200215098148</v>
      </c>
      <c r="C11" s="903">
        <f t="shared" si="0"/>
        <v>44.710459484428313</v>
      </c>
      <c r="D11" s="903">
        <f t="shared" si="0"/>
        <v>47.006001524170003</v>
      </c>
      <c r="E11" s="903">
        <f t="shared" si="0"/>
        <v>46.062282887335336</v>
      </c>
      <c r="F11" s="903">
        <f t="shared" si="0"/>
        <v>49.460793307279815</v>
      </c>
      <c r="G11" s="903">
        <f t="shared" si="0"/>
        <v>45.694324936671038</v>
      </c>
      <c r="H11" s="903">
        <f t="shared" si="0"/>
        <v>53.888677083864216</v>
      </c>
      <c r="I11" s="903">
        <f t="shared" si="0"/>
        <v>38.513494943784657</v>
      </c>
      <c r="J11" s="903">
        <f t="shared" si="0"/>
        <v>51.492284138877871</v>
      </c>
      <c r="K11" s="903">
        <f t="shared" si="0"/>
        <v>56.824975475144726</v>
      </c>
      <c r="L11" s="903">
        <f t="shared" si="0"/>
        <v>49.457795653308999</v>
      </c>
      <c r="M11" s="903">
        <f t="shared" si="0"/>
        <v>63.827335992334547</v>
      </c>
      <c r="N11" s="517"/>
      <c r="O11" s="904">
        <f t="shared" si="1"/>
        <v>597.34362564229752</v>
      </c>
      <c r="P11" s="232"/>
    </row>
    <row r="12" spans="1:22" ht="15.75" customHeight="1" x14ac:dyDescent="0.25">
      <c r="A12" s="228" t="s">
        <v>243</v>
      </c>
      <c r="B12" s="364"/>
      <c r="C12" s="364"/>
      <c r="D12" s="364"/>
      <c r="E12" s="364"/>
      <c r="F12" s="364"/>
      <c r="G12" s="364"/>
      <c r="H12" s="364"/>
      <c r="I12" s="364"/>
      <c r="J12" s="364"/>
      <c r="K12" s="364"/>
      <c r="L12" s="364"/>
      <c r="M12" s="364"/>
      <c r="N12" s="365"/>
      <c r="O12" s="581"/>
    </row>
    <row r="13" spans="1:22" ht="15.75" customHeight="1" x14ac:dyDescent="0.25">
      <c r="A13" s="377" t="s">
        <v>365</v>
      </c>
      <c r="B13" s="368">
        <f t="shared" ref="B13:M15" si="2">(B8-B9)/B9*100</f>
        <v>-0.72364028288330229</v>
      </c>
      <c r="C13" s="368">
        <f t="shared" si="2"/>
        <v>-2.4276159633896652</v>
      </c>
      <c r="D13" s="368">
        <f t="shared" si="2"/>
        <v>-11.174241538964464</v>
      </c>
      <c r="E13" s="368">
        <f t="shared" si="2"/>
        <v>-9.0002631676811351</v>
      </c>
      <c r="F13" s="368">
        <f t="shared" si="2"/>
        <v>7.9220186203503449</v>
      </c>
      <c r="G13" s="368">
        <f t="shared" si="2"/>
        <v>-1.1856371509947661</v>
      </c>
      <c r="H13" s="368">
        <f t="shared" si="2"/>
        <v>10.036466565093495</v>
      </c>
      <c r="I13" s="368">
        <f t="shared" si="2"/>
        <v>14.611626559052457</v>
      </c>
      <c r="J13" s="368">
        <f t="shared" si="2"/>
        <v>7.5756065677798397</v>
      </c>
      <c r="K13" s="368">
        <f t="shared" si="2"/>
        <v>9.8668200592497293</v>
      </c>
      <c r="L13" s="368">
        <f t="shared" si="2"/>
        <v>10.290809576791883</v>
      </c>
      <c r="M13" s="368">
        <f t="shared" si="2"/>
        <v>9.6382537602832361</v>
      </c>
      <c r="N13" s="365"/>
      <c r="O13" s="710">
        <f>(O8-O9)/O9*100</f>
        <v>3.4614366458812378</v>
      </c>
    </row>
    <row r="14" spans="1:22" ht="15.75" customHeight="1" x14ac:dyDescent="0.25">
      <c r="A14" s="377" t="s">
        <v>513</v>
      </c>
      <c r="B14" s="368">
        <f>(B9-B10)/B10*100</f>
        <v>44.594108741815035</v>
      </c>
      <c r="C14" s="368">
        <f t="shared" si="2"/>
        <v>47.178025346867422</v>
      </c>
      <c r="D14" s="368">
        <f t="shared" si="2"/>
        <v>74.282760759340476</v>
      </c>
      <c r="E14" s="368">
        <f t="shared" si="2"/>
        <v>28.767639082611886</v>
      </c>
      <c r="F14" s="368">
        <f t="shared" si="2"/>
        <v>5.5972509297640487</v>
      </c>
      <c r="G14" s="368">
        <f t="shared" si="2"/>
        <v>12.106854945571948</v>
      </c>
      <c r="H14" s="368">
        <f t="shared" si="2"/>
        <v>7.2945127988329066</v>
      </c>
      <c r="I14" s="368">
        <f t="shared" si="2"/>
        <v>12.121073592083723</v>
      </c>
      <c r="J14" s="368">
        <f t="shared" si="2"/>
        <v>4.3693643577335521</v>
      </c>
      <c r="K14" s="368">
        <f t="shared" si="2"/>
        <v>-4.347001139981308</v>
      </c>
      <c r="L14" s="368">
        <f t="shared" si="2"/>
        <v>-7.6397420016081767</v>
      </c>
      <c r="M14" s="368">
        <f t="shared" si="2"/>
        <v>-6.370065767506178</v>
      </c>
      <c r="N14" s="365"/>
      <c r="O14" s="710">
        <f>(O9-O10)/O10*100</f>
        <v>13.901560931766532</v>
      </c>
    </row>
    <row r="15" spans="1:22" ht="15.75" customHeight="1" x14ac:dyDescent="0.25">
      <c r="A15" s="377" t="s">
        <v>514</v>
      </c>
      <c r="B15" s="368">
        <f>(B10-B11)/B11*100</f>
        <v>11.537994836294349</v>
      </c>
      <c r="C15" s="368">
        <f t="shared" si="2"/>
        <v>12.030463091114154</v>
      </c>
      <c r="D15" s="368">
        <f t="shared" si="2"/>
        <v>8.6258889712282869</v>
      </c>
      <c r="E15" s="368">
        <f t="shared" si="2"/>
        <v>31.831632643956116</v>
      </c>
      <c r="F15" s="368">
        <f t="shared" si="2"/>
        <v>43.432651865605422</v>
      </c>
      <c r="G15" s="368">
        <f t="shared" si="2"/>
        <v>46.76566780540054</v>
      </c>
      <c r="H15" s="368">
        <f t="shared" si="2"/>
        <v>22.906501203111763</v>
      </c>
      <c r="I15" s="368">
        <f t="shared" si="2"/>
        <v>35.85739164525927</v>
      </c>
      <c r="J15" s="368">
        <f t="shared" si="2"/>
        <v>34.019825943170645</v>
      </c>
      <c r="K15" s="368">
        <f t="shared" si="2"/>
        <v>34.107091144795469</v>
      </c>
      <c r="L15" s="368">
        <f t="shared" si="2"/>
        <v>88.657378529373446</v>
      </c>
      <c r="M15" s="368">
        <f t="shared" si="2"/>
        <v>60.72140889237685</v>
      </c>
      <c r="N15" s="365"/>
      <c r="O15" s="710">
        <f>(O10-O11)/O11*100</f>
        <v>36.565351579111173</v>
      </c>
    </row>
    <row r="16" spans="1:22" ht="15.75" customHeight="1" x14ac:dyDescent="0.25">
      <c r="A16" s="377" t="s">
        <v>366</v>
      </c>
      <c r="B16" s="675">
        <f>(B8-B11)/B11*100</f>
        <v>60.110301528850783</v>
      </c>
      <c r="C16" s="675">
        <f t="shared" ref="C16:O16" si="3">(C8-C11)/C11*100</f>
        <v>60.881467636946418</v>
      </c>
      <c r="D16" s="675">
        <f t="shared" si="3"/>
        <v>68.161548939355072</v>
      </c>
      <c r="E16" s="675">
        <f t="shared" si="3"/>
        <v>54.477950892718177</v>
      </c>
      <c r="F16" s="675">
        <f t="shared" si="3"/>
        <v>63.459700961655997</v>
      </c>
      <c r="G16" s="675">
        <f t="shared" si="3"/>
        <v>62.583593648447156</v>
      </c>
      <c r="H16" s="675">
        <f t="shared" si="3"/>
        <v>45.107213994167807</v>
      </c>
      <c r="I16" s="675">
        <f t="shared" si="3"/>
        <v>74.581892041507345</v>
      </c>
      <c r="J16" s="675">
        <f t="shared" si="3"/>
        <v>50.47206865489968</v>
      </c>
      <c r="K16" s="675">
        <f t="shared" si="3"/>
        <v>40.93435996261114</v>
      </c>
      <c r="L16" s="675">
        <f t="shared" si="3"/>
        <v>92.175605220038975</v>
      </c>
      <c r="M16" s="675">
        <f t="shared" si="3"/>
        <v>64.987316529805312</v>
      </c>
      <c r="N16" s="365"/>
      <c r="O16" s="710">
        <f t="shared" si="3"/>
        <v>60.934334167258811</v>
      </c>
    </row>
    <row r="17" spans="1:15" ht="6.75" customHeight="1" x14ac:dyDescent="0.25">
      <c r="B17" s="189"/>
      <c r="C17" s="189"/>
      <c r="D17" s="189"/>
      <c r="E17" s="189"/>
      <c r="F17" s="189"/>
      <c r="G17" s="189"/>
      <c r="H17" s="189"/>
      <c r="I17" s="189"/>
      <c r="J17" s="189"/>
      <c r="K17" s="189"/>
      <c r="L17" s="189"/>
      <c r="M17" s="189"/>
      <c r="O17" s="581"/>
    </row>
    <row r="18" spans="1:15" ht="17.25" x14ac:dyDescent="0.25">
      <c r="A18" s="214" t="s">
        <v>240</v>
      </c>
      <c r="B18" s="462"/>
      <c r="C18" s="462"/>
      <c r="D18" s="189"/>
      <c r="E18" s="189"/>
      <c r="F18" s="189"/>
      <c r="G18" s="189"/>
      <c r="H18" s="189"/>
      <c r="I18" s="189"/>
      <c r="J18" s="189"/>
      <c r="K18" s="189"/>
      <c r="L18" s="189"/>
      <c r="M18" s="189"/>
      <c r="O18" s="582"/>
    </row>
    <row r="19" spans="1:15" ht="18.75" x14ac:dyDescent="0.25">
      <c r="A19" s="888">
        <v>2022</v>
      </c>
      <c r="B19" s="905">
        <v>70.966345064874588</v>
      </c>
      <c r="C19" s="905">
        <v>62.333260753490578</v>
      </c>
      <c r="D19" s="905">
        <v>68.360715427261127</v>
      </c>
      <c r="E19" s="905">
        <v>61.590639183462805</v>
      </c>
      <c r="F19" s="905">
        <v>70.530954911132341</v>
      </c>
      <c r="G19" s="905">
        <v>64.409211115142412</v>
      </c>
      <c r="H19" s="905">
        <v>68.783070983278137</v>
      </c>
      <c r="I19" s="905">
        <v>58.810824092796182</v>
      </c>
      <c r="J19" s="905">
        <v>67.407545916688335</v>
      </c>
      <c r="K19" s="905">
        <v>69.892929189982269</v>
      </c>
      <c r="L19" s="905">
        <v>83.091283463277804</v>
      </c>
      <c r="M19" s="905">
        <v>93.153123205079083</v>
      </c>
      <c r="O19" s="904">
        <f>SUM(B19:M19)</f>
        <v>839.32990330646567</v>
      </c>
    </row>
    <row r="20" spans="1:15" ht="17.25" x14ac:dyDescent="0.25">
      <c r="A20" s="893">
        <v>2021</v>
      </c>
      <c r="B20" s="905">
        <v>71.89258149455469</v>
      </c>
      <c r="C20" s="905">
        <v>64.367383528628011</v>
      </c>
      <c r="D20" s="905">
        <v>77.99193724669594</v>
      </c>
      <c r="E20" s="905">
        <v>67.992395899680346</v>
      </c>
      <c r="F20" s="905">
        <v>65.202512135249862</v>
      </c>
      <c r="G20" s="905">
        <v>65.34284861412857</v>
      </c>
      <c r="H20" s="905">
        <v>61.859448447807019</v>
      </c>
      <c r="I20" s="905">
        <v>51.173424124371209</v>
      </c>
      <c r="J20" s="905">
        <v>62.578944805078173</v>
      </c>
      <c r="K20" s="905">
        <v>63.391698806436281</v>
      </c>
      <c r="L20" s="905">
        <v>74.880234708891379</v>
      </c>
      <c r="M20" s="905">
        <v>83.918367240632449</v>
      </c>
      <c r="N20" s="231"/>
      <c r="O20" s="904">
        <f t="shared" ref="O20:O22" si="4">SUM(B20:M20)</f>
        <v>810.59177705215393</v>
      </c>
    </row>
    <row r="21" spans="1:15" ht="17.25" x14ac:dyDescent="0.25">
      <c r="A21" s="893">
        <v>2020</v>
      </c>
      <c r="B21" s="905">
        <v>48.53638361774</v>
      </c>
      <c r="C21" s="905">
        <v>43.118093633450009</v>
      </c>
      <c r="D21" s="905">
        <v>44.984500192628786</v>
      </c>
      <c r="E21" s="905">
        <v>54.46170444134178</v>
      </c>
      <c r="F21" s="905">
        <v>62.687417402137314</v>
      </c>
      <c r="G21" s="905">
        <v>58.281797230744921</v>
      </c>
      <c r="H21" s="905">
        <v>57.29950755177375</v>
      </c>
      <c r="I21" s="905">
        <v>45.466408191454647</v>
      </c>
      <c r="J21" s="905">
        <v>60.27828725049001</v>
      </c>
      <c r="K21" s="905">
        <v>67.11642653521001</v>
      </c>
      <c r="L21" s="905">
        <v>83.237793875230011</v>
      </c>
      <c r="M21" s="905">
        <v>90.818238098943795</v>
      </c>
      <c r="N21" s="231"/>
      <c r="O21" s="904">
        <f t="shared" si="4"/>
        <v>716.28655802114508</v>
      </c>
    </row>
    <row r="22" spans="1:15" ht="17.25" x14ac:dyDescent="0.25">
      <c r="A22" s="893">
        <v>2019</v>
      </c>
      <c r="B22" s="905">
        <v>42.936556422794283</v>
      </c>
      <c r="C22" s="905">
        <v>38.001661640003967</v>
      </c>
      <c r="D22" s="905">
        <v>39.817955477541432</v>
      </c>
      <c r="E22" s="905">
        <v>39.234142242956324</v>
      </c>
      <c r="F22" s="905">
        <v>42.0691002672</v>
      </c>
      <c r="G22" s="905">
        <v>38.959690799751939</v>
      </c>
      <c r="H22" s="905">
        <v>45.907930631031824</v>
      </c>
      <c r="I22" s="905">
        <v>32.887463604998182</v>
      </c>
      <c r="J22" s="905">
        <v>44.335707801284627</v>
      </c>
      <c r="K22" s="905">
        <v>49.070939691521936</v>
      </c>
      <c r="L22" s="905">
        <v>41.726817658849001</v>
      </c>
      <c r="M22" s="905">
        <v>55.22340652523124</v>
      </c>
      <c r="N22" s="231"/>
      <c r="O22" s="904">
        <f t="shared" si="4"/>
        <v>510.17137276316464</v>
      </c>
    </row>
    <row r="23" spans="1:15" ht="17.25" x14ac:dyDescent="0.25">
      <c r="A23" s="228" t="s">
        <v>243</v>
      </c>
      <c r="B23" s="364"/>
      <c r="C23" s="364"/>
      <c r="D23" s="364"/>
      <c r="E23" s="364"/>
      <c r="F23" s="364"/>
      <c r="G23" s="364"/>
      <c r="H23" s="364"/>
      <c r="I23" s="364"/>
      <c r="J23" s="364"/>
      <c r="K23" s="364"/>
      <c r="L23" s="364"/>
      <c r="M23" s="364"/>
      <c r="N23" s="365"/>
      <c r="O23" s="581"/>
    </row>
    <row r="24" spans="1:15" ht="17.25" x14ac:dyDescent="0.25">
      <c r="A24" s="377" t="s">
        <v>365</v>
      </c>
      <c r="B24" s="368">
        <f t="shared" ref="B24:M26" si="5">(B19-B20)/B20*100</f>
        <v>-1.2883616228890844</v>
      </c>
      <c r="C24" s="368">
        <f t="shared" si="5"/>
        <v>-3.1601762626140268</v>
      </c>
      <c r="D24" s="368">
        <f t="shared" si="5"/>
        <v>-12.348996780231705</v>
      </c>
      <c r="E24" s="368">
        <f t="shared" si="5"/>
        <v>-9.4154009893445121</v>
      </c>
      <c r="F24" s="368">
        <f t="shared" si="5"/>
        <v>8.1721433751350965</v>
      </c>
      <c r="G24" s="368">
        <f t="shared" si="5"/>
        <v>-1.4288288906711133</v>
      </c>
      <c r="H24" s="368">
        <f t="shared" si="5"/>
        <v>11.192506091147612</v>
      </c>
      <c r="I24" s="368">
        <f t="shared" si="5"/>
        <v>14.924543547961806</v>
      </c>
      <c r="J24" s="368">
        <f t="shared" si="5"/>
        <v>7.7160155490802227</v>
      </c>
      <c r="K24" s="368">
        <f t="shared" si="5"/>
        <v>10.25564940828799</v>
      </c>
      <c r="L24" s="368">
        <f t="shared" si="5"/>
        <v>10.965575610584237</v>
      </c>
      <c r="M24" s="368">
        <f t="shared" si="5"/>
        <v>11.004451430717609</v>
      </c>
      <c r="N24" s="365"/>
      <c r="O24" s="710">
        <f>(O19-O20)/O20*100</f>
        <v>3.5453266450373464</v>
      </c>
    </row>
    <row r="25" spans="1:15" ht="17.25" x14ac:dyDescent="0.25">
      <c r="A25" s="377" t="s">
        <v>513</v>
      </c>
      <c r="B25" s="368">
        <f>(B20-B21)/B21*100</f>
        <v>48.121009716673704</v>
      </c>
      <c r="C25" s="368">
        <f t="shared" si="5"/>
        <v>49.281608031699484</v>
      </c>
      <c r="D25" s="368">
        <f t="shared" si="5"/>
        <v>73.375133463138468</v>
      </c>
      <c r="E25" s="368">
        <f t="shared" si="5"/>
        <v>24.844414248753193</v>
      </c>
      <c r="F25" s="368">
        <f t="shared" si="5"/>
        <v>4.012120513720185</v>
      </c>
      <c r="G25" s="368">
        <f t="shared" si="5"/>
        <v>12.115363147481647</v>
      </c>
      <c r="H25" s="368">
        <f t="shared" si="5"/>
        <v>7.958080428375534</v>
      </c>
      <c r="I25" s="368">
        <f t="shared" si="5"/>
        <v>12.552159187250661</v>
      </c>
      <c r="J25" s="368">
        <f t="shared" si="5"/>
        <v>3.8167268174486173</v>
      </c>
      <c r="K25" s="368">
        <f t="shared" si="5"/>
        <v>-5.5496514356581494</v>
      </c>
      <c r="L25" s="368">
        <f t="shared" si="5"/>
        <v>-10.040582261065527</v>
      </c>
      <c r="M25" s="368">
        <f t="shared" si="5"/>
        <v>-7.5974506913403665</v>
      </c>
      <c r="N25" s="365"/>
      <c r="O25" s="710">
        <f>(O20-O21)/O21*100</f>
        <v>13.165850730403475</v>
      </c>
    </row>
    <row r="26" spans="1:15" ht="17.25" x14ac:dyDescent="0.25">
      <c r="A26" s="377" t="s">
        <v>514</v>
      </c>
      <c r="B26" s="368">
        <f>(B21-B22)/B22*100</f>
        <v>13.042096668872274</v>
      </c>
      <c r="C26" s="368">
        <f t="shared" si="5"/>
        <v>13.463705987161429</v>
      </c>
      <c r="D26" s="368">
        <f t="shared" si="5"/>
        <v>12.975414365515192</v>
      </c>
      <c r="E26" s="368">
        <f t="shared" si="5"/>
        <v>38.812017614885534</v>
      </c>
      <c r="F26" s="368">
        <f t="shared" si="5"/>
        <v>49.010596860833722</v>
      </c>
      <c r="G26" s="368">
        <f t="shared" si="5"/>
        <v>49.59512263664066</v>
      </c>
      <c r="H26" s="368">
        <f t="shared" si="5"/>
        <v>24.813962999764797</v>
      </c>
      <c r="I26" s="368">
        <f t="shared" si="5"/>
        <v>38.248448519893572</v>
      </c>
      <c r="J26" s="368">
        <f t="shared" si="5"/>
        <v>35.958779592875807</v>
      </c>
      <c r="K26" s="368">
        <f t="shared" si="5"/>
        <v>36.774284244664308</v>
      </c>
      <c r="L26" s="368">
        <f t="shared" si="5"/>
        <v>99.482727285285279</v>
      </c>
      <c r="M26" s="368">
        <f t="shared" si="5"/>
        <v>64.456059148487128</v>
      </c>
      <c r="N26" s="365"/>
      <c r="O26" s="710">
        <f>(O21-O22)/O22*100</f>
        <v>40.401166404463211</v>
      </c>
    </row>
    <row r="27" spans="1:15" ht="17.25" x14ac:dyDescent="0.25">
      <c r="A27" s="377" t="s">
        <v>366</v>
      </c>
      <c r="B27" s="675">
        <f>(B19-B22)/B22*100</f>
        <v>65.281873949257303</v>
      </c>
      <c r="C27" s="675">
        <f t="shared" ref="C27:M27" si="6">(C19-C22)/C22*100</f>
        <v>64.027724218966725</v>
      </c>
      <c r="D27" s="675">
        <f t="shared" si="6"/>
        <v>71.683137939663183</v>
      </c>
      <c r="E27" s="675">
        <f t="shared" si="6"/>
        <v>56.982249801880471</v>
      </c>
      <c r="F27" s="675">
        <f t="shared" si="6"/>
        <v>67.65501154804393</v>
      </c>
      <c r="G27" s="675">
        <f t="shared" si="6"/>
        <v>65.322695824763869</v>
      </c>
      <c r="H27" s="675">
        <f t="shared" si="6"/>
        <v>49.82829772070729</v>
      </c>
      <c r="I27" s="675">
        <f t="shared" si="6"/>
        <v>78.824444472690232</v>
      </c>
      <c r="J27" s="675">
        <f t="shared" si="6"/>
        <v>52.038952933407778</v>
      </c>
      <c r="K27" s="675">
        <f t="shared" si="6"/>
        <v>42.432424627192908</v>
      </c>
      <c r="L27" s="675">
        <f t="shared" si="6"/>
        <v>99.131609179059083</v>
      </c>
      <c r="M27" s="675">
        <f t="shared" si="6"/>
        <v>68.684130636740022</v>
      </c>
      <c r="N27" s="365"/>
      <c r="O27" s="710">
        <f t="shared" ref="O27" si="7">(O19-O22)/O22*100</f>
        <v>64.519208273198288</v>
      </c>
    </row>
    <row r="28" spans="1:15" ht="6.75" customHeight="1" x14ac:dyDescent="0.25">
      <c r="O28" s="583"/>
    </row>
    <row r="29" spans="1:15" ht="17.25" x14ac:dyDescent="0.25">
      <c r="A29" s="214" t="s">
        <v>241</v>
      </c>
      <c r="B29" s="204"/>
      <c r="C29" s="204"/>
      <c r="O29" s="584"/>
    </row>
    <row r="30" spans="1:15" ht="18.75" x14ac:dyDescent="0.25">
      <c r="A30" s="888">
        <v>2022</v>
      </c>
      <c r="B30" s="905">
        <v>9.7375729857399982</v>
      </c>
      <c r="C30" s="905">
        <v>9.5975826522799998</v>
      </c>
      <c r="D30" s="905">
        <v>10.68530483024</v>
      </c>
      <c r="E30" s="905">
        <v>9.5654315553</v>
      </c>
      <c r="F30" s="905">
        <v>10.317509922210002</v>
      </c>
      <c r="G30" s="905">
        <v>9.8822644602958807</v>
      </c>
      <c r="H30" s="905">
        <v>9.4132869914307822</v>
      </c>
      <c r="I30" s="905">
        <v>8.4267640713733343</v>
      </c>
      <c r="J30" s="905">
        <v>10.073959224740001</v>
      </c>
      <c r="K30" s="905">
        <v>10.192986294823697</v>
      </c>
      <c r="L30" s="905">
        <v>11.954534661958887</v>
      </c>
      <c r="M30" s="905">
        <v>12.153885661136266</v>
      </c>
      <c r="O30" s="904">
        <f>SUM(B30:M30)</f>
        <v>122.00108331152886</v>
      </c>
    </row>
    <row r="31" spans="1:15" ht="17.25" x14ac:dyDescent="0.25">
      <c r="A31" s="906">
        <v>2021</v>
      </c>
      <c r="B31" s="905">
        <v>9.3995995247500002</v>
      </c>
      <c r="C31" s="905">
        <v>9.3531103549499992</v>
      </c>
      <c r="D31" s="905">
        <v>10.998037763959999</v>
      </c>
      <c r="E31" s="905">
        <v>10.201314561130001</v>
      </c>
      <c r="F31" s="905">
        <v>9.7112690068099994</v>
      </c>
      <c r="G31" s="905">
        <v>9.8400230185717241</v>
      </c>
      <c r="H31" s="905">
        <v>9.204590970844114</v>
      </c>
      <c r="I31" s="905">
        <v>7.492166952923248</v>
      </c>
      <c r="J31" s="905">
        <v>9.4462174166284587</v>
      </c>
      <c r="K31" s="905">
        <v>9.501933176009997</v>
      </c>
      <c r="L31" s="905">
        <v>11.297225126562452</v>
      </c>
      <c r="M31" s="905">
        <v>12.131145821169998</v>
      </c>
      <c r="N31" s="231"/>
      <c r="O31" s="904">
        <f t="shared" ref="O31:O33" si="8">SUM(B31:M31)</f>
        <v>118.57663369430998</v>
      </c>
    </row>
    <row r="32" spans="1:15" ht="17.25" x14ac:dyDescent="0.25">
      <c r="A32" s="906">
        <v>2020</v>
      </c>
      <c r="B32" s="905">
        <v>7.6845659953999998</v>
      </c>
      <c r="C32" s="905">
        <v>6.9712411771200014</v>
      </c>
      <c r="D32" s="905">
        <v>6.0761868328299986</v>
      </c>
      <c r="E32" s="905">
        <v>6.262955122110001</v>
      </c>
      <c r="F32" s="905">
        <v>8.2555100722600017</v>
      </c>
      <c r="G32" s="905">
        <v>8.7817839117300007</v>
      </c>
      <c r="H32" s="905">
        <v>8.9331799966468424</v>
      </c>
      <c r="I32" s="905">
        <v>6.8570214706000003</v>
      </c>
      <c r="J32" s="905">
        <v>8.7315823265969836</v>
      </c>
      <c r="K32" s="905">
        <v>9.0898951182500003</v>
      </c>
      <c r="L32" s="905">
        <v>10.067986882717143</v>
      </c>
      <c r="M32" s="905">
        <v>11.765955566407433</v>
      </c>
      <c r="N32" s="231"/>
      <c r="O32" s="904">
        <f t="shared" si="8"/>
        <v>99.477864472668386</v>
      </c>
    </row>
    <row r="33" spans="1:15" ht="17.25" x14ac:dyDescent="0.25">
      <c r="A33" s="906">
        <v>2019</v>
      </c>
      <c r="B33" s="905">
        <v>7.468643792303868</v>
      </c>
      <c r="C33" s="905">
        <v>6.7087978444243443</v>
      </c>
      <c r="D33" s="905">
        <v>7.1880460466285703</v>
      </c>
      <c r="E33" s="905">
        <v>6.8281406443790136</v>
      </c>
      <c r="F33" s="905">
        <v>7.3916930400798142</v>
      </c>
      <c r="G33" s="905">
        <v>6.7346341369190945</v>
      </c>
      <c r="H33" s="905">
        <v>7.9807464528323919</v>
      </c>
      <c r="I33" s="905">
        <v>5.6260313387864764</v>
      </c>
      <c r="J33" s="905">
        <v>7.1565763375932425</v>
      </c>
      <c r="K33" s="905">
        <v>7.7540357836227889</v>
      </c>
      <c r="L33" s="905">
        <v>7.7309779944600008</v>
      </c>
      <c r="M33" s="905">
        <v>8.6039294671033044</v>
      </c>
      <c r="N33" s="231"/>
      <c r="O33" s="904">
        <f t="shared" si="8"/>
        <v>87.172252879132913</v>
      </c>
    </row>
    <row r="34" spans="1:15" ht="17.25" x14ac:dyDescent="0.25">
      <c r="A34" s="228" t="s">
        <v>243</v>
      </c>
      <c r="B34" s="364"/>
      <c r="C34" s="364"/>
      <c r="D34" s="364"/>
      <c r="E34" s="364"/>
      <c r="F34" s="364"/>
      <c r="G34" s="364"/>
      <c r="H34" s="364"/>
      <c r="I34" s="364"/>
      <c r="J34" s="364"/>
      <c r="K34" s="364"/>
      <c r="L34" s="364"/>
      <c r="M34" s="364"/>
      <c r="N34" s="365"/>
      <c r="O34" s="581"/>
    </row>
    <row r="35" spans="1:15" ht="17.25" x14ac:dyDescent="0.25">
      <c r="A35" s="377" t="s">
        <v>365</v>
      </c>
      <c r="B35" s="368">
        <f t="shared" ref="B35:M37" si="9">(B30-B31)/B31*100</f>
        <v>3.5956155376628884</v>
      </c>
      <c r="C35" s="368">
        <f t="shared" si="9"/>
        <v>2.6138074720845905</v>
      </c>
      <c r="D35" s="368">
        <f t="shared" si="9"/>
        <v>-2.8435339142479505</v>
      </c>
      <c r="E35" s="368">
        <f t="shared" si="9"/>
        <v>-6.2333437717223408</v>
      </c>
      <c r="F35" s="368">
        <f t="shared" si="9"/>
        <v>6.2426539206655471</v>
      </c>
      <c r="G35" s="368">
        <f t="shared" si="9"/>
        <v>0.4292819401380617</v>
      </c>
      <c r="H35" s="368">
        <f t="shared" si="9"/>
        <v>2.2673035797866588</v>
      </c>
      <c r="I35" s="368">
        <f t="shared" si="9"/>
        <v>12.474323174090921</v>
      </c>
      <c r="J35" s="368">
        <f t="shared" si="9"/>
        <v>6.6454304450637549</v>
      </c>
      <c r="K35" s="368">
        <f t="shared" si="9"/>
        <v>7.2727634052240715</v>
      </c>
      <c r="L35" s="368">
        <f t="shared" si="9"/>
        <v>5.8183273151824162</v>
      </c>
      <c r="M35" s="368">
        <f t="shared" si="9"/>
        <v>0.18745005872887482</v>
      </c>
      <c r="N35" s="365"/>
      <c r="O35" s="710">
        <f>(O30-O31)/O31*100</f>
        <v>2.8879632609971866</v>
      </c>
    </row>
    <row r="36" spans="1:15" ht="17.25" x14ac:dyDescent="0.25">
      <c r="A36" s="377" t="s">
        <v>513</v>
      </c>
      <c r="B36" s="368">
        <f>(B31-B32)/B32*100</f>
        <v>22.317897072868185</v>
      </c>
      <c r="C36" s="368">
        <f t="shared" si="9"/>
        <v>34.167074661645962</v>
      </c>
      <c r="D36" s="368">
        <f t="shared" si="9"/>
        <v>81.002297436559189</v>
      </c>
      <c r="E36" s="368">
        <f t="shared" si="9"/>
        <v>62.883405073692423</v>
      </c>
      <c r="F36" s="368">
        <f t="shared" si="9"/>
        <v>17.633785457322734</v>
      </c>
      <c r="G36" s="368">
        <f t="shared" si="9"/>
        <v>12.050388821663132</v>
      </c>
      <c r="H36" s="368">
        <f t="shared" si="9"/>
        <v>3.0382346969292962</v>
      </c>
      <c r="I36" s="368">
        <f t="shared" si="9"/>
        <v>9.2627022541271327</v>
      </c>
      <c r="J36" s="368">
        <f t="shared" si="9"/>
        <v>8.1844855067637479</v>
      </c>
      <c r="K36" s="368">
        <f t="shared" si="9"/>
        <v>4.5329242240951491</v>
      </c>
      <c r="L36" s="368">
        <f t="shared" si="9"/>
        <v>12.209374705835559</v>
      </c>
      <c r="M36" s="368">
        <f t="shared" si="9"/>
        <v>3.1037874714163194</v>
      </c>
      <c r="N36" s="365"/>
      <c r="O36" s="710">
        <f>(O31-O32)/O32*100</f>
        <v>19.199014095129666</v>
      </c>
    </row>
    <row r="37" spans="1:15" ht="17.25" x14ac:dyDescent="0.25">
      <c r="A37" s="377" t="s">
        <v>514</v>
      </c>
      <c r="B37" s="368">
        <f>(B32-B33)/B33*100</f>
        <v>2.8910496885476165</v>
      </c>
      <c r="C37" s="368">
        <f t="shared" si="9"/>
        <v>3.9119278711576118</v>
      </c>
      <c r="D37" s="368">
        <f t="shared" si="9"/>
        <v>-15.468170440005322</v>
      </c>
      <c r="E37" s="368">
        <f t="shared" si="9"/>
        <v>-8.2772976085997616</v>
      </c>
      <c r="F37" s="368">
        <f t="shared" si="9"/>
        <v>11.686321760066759</v>
      </c>
      <c r="G37" s="368">
        <f t="shared" si="9"/>
        <v>30.397342055873278</v>
      </c>
      <c r="H37" s="368">
        <f t="shared" si="9"/>
        <v>11.934141116291556</v>
      </c>
      <c r="I37" s="368">
        <f t="shared" si="9"/>
        <v>21.880257284152385</v>
      </c>
      <c r="J37" s="368">
        <f t="shared" si="9"/>
        <v>22.007813718555482</v>
      </c>
      <c r="K37" s="368">
        <f t="shared" si="9"/>
        <v>17.227923263504469</v>
      </c>
      <c r="L37" s="368">
        <f t="shared" si="9"/>
        <v>30.229149402984163</v>
      </c>
      <c r="M37" s="368">
        <f t="shared" si="9"/>
        <v>36.750953287029816</v>
      </c>
      <c r="N37" s="365"/>
      <c r="O37" s="710">
        <f>(O32-O33)/O33*100</f>
        <v>14.116431762521492</v>
      </c>
    </row>
    <row r="38" spans="1:15" ht="17.25" x14ac:dyDescent="0.25">
      <c r="A38" s="377" t="s">
        <v>366</v>
      </c>
      <c r="B38" s="675">
        <f>(B30-B33)/B33*100</f>
        <v>30.379400283812824</v>
      </c>
      <c r="C38" s="675">
        <f t="shared" ref="C38:M38" si="10">(C30-C33)/C33*100</f>
        <v>43.059649058534582</v>
      </c>
      <c r="D38" s="675">
        <f t="shared" si="10"/>
        <v>48.653817197675835</v>
      </c>
      <c r="E38" s="675">
        <f t="shared" si="10"/>
        <v>40.088379157426239</v>
      </c>
      <c r="F38" s="675">
        <f t="shared" si="10"/>
        <v>39.582499790854349</v>
      </c>
      <c r="G38" s="675">
        <f t="shared" si="10"/>
        <v>46.737955758005562</v>
      </c>
      <c r="H38" s="675">
        <f t="shared" si="10"/>
        <v>17.949956774907655</v>
      </c>
      <c r="I38" s="675">
        <f t="shared" si="10"/>
        <v>49.781676708380552</v>
      </c>
      <c r="J38" s="675">
        <f t="shared" si="10"/>
        <v>40.765063481847449</v>
      </c>
      <c r="K38" s="675">
        <f t="shared" si="10"/>
        <v>31.453949649706132</v>
      </c>
      <c r="L38" s="675">
        <f t="shared" si="10"/>
        <v>54.631596035139097</v>
      </c>
      <c r="M38" s="675">
        <f t="shared" si="10"/>
        <v>41.25970822524804</v>
      </c>
      <c r="N38" s="365"/>
      <c r="O38" s="710">
        <f t="shared" ref="O38" si="11">(O30-O33)/O33*100</f>
        <v>39.954032713468152</v>
      </c>
    </row>
    <row r="39" spans="1:15" ht="17.25" x14ac:dyDescent="0.25">
      <c r="O39" s="581"/>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31C2E-F5F4-4B0A-99D6-013530D48338}">
  <sheetPr>
    <tabColor rgb="FFFFC000"/>
  </sheetPr>
  <dimension ref="A1:I26"/>
  <sheetViews>
    <sheetView showGridLines="0" zoomScale="90" zoomScaleNormal="90" workbookViewId="0">
      <selection activeCell="A2" sqref="A2"/>
    </sheetView>
  </sheetViews>
  <sheetFormatPr defaultColWidth="9.140625" defaultRowHeight="15.75" x14ac:dyDescent="0.25"/>
  <cols>
    <col min="1" max="1" width="63.42578125" style="6" customWidth="1"/>
    <col min="2" max="2" width="9.5703125" style="6" customWidth="1"/>
    <col min="3" max="3" width="10.140625" style="6" customWidth="1"/>
    <col min="4" max="4" width="9.85546875" style="6" customWidth="1"/>
    <col min="5" max="5" width="10" style="6" customWidth="1"/>
    <col min="6" max="6" width="9.5703125" style="6" customWidth="1"/>
    <col min="7" max="7" width="2" style="6" customWidth="1"/>
    <col min="8" max="8" width="13.42578125" style="6" customWidth="1"/>
    <col min="9" max="9" width="14.42578125" style="6" customWidth="1"/>
    <col min="10" max="16384" width="9.140625" style="6"/>
  </cols>
  <sheetData>
    <row r="1" spans="1:9" ht="21" x14ac:dyDescent="0.35">
      <c r="A1" s="212" t="str">
        <f>'Indice-Index'!A34</f>
        <v>3.8   Trend storico dei volumi  - Volumes  trend</v>
      </c>
      <c r="B1" s="99"/>
      <c r="C1" s="100"/>
      <c r="D1" s="100"/>
      <c r="E1" s="100"/>
      <c r="F1" s="100"/>
      <c r="G1" s="100"/>
      <c r="H1" s="100"/>
      <c r="I1" s="100"/>
    </row>
    <row r="4" spans="1:9" x14ac:dyDescent="0.25">
      <c r="A4" s="950" t="s">
        <v>254</v>
      </c>
      <c r="B4" s="228">
        <f>+'3.4'!B4</f>
        <v>2018</v>
      </c>
      <c r="C4" s="228">
        <f>+'3.4'!C4</f>
        <v>2018</v>
      </c>
      <c r="D4" s="228">
        <f>+'3.4'!D4</f>
        <v>2020</v>
      </c>
      <c r="E4" s="228">
        <f>+'3.4'!E4</f>
        <v>2021</v>
      </c>
      <c r="F4" s="228">
        <f>+'3.4'!F4</f>
        <v>2022</v>
      </c>
      <c r="G4" s="13"/>
      <c r="H4" s="338" t="s">
        <v>110</v>
      </c>
      <c r="I4" s="338" t="s">
        <v>110</v>
      </c>
    </row>
    <row r="5" spans="1:9" x14ac:dyDescent="0.25">
      <c r="A5" s="951"/>
      <c r="B5" s="74" t="s">
        <v>105</v>
      </c>
      <c r="C5" s="75"/>
      <c r="D5" s="74"/>
      <c r="E5" s="74" t="s">
        <v>106</v>
      </c>
      <c r="F5" s="74" t="s">
        <v>107</v>
      </c>
      <c r="G5" s="75"/>
      <c r="H5" s="340" t="s">
        <v>109</v>
      </c>
      <c r="I5" s="340" t="s">
        <v>108</v>
      </c>
    </row>
    <row r="6" spans="1:9" x14ac:dyDescent="0.25">
      <c r="B6" s="13"/>
      <c r="C6" s="13"/>
      <c r="D6" s="13"/>
      <c r="E6" s="13"/>
      <c r="F6" s="13"/>
      <c r="H6" s="13"/>
      <c r="I6" s="13"/>
    </row>
    <row r="7" spans="1:9" x14ac:dyDescent="0.25">
      <c r="A7" s="268" t="s">
        <v>158</v>
      </c>
      <c r="B7" s="586">
        <f>B9+B8</f>
        <v>3164.5450996261889</v>
      </c>
      <c r="C7" s="586">
        <f>C9+C8</f>
        <v>2864.5420154212743</v>
      </c>
      <c r="D7" s="586">
        <f>D9+D8</f>
        <v>2313.5868917763655</v>
      </c>
      <c r="E7" s="586">
        <f>E9+E8</f>
        <v>2301.2023214993396</v>
      </c>
      <c r="F7" s="586">
        <f>F9+F8</f>
        <v>2127.9679431617142</v>
      </c>
      <c r="G7" s="165"/>
      <c r="H7" s="269">
        <f>(F7-B7)/B7*100</f>
        <v>-32.755960930590625</v>
      </c>
      <c r="I7" s="269">
        <f>(F7-E7)/E7*100</f>
        <v>-7.5279942454062549</v>
      </c>
    </row>
    <row r="8" spans="1:9" x14ac:dyDescent="0.25">
      <c r="A8" s="6" t="s">
        <v>155</v>
      </c>
      <c r="B8" s="134">
        <v>1268.5487629781783</v>
      </c>
      <c r="C8" s="134">
        <v>1041.559299822374</v>
      </c>
      <c r="D8" s="134">
        <v>817.3169891729649</v>
      </c>
      <c r="E8" s="134">
        <v>775.45200965055881</v>
      </c>
      <c r="F8" s="134">
        <v>685.5480781543539</v>
      </c>
      <c r="H8" s="41">
        <f t="shared" ref="H8:H13" si="0">(F8-B8)/B8*100</f>
        <v>-45.958082325121715</v>
      </c>
      <c r="I8" s="41">
        <f t="shared" ref="I8:I13" si="1">(F8-E8)/E8*100</f>
        <v>-11.593745373968174</v>
      </c>
    </row>
    <row r="9" spans="1:9" x14ac:dyDescent="0.25">
      <c r="A9" s="176" t="s">
        <v>156</v>
      </c>
      <c r="B9" s="585">
        <v>1895.9963366480106</v>
      </c>
      <c r="C9" s="585">
        <v>1822.9827155989005</v>
      </c>
      <c r="D9" s="585">
        <v>1496.2699026034006</v>
      </c>
      <c r="E9" s="585">
        <v>1525.7503118487807</v>
      </c>
      <c r="F9" s="585">
        <v>1442.4198650073602</v>
      </c>
      <c r="H9" s="261">
        <f t="shared" si="0"/>
        <v>-23.922855908178704</v>
      </c>
      <c r="I9" s="261">
        <f t="shared" si="1"/>
        <v>-5.4616044443371248</v>
      </c>
    </row>
    <row r="10" spans="1:9" ht="5.25" customHeight="1" x14ac:dyDescent="0.25">
      <c r="A10" s="266"/>
      <c r="B10" s="270"/>
      <c r="C10" s="270"/>
      <c r="D10" s="270"/>
      <c r="E10" s="270"/>
      <c r="F10" s="270"/>
      <c r="G10" s="165"/>
      <c r="H10" s="267"/>
      <c r="I10" s="267"/>
    </row>
    <row r="11" spans="1:9" x14ac:dyDescent="0.25">
      <c r="A11" s="268" t="s">
        <v>149</v>
      </c>
      <c r="B11" s="586">
        <f>+B13+B12</f>
        <v>515.2343576556525</v>
      </c>
      <c r="C11" s="586">
        <f>+C13+C12</f>
        <v>597.34362564229775</v>
      </c>
      <c r="D11" s="586">
        <f>+D13+D12</f>
        <v>815.76442249381341</v>
      </c>
      <c r="E11" s="586">
        <f>+E13+E12</f>
        <v>929.16841074646402</v>
      </c>
      <c r="F11" s="586">
        <f>+F13+F12</f>
        <v>961.33098661799454</v>
      </c>
      <c r="G11" s="165"/>
      <c r="H11" s="269">
        <f>(F11-B11)/B11*100</f>
        <v>86.581304669220557</v>
      </c>
      <c r="I11" s="269">
        <f>(F11-E11)/E11*100</f>
        <v>3.4614366458812502</v>
      </c>
    </row>
    <row r="12" spans="1:9" x14ac:dyDescent="0.25">
      <c r="A12" s="6" t="s">
        <v>167</v>
      </c>
      <c r="B12" s="134">
        <v>430.34101888252974</v>
      </c>
      <c r="C12" s="134">
        <v>510.17137276316481</v>
      </c>
      <c r="D12" s="134">
        <v>716.28655802114497</v>
      </c>
      <c r="E12" s="134">
        <v>810.59177705215404</v>
      </c>
      <c r="F12" s="134">
        <v>839.32990330646567</v>
      </c>
      <c r="H12" s="41">
        <f t="shared" si="0"/>
        <v>95.038322278912872</v>
      </c>
      <c r="I12" s="41">
        <f t="shared" si="1"/>
        <v>3.5453266450373317</v>
      </c>
    </row>
    <row r="13" spans="1:9" x14ac:dyDescent="0.25">
      <c r="A13" s="176" t="s">
        <v>166</v>
      </c>
      <c r="B13" s="585">
        <v>84.893338773122736</v>
      </c>
      <c r="C13" s="585">
        <v>87.172252879132913</v>
      </c>
      <c r="D13" s="585">
        <v>99.477864472668401</v>
      </c>
      <c r="E13" s="585">
        <v>118.57663369430999</v>
      </c>
      <c r="F13" s="585">
        <v>122.00108331152884</v>
      </c>
      <c r="H13" s="261">
        <f t="shared" si="0"/>
        <v>43.711020292860056</v>
      </c>
      <c r="I13" s="261">
        <f t="shared" si="1"/>
        <v>2.8879632609971626</v>
      </c>
    </row>
    <row r="14" spans="1:9" x14ac:dyDescent="0.25">
      <c r="B14" s="13"/>
      <c r="C14" s="13"/>
      <c r="D14" s="13"/>
      <c r="E14" s="13"/>
      <c r="F14" s="13"/>
      <c r="H14" s="13"/>
      <c r="I14" s="13"/>
    </row>
    <row r="15" spans="1:9" x14ac:dyDescent="0.25">
      <c r="A15" s="5"/>
      <c r="B15" s="89"/>
      <c r="C15" s="89"/>
      <c r="D15" s="89"/>
      <c r="E15" s="89"/>
      <c r="F15" s="89"/>
      <c r="H15" s="41"/>
      <c r="I15" s="41"/>
    </row>
    <row r="16" spans="1:9" x14ac:dyDescent="0.25">
      <c r="A16" s="951" t="s">
        <v>101</v>
      </c>
      <c r="B16" s="337" t="str">
        <f>+'3.4'!B18</f>
        <v>4T18</v>
      </c>
      <c r="C16" s="337" t="str">
        <f>+'3.4'!C18</f>
        <v>1T19</v>
      </c>
      <c r="D16" s="337" t="str">
        <f>+'3.4'!D18</f>
        <v>2T19</v>
      </c>
      <c r="E16" s="337" t="str">
        <f>+'3.4'!E18</f>
        <v>3T19</v>
      </c>
      <c r="F16" s="337" t="str">
        <f>+'3.4'!F18</f>
        <v>4T19</v>
      </c>
      <c r="G16" s="24"/>
      <c r="H16" s="338" t="s">
        <v>110</v>
      </c>
      <c r="I16" s="338" t="s">
        <v>110</v>
      </c>
    </row>
    <row r="17" spans="1:9" x14ac:dyDescent="0.25">
      <c r="A17" s="951"/>
      <c r="B17" s="337" t="str">
        <f>+'3.4'!B19</f>
        <v>4Q18</v>
      </c>
      <c r="C17" s="337" t="str">
        <f>+'3.4'!C19</f>
        <v>4Q19</v>
      </c>
      <c r="D17" s="337" t="str">
        <f>+'3.4'!D19</f>
        <v>4Q20</v>
      </c>
      <c r="E17" s="337" t="str">
        <f>+'3.4'!E19</f>
        <v>4Q21</v>
      </c>
      <c r="F17" s="337" t="str">
        <f>+'3.4'!F19</f>
        <v>4Q22</v>
      </c>
      <c r="G17" s="24"/>
      <c r="H17" s="340" t="s">
        <v>109</v>
      </c>
      <c r="I17" s="340" t="s">
        <v>108</v>
      </c>
    </row>
    <row r="18" spans="1:9" x14ac:dyDescent="0.25">
      <c r="B18" s="338" t="s">
        <v>105</v>
      </c>
      <c r="C18" s="339"/>
      <c r="D18" s="338"/>
      <c r="E18" s="338" t="s">
        <v>106</v>
      </c>
      <c r="F18" s="338" t="s">
        <v>107</v>
      </c>
      <c r="G18" s="24"/>
      <c r="H18" s="13"/>
      <c r="I18" s="13"/>
    </row>
    <row r="19" spans="1:9" x14ac:dyDescent="0.25">
      <c r="B19" s="74"/>
      <c r="C19" s="75"/>
      <c r="D19" s="74"/>
      <c r="E19" s="74"/>
      <c r="F19" s="74"/>
      <c r="H19" s="13"/>
      <c r="I19" s="13"/>
    </row>
    <row r="20" spans="1:9" x14ac:dyDescent="0.25">
      <c r="A20" s="268" t="s">
        <v>158</v>
      </c>
      <c r="B20" s="586">
        <f>B22+B21</f>
        <v>833.43115528588487</v>
      </c>
      <c r="C20" s="586">
        <f>C22+C21</f>
        <v>702.17575560620685</v>
      </c>
      <c r="D20" s="586">
        <f>D22+D21</f>
        <v>612.86138987916001</v>
      </c>
      <c r="E20" s="586">
        <f>E22+E21</f>
        <v>603.35783970619991</v>
      </c>
      <c r="F20" s="586">
        <f>F22+F21</f>
        <v>533.10046360448848</v>
      </c>
      <c r="G20" s="165"/>
      <c r="H20" s="269">
        <f>(F20-B20)/B20*100</f>
        <v>-36.035452931727335</v>
      </c>
      <c r="I20" s="269">
        <f>(F20-E20)/E20*100</f>
        <v>-11.644395991593095</v>
      </c>
    </row>
    <row r="21" spans="1:9" x14ac:dyDescent="0.25">
      <c r="A21" s="6" t="s">
        <v>155</v>
      </c>
      <c r="B21" s="134">
        <v>368.71258222283888</v>
      </c>
      <c r="C21" s="134">
        <v>260.63111378471757</v>
      </c>
      <c r="D21" s="134">
        <v>231.86307636404314</v>
      </c>
      <c r="E21" s="134">
        <v>222.07672878163839</v>
      </c>
      <c r="F21" s="134">
        <v>189.99637159452104</v>
      </c>
      <c r="H21" s="41">
        <f t="shared" ref="H21:H26" si="2">(F21-B21)/B21*100</f>
        <v>-48.470331430216042</v>
      </c>
      <c r="I21" s="41">
        <f t="shared" ref="I21:I26" si="3">(F21-E21)/E21*100</f>
        <v>-14.44561857656911</v>
      </c>
    </row>
    <row r="22" spans="1:9" x14ac:dyDescent="0.25">
      <c r="A22" s="176" t="s">
        <v>156</v>
      </c>
      <c r="B22" s="585">
        <v>464.71857306304599</v>
      </c>
      <c r="C22" s="585">
        <v>441.54464182148934</v>
      </c>
      <c r="D22" s="585">
        <v>380.99831351511693</v>
      </c>
      <c r="E22" s="585">
        <v>381.28111092456152</v>
      </c>
      <c r="F22" s="585">
        <v>343.10409200996747</v>
      </c>
      <c r="H22" s="261">
        <f t="shared" si="2"/>
        <v>-26.169490117749117</v>
      </c>
      <c r="I22" s="261">
        <f t="shared" si="3"/>
        <v>-10.012827234483055</v>
      </c>
    </row>
    <row r="23" spans="1:9" x14ac:dyDescent="0.25">
      <c r="B23" s="13"/>
      <c r="C23" s="13"/>
      <c r="D23" s="13"/>
      <c r="E23" s="13"/>
      <c r="F23" s="13"/>
      <c r="H23" s="13"/>
      <c r="I23" s="13"/>
    </row>
    <row r="24" spans="1:9" x14ac:dyDescent="0.25">
      <c r="A24" s="268" t="s">
        <v>149</v>
      </c>
      <c r="B24" s="586">
        <f>+B26+B25</f>
        <v>147.85638944338615</v>
      </c>
      <c r="C24" s="586">
        <f>+C26+C25</f>
        <v>170.11010712078831</v>
      </c>
      <c r="D24" s="586">
        <f>+D26+D25</f>
        <v>272.09629607675839</v>
      </c>
      <c r="E24" s="586">
        <f>+E26+E25</f>
        <v>255.12060487970274</v>
      </c>
      <c r="F24" s="586">
        <f>+F26+F25</f>
        <v>280.43874247625808</v>
      </c>
      <c r="G24" s="165"/>
      <c r="H24" s="269">
        <f>(F24-B24)/B24*100</f>
        <v>89.669681189961295</v>
      </c>
      <c r="I24" s="269">
        <f>(F24-E24)/E24*100</f>
        <v>9.9239877580619673</v>
      </c>
    </row>
    <row r="25" spans="1:9" x14ac:dyDescent="0.25">
      <c r="A25" s="6" t="s">
        <v>167</v>
      </c>
      <c r="B25" s="134">
        <v>124.57911545373385</v>
      </c>
      <c r="C25" s="134">
        <v>146.02116387560221</v>
      </c>
      <c r="D25" s="134">
        <v>241.1724585093838</v>
      </c>
      <c r="E25" s="134">
        <v>222.19030075596029</v>
      </c>
      <c r="F25" s="134">
        <v>246.13733585833921</v>
      </c>
      <c r="H25" s="41">
        <f>(F25-B25)/B25*100</f>
        <v>97.575119201861412</v>
      </c>
      <c r="I25" s="41">
        <f t="shared" si="3"/>
        <v>10.777713978019598</v>
      </c>
    </row>
    <row r="26" spans="1:9" x14ac:dyDescent="0.25">
      <c r="A26" s="176" t="s">
        <v>166</v>
      </c>
      <c r="B26" s="585">
        <v>23.277273989652315</v>
      </c>
      <c r="C26" s="585">
        <v>24.088943245186105</v>
      </c>
      <c r="D26" s="585">
        <v>30.92383756737458</v>
      </c>
      <c r="E26" s="585">
        <v>32.930304123742445</v>
      </c>
      <c r="F26" s="585">
        <v>34.30140661791885</v>
      </c>
      <c r="H26" s="261">
        <f t="shared" si="2"/>
        <v>47.360067304991155</v>
      </c>
      <c r="I26" s="261">
        <f t="shared" si="3"/>
        <v>4.1636496554183138</v>
      </c>
    </row>
  </sheetData>
  <mergeCells count="2">
    <mergeCell ref="A4:A5"/>
    <mergeCell ref="A16:A17"/>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89EA2-08B3-4EA8-8920-F383E2A46566}">
  <sheetPr>
    <tabColor rgb="FFFFC000"/>
  </sheetPr>
  <dimension ref="A1:K25"/>
  <sheetViews>
    <sheetView showGridLines="0" zoomScale="90" zoomScaleNormal="90" workbookViewId="0">
      <selection activeCell="A2" sqref="A2"/>
    </sheetView>
  </sheetViews>
  <sheetFormatPr defaultColWidth="9.140625" defaultRowHeight="15.75" x14ac:dyDescent="0.25"/>
  <cols>
    <col min="1" max="1" width="30.5703125" style="6" customWidth="1"/>
    <col min="2" max="2" width="10.85546875" style="6" customWidth="1"/>
    <col min="3" max="3" width="24.5703125" style="6" customWidth="1"/>
    <col min="4" max="4" width="2.140625" style="6" customWidth="1"/>
    <col min="5" max="5" width="31.5703125" style="6" customWidth="1"/>
    <col min="6" max="6" width="8.7109375" style="6" customWidth="1"/>
    <col min="7" max="7" width="24.85546875" style="6" customWidth="1"/>
    <col min="8" max="8" width="2.85546875" style="6" customWidth="1"/>
    <col min="9" max="9" width="23.42578125" style="6" customWidth="1"/>
    <col min="10" max="10" width="8.5703125" style="6" customWidth="1"/>
    <col min="11" max="11" width="24.85546875" style="6" customWidth="1"/>
    <col min="12" max="16384" width="9.140625" style="6"/>
  </cols>
  <sheetData>
    <row r="1" spans="1:11" ht="21" x14ac:dyDescent="0.35">
      <c r="A1" s="212" t="str">
        <f>'Indice-Index'!A35</f>
        <v>3.9   Il quadro concorrenziale - The competitive framework</v>
      </c>
      <c r="B1" s="100"/>
      <c r="C1" s="100"/>
      <c r="D1" s="100"/>
      <c r="E1" s="100"/>
      <c r="F1" s="100"/>
      <c r="G1" s="100"/>
      <c r="H1" s="100"/>
      <c r="I1" s="100"/>
      <c r="J1" s="100"/>
      <c r="K1" s="100"/>
    </row>
    <row r="2" spans="1:11" ht="16.5" customHeight="1" x14ac:dyDescent="0.25"/>
    <row r="3" spans="1:11" ht="16.5" customHeight="1" x14ac:dyDescent="0.25"/>
    <row r="4" spans="1:11" ht="18.75" x14ac:dyDescent="0.3">
      <c r="A4" s="46" t="s">
        <v>257</v>
      </c>
      <c r="D4" s="238"/>
    </row>
    <row r="5" spans="1:11" ht="18.75" x14ac:dyDescent="0.3">
      <c r="A5" s="46"/>
      <c r="D5" s="238"/>
    </row>
    <row r="6" spans="1:11" x14ac:dyDescent="0.25">
      <c r="A6" s="263" t="s">
        <v>150</v>
      </c>
      <c r="B6" s="35">
        <f>'3.1'!C4</f>
        <v>2022</v>
      </c>
      <c r="C6" s="144" t="s">
        <v>540</v>
      </c>
      <c r="E6" s="263" t="s">
        <v>865</v>
      </c>
      <c r="F6" s="35">
        <f>+B6</f>
        <v>2022</v>
      </c>
      <c r="G6" s="34" t="str">
        <f>+C6</f>
        <v>Diff/chg. vs 2021 (p.p.)</v>
      </c>
      <c r="I6" s="263" t="s">
        <v>369</v>
      </c>
      <c r="J6" s="35">
        <f>+F6</f>
        <v>2022</v>
      </c>
      <c r="K6" s="34" t="str">
        <f>+G6</f>
        <v>Diff/chg. vs 2021 (p.p.)</v>
      </c>
    </row>
    <row r="7" spans="1:11" x14ac:dyDescent="0.25">
      <c r="A7" s="271" t="s">
        <v>168</v>
      </c>
      <c r="B7" s="48"/>
      <c r="C7" s="104"/>
      <c r="E7" s="271" t="s">
        <v>866</v>
      </c>
      <c r="F7" s="34"/>
      <c r="G7" s="34"/>
      <c r="I7" s="271" t="s">
        <v>370</v>
      </c>
      <c r="J7" s="34"/>
      <c r="K7" s="34"/>
    </row>
    <row r="8" spans="1:11" x14ac:dyDescent="0.25">
      <c r="A8" s="610" t="s">
        <v>122</v>
      </c>
      <c r="B8" s="907">
        <v>33.821021570946648</v>
      </c>
      <c r="C8" s="907">
        <v>-2.0871794101431149</v>
      </c>
      <c r="E8" s="610" t="s">
        <v>122</v>
      </c>
      <c r="F8" s="908">
        <v>96.196873041088992</v>
      </c>
      <c r="G8" s="908">
        <v>-0.84986634993063603</v>
      </c>
      <c r="I8" s="610" t="s">
        <v>137</v>
      </c>
      <c r="J8" s="908">
        <v>19.644475966514722</v>
      </c>
      <c r="K8" s="908">
        <v>1.8918309718880479</v>
      </c>
    </row>
    <row r="9" spans="1:11" x14ac:dyDescent="0.25">
      <c r="A9" s="610" t="s">
        <v>137</v>
      </c>
      <c r="B9" s="907">
        <v>15.299797655298509</v>
      </c>
      <c r="C9" s="907">
        <v>1.6864933844270347</v>
      </c>
      <c r="E9" s="610" t="s">
        <v>61</v>
      </c>
      <c r="F9" s="908">
        <v>2.1178357698889561</v>
      </c>
      <c r="G9" s="908">
        <v>0.47933747781954361</v>
      </c>
      <c r="I9" s="610" t="s">
        <v>60</v>
      </c>
      <c r="J9" s="908">
        <v>17.381750162612221</v>
      </c>
      <c r="K9" s="908">
        <v>0.10385273932291028</v>
      </c>
    </row>
    <row r="10" spans="1:11" x14ac:dyDescent="0.25">
      <c r="A10" s="610" t="s">
        <v>60</v>
      </c>
      <c r="B10" s="907">
        <v>13.53750850041641</v>
      </c>
      <c r="C10" s="907">
        <v>0.28825607322394475</v>
      </c>
      <c r="E10" s="610" t="s">
        <v>350</v>
      </c>
      <c r="F10" s="908">
        <v>1.6852911890220492</v>
      </c>
      <c r="G10" s="908">
        <v>0.37052887211108687</v>
      </c>
      <c r="I10" s="610" t="s">
        <v>122</v>
      </c>
      <c r="J10" s="908">
        <v>16.108172346949264</v>
      </c>
      <c r="K10" s="908">
        <v>-1.2098879309316608</v>
      </c>
    </row>
    <row r="11" spans="1:11" x14ac:dyDescent="0.25">
      <c r="A11" s="610" t="s">
        <v>58</v>
      </c>
      <c r="B11" s="907">
        <v>10.422040372783076</v>
      </c>
      <c r="C11" s="907">
        <v>0.59178890589324951</v>
      </c>
      <c r="E11" s="602" t="s">
        <v>80</v>
      </c>
      <c r="F11" s="609">
        <f>SUM(F8:F10)</f>
        <v>100</v>
      </c>
      <c r="G11" s="609">
        <f>SUM(G8:G10)</f>
        <v>-5.5511151231257827E-15</v>
      </c>
      <c r="I11" s="610" t="s">
        <v>58</v>
      </c>
      <c r="J11" s="908">
        <v>13.381583615537609</v>
      </c>
      <c r="K11" s="908">
        <v>0.56228853278460278</v>
      </c>
    </row>
    <row r="12" spans="1:11" x14ac:dyDescent="0.25">
      <c r="A12" s="610" t="s">
        <v>123</v>
      </c>
      <c r="B12" s="907">
        <v>10.073349532335536</v>
      </c>
      <c r="C12" s="907">
        <v>5.7620785236212058E-2</v>
      </c>
      <c r="I12" s="610" t="s">
        <v>123</v>
      </c>
      <c r="J12" s="908">
        <v>12.933875156299043</v>
      </c>
      <c r="K12" s="908">
        <v>-0.12729451065565023</v>
      </c>
    </row>
    <row r="13" spans="1:11" x14ac:dyDescent="0.25">
      <c r="A13" s="610" t="s">
        <v>59</v>
      </c>
      <c r="B13" s="907">
        <v>9.4643809658694007</v>
      </c>
      <c r="C13" s="907">
        <v>-1.2112274931657332</v>
      </c>
      <c r="I13" s="610" t="s">
        <v>59</v>
      </c>
      <c r="J13" s="908">
        <v>12.151977994138601</v>
      </c>
      <c r="K13" s="908">
        <v>-1.7697182600472932</v>
      </c>
    </row>
    <row r="14" spans="1:11" x14ac:dyDescent="0.25">
      <c r="A14" s="610" t="s">
        <v>102</v>
      </c>
      <c r="B14" s="907">
        <v>6.4840108382697164</v>
      </c>
      <c r="C14" s="907">
        <v>0.52399205111848612</v>
      </c>
      <c r="I14" s="610" t="s">
        <v>102</v>
      </c>
      <c r="J14" s="908">
        <v>8.3252731799952162</v>
      </c>
      <c r="K14" s="908">
        <v>0.55301630654858247</v>
      </c>
    </row>
    <row r="15" spans="1:11" x14ac:dyDescent="0.25">
      <c r="A15" s="610" t="s">
        <v>62</v>
      </c>
      <c r="B15" s="907">
        <v>0.89789056408070345</v>
      </c>
      <c r="C15" s="907">
        <v>0.15025570340991179</v>
      </c>
      <c r="I15" s="177" t="s">
        <v>62</v>
      </c>
      <c r="J15" s="286">
        <v>7.2891577953333203E-2</v>
      </c>
      <c r="K15" s="286">
        <v>-4.0878489095097365E-3</v>
      </c>
    </row>
    <row r="16" spans="1:11" x14ac:dyDescent="0.25">
      <c r="A16" s="602" t="s">
        <v>80</v>
      </c>
      <c r="B16" s="909">
        <f>SUM(B8:B15)</f>
        <v>99.999999999999986</v>
      </c>
      <c r="C16" s="609">
        <f>SUM(C8:C15)</f>
        <v>-9.2148511043887993E-15</v>
      </c>
      <c r="I16" s="610" t="s">
        <v>125</v>
      </c>
      <c r="J16" s="910">
        <f>SUM(J8:J15)</f>
        <v>100</v>
      </c>
      <c r="K16" s="910">
        <f>SUM(K8:K15)</f>
        <v>2.9545810242836978E-14</v>
      </c>
    </row>
    <row r="17" spans="2:10" ht="14.1" customHeight="1" x14ac:dyDescent="0.25"/>
    <row r="19" spans="2:10" x14ac:dyDescent="0.25">
      <c r="J19" s="7"/>
    </row>
    <row r="20" spans="2:10" x14ac:dyDescent="0.25">
      <c r="J20" s="7"/>
    </row>
    <row r="25" spans="2:10" ht="9.75" customHeight="1" x14ac:dyDescent="0.25">
      <c r="B25" s="13"/>
      <c r="C25" s="13"/>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A7D25-1384-48BE-98FE-C7F8FEB021C3}">
  <sheetPr>
    <tabColor rgb="FFFFC000"/>
  </sheetPr>
  <dimension ref="A1:I19"/>
  <sheetViews>
    <sheetView showGridLines="0" zoomScale="90" zoomScaleNormal="90" workbookViewId="0">
      <selection activeCell="A2" sqref="A2"/>
    </sheetView>
  </sheetViews>
  <sheetFormatPr defaultRowHeight="15" x14ac:dyDescent="0.25"/>
  <cols>
    <col min="1" max="1" width="59.42578125" customWidth="1"/>
    <col min="2" max="6" width="11.140625" customWidth="1"/>
    <col min="7" max="7" width="1" customWidth="1"/>
    <col min="8" max="9" width="11" customWidth="1"/>
  </cols>
  <sheetData>
    <row r="1" spans="1:9" ht="21" x14ac:dyDescent="0.35">
      <c r="A1" s="215" t="str">
        <f>'Indice-Index'!A36</f>
        <v>3.10 Trend storico dei ricavi unitari (media ultimi 12 mesi) - Revenues per unit trend (avg last 12 months )</v>
      </c>
      <c r="B1" s="101"/>
      <c r="C1" s="101"/>
      <c r="D1" s="101"/>
      <c r="E1" s="101"/>
      <c r="F1" s="101"/>
      <c r="G1" s="101"/>
      <c r="H1" s="101"/>
      <c r="I1" s="101"/>
    </row>
    <row r="4" spans="1:9" ht="15.75" x14ac:dyDescent="0.25">
      <c r="A4" s="5" t="s">
        <v>87</v>
      </c>
      <c r="B4" s="189">
        <f>+'3.8'!B4</f>
        <v>2018</v>
      </c>
      <c r="C4" s="189">
        <f>+'3.8'!C4</f>
        <v>2018</v>
      </c>
      <c r="D4" s="189">
        <f>+'3.8'!D4</f>
        <v>2020</v>
      </c>
      <c r="E4" s="189">
        <f>+'3.8'!E4</f>
        <v>2021</v>
      </c>
      <c r="F4" s="189">
        <f>+'3.8'!F4</f>
        <v>2022</v>
      </c>
      <c r="G4" s="52"/>
      <c r="H4" s="171" t="s">
        <v>110</v>
      </c>
      <c r="I4" s="171" t="s">
        <v>110</v>
      </c>
    </row>
    <row r="5" spans="1:9" x14ac:dyDescent="0.25">
      <c r="B5" s="338" t="s">
        <v>105</v>
      </c>
      <c r="C5" s="52"/>
      <c r="D5" s="338"/>
      <c r="E5" s="338" t="s">
        <v>106</v>
      </c>
      <c r="F5" s="338" t="s">
        <v>107</v>
      </c>
      <c r="G5" s="52"/>
      <c r="H5" s="340" t="s">
        <v>109</v>
      </c>
      <c r="I5" s="340" t="s">
        <v>108</v>
      </c>
    </row>
    <row r="6" spans="1:9" x14ac:dyDescent="0.25">
      <c r="C6" s="74"/>
      <c r="D6" s="74"/>
      <c r="E6" s="74"/>
      <c r="F6" s="74"/>
    </row>
    <row r="7" spans="1:9" ht="15.75" x14ac:dyDescent="0.25">
      <c r="A7" s="264" t="s">
        <v>169</v>
      </c>
      <c r="C7" s="75"/>
      <c r="D7" s="75"/>
      <c r="E7" s="75"/>
      <c r="F7" s="75"/>
    </row>
    <row r="8" spans="1:9" ht="15.75" x14ac:dyDescent="0.25">
      <c r="A8" s="259" t="s">
        <v>97</v>
      </c>
      <c r="B8" s="521">
        <v>0.78027637224415869</v>
      </c>
      <c r="C8" s="521">
        <v>0.81636278307809418</v>
      </c>
      <c r="D8" s="521">
        <v>0.7567777200372755</v>
      </c>
      <c r="E8" s="521">
        <v>0.78240483331901378</v>
      </c>
      <c r="F8" s="521">
        <v>0.81973749354994352</v>
      </c>
      <c r="G8" s="76"/>
      <c r="H8" s="260">
        <f>(F8-B8)/B8*100</f>
        <v>5.057326187167555</v>
      </c>
      <c r="I8" s="260">
        <f>(F8-E8)/E8*100</f>
        <v>4.7715273016095887</v>
      </c>
    </row>
    <row r="9" spans="1:9" ht="15.75" x14ac:dyDescent="0.25">
      <c r="A9" s="277" t="s">
        <v>152</v>
      </c>
      <c r="B9" s="522">
        <v>1.2750454882386715</v>
      </c>
      <c r="C9" s="522">
        <v>1.4311327750359062</v>
      </c>
      <c r="D9" s="522">
        <v>1.3053035314534973</v>
      </c>
      <c r="E9" s="522">
        <v>1.353040216988036</v>
      </c>
      <c r="F9" s="522">
        <v>1.4073956345549752</v>
      </c>
      <c r="G9" s="76"/>
      <c r="H9" s="128">
        <f>(F9-B9)/B9*100</f>
        <v>10.380033303684733</v>
      </c>
      <c r="I9" s="128">
        <f>(F9-E9)/E9*100</f>
        <v>4.0172802614794563</v>
      </c>
    </row>
    <row r="10" spans="1:9" ht="15.75" x14ac:dyDescent="0.25">
      <c r="A10" s="252" t="s">
        <v>153</v>
      </c>
      <c r="B10" s="523">
        <v>0.44924263661771369</v>
      </c>
      <c r="C10" s="523">
        <v>0.46511458039558962</v>
      </c>
      <c r="D10" s="523">
        <v>0.45715299064164922</v>
      </c>
      <c r="E10" s="523">
        <v>0.49238335889593154</v>
      </c>
      <c r="F10" s="523">
        <v>0.5404374652078463</v>
      </c>
      <c r="G10" s="76"/>
      <c r="H10" s="275">
        <f>(F10-B10)/B10*100</f>
        <v>20.299682433690176</v>
      </c>
      <c r="I10" s="275">
        <f>(F10-E10)/E10*100</f>
        <v>9.7594903328305431</v>
      </c>
    </row>
    <row r="11" spans="1:9" ht="15.75" x14ac:dyDescent="0.25">
      <c r="A11" s="6"/>
      <c r="B11" s="13"/>
      <c r="C11" s="13"/>
      <c r="D11" s="13"/>
      <c r="E11" s="13"/>
      <c r="F11" s="13"/>
      <c r="H11" s="75"/>
      <c r="I11" s="75"/>
    </row>
    <row r="12" spans="1:9" ht="15.75" x14ac:dyDescent="0.25">
      <c r="A12" s="264" t="s">
        <v>151</v>
      </c>
      <c r="B12" s="13"/>
      <c r="C12" s="13"/>
      <c r="D12" s="13"/>
      <c r="E12" s="13"/>
      <c r="F12" s="13"/>
      <c r="H12" s="75"/>
      <c r="I12" s="75"/>
    </row>
    <row r="13" spans="1:9" ht="15.75" x14ac:dyDescent="0.25">
      <c r="A13" s="725" t="s">
        <v>97</v>
      </c>
      <c r="B13" s="851">
        <v>7.501456297996377</v>
      </c>
      <c r="C13" s="851">
        <v>7.0752374988076117</v>
      </c>
      <c r="D13" s="851">
        <v>6.2399646421124073</v>
      </c>
      <c r="E13" s="851">
        <v>6.3727116327593478</v>
      </c>
      <c r="F13" s="851">
        <v>6.3899138184401618</v>
      </c>
      <c r="G13" s="76"/>
      <c r="H13" s="609">
        <f>(F13-B13)/B13*100</f>
        <v>-14.81768919793755</v>
      </c>
      <c r="I13" s="609">
        <f>(F13-E13)/E13*100</f>
        <v>0.2699351025454379</v>
      </c>
    </row>
    <row r="14" spans="1:9" ht="15.75" x14ac:dyDescent="0.25">
      <c r="A14" s="273" t="s">
        <v>175</v>
      </c>
      <c r="B14" s="521">
        <v>17.020919916528488</v>
      </c>
      <c r="C14" s="521">
        <v>17.173965545730795</v>
      </c>
      <c r="D14" s="521">
        <v>14.984684049337078</v>
      </c>
      <c r="E14" s="521">
        <v>15.108163930473964</v>
      </c>
      <c r="F14" s="521">
        <v>15.155348492153195</v>
      </c>
      <c r="G14" s="6"/>
      <c r="H14" s="260">
        <f>(F14-B14)/B14*100</f>
        <v>-10.960461793628994</v>
      </c>
      <c r="I14" s="260">
        <f>(F14-E14)/E14*100</f>
        <v>0.31231168722002706</v>
      </c>
    </row>
    <row r="15" spans="1:9" ht="15.75" x14ac:dyDescent="0.25">
      <c r="A15" s="256" t="s">
        <v>255</v>
      </c>
      <c r="B15" s="525"/>
      <c r="C15" s="525"/>
      <c r="D15" s="525"/>
      <c r="E15" s="525"/>
      <c r="F15" s="525"/>
      <c r="H15" s="278"/>
      <c r="I15" s="278"/>
    </row>
    <row r="16" spans="1:9" ht="15.75" x14ac:dyDescent="0.25">
      <c r="A16" s="254" t="s">
        <v>256</v>
      </c>
      <c r="B16" s="526"/>
      <c r="C16" s="526"/>
      <c r="D16" s="526"/>
      <c r="E16" s="526"/>
      <c r="F16" s="526"/>
      <c r="H16" s="279"/>
      <c r="I16" s="279"/>
    </row>
    <row r="17" spans="1:9" ht="15.75" x14ac:dyDescent="0.25">
      <c r="A17" s="273" t="s">
        <v>176</v>
      </c>
      <c r="B17" s="521">
        <v>5.6235524625568347</v>
      </c>
      <c r="C17" s="521">
        <v>5.3496822793996994</v>
      </c>
      <c r="D17" s="521">
        <v>5.0254981659486466</v>
      </c>
      <c r="E17" s="521">
        <v>5.0948544467080037</v>
      </c>
      <c r="F17" s="521">
        <v>5.1158110828213657</v>
      </c>
      <c r="H17" s="260">
        <f>(F17-B17)/B17*100</f>
        <v>-9.0288368983156353</v>
      </c>
      <c r="I17" s="260">
        <f>(F17-E17)/E17*100</f>
        <v>0.41132943703431823</v>
      </c>
    </row>
    <row r="18" spans="1:9" ht="15.75" x14ac:dyDescent="0.25">
      <c r="A18" s="256" t="s">
        <v>255</v>
      </c>
      <c r="B18" s="276"/>
      <c r="C18" s="276"/>
      <c r="D18" s="276"/>
      <c r="E18" s="276"/>
      <c r="F18" s="276"/>
      <c r="H18" s="519"/>
      <c r="I18" s="519"/>
    </row>
    <row r="19" spans="1:9" ht="15.75" x14ac:dyDescent="0.25">
      <c r="A19" s="254" t="s">
        <v>256</v>
      </c>
      <c r="B19" s="274"/>
      <c r="C19" s="274"/>
      <c r="D19" s="274"/>
      <c r="E19" s="274"/>
      <c r="F19" s="274"/>
      <c r="H19" s="520"/>
      <c r="I19" s="520"/>
    </row>
  </sheetData>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619AC-9D37-4B75-A2B5-817D8A7BE574}">
  <sheetPr>
    <tabColor rgb="FFFFC000"/>
  </sheetPr>
  <dimension ref="A1:U19"/>
  <sheetViews>
    <sheetView showGridLines="0" zoomScale="80" zoomScaleNormal="80" workbookViewId="0">
      <pane xSplit="1" ySplit="4" topLeftCell="B5" activePane="bottomRight" state="frozen"/>
      <selection pane="topRight"/>
      <selection pane="bottomLeft"/>
      <selection pane="bottomRight"/>
    </sheetView>
  </sheetViews>
  <sheetFormatPr defaultColWidth="9.140625" defaultRowHeight="15" x14ac:dyDescent="0.25"/>
  <cols>
    <col min="1" max="1" width="55.85546875" style="52" customWidth="1"/>
    <col min="2" max="5" width="10.140625" style="52" customWidth="1"/>
    <col min="6" max="6" width="10.140625" style="166" customWidth="1"/>
    <col min="7" max="9" width="10.140625" style="52" customWidth="1"/>
    <col min="10" max="10" width="10.140625" style="166" customWidth="1"/>
    <col min="11" max="13" width="10.140625" style="52" customWidth="1"/>
    <col min="14" max="14" width="10.140625" style="166" customWidth="1"/>
    <col min="15" max="17" width="10.140625" style="52" customWidth="1"/>
    <col min="18" max="18" width="10.140625" style="166" customWidth="1"/>
    <col min="19" max="19" width="10.140625" style="52" customWidth="1"/>
    <col min="20" max="16384" width="9.140625" style="52"/>
  </cols>
  <sheetData>
    <row r="1" spans="1:21" ht="23.25" x14ac:dyDescent="0.25">
      <c r="A1" s="447" t="s">
        <v>207</v>
      </c>
      <c r="B1" s="448"/>
      <c r="C1" s="448"/>
      <c r="D1" s="448"/>
      <c r="E1" s="448"/>
      <c r="F1" s="448"/>
      <c r="G1" s="448"/>
      <c r="H1" s="448"/>
      <c r="I1" s="448"/>
      <c r="J1" s="448"/>
      <c r="K1" s="448"/>
      <c r="L1" s="448"/>
      <c r="M1" s="448"/>
      <c r="N1" s="448"/>
      <c r="O1" s="448"/>
      <c r="P1" s="448"/>
      <c r="Q1" s="448"/>
      <c r="R1" s="448"/>
      <c r="S1" s="448"/>
      <c r="T1" s="448"/>
      <c r="U1" s="448"/>
    </row>
    <row r="2" spans="1:21" ht="23.25" x14ac:dyDescent="0.25">
      <c r="A2" s="187"/>
    </row>
    <row r="3" spans="1:21" ht="23.25" x14ac:dyDescent="0.25">
      <c r="A3" s="187"/>
    </row>
    <row r="4" spans="1:21" s="166" customFormat="1" ht="21" x14ac:dyDescent="0.25">
      <c r="A4" s="400" t="s">
        <v>361</v>
      </c>
      <c r="B4" s="181" t="s">
        <v>420</v>
      </c>
      <c r="C4" s="181" t="s">
        <v>190</v>
      </c>
      <c r="D4" s="181" t="s">
        <v>191</v>
      </c>
      <c r="E4" s="182" t="str">
        <f>'Principali serie storiche'!B1</f>
        <v>4T18</v>
      </c>
      <c r="F4" s="181" t="str">
        <f>'Principali serie storiche'!C1</f>
        <v>1T19</v>
      </c>
      <c r="G4" s="181" t="str">
        <f>'Principali serie storiche'!D1</f>
        <v>2T19</v>
      </c>
      <c r="H4" s="181" t="str">
        <f>'Principali serie storiche'!E1</f>
        <v>3T19</v>
      </c>
      <c r="I4" s="182" t="str">
        <f>'Principali serie storiche'!F1</f>
        <v>4T19</v>
      </c>
      <c r="J4" s="181" t="str">
        <f>'Principali serie storiche'!G1</f>
        <v>1T20</v>
      </c>
      <c r="K4" s="181" t="str">
        <f>'Principali serie storiche'!H1</f>
        <v>2T20</v>
      </c>
      <c r="L4" s="181" t="str">
        <f>'Principali serie storiche'!I1</f>
        <v>3T20</v>
      </c>
      <c r="M4" s="182" t="str">
        <f>'Principali serie storiche'!J1</f>
        <v>4T20</v>
      </c>
      <c r="N4" s="181" t="str">
        <f>'Principali serie storiche'!K1</f>
        <v>1T21</v>
      </c>
      <c r="O4" s="181" t="str">
        <f>'Principali serie storiche'!L1</f>
        <v>2T21</v>
      </c>
      <c r="P4" s="181" t="str">
        <f>'Principali serie storiche'!M1</f>
        <v>3T21</v>
      </c>
      <c r="Q4" s="182" t="str">
        <f>'Principali serie storiche'!N1</f>
        <v>4T21</v>
      </c>
      <c r="R4" s="181" t="str">
        <f>'Principali serie storiche'!O1</f>
        <v>1T22</v>
      </c>
      <c r="S4" s="181" t="str">
        <f>'Principali serie storiche'!P1</f>
        <v>2T22</v>
      </c>
      <c r="T4" s="181" t="str">
        <f>'Principali serie storiche'!Q1</f>
        <v>3T22</v>
      </c>
      <c r="U4" s="182" t="str">
        <f>'Principali serie storiche'!R1</f>
        <v>4T22</v>
      </c>
    </row>
    <row r="5" spans="1:21" ht="28.5" customHeight="1" x14ac:dyDescent="0.25">
      <c r="A5" s="272" t="s">
        <v>214</v>
      </c>
      <c r="B5" s="167"/>
      <c r="C5" s="167"/>
      <c r="D5" s="167"/>
      <c r="E5" s="711"/>
      <c r="F5" s="167"/>
      <c r="G5" s="167"/>
      <c r="H5" s="167"/>
      <c r="I5" s="711"/>
      <c r="J5" s="167"/>
      <c r="K5" s="167"/>
      <c r="L5" s="167"/>
      <c r="M5" s="711"/>
      <c r="N5" s="167"/>
      <c r="O5" s="167"/>
      <c r="P5" s="167"/>
      <c r="Q5" s="711"/>
      <c r="R5" s="167"/>
      <c r="S5" s="167"/>
      <c r="T5" s="167"/>
      <c r="U5" s="711"/>
    </row>
    <row r="6" spans="1:21" s="24" customFormat="1" ht="20.25" customHeight="1" x14ac:dyDescent="0.25">
      <c r="A6" s="911" t="s">
        <v>220</v>
      </c>
      <c r="B6" s="668">
        <f t="shared" ref="B6" si="0">+B7+B8</f>
        <v>629.04984871224792</v>
      </c>
      <c r="C6" s="668">
        <f>+C7+C8</f>
        <v>1237.0884485036531</v>
      </c>
      <c r="D6" s="668">
        <f t="shared" ref="D6:U6" si="1">+D7+D8</f>
        <v>1803.6306762782747</v>
      </c>
      <c r="E6" s="669">
        <f t="shared" si="1"/>
        <v>2469.2197701393525</v>
      </c>
      <c r="F6" s="668">
        <f t="shared" si="1"/>
        <v>611.56829292239377</v>
      </c>
      <c r="G6" s="668">
        <f t="shared" si="1"/>
        <v>1232.1115439828372</v>
      </c>
      <c r="H6" s="668">
        <f t="shared" si="1"/>
        <v>1752.3103207935585</v>
      </c>
      <c r="I6" s="669">
        <f t="shared" si="1"/>
        <v>2338.505491953445</v>
      </c>
      <c r="J6" s="668">
        <f t="shared" si="1"/>
        <v>475.12823575767823</v>
      </c>
      <c r="K6" s="668">
        <f t="shared" si="1"/>
        <v>846.63985324180385</v>
      </c>
      <c r="L6" s="668">
        <f t="shared" si="1"/>
        <v>1265.9263176307502</v>
      </c>
      <c r="M6" s="669">
        <f t="shared" si="1"/>
        <v>1750.8710130666448</v>
      </c>
      <c r="N6" s="668">
        <f t="shared" si="1"/>
        <v>444.26125337552548</v>
      </c>
      <c r="O6" s="668">
        <f t="shared" si="1"/>
        <v>887.93494778019158</v>
      </c>
      <c r="P6" s="668">
        <f t="shared" si="1"/>
        <v>1311.1271304871409</v>
      </c>
      <c r="Q6" s="669">
        <f t="shared" si="1"/>
        <v>1800.4718187860185</v>
      </c>
      <c r="R6" s="668">
        <f t="shared" si="1"/>
        <v>433.57375756081603</v>
      </c>
      <c r="S6" s="668">
        <f t="shared" si="1"/>
        <v>873.37020672763742</v>
      </c>
      <c r="T6" s="668">
        <f t="shared" si="1"/>
        <v>1278.0552601547545</v>
      </c>
      <c r="U6" s="669">
        <f t="shared" si="1"/>
        <v>1744.3751080820125</v>
      </c>
    </row>
    <row r="7" spans="1:21" s="24" customFormat="1" ht="15.75" x14ac:dyDescent="0.25">
      <c r="A7" s="177" t="s">
        <v>216</v>
      </c>
      <c r="B7" s="183">
        <v>405.45076617768939</v>
      </c>
      <c r="C7" s="183">
        <v>797.41980606698826</v>
      </c>
      <c r="D7" s="183">
        <v>1177.4447099972319</v>
      </c>
      <c r="E7" s="179">
        <v>1617.4573768460741</v>
      </c>
      <c r="F7" s="183">
        <v>386.78080424692104</v>
      </c>
      <c r="G7" s="183">
        <v>781.19740123730594</v>
      </c>
      <c r="H7" s="183">
        <v>1107.2136207611184</v>
      </c>
      <c r="I7" s="179">
        <v>1490.6096511192497</v>
      </c>
      <c r="J7" s="183">
        <v>287.16246440937812</v>
      </c>
      <c r="K7" s="183">
        <v>510.83230984169211</v>
      </c>
      <c r="L7" s="183">
        <v>759.47795627626965</v>
      </c>
      <c r="M7" s="179">
        <v>1066.846752284411</v>
      </c>
      <c r="N7" s="183">
        <v>263.9435109742758</v>
      </c>
      <c r="O7" s="183">
        <v>513.57246299187238</v>
      </c>
      <c r="P7" s="183">
        <v>751.73149384215344</v>
      </c>
      <c r="Q7" s="179">
        <v>1049.2177554014006</v>
      </c>
      <c r="R7" s="183">
        <v>240.97870668213147</v>
      </c>
      <c r="S7" s="183">
        <v>479.29804540450777</v>
      </c>
      <c r="T7" s="183">
        <v>696.96472015477661</v>
      </c>
      <c r="U7" s="179">
        <v>964.83737247199065</v>
      </c>
    </row>
    <row r="8" spans="1:21" s="24" customFormat="1" ht="15.75" x14ac:dyDescent="0.25">
      <c r="A8" s="139" t="s">
        <v>217</v>
      </c>
      <c r="B8" s="184">
        <v>223.59908253455848</v>
      </c>
      <c r="C8" s="184">
        <v>439.66864243666487</v>
      </c>
      <c r="D8" s="184">
        <v>626.18596628104274</v>
      </c>
      <c r="E8" s="178">
        <v>851.76239329327859</v>
      </c>
      <c r="F8" s="184">
        <v>224.78748867547279</v>
      </c>
      <c r="G8" s="184">
        <v>450.91414274553136</v>
      </c>
      <c r="H8" s="184">
        <v>645.09670003244014</v>
      </c>
      <c r="I8" s="178">
        <v>847.89584083419504</v>
      </c>
      <c r="J8" s="184">
        <v>187.96577134830008</v>
      </c>
      <c r="K8" s="184">
        <v>335.80754340011174</v>
      </c>
      <c r="L8" s="184">
        <v>506.44836135448048</v>
      </c>
      <c r="M8" s="178">
        <v>684.0242607822338</v>
      </c>
      <c r="N8" s="184">
        <v>180.31774240124972</v>
      </c>
      <c r="O8" s="184">
        <v>374.36248478831925</v>
      </c>
      <c r="P8" s="184">
        <v>559.39563664498746</v>
      </c>
      <c r="Q8" s="178">
        <v>751.25406338461778</v>
      </c>
      <c r="R8" s="184">
        <v>192.59505087868456</v>
      </c>
      <c r="S8" s="184">
        <v>394.07216132312965</v>
      </c>
      <c r="T8" s="184">
        <v>581.09053999997786</v>
      </c>
      <c r="U8" s="178">
        <v>779.53773561002174</v>
      </c>
    </row>
    <row r="9" spans="1:21" s="24" customFormat="1" ht="20.25" customHeight="1" x14ac:dyDescent="0.25">
      <c r="A9" s="911" t="s">
        <v>221</v>
      </c>
      <c r="B9" s="668">
        <f t="shared" ref="B9" si="2">+B10+B11</f>
        <v>855.11314553179227</v>
      </c>
      <c r="C9" s="668">
        <f>+C10+C11</f>
        <v>1642.9256501694558</v>
      </c>
      <c r="D9" s="668">
        <f t="shared" ref="D9:U9" si="3">+D10+D11</f>
        <v>2331.113944340304</v>
      </c>
      <c r="E9" s="669">
        <f t="shared" si="3"/>
        <v>3164.5450996261889</v>
      </c>
      <c r="F9" s="668">
        <f t="shared" si="3"/>
        <v>768.84943592391778</v>
      </c>
      <c r="G9" s="668">
        <f t="shared" si="3"/>
        <v>1525.966110560983</v>
      </c>
      <c r="H9" s="668">
        <f t="shared" si="3"/>
        <v>2162.3662598150677</v>
      </c>
      <c r="I9" s="669">
        <f t="shared" si="3"/>
        <v>2864.5420154212748</v>
      </c>
      <c r="J9" s="668">
        <f t="shared" si="3"/>
        <v>621.49270423896883</v>
      </c>
      <c r="K9" s="668">
        <f t="shared" si="3"/>
        <v>1155.9473602646456</v>
      </c>
      <c r="L9" s="668">
        <f t="shared" si="3"/>
        <v>1700.7255018972055</v>
      </c>
      <c r="M9" s="669">
        <f t="shared" si="3"/>
        <v>2313.5868917763655</v>
      </c>
      <c r="N9" s="668">
        <f t="shared" si="3"/>
        <v>586.43858412154555</v>
      </c>
      <c r="O9" s="668">
        <f t="shared" si="3"/>
        <v>1165.7963919672027</v>
      </c>
      <c r="P9" s="668">
        <f t="shared" si="3"/>
        <v>1697.8444817931399</v>
      </c>
      <c r="Q9" s="669">
        <f t="shared" si="3"/>
        <v>2301.2023214993396</v>
      </c>
      <c r="R9" s="668">
        <f t="shared" si="3"/>
        <v>569.61254449850571</v>
      </c>
      <c r="S9" s="668">
        <f t="shared" si="3"/>
        <v>1112.7572021279507</v>
      </c>
      <c r="T9" s="668">
        <f t="shared" si="3"/>
        <v>1594.8674795572254</v>
      </c>
      <c r="U9" s="669">
        <f t="shared" si="3"/>
        <v>2127.9679431617142</v>
      </c>
    </row>
    <row r="10" spans="1:21" s="24" customFormat="1" ht="15.75" x14ac:dyDescent="0.25">
      <c r="A10" s="177" t="s">
        <v>216</v>
      </c>
      <c r="B10" s="183">
        <v>333.77938454483291</v>
      </c>
      <c r="C10" s="183">
        <v>637.47212633551487</v>
      </c>
      <c r="D10" s="183">
        <v>899.83618075533934</v>
      </c>
      <c r="E10" s="179">
        <v>1268.5487629781783</v>
      </c>
      <c r="F10" s="183">
        <v>280.67298940165364</v>
      </c>
      <c r="G10" s="183">
        <v>574.21544712702769</v>
      </c>
      <c r="H10" s="183">
        <v>780.92818603765636</v>
      </c>
      <c r="I10" s="179">
        <v>1041.559299822374</v>
      </c>
      <c r="J10" s="183">
        <v>213.3003377677673</v>
      </c>
      <c r="K10" s="183">
        <v>405.03282793448238</v>
      </c>
      <c r="L10" s="183">
        <v>585.45391280892193</v>
      </c>
      <c r="M10" s="179">
        <v>817.3169891729649</v>
      </c>
      <c r="N10" s="183">
        <v>194.71748099035585</v>
      </c>
      <c r="O10" s="183">
        <v>379.6201749620742</v>
      </c>
      <c r="P10" s="183">
        <v>553.37528086892053</v>
      </c>
      <c r="Q10" s="179">
        <v>775.45200965055869</v>
      </c>
      <c r="R10" s="183">
        <v>180.08387151080359</v>
      </c>
      <c r="S10" s="183">
        <v>354.02308044312218</v>
      </c>
      <c r="T10" s="183">
        <v>495.55170655983278</v>
      </c>
      <c r="U10" s="179">
        <v>685.54807815435379</v>
      </c>
    </row>
    <row r="11" spans="1:21" s="24" customFormat="1" ht="15.75" x14ac:dyDescent="0.25">
      <c r="A11" s="176" t="s">
        <v>217</v>
      </c>
      <c r="B11" s="184">
        <v>521.33376098695942</v>
      </c>
      <c r="C11" s="184">
        <v>1005.4535238339408</v>
      </c>
      <c r="D11" s="184">
        <v>1431.2777635849648</v>
      </c>
      <c r="E11" s="178">
        <v>1895.9963366480106</v>
      </c>
      <c r="F11" s="184">
        <v>488.17644652226414</v>
      </c>
      <c r="G11" s="184">
        <v>951.75066343395531</v>
      </c>
      <c r="H11" s="184">
        <v>1381.4380737774113</v>
      </c>
      <c r="I11" s="178">
        <v>1822.9827155989008</v>
      </c>
      <c r="J11" s="184">
        <v>408.19236647120158</v>
      </c>
      <c r="K11" s="184">
        <v>750.91453233016318</v>
      </c>
      <c r="L11" s="184">
        <v>1115.2715890882835</v>
      </c>
      <c r="M11" s="178">
        <v>1496.2699026034006</v>
      </c>
      <c r="N11" s="184">
        <v>391.72110313118969</v>
      </c>
      <c r="O11" s="184">
        <v>786.17621700512848</v>
      </c>
      <c r="P11" s="184">
        <v>1144.4692009242194</v>
      </c>
      <c r="Q11" s="178">
        <v>1525.7503118487809</v>
      </c>
      <c r="R11" s="184">
        <v>389.52867298770218</v>
      </c>
      <c r="S11" s="184">
        <v>758.73412168482855</v>
      </c>
      <c r="T11" s="184">
        <v>1099.3157729973925</v>
      </c>
      <c r="U11" s="178">
        <v>1442.4198650073602</v>
      </c>
    </row>
    <row r="12" spans="1:21" x14ac:dyDescent="0.25">
      <c r="A12" s="171"/>
      <c r="B12" s="172"/>
      <c r="C12" s="172"/>
      <c r="D12" s="172"/>
      <c r="E12" s="712"/>
      <c r="F12" s="172"/>
      <c r="G12" s="172"/>
      <c r="H12" s="172"/>
      <c r="I12" s="712"/>
      <c r="J12" s="172"/>
      <c r="K12" s="172"/>
      <c r="L12" s="172"/>
      <c r="M12" s="712"/>
      <c r="N12" s="172"/>
      <c r="O12" s="172"/>
      <c r="P12" s="172"/>
      <c r="Q12" s="712"/>
      <c r="R12" s="172"/>
      <c r="S12" s="172"/>
      <c r="T12" s="172"/>
      <c r="U12" s="712"/>
    </row>
    <row r="13" spans="1:21" ht="28.5" customHeight="1" x14ac:dyDescent="0.25">
      <c r="A13" s="272" t="s">
        <v>215</v>
      </c>
      <c r="B13" s="172"/>
      <c r="C13" s="172"/>
      <c r="D13" s="172"/>
      <c r="E13" s="712"/>
      <c r="F13" s="172"/>
      <c r="G13" s="172"/>
      <c r="H13" s="172"/>
      <c r="I13" s="712"/>
      <c r="J13" s="172"/>
      <c r="K13" s="172"/>
      <c r="L13" s="172"/>
      <c r="M13" s="712"/>
      <c r="N13" s="172"/>
      <c r="O13" s="172"/>
      <c r="P13" s="172"/>
      <c r="Q13" s="712"/>
      <c r="R13" s="172"/>
      <c r="S13" s="172"/>
      <c r="T13" s="172"/>
      <c r="U13" s="712"/>
    </row>
    <row r="14" spans="1:21" s="24" customFormat="1" ht="20.25" customHeight="1" x14ac:dyDescent="0.25">
      <c r="A14" s="911" t="s">
        <v>220</v>
      </c>
      <c r="B14" s="668">
        <f t="shared" ref="B14" si="4">+B15+B16</f>
        <v>944.42047458604679</v>
      </c>
      <c r="C14" s="668">
        <f>+C15+C16</f>
        <v>1903.281300135</v>
      </c>
      <c r="D14" s="668">
        <f t="shared" ref="D14:U14" si="5">+D15+D16</f>
        <v>2778.9741546791356</v>
      </c>
      <c r="E14" s="669">
        <f t="shared" si="5"/>
        <v>3865.0080171801119</v>
      </c>
      <c r="F14" s="668">
        <f t="shared" si="5"/>
        <v>1005.0794507456295</v>
      </c>
      <c r="G14" s="668">
        <f t="shared" si="5"/>
        <v>2025.4427400340865</v>
      </c>
      <c r="H14" s="668">
        <f t="shared" si="5"/>
        <v>3007.1704885068702</v>
      </c>
      <c r="I14" s="669">
        <f t="shared" si="5"/>
        <v>4226.3480198180814</v>
      </c>
      <c r="J14" s="668">
        <f t="shared" si="5"/>
        <v>1034.1136727248775</v>
      </c>
      <c r="K14" s="668">
        <f t="shared" si="5"/>
        <v>2218.946518945816</v>
      </c>
      <c r="L14" s="668">
        <f t="shared" si="5"/>
        <v>3410.3758707674133</v>
      </c>
      <c r="M14" s="669">
        <f t="shared" si="5"/>
        <v>5090.3411526546433</v>
      </c>
      <c r="N14" s="668">
        <f t="shared" si="5"/>
        <v>1449.8696846699388</v>
      </c>
      <c r="O14" s="668">
        <f t="shared" si="5"/>
        <v>2904.4558096173441</v>
      </c>
      <c r="P14" s="668">
        <f t="shared" si="5"/>
        <v>4219.9232192814779</v>
      </c>
      <c r="Q14" s="669">
        <f t="shared" si="5"/>
        <v>5921.3223399565068</v>
      </c>
      <c r="R14" s="668">
        <f t="shared" si="5"/>
        <v>1500.1432810622832</v>
      </c>
      <c r="S14" s="668">
        <f t="shared" si="5"/>
        <v>2987.4096195383627</v>
      </c>
      <c r="T14" s="668">
        <f t="shared" si="5"/>
        <v>4412.8798957242925</v>
      </c>
      <c r="U14" s="669">
        <f t="shared" si="5"/>
        <v>6142.8221554850379</v>
      </c>
    </row>
    <row r="15" spans="1:21" s="24" customFormat="1" ht="15.75" x14ac:dyDescent="0.25">
      <c r="A15" s="177" t="s">
        <v>218</v>
      </c>
      <c r="B15" s="183">
        <v>592.28729941618553</v>
      </c>
      <c r="C15" s="183">
        <v>1177.8333418647708</v>
      </c>
      <c r="D15" s="183">
        <v>1725.1460954045908</v>
      </c>
      <c r="E15" s="179">
        <v>2420.0452964760675</v>
      </c>
      <c r="F15" s="183">
        <v>634.11830050350306</v>
      </c>
      <c r="G15" s="183">
        <v>1285.1258916403544</v>
      </c>
      <c r="H15" s="183">
        <v>1920.1218777677193</v>
      </c>
      <c r="I15" s="179">
        <v>2729.254752328121</v>
      </c>
      <c r="J15" s="183">
        <v>698.28214454370755</v>
      </c>
      <c r="K15" s="183">
        <v>1563.6380592901205</v>
      </c>
      <c r="L15" s="183">
        <v>2382.8820641355969</v>
      </c>
      <c r="M15" s="179">
        <v>3599.6967836289336</v>
      </c>
      <c r="N15" s="183">
        <v>1020.0431021971594</v>
      </c>
      <c r="O15" s="183">
        <v>2029.2499233991998</v>
      </c>
      <c r="P15" s="183">
        <v>2936.0127574667445</v>
      </c>
      <c r="Q15" s="179">
        <v>4129.8471197791096</v>
      </c>
      <c r="R15" s="183">
        <v>1034.2851142026223</v>
      </c>
      <c r="S15" s="183">
        <v>2066.5552633972989</v>
      </c>
      <c r="T15" s="183">
        <v>3065.6409814698441</v>
      </c>
      <c r="U15" s="179">
        <v>4293.8532214786028</v>
      </c>
    </row>
    <row r="16" spans="1:21" s="24" customFormat="1" ht="15.75" x14ac:dyDescent="0.25">
      <c r="A16" s="176" t="s">
        <v>219</v>
      </c>
      <c r="B16" s="184">
        <v>352.1331751698612</v>
      </c>
      <c r="C16" s="184">
        <v>725.44795827022926</v>
      </c>
      <c r="D16" s="184">
        <v>1053.8280592745446</v>
      </c>
      <c r="E16" s="178">
        <v>1444.9627207040446</v>
      </c>
      <c r="F16" s="184">
        <v>370.96115024212645</v>
      </c>
      <c r="G16" s="184">
        <v>740.31684839373213</v>
      </c>
      <c r="H16" s="184">
        <v>1087.0486107391509</v>
      </c>
      <c r="I16" s="178">
        <v>1497.0932674899605</v>
      </c>
      <c r="J16" s="184">
        <v>335.83152818116997</v>
      </c>
      <c r="K16" s="184">
        <v>655.30845965569529</v>
      </c>
      <c r="L16" s="184">
        <v>1027.4938066318164</v>
      </c>
      <c r="M16" s="178">
        <v>1490.6443690257095</v>
      </c>
      <c r="N16" s="184">
        <v>429.82658247277931</v>
      </c>
      <c r="O16" s="184">
        <v>875.2058862181442</v>
      </c>
      <c r="P16" s="184">
        <v>1283.9104618147335</v>
      </c>
      <c r="Q16" s="178">
        <v>1791.4752201773977</v>
      </c>
      <c r="R16" s="184">
        <v>465.85816685966108</v>
      </c>
      <c r="S16" s="184">
        <v>920.85435614106382</v>
      </c>
      <c r="T16" s="184">
        <v>1347.2389142544484</v>
      </c>
      <c r="U16" s="178">
        <v>1848.9689340064351</v>
      </c>
    </row>
    <row r="17" spans="1:21" s="24" customFormat="1" ht="20.25" customHeight="1" x14ac:dyDescent="0.25">
      <c r="A17" s="911" t="s">
        <v>221</v>
      </c>
      <c r="B17" s="668">
        <f t="shared" ref="B17" si="6">+B18+B19</f>
        <v>123.37889366459196</v>
      </c>
      <c r="C17" s="668">
        <f>+C18+C19</f>
        <v>246.70201933368594</v>
      </c>
      <c r="D17" s="668">
        <f t="shared" ref="D17:U17" si="7">+D18+D19</f>
        <v>367.3779682122663</v>
      </c>
      <c r="E17" s="669">
        <f t="shared" si="7"/>
        <v>515.2343576556525</v>
      </c>
      <c r="F17" s="668">
        <f t="shared" si="7"/>
        <v>142.12166122369646</v>
      </c>
      <c r="G17" s="668">
        <f t="shared" si="7"/>
        <v>283.33906235498262</v>
      </c>
      <c r="H17" s="668">
        <f t="shared" si="7"/>
        <v>427.23351852150944</v>
      </c>
      <c r="I17" s="669">
        <f t="shared" si="7"/>
        <v>597.34362564229775</v>
      </c>
      <c r="J17" s="668">
        <f t="shared" si="7"/>
        <v>157.37097144916882</v>
      </c>
      <c r="K17" s="668">
        <f t="shared" si="7"/>
        <v>356.10213962949268</v>
      </c>
      <c r="L17" s="668">
        <f t="shared" si="7"/>
        <v>543.66812641705496</v>
      </c>
      <c r="M17" s="669">
        <f t="shared" si="7"/>
        <v>815.76442249381353</v>
      </c>
      <c r="N17" s="668">
        <f t="shared" si="7"/>
        <v>244.00264991353862</v>
      </c>
      <c r="O17" s="668">
        <f t="shared" si="7"/>
        <v>472.29301314910919</v>
      </c>
      <c r="P17" s="668">
        <f t="shared" si="7"/>
        <v>674.04780586676134</v>
      </c>
      <c r="Q17" s="669">
        <f t="shared" si="7"/>
        <v>929.16841074646402</v>
      </c>
      <c r="R17" s="668">
        <f t="shared" si="7"/>
        <v>231.68078171388629</v>
      </c>
      <c r="S17" s="668">
        <f t="shared" si="7"/>
        <v>457.97679286142971</v>
      </c>
      <c r="T17" s="668">
        <f t="shared" si="7"/>
        <v>680.89224414173646</v>
      </c>
      <c r="U17" s="669">
        <f t="shared" si="7"/>
        <v>961.33098661799454</v>
      </c>
    </row>
    <row r="18" spans="1:21" s="24" customFormat="1" ht="15.75" x14ac:dyDescent="0.25">
      <c r="A18" s="177" t="s">
        <v>218</v>
      </c>
      <c r="B18" s="183">
        <v>102.56412539484003</v>
      </c>
      <c r="C18" s="183">
        <v>204.73039456431638</v>
      </c>
      <c r="D18" s="183">
        <v>305.76190342879585</v>
      </c>
      <c r="E18" s="179">
        <v>430.34101888252974</v>
      </c>
      <c r="F18" s="183">
        <v>120.75617354033967</v>
      </c>
      <c r="G18" s="183">
        <v>241.01910685024788</v>
      </c>
      <c r="H18" s="183">
        <v>364.1502088875626</v>
      </c>
      <c r="I18" s="179">
        <v>510.17137276316481</v>
      </c>
      <c r="J18" s="183">
        <v>136.63897744381882</v>
      </c>
      <c r="K18" s="183">
        <v>312.0698965180427</v>
      </c>
      <c r="L18" s="183">
        <v>475.1140995117612</v>
      </c>
      <c r="M18" s="179">
        <v>716.28655802114508</v>
      </c>
      <c r="N18" s="183">
        <v>214.25190226987863</v>
      </c>
      <c r="O18" s="183">
        <v>412.78965891893745</v>
      </c>
      <c r="P18" s="183">
        <v>588.40147629619378</v>
      </c>
      <c r="Q18" s="179">
        <v>810.59177705215404</v>
      </c>
      <c r="R18" s="183">
        <v>201.66032124562628</v>
      </c>
      <c r="S18" s="183">
        <v>398.19112645536381</v>
      </c>
      <c r="T18" s="183">
        <v>593.19256744812651</v>
      </c>
      <c r="U18" s="179">
        <v>839.32990330646567</v>
      </c>
    </row>
    <row r="19" spans="1:21" s="24" customFormat="1" ht="15.75" x14ac:dyDescent="0.25">
      <c r="A19" s="176" t="s">
        <v>219</v>
      </c>
      <c r="B19" s="184">
        <v>20.814768269751927</v>
      </c>
      <c r="C19" s="184">
        <v>41.971624769369548</v>
      </c>
      <c r="D19" s="184">
        <v>61.616064783470428</v>
      </c>
      <c r="E19" s="178">
        <v>84.89333877312275</v>
      </c>
      <c r="F19" s="184">
        <v>21.365487683356783</v>
      </c>
      <c r="G19" s="184">
        <v>42.319955504734708</v>
      </c>
      <c r="H19" s="184">
        <v>63.083309633946818</v>
      </c>
      <c r="I19" s="178">
        <v>87.172252879132927</v>
      </c>
      <c r="J19" s="184">
        <v>20.731994005350003</v>
      </c>
      <c r="K19" s="184">
        <v>44.032243111449993</v>
      </c>
      <c r="L19" s="184">
        <v>68.554026905293824</v>
      </c>
      <c r="M19" s="178">
        <v>99.477864472668401</v>
      </c>
      <c r="N19" s="184">
        <v>29.750747643660002</v>
      </c>
      <c r="O19" s="184">
        <v>59.503354230171723</v>
      </c>
      <c r="P19" s="184">
        <v>85.646329570567559</v>
      </c>
      <c r="Q19" s="178">
        <v>118.57663369431</v>
      </c>
      <c r="R19" s="184">
        <v>30.020460468259998</v>
      </c>
      <c r="S19" s="184">
        <v>59.785666406065879</v>
      </c>
      <c r="T19" s="184">
        <v>87.699676693610002</v>
      </c>
      <c r="U19" s="178">
        <v>122.00108331152884</v>
      </c>
    </row>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249977111117893"/>
  </sheetPr>
  <dimension ref="A1:U32"/>
  <sheetViews>
    <sheetView showGridLines="0" zoomScale="90" zoomScaleNormal="90" workbookViewId="0">
      <selection activeCell="B27" sqref="B27"/>
    </sheetView>
  </sheetViews>
  <sheetFormatPr defaultColWidth="9.140625" defaultRowHeight="15.75" x14ac:dyDescent="0.25"/>
  <cols>
    <col min="1" max="1" width="59.5703125" style="6" customWidth="1"/>
    <col min="2" max="18" width="7.85546875" style="6" customWidth="1"/>
    <col min="19" max="19" width="1.5703125" style="6" customWidth="1"/>
    <col min="20" max="16384" width="9.140625" style="6"/>
  </cols>
  <sheetData>
    <row r="1" spans="1:21" ht="21" x14ac:dyDescent="0.35">
      <c r="A1" s="102" t="str">
        <f>'Indice-Index'!C27</f>
        <v>4.1   Indici generali e principali utilities - General indexes and main utilities (2010=100)</v>
      </c>
      <c r="B1" s="103"/>
      <c r="C1" s="103"/>
      <c r="D1" s="103"/>
      <c r="E1" s="103"/>
      <c r="F1" s="103"/>
      <c r="G1" s="103"/>
      <c r="H1" s="103"/>
      <c r="I1" s="103"/>
      <c r="J1" s="103"/>
      <c r="K1" s="103"/>
      <c r="L1" s="103"/>
      <c r="M1" s="103"/>
      <c r="N1" s="103"/>
      <c r="O1" s="103"/>
      <c r="P1" s="103"/>
      <c r="Q1" s="103"/>
      <c r="R1" s="103"/>
      <c r="S1" s="103"/>
      <c r="T1" s="103"/>
      <c r="U1" s="103"/>
    </row>
    <row r="3" spans="1:21" x14ac:dyDescent="0.25">
      <c r="A3" s="952" t="s">
        <v>37</v>
      </c>
      <c r="B3" s="79" t="s">
        <v>113</v>
      </c>
      <c r="C3" s="79" t="s">
        <v>120</v>
      </c>
      <c r="D3" s="79" t="s">
        <v>126</v>
      </c>
      <c r="E3" s="79" t="s">
        <v>128</v>
      </c>
      <c r="F3" s="79" t="s">
        <v>132</v>
      </c>
      <c r="G3" s="79" t="s">
        <v>138</v>
      </c>
      <c r="H3" s="79" t="s">
        <v>146</v>
      </c>
      <c r="I3" s="79" t="s">
        <v>178</v>
      </c>
      <c r="J3" s="79" t="s">
        <v>180</v>
      </c>
      <c r="K3" s="79" t="s">
        <v>222</v>
      </c>
      <c r="L3" s="79" t="s">
        <v>247</v>
      </c>
      <c r="M3" s="79" t="s">
        <v>280</v>
      </c>
      <c r="N3" s="79" t="s">
        <v>330</v>
      </c>
      <c r="O3" s="79" t="s">
        <v>368</v>
      </c>
      <c r="P3" s="79" t="s">
        <v>418</v>
      </c>
      <c r="Q3" s="79" t="s">
        <v>476</v>
      </c>
      <c r="R3" s="79" t="s">
        <v>541</v>
      </c>
      <c r="T3" s="941" t="s">
        <v>332</v>
      </c>
      <c r="U3" s="941"/>
    </row>
    <row r="4" spans="1:21" x14ac:dyDescent="0.25">
      <c r="A4" s="952"/>
      <c r="B4" s="79" t="s">
        <v>114</v>
      </c>
      <c r="C4" s="79" t="s">
        <v>120</v>
      </c>
      <c r="D4" s="79" t="s">
        <v>127</v>
      </c>
      <c r="E4" s="79" t="s">
        <v>129</v>
      </c>
      <c r="F4" s="79" t="s">
        <v>133</v>
      </c>
      <c r="G4" s="79" t="s">
        <v>138</v>
      </c>
      <c r="H4" s="79" t="s">
        <v>147</v>
      </c>
      <c r="I4" s="79" t="s">
        <v>179</v>
      </c>
      <c r="J4" s="79" t="s">
        <v>181</v>
      </c>
      <c r="K4" s="79" t="s">
        <v>222</v>
      </c>
      <c r="L4" s="79" t="s">
        <v>248</v>
      </c>
      <c r="M4" s="79" t="s">
        <v>281</v>
      </c>
      <c r="N4" s="79" t="s">
        <v>331</v>
      </c>
      <c r="O4" s="79" t="s">
        <v>368</v>
      </c>
      <c r="P4" s="79" t="s">
        <v>419</v>
      </c>
      <c r="Q4" s="79" t="s">
        <v>477</v>
      </c>
      <c r="R4" s="79" t="s">
        <v>542</v>
      </c>
      <c r="T4" s="121" t="s">
        <v>333</v>
      </c>
      <c r="U4" s="121" t="s">
        <v>334</v>
      </c>
    </row>
    <row r="5" spans="1:21" x14ac:dyDescent="0.25">
      <c r="A5" s="22"/>
      <c r="B5" s="21"/>
      <c r="C5" s="21"/>
      <c r="D5" s="21"/>
      <c r="E5" s="21"/>
      <c r="F5" s="21"/>
      <c r="G5" s="21"/>
      <c r="H5" s="21"/>
      <c r="I5" s="21"/>
      <c r="J5" s="21"/>
      <c r="K5" s="21"/>
      <c r="L5" s="21"/>
      <c r="M5" s="21"/>
      <c r="N5" s="21"/>
      <c r="O5" s="21"/>
      <c r="P5" s="21"/>
      <c r="Q5" s="21"/>
      <c r="R5" s="19"/>
      <c r="T5" s="119"/>
      <c r="U5" s="119"/>
    </row>
    <row r="7" spans="1:21" x14ac:dyDescent="0.25">
      <c r="A7" s="58" t="s">
        <v>68</v>
      </c>
      <c r="B7" s="59">
        <v>130.19999999999999</v>
      </c>
      <c r="C7" s="59">
        <v>131.30000000000001</v>
      </c>
      <c r="D7" s="59">
        <v>131.5</v>
      </c>
      <c r="E7" s="59">
        <v>131.9</v>
      </c>
      <c r="F7" s="59">
        <v>132.4</v>
      </c>
      <c r="G7" s="59">
        <v>132.69999999999999</v>
      </c>
      <c r="H7" s="59">
        <v>132.80000000000001</v>
      </c>
      <c r="I7" s="59">
        <v>133.30000000000001</v>
      </c>
      <c r="J7" s="59">
        <v>133.69999999999999</v>
      </c>
      <c r="K7" s="59">
        <v>134.6</v>
      </c>
      <c r="L7" s="59">
        <v>134.9</v>
      </c>
      <c r="M7" s="59">
        <v>135.5</v>
      </c>
      <c r="N7" s="59">
        <v>135.69999999999999</v>
      </c>
      <c r="O7" s="59">
        <v>136.5</v>
      </c>
      <c r="P7" s="59">
        <v>136.80000000000001</v>
      </c>
      <c r="Q7" s="59">
        <v>137.4</v>
      </c>
      <c r="R7" s="59">
        <v>137.6</v>
      </c>
      <c r="T7" s="85">
        <f>(R7-B7)/B7*100</f>
        <v>5.683563748079882</v>
      </c>
      <c r="U7" s="85">
        <f>(R7-N7)/N7*100</f>
        <v>1.4001473839351555</v>
      </c>
    </row>
    <row r="8" spans="1:21" x14ac:dyDescent="0.25">
      <c r="A8" s="58" t="s">
        <v>67</v>
      </c>
      <c r="B8" s="59">
        <v>110</v>
      </c>
      <c r="C8" s="59">
        <v>110.5</v>
      </c>
      <c r="D8" s="59">
        <v>110.9</v>
      </c>
      <c r="E8" s="59">
        <v>110.7</v>
      </c>
      <c r="F8" s="59">
        <v>110.5</v>
      </c>
      <c r="G8" s="59">
        <v>110.7</v>
      </c>
      <c r="H8" s="59">
        <v>110.6</v>
      </c>
      <c r="I8" s="59">
        <v>110</v>
      </c>
      <c r="J8" s="59">
        <v>110.4</v>
      </c>
      <c r="K8" s="59">
        <v>111.5</v>
      </c>
      <c r="L8" s="59">
        <v>112.1</v>
      </c>
      <c r="M8" s="59">
        <v>112.8</v>
      </c>
      <c r="N8" s="59">
        <v>114.7</v>
      </c>
      <c r="O8" s="59">
        <v>118.7</v>
      </c>
      <c r="P8" s="59">
        <v>121.1</v>
      </c>
      <c r="Q8" s="59">
        <v>122.9</v>
      </c>
      <c r="R8" s="59">
        <v>128</v>
      </c>
      <c r="T8" s="85">
        <f>(R8-B8)/B8*100</f>
        <v>16.363636363636363</v>
      </c>
      <c r="U8" s="85">
        <f>(R8-N8)/N8*100</f>
        <v>11.595466434176108</v>
      </c>
    </row>
    <row r="9" spans="1:21" x14ac:dyDescent="0.25">
      <c r="A9" s="58" t="s">
        <v>10</v>
      </c>
      <c r="B9" s="59">
        <v>107.3</v>
      </c>
      <c r="C9" s="59">
        <v>107.4</v>
      </c>
      <c r="D9" s="59">
        <v>107.4</v>
      </c>
      <c r="E9" s="59">
        <v>107.4</v>
      </c>
      <c r="F9" s="59">
        <v>107.5</v>
      </c>
      <c r="G9" s="59">
        <v>107.6</v>
      </c>
      <c r="H9" s="59">
        <v>107.6</v>
      </c>
      <c r="I9" s="59">
        <v>107.6</v>
      </c>
      <c r="J9" s="59">
        <v>107.6</v>
      </c>
      <c r="K9" s="59">
        <v>107.7</v>
      </c>
      <c r="L9" s="59">
        <v>107.7</v>
      </c>
      <c r="M9" s="59">
        <v>107.7</v>
      </c>
      <c r="N9" s="59">
        <v>110.4</v>
      </c>
      <c r="O9" s="59">
        <v>110.5</v>
      </c>
      <c r="P9" s="59">
        <v>110.5</v>
      </c>
      <c r="Q9" s="59">
        <v>110.6</v>
      </c>
      <c r="R9" s="59">
        <v>110.6</v>
      </c>
      <c r="T9" s="85">
        <f>(R9-B9)/B9*100</f>
        <v>3.0754892823858313</v>
      </c>
      <c r="U9" s="85">
        <f>(R9-N9)/N9*100</f>
        <v>0.18115942028984477</v>
      </c>
    </row>
    <row r="10" spans="1:21" x14ac:dyDescent="0.25">
      <c r="A10" s="58" t="s">
        <v>69</v>
      </c>
      <c r="B10" s="59">
        <v>87.8</v>
      </c>
      <c r="C10" s="59">
        <v>86.5</v>
      </c>
      <c r="D10" s="59">
        <v>83.1</v>
      </c>
      <c r="E10" s="59">
        <v>84.6</v>
      </c>
      <c r="F10" s="59">
        <v>83.4</v>
      </c>
      <c r="G10" s="59">
        <v>82.6</v>
      </c>
      <c r="H10" s="59">
        <v>81.2</v>
      </c>
      <c r="I10" s="59">
        <v>80.099999999999994</v>
      </c>
      <c r="J10" s="59">
        <v>80</v>
      </c>
      <c r="K10" s="59">
        <v>80.7</v>
      </c>
      <c r="L10" s="59">
        <v>79.3</v>
      </c>
      <c r="M10" s="59">
        <v>79.7</v>
      </c>
      <c r="N10" s="59">
        <v>78.400000000000006</v>
      </c>
      <c r="O10" s="59">
        <v>78.5</v>
      </c>
      <c r="P10" s="59">
        <v>77.5</v>
      </c>
      <c r="Q10" s="59">
        <v>78.099999999999994</v>
      </c>
      <c r="R10" s="59">
        <v>78.099999999999994</v>
      </c>
      <c r="T10" s="85">
        <f>(R10-B10)/B10*100</f>
        <v>-11.047835990888387</v>
      </c>
      <c r="U10" s="85">
        <f>(R10-N10)/N10*100</f>
        <v>-0.38265306122450427</v>
      </c>
    </row>
    <row r="11" spans="1:21" x14ac:dyDescent="0.25">
      <c r="A11" s="19"/>
      <c r="B11" s="20"/>
      <c r="C11" s="20"/>
      <c r="D11" s="20"/>
      <c r="E11" s="20"/>
      <c r="F11" s="20"/>
      <c r="G11" s="20"/>
      <c r="H11" s="20"/>
      <c r="I11" s="20"/>
      <c r="J11" s="20"/>
      <c r="K11" s="20"/>
      <c r="L11" s="20"/>
      <c r="M11" s="20"/>
      <c r="N11" s="20"/>
      <c r="O11" s="20"/>
      <c r="P11" s="20"/>
      <c r="Q11" s="20"/>
    </row>
    <row r="12" spans="1:21" x14ac:dyDescent="0.25">
      <c r="A12" s="953" t="s">
        <v>103</v>
      </c>
      <c r="B12" s="954"/>
      <c r="C12" s="954"/>
      <c r="D12" s="954"/>
      <c r="E12" s="954"/>
      <c r="F12" s="954"/>
      <c r="G12" s="954"/>
      <c r="H12" s="954"/>
      <c r="I12" s="954"/>
      <c r="J12" s="954"/>
      <c r="K12" s="954"/>
      <c r="L12" s="954"/>
      <c r="M12" s="954"/>
      <c r="N12" s="954"/>
      <c r="O12" s="954"/>
      <c r="P12" s="954"/>
      <c r="Q12" s="954"/>
      <c r="R12" s="24"/>
    </row>
    <row r="13" spans="1:21" x14ac:dyDescent="0.25">
      <c r="A13" s="955" t="s">
        <v>104</v>
      </c>
      <c r="B13" s="956"/>
      <c r="C13" s="956"/>
      <c r="D13" s="956"/>
      <c r="E13" s="956"/>
      <c r="F13" s="956"/>
      <c r="G13" s="956"/>
      <c r="H13" s="956"/>
      <c r="I13" s="956"/>
      <c r="J13" s="956"/>
      <c r="K13" s="956"/>
      <c r="L13" s="956"/>
      <c r="M13" s="956"/>
      <c r="N13" s="956"/>
      <c r="O13" s="956"/>
      <c r="P13" s="956"/>
      <c r="Q13" s="956"/>
      <c r="R13" s="24"/>
    </row>
    <row r="14" spans="1:21" x14ac:dyDescent="0.25">
      <c r="A14" s="19"/>
      <c r="B14" s="19"/>
      <c r="C14" s="19"/>
      <c r="D14" s="19"/>
      <c r="E14" s="19"/>
      <c r="F14" s="19"/>
      <c r="G14" s="19"/>
      <c r="H14" s="19"/>
      <c r="I14" s="19"/>
      <c r="J14" s="19"/>
      <c r="K14" s="19"/>
      <c r="L14" s="19"/>
      <c r="M14" s="19"/>
      <c r="N14" s="19"/>
      <c r="O14" s="19"/>
      <c r="P14" s="19"/>
      <c r="Q14" s="19"/>
    </row>
    <row r="15" spans="1:21" x14ac:dyDescent="0.25">
      <c r="A15" s="22" t="s">
        <v>38</v>
      </c>
      <c r="B15" s="21"/>
      <c r="C15" s="21"/>
      <c r="D15" s="21"/>
      <c r="E15" s="21"/>
      <c r="F15" s="21"/>
      <c r="G15" s="21"/>
      <c r="H15" s="21"/>
      <c r="I15" s="21"/>
      <c r="J15" s="21"/>
      <c r="K15" s="21"/>
      <c r="L15" s="21"/>
      <c r="M15" s="21"/>
      <c r="N15" s="21"/>
      <c r="O15" s="21"/>
      <c r="P15" s="21"/>
      <c r="Q15" s="21"/>
    </row>
    <row r="16" spans="1:21" x14ac:dyDescent="0.25">
      <c r="A16" s="60" t="s">
        <v>70</v>
      </c>
      <c r="B16" s="59">
        <v>164.8</v>
      </c>
      <c r="C16" s="59">
        <v>167.4</v>
      </c>
      <c r="D16" s="59">
        <v>167.7</v>
      </c>
      <c r="E16" s="59">
        <v>168</v>
      </c>
      <c r="F16" s="59">
        <v>168</v>
      </c>
      <c r="G16" s="59">
        <v>170</v>
      </c>
      <c r="H16" s="59">
        <v>171.1</v>
      </c>
      <c r="I16" s="59">
        <v>171.5</v>
      </c>
      <c r="J16" s="59">
        <v>171.8</v>
      </c>
      <c r="K16" s="59">
        <v>175.2</v>
      </c>
      <c r="L16" s="59">
        <v>175.4</v>
      </c>
      <c r="M16" s="59">
        <v>175.5</v>
      </c>
      <c r="N16" s="59">
        <v>175.5</v>
      </c>
      <c r="O16" s="59">
        <v>179.6</v>
      </c>
      <c r="P16" s="59">
        <v>180.7</v>
      </c>
      <c r="Q16" s="59">
        <v>180.7</v>
      </c>
      <c r="R16" s="59">
        <v>181.7</v>
      </c>
      <c r="T16" s="85">
        <f t="shared" ref="T16:T22" si="0">(R16-B16)/B16*100</f>
        <v>10.254854368932024</v>
      </c>
      <c r="U16" s="85">
        <f t="shared" ref="U16:U22" si="1">(R16-N16)/N16*100</f>
        <v>3.5327635327635263</v>
      </c>
    </row>
    <row r="17" spans="1:21" x14ac:dyDescent="0.25">
      <c r="A17" s="60" t="s">
        <v>73</v>
      </c>
      <c r="B17" s="59">
        <v>118.6</v>
      </c>
      <c r="C17" s="59">
        <v>123.7</v>
      </c>
      <c r="D17" s="59">
        <v>126.8</v>
      </c>
      <c r="E17" s="59">
        <v>126.4</v>
      </c>
      <c r="F17" s="59">
        <v>126.2</v>
      </c>
      <c r="G17" s="59">
        <v>122.3</v>
      </c>
      <c r="H17" s="59">
        <v>130.5</v>
      </c>
      <c r="I17" s="59">
        <v>133.69999999999999</v>
      </c>
      <c r="J17" s="59">
        <v>138.9</v>
      </c>
      <c r="K17" s="59">
        <v>137.30000000000001</v>
      </c>
      <c r="L17" s="59">
        <v>138.19999999999999</v>
      </c>
      <c r="M17" s="59">
        <v>137.1</v>
      </c>
      <c r="N17" s="59">
        <v>132.69999999999999</v>
      </c>
      <c r="O17" s="59">
        <v>120.7</v>
      </c>
      <c r="P17" s="59">
        <v>124.6</v>
      </c>
      <c r="Q17" s="59">
        <v>124.7</v>
      </c>
      <c r="R17" s="59">
        <v>124.2</v>
      </c>
      <c r="T17" s="85">
        <f t="shared" si="0"/>
        <v>4.7217537942664496</v>
      </c>
      <c r="U17" s="85">
        <f>(R17-N17)/N17*100</f>
        <v>-6.4054257724189796</v>
      </c>
    </row>
    <row r="18" spans="1:21" x14ac:dyDescent="0.25">
      <c r="A18" s="60" t="s">
        <v>11</v>
      </c>
      <c r="B18" s="59">
        <v>135.19999999999999</v>
      </c>
      <c r="C18" s="59">
        <v>137.80000000000001</v>
      </c>
      <c r="D18" s="59">
        <v>132.30000000000001</v>
      </c>
      <c r="E18" s="59">
        <v>133.30000000000001</v>
      </c>
      <c r="F18" s="59">
        <v>135.6</v>
      </c>
      <c r="G18" s="59">
        <v>132.19999999999999</v>
      </c>
      <c r="H18" s="59">
        <v>119.3</v>
      </c>
      <c r="I18" s="59">
        <v>122.7</v>
      </c>
      <c r="J18" s="59">
        <v>130.80000000000001</v>
      </c>
      <c r="K18" s="59">
        <v>134.30000000000001</v>
      </c>
      <c r="L18" s="59">
        <v>139.30000000000001</v>
      </c>
      <c r="M18" s="59">
        <v>141.80000000000001</v>
      </c>
      <c r="N18" s="59">
        <v>176.6</v>
      </c>
      <c r="O18" s="59">
        <v>244.9</v>
      </c>
      <c r="P18" s="59">
        <v>252.6</v>
      </c>
      <c r="Q18" s="59">
        <v>288.3</v>
      </c>
      <c r="R18" s="59">
        <v>468.6</v>
      </c>
      <c r="T18" s="85">
        <f t="shared" si="0"/>
        <v>246.59763313609471</v>
      </c>
      <c r="U18" s="85">
        <f>(R18-N18)/N18*100</f>
        <v>165.34541336353342</v>
      </c>
    </row>
    <row r="19" spans="1:21" x14ac:dyDescent="0.25">
      <c r="A19" s="60" t="s">
        <v>71</v>
      </c>
      <c r="B19" s="59">
        <v>126</v>
      </c>
      <c r="C19" s="59">
        <v>126.6</v>
      </c>
      <c r="D19" s="59">
        <v>126.8</v>
      </c>
      <c r="E19" s="59">
        <v>126.8</v>
      </c>
      <c r="F19" s="59">
        <v>126.7</v>
      </c>
      <c r="G19" s="59">
        <v>126.4</v>
      </c>
      <c r="H19" s="59">
        <v>126.6</v>
      </c>
      <c r="I19" s="59">
        <v>126.7</v>
      </c>
      <c r="J19" s="59">
        <v>127.2</v>
      </c>
      <c r="K19" s="59">
        <v>127.5</v>
      </c>
      <c r="L19" s="59">
        <v>127.7</v>
      </c>
      <c r="M19" s="59">
        <v>128.69999999999999</v>
      </c>
      <c r="N19" s="59">
        <v>128.9</v>
      </c>
      <c r="O19" s="59">
        <v>129.19999999999999</v>
      </c>
      <c r="P19" s="59">
        <v>129.6</v>
      </c>
      <c r="Q19" s="59">
        <v>130</v>
      </c>
      <c r="R19" s="59">
        <v>130.1</v>
      </c>
      <c r="T19" s="85">
        <f t="shared" si="0"/>
        <v>3.2539682539682495</v>
      </c>
      <c r="U19" s="85">
        <f t="shared" si="1"/>
        <v>0.93095422808377704</v>
      </c>
    </row>
    <row r="20" spans="1:21" x14ac:dyDescent="0.25">
      <c r="A20" s="60" t="s">
        <v>74</v>
      </c>
      <c r="B20" s="59">
        <v>124.3</v>
      </c>
      <c r="C20" s="59">
        <v>124.4</v>
      </c>
      <c r="D20" s="59">
        <v>124.4</v>
      </c>
      <c r="E20" s="59">
        <v>124.8</v>
      </c>
      <c r="F20" s="59">
        <v>125.1</v>
      </c>
      <c r="G20" s="59">
        <v>125.8</v>
      </c>
      <c r="H20" s="59">
        <v>126.9</v>
      </c>
      <c r="I20" s="59">
        <v>126.9</v>
      </c>
      <c r="J20" s="59">
        <v>127.1</v>
      </c>
      <c r="K20" s="59">
        <v>127.1</v>
      </c>
      <c r="L20" s="59">
        <v>127.4</v>
      </c>
      <c r="M20" s="59">
        <v>127.5</v>
      </c>
      <c r="N20" s="59">
        <v>127.5</v>
      </c>
      <c r="O20" s="59">
        <v>128</v>
      </c>
      <c r="P20" s="59">
        <v>128</v>
      </c>
      <c r="Q20" s="59">
        <v>128.9</v>
      </c>
      <c r="R20" s="59">
        <v>130.1</v>
      </c>
      <c r="T20" s="85">
        <f t="shared" si="0"/>
        <v>4.6661303298471415</v>
      </c>
      <c r="U20" s="85">
        <f>(R20-N20)/N20*100</f>
        <v>2.0392156862745052</v>
      </c>
    </row>
    <row r="21" spans="1:21" x14ac:dyDescent="0.25">
      <c r="A21" s="60" t="s">
        <v>72</v>
      </c>
      <c r="B21" s="59">
        <v>116.8</v>
      </c>
      <c r="C21" s="59">
        <v>119.1</v>
      </c>
      <c r="D21" s="59">
        <v>108.7</v>
      </c>
      <c r="E21" s="59">
        <v>102.4</v>
      </c>
      <c r="F21" s="59">
        <v>105.7</v>
      </c>
      <c r="G21" s="59">
        <v>106.7</v>
      </c>
      <c r="H21" s="59">
        <v>94</v>
      </c>
      <c r="I21" s="59">
        <v>88.8</v>
      </c>
      <c r="J21" s="59">
        <v>97.3</v>
      </c>
      <c r="K21" s="59">
        <v>102</v>
      </c>
      <c r="L21" s="59">
        <v>105.4</v>
      </c>
      <c r="M21" s="59">
        <v>119.2</v>
      </c>
      <c r="N21" s="59">
        <v>134.4</v>
      </c>
      <c r="O21" s="59">
        <v>172</v>
      </c>
      <c r="P21" s="59">
        <v>172</v>
      </c>
      <c r="Q21" s="59">
        <v>191</v>
      </c>
      <c r="R21" s="59">
        <v>260.5</v>
      </c>
      <c r="T21" s="85">
        <f t="shared" si="0"/>
        <v>123.03082191780821</v>
      </c>
      <c r="U21" s="85">
        <f t="shared" si="1"/>
        <v>93.824404761904759</v>
      </c>
    </row>
    <row r="22" spans="1:21" x14ac:dyDescent="0.25">
      <c r="A22" s="60" t="s">
        <v>75</v>
      </c>
      <c r="B22" s="59">
        <v>77.7</v>
      </c>
      <c r="C22" s="59">
        <v>76</v>
      </c>
      <c r="D22" s="59">
        <v>72.3</v>
      </c>
      <c r="E22" s="59">
        <v>73.8</v>
      </c>
      <c r="F22" s="59">
        <v>72.599999999999994</v>
      </c>
      <c r="G22" s="59">
        <v>71.599999999999994</v>
      </c>
      <c r="H22" s="59">
        <v>70.099999999999994</v>
      </c>
      <c r="I22" s="59">
        <v>69.099999999999994</v>
      </c>
      <c r="J22" s="59">
        <v>68.8</v>
      </c>
      <c r="K22" s="59">
        <v>69.5</v>
      </c>
      <c r="L22" s="59">
        <v>68.099999999999994</v>
      </c>
      <c r="M22" s="59">
        <v>68.5</v>
      </c>
      <c r="N22" s="59">
        <v>67</v>
      </c>
      <c r="O22" s="59">
        <v>67</v>
      </c>
      <c r="P22" s="59">
        <v>66</v>
      </c>
      <c r="Q22" s="59">
        <v>66.5</v>
      </c>
      <c r="R22" s="59">
        <v>66.2</v>
      </c>
      <c r="T22" s="85">
        <f t="shared" si="0"/>
        <v>-14.800514800514799</v>
      </c>
      <c r="U22" s="85">
        <f t="shared" si="1"/>
        <v>-1.1940298507462643</v>
      </c>
    </row>
    <row r="23" spans="1:21" x14ac:dyDescent="0.25">
      <c r="A23" s="19"/>
      <c r="B23" s="19"/>
      <c r="C23" s="19"/>
      <c r="D23" s="19"/>
      <c r="E23" s="19"/>
      <c r="F23" s="19"/>
      <c r="G23" s="19"/>
      <c r="H23" s="19"/>
      <c r="I23" s="19"/>
      <c r="J23" s="19"/>
      <c r="K23" s="19"/>
      <c r="L23" s="19"/>
      <c r="M23" s="19"/>
      <c r="N23" s="19"/>
      <c r="O23" s="19"/>
      <c r="P23" s="19"/>
      <c r="Q23" s="19"/>
    </row>
    <row r="24" spans="1:21" x14ac:dyDescent="0.25">
      <c r="A24" s="6" t="s">
        <v>47</v>
      </c>
      <c r="B24" s="19"/>
      <c r="C24" s="19"/>
      <c r="D24" s="19"/>
      <c r="E24" s="19"/>
      <c r="F24" s="19"/>
      <c r="G24" s="19"/>
      <c r="H24" s="19"/>
      <c r="I24" s="19"/>
      <c r="J24" s="19"/>
      <c r="K24" s="19"/>
      <c r="L24" s="19"/>
      <c r="M24" s="19"/>
      <c r="N24" s="19"/>
      <c r="O24" s="19"/>
      <c r="P24" s="19"/>
      <c r="Q24" s="19"/>
    </row>
    <row r="25" spans="1:21" x14ac:dyDescent="0.25">
      <c r="A25" s="19" t="s">
        <v>48</v>
      </c>
      <c r="B25" s="19"/>
      <c r="C25" s="19"/>
      <c r="D25" s="19"/>
      <c r="E25" s="19"/>
      <c r="F25" s="19"/>
      <c r="G25" s="19"/>
      <c r="H25" s="19"/>
      <c r="I25" s="19"/>
      <c r="J25" s="19"/>
      <c r="K25" s="19"/>
      <c r="L25" s="19"/>
      <c r="M25" s="19"/>
      <c r="N25" s="19"/>
      <c r="O25" s="19"/>
      <c r="P25" s="19"/>
      <c r="Q25" s="19"/>
    </row>
    <row r="26" spans="1:21" x14ac:dyDescent="0.25">
      <c r="A26" s="19" t="s">
        <v>15</v>
      </c>
      <c r="B26" s="19"/>
      <c r="C26" s="19"/>
      <c r="D26" s="19"/>
      <c r="E26" s="19"/>
      <c r="F26" s="19"/>
      <c r="G26" s="19"/>
      <c r="H26" s="19"/>
      <c r="I26" s="19"/>
      <c r="J26" s="19"/>
      <c r="K26" s="19"/>
      <c r="L26" s="19"/>
      <c r="M26" s="19"/>
      <c r="N26" s="19"/>
      <c r="O26" s="19"/>
      <c r="P26" s="19"/>
      <c r="Q26" s="19"/>
    </row>
    <row r="27" spans="1:21" x14ac:dyDescent="0.25">
      <c r="A27" s="19" t="s">
        <v>12</v>
      </c>
      <c r="B27" s="19"/>
      <c r="C27" s="19"/>
      <c r="D27" s="19"/>
      <c r="E27" s="19"/>
      <c r="F27" s="19"/>
      <c r="G27" s="19"/>
      <c r="H27" s="19"/>
      <c r="I27" s="19"/>
      <c r="J27" s="19"/>
      <c r="K27" s="19"/>
      <c r="L27" s="19"/>
      <c r="M27" s="19"/>
      <c r="N27" s="19"/>
      <c r="O27" s="19"/>
      <c r="P27" s="19"/>
      <c r="Q27" s="19"/>
    </row>
    <row r="28" spans="1:21" x14ac:dyDescent="0.25">
      <c r="A28" s="19" t="s">
        <v>13</v>
      </c>
      <c r="B28" s="19"/>
      <c r="C28" s="19"/>
      <c r="D28" s="19"/>
      <c r="E28" s="19"/>
      <c r="F28" s="19"/>
      <c r="G28" s="19"/>
      <c r="H28" s="19"/>
      <c r="I28" s="19"/>
      <c r="J28" s="19"/>
      <c r="K28" s="19"/>
      <c r="L28" s="19"/>
      <c r="M28" s="19"/>
      <c r="N28" s="19"/>
      <c r="O28" s="19"/>
      <c r="P28" s="19"/>
      <c r="Q28" s="19"/>
    </row>
    <row r="29" spans="1:21" x14ac:dyDescent="0.25">
      <c r="A29" s="19" t="s">
        <v>14</v>
      </c>
      <c r="B29" s="19"/>
      <c r="C29" s="19"/>
      <c r="D29" s="19"/>
      <c r="E29" s="19"/>
      <c r="F29" s="19"/>
      <c r="G29" s="19"/>
      <c r="H29" s="19"/>
      <c r="I29" s="19"/>
      <c r="J29" s="19"/>
      <c r="K29" s="19"/>
      <c r="L29" s="19"/>
      <c r="M29" s="19"/>
      <c r="N29" s="19"/>
      <c r="O29" s="19"/>
      <c r="P29" s="19"/>
      <c r="Q29" s="19"/>
    </row>
    <row r="30" spans="1:21" x14ac:dyDescent="0.25">
      <c r="A30" s="19" t="s">
        <v>16</v>
      </c>
      <c r="B30" s="19"/>
      <c r="C30" s="19"/>
      <c r="D30" s="19"/>
      <c r="E30" s="19"/>
      <c r="F30" s="19"/>
      <c r="G30" s="19"/>
      <c r="H30" s="19"/>
      <c r="I30" s="19"/>
      <c r="J30" s="19"/>
      <c r="K30" s="19"/>
      <c r="L30" s="19"/>
      <c r="M30" s="19"/>
      <c r="N30" s="19"/>
      <c r="O30" s="19"/>
      <c r="P30" s="19"/>
      <c r="Q30" s="19"/>
    </row>
    <row r="31" spans="1:21" x14ac:dyDescent="0.25">
      <c r="A31" s="19" t="s">
        <v>17</v>
      </c>
      <c r="B31" s="19"/>
      <c r="C31" s="19"/>
      <c r="D31" s="19"/>
      <c r="E31" s="19"/>
      <c r="F31" s="19"/>
      <c r="G31" s="19"/>
      <c r="H31" s="19"/>
      <c r="I31" s="19"/>
      <c r="J31" s="19"/>
      <c r="K31" s="19"/>
      <c r="L31" s="19"/>
      <c r="M31" s="19"/>
      <c r="N31" s="19"/>
      <c r="O31" s="19"/>
      <c r="P31" s="19"/>
      <c r="Q31" s="19"/>
    </row>
    <row r="32" spans="1:21" x14ac:dyDescent="0.25">
      <c r="A32" s="19" t="s">
        <v>18</v>
      </c>
      <c r="B32" s="19"/>
      <c r="C32" s="19"/>
      <c r="D32" s="19"/>
      <c r="E32" s="19"/>
      <c r="F32" s="19"/>
      <c r="G32" s="19"/>
      <c r="H32" s="19"/>
      <c r="I32" s="19"/>
      <c r="J32" s="19"/>
      <c r="K32" s="19"/>
      <c r="L32" s="19"/>
      <c r="M32" s="19"/>
      <c r="N32" s="19"/>
      <c r="O32" s="19"/>
      <c r="P32" s="19"/>
      <c r="Q32" s="19"/>
    </row>
  </sheetData>
  <mergeCells count="4">
    <mergeCell ref="A3:A4"/>
    <mergeCell ref="A12:Q12"/>
    <mergeCell ref="A13:Q13"/>
    <mergeCell ref="T3:U3"/>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249977111117893"/>
  </sheetPr>
  <dimension ref="A1:U34"/>
  <sheetViews>
    <sheetView showGridLines="0" zoomScale="90" zoomScaleNormal="90" workbookViewId="0">
      <selection activeCell="W33" sqref="W33"/>
    </sheetView>
  </sheetViews>
  <sheetFormatPr defaultColWidth="9.140625" defaultRowHeight="15.75" x14ac:dyDescent="0.25"/>
  <cols>
    <col min="1" max="1" width="56.140625" style="6" customWidth="1"/>
    <col min="2" max="18" width="7.85546875" style="6" customWidth="1"/>
    <col min="19" max="19" width="2.42578125" style="6" customWidth="1"/>
    <col min="20" max="16384" width="9.140625" style="6"/>
  </cols>
  <sheetData>
    <row r="1" spans="1:21" ht="21" x14ac:dyDescent="0.35">
      <c r="A1" s="102" t="str">
        <f>+'Indice-Index'!C28</f>
        <v>4.2   Telefonia fissa e mobile - Fixed and mobile telephony (2010=100)</v>
      </c>
      <c r="B1" s="103"/>
      <c r="C1" s="103"/>
      <c r="D1" s="103"/>
      <c r="E1" s="103"/>
      <c r="F1" s="103"/>
      <c r="G1" s="103"/>
      <c r="H1" s="103"/>
      <c r="I1" s="103"/>
      <c r="J1" s="103"/>
      <c r="K1" s="103"/>
      <c r="L1" s="103"/>
      <c r="M1" s="103"/>
      <c r="N1" s="103"/>
      <c r="O1" s="103"/>
      <c r="P1" s="103"/>
      <c r="Q1" s="103"/>
      <c r="R1" s="103"/>
      <c r="S1" s="103"/>
      <c r="T1" s="103"/>
      <c r="U1" s="103"/>
    </row>
    <row r="3" spans="1:21" x14ac:dyDescent="0.25">
      <c r="A3" s="952" t="s">
        <v>37</v>
      </c>
      <c r="B3" s="40" t="str">
        <f>'4.1'!B3</f>
        <v xml:space="preserve"> Dic 18</v>
      </c>
      <c r="C3" s="40" t="str">
        <f>'4.1'!C3</f>
        <v xml:space="preserve"> Mar 19</v>
      </c>
      <c r="D3" s="40" t="str">
        <f>'4.1'!D3</f>
        <v>Giu 19</v>
      </c>
      <c r="E3" s="40" t="str">
        <f>'4.1'!E3</f>
        <v>Set 19</v>
      </c>
      <c r="F3" s="40" t="str">
        <f>'4.1'!F3</f>
        <v xml:space="preserve"> Dic 19</v>
      </c>
      <c r="G3" s="40" t="str">
        <f>'4.1'!G3</f>
        <v xml:space="preserve"> Mar 20</v>
      </c>
      <c r="H3" s="40" t="str">
        <f>'4.1'!H3</f>
        <v>Giu 20</v>
      </c>
      <c r="I3" s="40" t="str">
        <f>'4.1'!I3</f>
        <v>Set 20</v>
      </c>
      <c r="J3" s="40" t="str">
        <f>'4.1'!J3</f>
        <v xml:space="preserve"> Dic 20</v>
      </c>
      <c r="K3" s="40" t="str">
        <f>'4.1'!K3</f>
        <v xml:space="preserve"> Mar 21</v>
      </c>
      <c r="L3" s="40" t="str">
        <f>'4.1'!L3</f>
        <v>Giu 21</v>
      </c>
      <c r="M3" s="40" t="str">
        <f>'4.1'!M3</f>
        <v>Set 21</v>
      </c>
      <c r="N3" s="40" t="str">
        <f>'4.1'!N3</f>
        <v>Dic 21</v>
      </c>
      <c r="O3" s="40" t="str">
        <f>'4.1'!O3</f>
        <v xml:space="preserve"> Mar 22</v>
      </c>
      <c r="P3" s="40" t="str">
        <f>'4.1'!P3</f>
        <v>Giu 22</v>
      </c>
      <c r="Q3" s="40" t="str">
        <f>'4.1'!Q3</f>
        <v>Set 22</v>
      </c>
      <c r="R3" s="40" t="str">
        <f>'4.1'!R3</f>
        <v>Dic 22</v>
      </c>
      <c r="T3" s="941" t="s">
        <v>332</v>
      </c>
      <c r="U3" s="941"/>
    </row>
    <row r="4" spans="1:21" x14ac:dyDescent="0.25">
      <c r="A4" s="952"/>
      <c r="B4" s="40" t="str">
        <f>'4.1'!B4</f>
        <v>Dec 18</v>
      </c>
      <c r="C4" s="40" t="str">
        <f>'4.1'!C4</f>
        <v xml:space="preserve"> Mar 19</v>
      </c>
      <c r="D4" s="40" t="str">
        <f>'4.1'!D4</f>
        <v>Jun 19</v>
      </c>
      <c r="E4" s="40" t="str">
        <f>'4.1'!E4</f>
        <v>Sept 19</v>
      </c>
      <c r="F4" s="40" t="str">
        <f>'4.1'!F4</f>
        <v>Dec 19</v>
      </c>
      <c r="G4" s="40" t="str">
        <f>'4.1'!G4</f>
        <v xml:space="preserve"> Mar 20</v>
      </c>
      <c r="H4" s="40" t="str">
        <f>'4.1'!H4</f>
        <v>Jun 20</v>
      </c>
      <c r="I4" s="40" t="str">
        <f>'4.1'!I4</f>
        <v>Sept 20</v>
      </c>
      <c r="J4" s="40" t="str">
        <f>'4.1'!J4</f>
        <v>Dec 20</v>
      </c>
      <c r="K4" s="40" t="str">
        <f>'4.1'!K4</f>
        <v xml:space="preserve"> Mar 21</v>
      </c>
      <c r="L4" s="40" t="str">
        <f>'4.1'!L4</f>
        <v>Jun 21</v>
      </c>
      <c r="M4" s="40" t="str">
        <f>'4.1'!M4</f>
        <v>Sept 21</v>
      </c>
      <c r="N4" s="40" t="str">
        <f>'4.1'!N4</f>
        <v>Dec 21</v>
      </c>
      <c r="O4" s="40" t="str">
        <f>'4.1'!O4</f>
        <v xml:space="preserve"> Mar 22</v>
      </c>
      <c r="P4" s="40" t="str">
        <f>'4.1'!P4</f>
        <v>Jun 22</v>
      </c>
      <c r="Q4" s="40" t="str">
        <f>'4.1'!Q4</f>
        <v>Sept 22</v>
      </c>
      <c r="R4" s="40" t="str">
        <f>'4.1'!R4</f>
        <v>Dec 22</v>
      </c>
      <c r="T4" s="121" t="s">
        <v>333</v>
      </c>
      <c r="U4" s="121" t="s">
        <v>334</v>
      </c>
    </row>
    <row r="5" spans="1:21" x14ac:dyDescent="0.25">
      <c r="A5" s="22"/>
      <c r="B5" s="21"/>
      <c r="C5" s="21"/>
      <c r="D5" s="21"/>
      <c r="E5" s="21"/>
      <c r="F5" s="21"/>
      <c r="G5" s="21"/>
      <c r="H5" s="21"/>
      <c r="I5" s="21"/>
      <c r="J5" s="21"/>
      <c r="K5" s="21"/>
      <c r="L5" s="21"/>
      <c r="M5" s="21"/>
      <c r="N5" s="21"/>
      <c r="O5" s="21"/>
      <c r="P5" s="21"/>
      <c r="Q5" s="21"/>
      <c r="R5" s="19"/>
      <c r="T5" s="119"/>
      <c r="U5" s="119"/>
    </row>
    <row r="6" spans="1:21" x14ac:dyDescent="0.25">
      <c r="A6" s="22" t="s">
        <v>50</v>
      </c>
      <c r="T6" s="120"/>
      <c r="U6" s="120"/>
    </row>
    <row r="7" spans="1:21" x14ac:dyDescent="0.25">
      <c r="A7" s="60" t="s">
        <v>32</v>
      </c>
      <c r="B7" s="59">
        <v>130.19999999999999</v>
      </c>
      <c r="C7" s="59">
        <v>128.1</v>
      </c>
      <c r="D7" s="59">
        <v>130</v>
      </c>
      <c r="E7" s="59">
        <v>133.5</v>
      </c>
      <c r="F7" s="59">
        <v>133.5</v>
      </c>
      <c r="G7" s="59">
        <v>133.5</v>
      </c>
      <c r="H7" s="59">
        <v>132.9</v>
      </c>
      <c r="I7" s="59">
        <v>132.9</v>
      </c>
      <c r="J7" s="59">
        <v>136.1</v>
      </c>
      <c r="K7" s="59">
        <v>136.1</v>
      </c>
      <c r="L7" s="59">
        <v>136.1</v>
      </c>
      <c r="M7" s="59">
        <v>136.1</v>
      </c>
      <c r="N7" s="59">
        <v>136.1</v>
      </c>
      <c r="O7" s="59">
        <v>136.1</v>
      </c>
      <c r="P7" s="59">
        <v>136.1</v>
      </c>
      <c r="Q7" s="59">
        <v>136.1</v>
      </c>
      <c r="R7" s="59">
        <v>136.1</v>
      </c>
      <c r="T7" s="85">
        <f>(R7-B7)/B7*100</f>
        <v>4.5314900153609878</v>
      </c>
      <c r="U7" s="85">
        <f>(R7-N7)/N7*100</f>
        <v>0</v>
      </c>
    </row>
    <row r="8" spans="1:21" x14ac:dyDescent="0.25">
      <c r="A8" s="60" t="s">
        <v>19</v>
      </c>
      <c r="B8" s="59">
        <v>94</v>
      </c>
      <c r="C8" s="59">
        <v>97.1</v>
      </c>
      <c r="D8" s="59">
        <v>100.5</v>
      </c>
      <c r="E8" s="59">
        <v>99.2</v>
      </c>
      <c r="F8" s="59">
        <v>99.9</v>
      </c>
      <c r="G8" s="59">
        <v>101.5</v>
      </c>
      <c r="H8" s="59">
        <v>111.3</v>
      </c>
      <c r="I8" s="59">
        <v>102.9</v>
      </c>
      <c r="J8" s="59">
        <v>101.3</v>
      </c>
      <c r="K8" s="59">
        <v>105.5</v>
      </c>
      <c r="L8" s="59">
        <v>108.5</v>
      </c>
      <c r="M8" s="59">
        <v>117.8</v>
      </c>
      <c r="N8" s="59">
        <v>125.2</v>
      </c>
      <c r="O8" s="59">
        <v>121.9</v>
      </c>
      <c r="P8" s="59">
        <v>132.80000000000001</v>
      </c>
      <c r="Q8" s="59">
        <v>138.9</v>
      </c>
      <c r="R8" s="59">
        <v>141.80000000000001</v>
      </c>
      <c r="S8" s="7"/>
      <c r="T8" s="85">
        <f>(R8-B8)/B8*100</f>
        <v>50.851063829787243</v>
      </c>
      <c r="U8" s="85">
        <f>(R8-N8)/N8*100</f>
        <v>13.258785942492018</v>
      </c>
    </row>
    <row r="9" spans="1:21" x14ac:dyDescent="0.25">
      <c r="A9" s="60" t="s">
        <v>20</v>
      </c>
      <c r="B9" s="59">
        <v>86.9</v>
      </c>
      <c r="C9" s="59">
        <v>73.099999999999994</v>
      </c>
      <c r="D9" s="59">
        <v>73.7</v>
      </c>
      <c r="E9" s="59">
        <v>73.099999999999994</v>
      </c>
      <c r="F9" s="59">
        <v>73.3</v>
      </c>
      <c r="G9" s="59">
        <v>73.599999999999994</v>
      </c>
      <c r="H9" s="59">
        <v>73.8</v>
      </c>
      <c r="I9" s="59">
        <v>73.8</v>
      </c>
      <c r="J9" s="59">
        <v>74.599999999999994</v>
      </c>
      <c r="K9" s="59">
        <v>75</v>
      </c>
      <c r="L9" s="59">
        <v>75</v>
      </c>
      <c r="M9" s="59">
        <v>74.8</v>
      </c>
      <c r="N9" s="59">
        <v>75</v>
      </c>
      <c r="O9" s="59">
        <v>75</v>
      </c>
      <c r="P9" s="59">
        <v>75</v>
      </c>
      <c r="Q9" s="59">
        <v>75</v>
      </c>
      <c r="R9" s="59">
        <v>75.599999999999994</v>
      </c>
      <c r="T9" s="85">
        <f>(R9-B9)/B9*100</f>
        <v>-13.003452243958586</v>
      </c>
      <c r="U9" s="85">
        <f>(R9-N9)/N9*100</f>
        <v>0.79999999999999238</v>
      </c>
    </row>
    <row r="10" spans="1:21" x14ac:dyDescent="0.25">
      <c r="A10" s="32"/>
      <c r="B10" s="32"/>
      <c r="C10" s="32"/>
      <c r="D10" s="32"/>
      <c r="E10" s="32"/>
      <c r="F10" s="32"/>
      <c r="G10" s="32"/>
      <c r="H10" s="32"/>
      <c r="I10" s="32"/>
      <c r="J10" s="32"/>
      <c r="K10" s="32"/>
      <c r="L10" s="32"/>
      <c r="M10" s="32"/>
      <c r="N10" s="32"/>
      <c r="O10" s="32"/>
      <c r="P10" s="32"/>
      <c r="Q10" s="32"/>
      <c r="R10" s="5"/>
    </row>
    <row r="11" spans="1:21" x14ac:dyDescent="0.25">
      <c r="A11" s="22" t="s">
        <v>51</v>
      </c>
      <c r="B11" s="21"/>
      <c r="C11" s="21"/>
      <c r="D11" s="21"/>
      <c r="E11" s="21"/>
      <c r="F11" s="21"/>
      <c r="G11" s="21"/>
      <c r="H11" s="21"/>
      <c r="I11" s="21"/>
      <c r="J11" s="21"/>
      <c r="K11" s="21"/>
      <c r="L11" s="21"/>
      <c r="M11" s="21"/>
      <c r="N11" s="21"/>
      <c r="O11" s="21"/>
      <c r="P11" s="21"/>
      <c r="Q11" s="21"/>
      <c r="R11" s="5"/>
    </row>
    <row r="12" spans="1:21" x14ac:dyDescent="0.25">
      <c r="A12" s="60" t="s">
        <v>27</v>
      </c>
      <c r="B12" s="59">
        <v>75.099999999999994</v>
      </c>
      <c r="C12" s="59">
        <v>75.2</v>
      </c>
      <c r="D12" s="59">
        <v>70.5</v>
      </c>
      <c r="E12" s="59">
        <v>69.400000000000006</v>
      </c>
      <c r="F12" s="59">
        <v>69.900000000000006</v>
      </c>
      <c r="G12" s="59">
        <v>69.900000000000006</v>
      </c>
      <c r="H12" s="59">
        <v>68.400000000000006</v>
      </c>
      <c r="I12" s="59">
        <v>68.2</v>
      </c>
      <c r="J12" s="59">
        <v>68.099999999999994</v>
      </c>
      <c r="K12" s="59">
        <v>68.099999999999994</v>
      </c>
      <c r="L12" s="59">
        <v>67.400000000000006</v>
      </c>
      <c r="M12" s="59">
        <v>67.400000000000006</v>
      </c>
      <c r="N12" s="59">
        <v>67.5</v>
      </c>
      <c r="O12" s="59">
        <v>67.400000000000006</v>
      </c>
      <c r="P12" s="59">
        <v>67.3</v>
      </c>
      <c r="Q12" s="59">
        <v>67.3</v>
      </c>
      <c r="R12" s="59">
        <v>67.8</v>
      </c>
      <c r="T12" s="85">
        <f>(R12-B12)/B12*100</f>
        <v>-9.7203728362183739</v>
      </c>
      <c r="U12" s="85">
        <f>(R12-N12)/N12*100</f>
        <v>0.4444444444444402</v>
      </c>
    </row>
    <row r="13" spans="1:21" x14ac:dyDescent="0.25">
      <c r="A13" s="60" t="s">
        <v>21</v>
      </c>
      <c r="B13" s="59">
        <v>37.700000000000003</v>
      </c>
      <c r="C13" s="59">
        <v>38.4</v>
      </c>
      <c r="D13" s="59">
        <v>33.700000000000003</v>
      </c>
      <c r="E13" s="59">
        <v>37.299999999999997</v>
      </c>
      <c r="F13" s="59">
        <v>33.799999999999997</v>
      </c>
      <c r="G13" s="59">
        <v>32.1</v>
      </c>
      <c r="H13" s="59">
        <v>30.3</v>
      </c>
      <c r="I13" s="59">
        <v>28.5</v>
      </c>
      <c r="J13" s="59">
        <v>27.4</v>
      </c>
      <c r="K13" s="59">
        <v>28.2</v>
      </c>
      <c r="L13" s="59">
        <v>26.5</v>
      </c>
      <c r="M13" s="59">
        <v>26.9</v>
      </c>
      <c r="N13" s="59">
        <v>24.9</v>
      </c>
      <c r="O13" s="59">
        <v>24.9</v>
      </c>
      <c r="P13" s="59">
        <v>23.7</v>
      </c>
      <c r="Q13" s="59">
        <v>24.1</v>
      </c>
      <c r="R13" s="59">
        <v>23.5</v>
      </c>
      <c r="T13" s="85">
        <f>(R13-B13)/B13*100</f>
        <v>-37.665782493368702</v>
      </c>
      <c r="U13" s="85">
        <f>(R13-N13)/N13*100</f>
        <v>-5.6224899598393518</v>
      </c>
    </row>
    <row r="15" spans="1:21" x14ac:dyDescent="0.25">
      <c r="A15" s="19"/>
      <c r="B15" s="19"/>
      <c r="C15" s="19"/>
      <c r="D15" s="19"/>
      <c r="E15" s="19"/>
      <c r="F15" s="19"/>
      <c r="G15" s="19"/>
      <c r="H15" s="19"/>
      <c r="I15" s="19"/>
      <c r="J15" s="19"/>
      <c r="K15" s="19"/>
      <c r="L15" s="19"/>
      <c r="M15" s="19"/>
      <c r="N15" s="19"/>
      <c r="O15" s="19"/>
      <c r="P15" s="19"/>
      <c r="Q15" s="19"/>
      <c r="R15" s="19"/>
    </row>
    <row r="16" spans="1:21" x14ac:dyDescent="0.25">
      <c r="A16" s="6" t="s">
        <v>39</v>
      </c>
      <c r="B16" s="19"/>
      <c r="C16" s="19"/>
      <c r="D16" s="19"/>
      <c r="E16" s="19"/>
      <c r="F16" s="19"/>
      <c r="G16" s="19"/>
      <c r="H16" s="19"/>
      <c r="I16" s="19"/>
      <c r="J16" s="19"/>
      <c r="K16" s="19"/>
      <c r="L16" s="19"/>
      <c r="M16" s="19"/>
      <c r="N16" s="19"/>
      <c r="O16" s="19"/>
      <c r="P16" s="19"/>
      <c r="Q16" s="19"/>
      <c r="R16" s="19"/>
    </row>
    <row r="17" spans="1:18" x14ac:dyDescent="0.25">
      <c r="A17" s="19" t="s">
        <v>34</v>
      </c>
      <c r="B17" s="19"/>
      <c r="C17" s="19"/>
      <c r="D17" s="19"/>
      <c r="E17" s="19"/>
      <c r="F17" s="19"/>
      <c r="G17" s="19"/>
      <c r="H17" s="19"/>
      <c r="I17" s="19"/>
      <c r="J17" s="19"/>
      <c r="K17" s="19"/>
      <c r="L17" s="19"/>
      <c r="M17" s="19"/>
      <c r="N17" s="19"/>
      <c r="O17" s="19"/>
      <c r="P17" s="19"/>
      <c r="Q17" s="19"/>
      <c r="R17" s="19"/>
    </row>
    <row r="18" spans="1:18" x14ac:dyDescent="0.25">
      <c r="A18" s="19" t="s">
        <v>22</v>
      </c>
      <c r="B18" s="19"/>
      <c r="C18" s="19"/>
      <c r="D18" s="19"/>
      <c r="E18" s="19"/>
      <c r="F18" s="19"/>
      <c r="G18" s="19"/>
      <c r="H18" s="19"/>
      <c r="I18" s="19"/>
      <c r="J18" s="19"/>
      <c r="K18" s="19"/>
      <c r="L18" s="19"/>
      <c r="M18" s="19"/>
      <c r="N18" s="19"/>
      <c r="O18" s="19"/>
      <c r="P18" s="19"/>
      <c r="Q18" s="19"/>
      <c r="R18" s="19"/>
    </row>
    <row r="19" spans="1:18" x14ac:dyDescent="0.25">
      <c r="A19" s="19" t="s">
        <v>23</v>
      </c>
      <c r="B19" s="19"/>
      <c r="C19" s="19"/>
      <c r="D19" s="19"/>
      <c r="E19" s="19"/>
      <c r="F19" s="19"/>
      <c r="G19" s="19"/>
      <c r="H19" s="19"/>
      <c r="I19" s="19"/>
      <c r="J19" s="19"/>
      <c r="K19" s="19"/>
      <c r="L19" s="19"/>
      <c r="M19" s="19"/>
      <c r="N19" s="19"/>
      <c r="O19" s="19"/>
      <c r="P19" s="19"/>
      <c r="Q19" s="19"/>
      <c r="R19" s="19"/>
    </row>
    <row r="20" spans="1:18" x14ac:dyDescent="0.25">
      <c r="A20" s="19" t="s">
        <v>24</v>
      </c>
      <c r="B20" s="19"/>
      <c r="C20" s="19"/>
      <c r="D20" s="19"/>
      <c r="E20" s="19"/>
      <c r="F20" s="19"/>
      <c r="G20" s="19"/>
      <c r="H20" s="19"/>
      <c r="I20" s="19"/>
      <c r="J20" s="19"/>
      <c r="K20" s="19"/>
      <c r="L20" s="19"/>
      <c r="M20" s="19"/>
      <c r="N20" s="19"/>
      <c r="O20" s="19"/>
      <c r="P20" s="19"/>
      <c r="Q20" s="19"/>
      <c r="R20" s="19"/>
    </row>
    <row r="21" spans="1:18" x14ac:dyDescent="0.25">
      <c r="A21" s="19" t="s">
        <v>25</v>
      </c>
      <c r="B21" s="19"/>
      <c r="C21" s="19"/>
      <c r="D21" s="19"/>
      <c r="E21" s="19"/>
      <c r="F21" s="19"/>
      <c r="G21" s="19"/>
      <c r="H21" s="19"/>
      <c r="I21" s="19"/>
      <c r="J21" s="19"/>
      <c r="K21" s="19"/>
      <c r="L21" s="19"/>
      <c r="M21" s="19"/>
      <c r="N21" s="19"/>
      <c r="O21" s="19"/>
      <c r="P21" s="19"/>
      <c r="Q21" s="19"/>
      <c r="R21" s="19"/>
    </row>
    <row r="22" spans="1:18" x14ac:dyDescent="0.25">
      <c r="A22" s="19" t="s">
        <v>26</v>
      </c>
      <c r="B22" s="19"/>
      <c r="C22" s="19"/>
      <c r="D22" s="19"/>
      <c r="E22" s="19"/>
      <c r="F22" s="19"/>
      <c r="G22" s="19"/>
      <c r="H22" s="19"/>
      <c r="I22" s="19"/>
      <c r="J22" s="19"/>
      <c r="K22" s="19"/>
      <c r="L22" s="19"/>
      <c r="M22" s="19"/>
      <c r="N22" s="19"/>
      <c r="O22" s="19"/>
      <c r="P22" s="19"/>
      <c r="Q22" s="19"/>
      <c r="R22" s="19"/>
    </row>
    <row r="23" spans="1:18" x14ac:dyDescent="0.25">
      <c r="A23" s="19"/>
      <c r="B23" s="19"/>
      <c r="C23" s="19"/>
      <c r="D23" s="19"/>
      <c r="E23" s="19"/>
      <c r="F23" s="19"/>
      <c r="G23" s="19"/>
      <c r="H23" s="19"/>
      <c r="I23" s="19"/>
      <c r="J23" s="19"/>
      <c r="K23" s="19"/>
      <c r="L23" s="19"/>
      <c r="M23" s="19"/>
      <c r="N23" s="19"/>
      <c r="O23" s="19"/>
      <c r="P23" s="19"/>
      <c r="Q23" s="19"/>
      <c r="R23" s="19"/>
    </row>
    <row r="24" spans="1:18" x14ac:dyDescent="0.25">
      <c r="A24" s="18"/>
      <c r="B24" s="18"/>
      <c r="C24" s="18"/>
      <c r="D24" s="18"/>
      <c r="E24" s="18"/>
      <c r="F24" s="18"/>
      <c r="G24" s="18"/>
      <c r="H24" s="18"/>
      <c r="I24" s="18"/>
      <c r="J24" s="18"/>
      <c r="K24" s="18"/>
      <c r="L24" s="18"/>
      <c r="M24" s="18"/>
      <c r="N24" s="18"/>
      <c r="O24" s="18"/>
      <c r="P24" s="18"/>
      <c r="Q24" s="18"/>
      <c r="R24" s="18"/>
    </row>
    <row r="25" spans="1:18" x14ac:dyDescent="0.25">
      <c r="A25" s="18"/>
      <c r="B25" s="18"/>
      <c r="C25" s="18"/>
      <c r="D25" s="18"/>
      <c r="E25" s="18"/>
      <c r="F25" s="18"/>
      <c r="G25" s="18"/>
      <c r="H25" s="18"/>
      <c r="I25" s="18"/>
      <c r="J25" s="18"/>
      <c r="K25" s="18"/>
      <c r="L25" s="18"/>
      <c r="M25" s="18"/>
      <c r="N25" s="18"/>
      <c r="O25" s="18"/>
      <c r="P25" s="18"/>
      <c r="Q25" s="18"/>
      <c r="R25" s="18"/>
    </row>
    <row r="26" spans="1:18" x14ac:dyDescent="0.25">
      <c r="A26" s="18"/>
      <c r="B26" s="18"/>
      <c r="C26" s="18"/>
      <c r="D26" s="18"/>
      <c r="E26" s="18"/>
      <c r="F26" s="18"/>
      <c r="G26" s="18"/>
      <c r="H26" s="18"/>
      <c r="I26" s="18"/>
      <c r="J26" s="18"/>
      <c r="K26" s="18"/>
      <c r="L26" s="18"/>
      <c r="M26" s="18"/>
      <c r="N26" s="18"/>
      <c r="O26" s="18"/>
      <c r="P26" s="18"/>
      <c r="Q26" s="18"/>
      <c r="R26" s="18"/>
    </row>
    <row r="27" spans="1:18" x14ac:dyDescent="0.25">
      <c r="A27" s="18"/>
      <c r="B27" s="18"/>
      <c r="C27" s="18"/>
      <c r="D27" s="18"/>
      <c r="E27" s="18"/>
      <c r="F27" s="18"/>
      <c r="G27" s="18"/>
      <c r="H27" s="18"/>
      <c r="I27" s="18"/>
      <c r="J27" s="18"/>
      <c r="K27" s="18"/>
      <c r="L27" s="18"/>
      <c r="M27" s="18"/>
      <c r="N27" s="18"/>
      <c r="O27" s="18"/>
      <c r="P27" s="18"/>
      <c r="Q27" s="18"/>
      <c r="R27" s="18"/>
    </row>
    <row r="28" spans="1:18" x14ac:dyDescent="0.25">
      <c r="A28" s="18"/>
      <c r="B28" s="18"/>
      <c r="C28" s="18"/>
      <c r="D28" s="18"/>
      <c r="E28" s="18"/>
      <c r="F28" s="18"/>
      <c r="G28" s="18"/>
      <c r="H28" s="18"/>
      <c r="I28" s="18"/>
      <c r="J28" s="18"/>
      <c r="K28" s="18"/>
      <c r="L28" s="18"/>
      <c r="M28" s="18"/>
      <c r="N28" s="18"/>
      <c r="O28" s="18"/>
      <c r="P28" s="18"/>
      <c r="Q28" s="18"/>
      <c r="R28" s="18"/>
    </row>
    <row r="29" spans="1:18" x14ac:dyDescent="0.25">
      <c r="A29" s="18"/>
      <c r="B29" s="18"/>
      <c r="C29" s="18"/>
      <c r="D29" s="18"/>
      <c r="E29" s="18"/>
      <c r="F29" s="18"/>
      <c r="G29" s="18"/>
      <c r="H29" s="18"/>
      <c r="I29" s="18"/>
      <c r="J29" s="18"/>
      <c r="K29" s="18"/>
      <c r="L29" s="18"/>
      <c r="M29" s="18"/>
      <c r="N29" s="18"/>
      <c r="O29" s="18"/>
      <c r="P29" s="18"/>
      <c r="Q29" s="18"/>
      <c r="R29" s="18"/>
    </row>
    <row r="30" spans="1:18" x14ac:dyDescent="0.25">
      <c r="A30" s="18"/>
      <c r="B30" s="18"/>
      <c r="C30" s="18"/>
      <c r="D30" s="18"/>
      <c r="E30" s="18"/>
      <c r="F30" s="18"/>
      <c r="G30" s="18"/>
      <c r="H30" s="18"/>
      <c r="I30" s="18"/>
      <c r="J30" s="18"/>
      <c r="K30" s="18"/>
      <c r="L30" s="18"/>
      <c r="M30" s="18"/>
      <c r="N30" s="18"/>
      <c r="O30" s="18"/>
      <c r="P30" s="18"/>
      <c r="Q30" s="18"/>
      <c r="R30" s="18"/>
    </row>
    <row r="31" spans="1:18" x14ac:dyDescent="0.25">
      <c r="A31" s="18"/>
      <c r="B31" s="18"/>
      <c r="C31" s="18"/>
      <c r="D31" s="18"/>
      <c r="E31" s="18"/>
      <c r="F31" s="18"/>
      <c r="G31" s="18"/>
      <c r="H31" s="18"/>
      <c r="I31" s="18"/>
      <c r="J31" s="18"/>
      <c r="K31" s="18"/>
      <c r="L31" s="18"/>
      <c r="M31" s="18"/>
      <c r="N31" s="18"/>
      <c r="O31" s="18"/>
      <c r="P31" s="18"/>
      <c r="Q31" s="18"/>
      <c r="R31" s="18"/>
    </row>
    <row r="32" spans="1:18" x14ac:dyDescent="0.25">
      <c r="A32" s="18"/>
      <c r="B32" s="18"/>
      <c r="C32" s="18"/>
      <c r="D32" s="18"/>
      <c r="E32" s="18"/>
      <c r="F32" s="18"/>
      <c r="G32" s="18"/>
      <c r="H32" s="18"/>
      <c r="I32" s="18"/>
      <c r="J32" s="18"/>
      <c r="K32" s="18"/>
      <c r="L32" s="18"/>
      <c r="M32" s="18"/>
      <c r="N32" s="18"/>
      <c r="O32" s="18"/>
      <c r="P32" s="18"/>
      <c r="Q32" s="18"/>
      <c r="R32" s="18"/>
    </row>
    <row r="33" spans="1:18" x14ac:dyDescent="0.25">
      <c r="A33" s="18"/>
      <c r="B33" s="18"/>
      <c r="C33" s="18"/>
      <c r="D33" s="18"/>
      <c r="E33" s="18"/>
      <c r="F33" s="18"/>
      <c r="G33" s="18"/>
      <c r="H33" s="18"/>
      <c r="I33" s="18"/>
      <c r="J33" s="18"/>
      <c r="K33" s="18"/>
      <c r="L33" s="18"/>
      <c r="M33" s="18"/>
      <c r="N33" s="18"/>
      <c r="O33" s="18"/>
      <c r="P33" s="18"/>
      <c r="Q33" s="18"/>
      <c r="R33" s="18"/>
    </row>
    <row r="34" spans="1:18" x14ac:dyDescent="0.25">
      <c r="A34" s="18"/>
      <c r="B34" s="18"/>
      <c r="C34" s="18"/>
      <c r="D34" s="18"/>
      <c r="E34" s="18"/>
      <c r="F34" s="18"/>
      <c r="G34" s="18"/>
      <c r="H34" s="18"/>
      <c r="I34" s="18"/>
      <c r="J34" s="18"/>
      <c r="K34" s="18"/>
      <c r="L34" s="18"/>
      <c r="M34" s="18"/>
      <c r="N34" s="18"/>
      <c r="O34" s="18"/>
      <c r="P34" s="18"/>
      <c r="Q34" s="18"/>
      <c r="R34" s="18"/>
    </row>
  </sheetData>
  <mergeCells count="2">
    <mergeCell ref="A3:A4"/>
    <mergeCell ref="T3:U3"/>
  </mergeCell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249977111117893"/>
  </sheetPr>
  <dimension ref="A1:U35"/>
  <sheetViews>
    <sheetView showGridLines="0" zoomScale="90" zoomScaleNormal="90" workbookViewId="0">
      <pane xSplit="1" ySplit="4" topLeftCell="B5" activePane="bottomRight" state="frozen"/>
      <selection pane="topRight" activeCell="B1" sqref="B1"/>
      <selection pane="bottomLeft" activeCell="A5" sqref="A5"/>
      <selection pane="bottomRight" activeCell="J32" sqref="J32"/>
    </sheetView>
  </sheetViews>
  <sheetFormatPr defaultColWidth="9.140625" defaultRowHeight="15.75" x14ac:dyDescent="0.25"/>
  <cols>
    <col min="1" max="1" width="56.140625" style="6" customWidth="1"/>
    <col min="2" max="18" width="7.85546875" style="6" customWidth="1"/>
    <col min="19" max="19" width="1.42578125" style="6" customWidth="1"/>
    <col min="20" max="21" width="8.140625" style="6" customWidth="1"/>
    <col min="22" max="16384" width="9.140625" style="6"/>
  </cols>
  <sheetData>
    <row r="1" spans="1:21" ht="21" x14ac:dyDescent="0.35">
      <c r="A1" s="102" t="str">
        <f>'Indice-Index'!C29</f>
        <v>4.3   Quotidiani, periodici tv e servizi postali - Newspapers, magazines, TV and postal services (2010=100)</v>
      </c>
      <c r="B1" s="103"/>
      <c r="C1" s="103"/>
      <c r="D1" s="103"/>
      <c r="E1" s="103"/>
      <c r="F1" s="103"/>
      <c r="G1" s="103"/>
      <c r="H1" s="103"/>
      <c r="I1" s="103"/>
      <c r="J1" s="103"/>
      <c r="K1" s="103"/>
      <c r="L1" s="103"/>
      <c r="M1" s="103"/>
      <c r="N1" s="103"/>
      <c r="O1" s="103"/>
      <c r="P1" s="103"/>
      <c r="Q1" s="103"/>
      <c r="R1" s="103"/>
      <c r="S1" s="103"/>
      <c r="T1" s="103"/>
      <c r="U1" s="103"/>
    </row>
    <row r="3" spans="1:21" x14ac:dyDescent="0.25">
      <c r="A3" s="952" t="s">
        <v>37</v>
      </c>
      <c r="B3" s="40" t="str">
        <f>'4.1'!B3</f>
        <v xml:space="preserve"> Dic 18</v>
      </c>
      <c r="C3" s="40" t="str">
        <f>'4.1'!C3</f>
        <v xml:space="preserve"> Mar 19</v>
      </c>
      <c r="D3" s="40" t="str">
        <f>'4.1'!D3</f>
        <v>Giu 19</v>
      </c>
      <c r="E3" s="40" t="str">
        <f>'4.1'!E3</f>
        <v>Set 19</v>
      </c>
      <c r="F3" s="40" t="str">
        <f>'4.1'!F3</f>
        <v xml:space="preserve"> Dic 19</v>
      </c>
      <c r="G3" s="40" t="str">
        <f>'4.1'!G3</f>
        <v xml:space="preserve"> Mar 20</v>
      </c>
      <c r="H3" s="40" t="str">
        <f>'4.1'!H3</f>
        <v>Giu 20</v>
      </c>
      <c r="I3" s="40" t="str">
        <f>'4.1'!I3</f>
        <v>Set 20</v>
      </c>
      <c r="J3" s="40" t="str">
        <f>'4.1'!J3</f>
        <v xml:space="preserve"> Dic 20</v>
      </c>
      <c r="K3" s="40" t="str">
        <f>'4.1'!K3</f>
        <v xml:space="preserve"> Mar 21</v>
      </c>
      <c r="L3" s="40" t="str">
        <f>'4.1'!L3</f>
        <v>Giu 21</v>
      </c>
      <c r="M3" s="40" t="str">
        <f>'4.1'!M3</f>
        <v>Set 21</v>
      </c>
      <c r="N3" s="40" t="str">
        <f>'4.1'!N3</f>
        <v>Dic 21</v>
      </c>
      <c r="O3" s="40" t="str">
        <f>'4.1'!O3</f>
        <v xml:space="preserve"> Mar 22</v>
      </c>
      <c r="P3" s="40" t="str">
        <f>'4.1'!P3</f>
        <v>Giu 22</v>
      </c>
      <c r="Q3" s="40" t="str">
        <f>'4.1'!Q3</f>
        <v>Set 22</v>
      </c>
      <c r="R3" s="40" t="str">
        <f>'4.1'!R3</f>
        <v>Dic 22</v>
      </c>
      <c r="T3" s="941" t="s">
        <v>332</v>
      </c>
      <c r="U3" s="941"/>
    </row>
    <row r="4" spans="1:21" x14ac:dyDescent="0.25">
      <c r="A4" s="952"/>
      <c r="B4" s="40" t="str">
        <f>'4.1'!B4</f>
        <v>Dec 18</v>
      </c>
      <c r="C4" s="40" t="str">
        <f>'4.1'!C4</f>
        <v xml:space="preserve"> Mar 19</v>
      </c>
      <c r="D4" s="40" t="str">
        <f>'4.1'!D4</f>
        <v>Jun 19</v>
      </c>
      <c r="E4" s="40" t="str">
        <f>'4.1'!E4</f>
        <v>Sept 19</v>
      </c>
      <c r="F4" s="40" t="str">
        <f>'4.1'!F4</f>
        <v>Dec 19</v>
      </c>
      <c r="G4" s="40" t="str">
        <f>'4.1'!G4</f>
        <v xml:space="preserve"> Mar 20</v>
      </c>
      <c r="H4" s="40" t="str">
        <f>'4.1'!H4</f>
        <v>Jun 20</v>
      </c>
      <c r="I4" s="40" t="str">
        <f>'4.1'!I4</f>
        <v>Sept 20</v>
      </c>
      <c r="J4" s="40" t="str">
        <f>'4.1'!J4</f>
        <v>Dec 20</v>
      </c>
      <c r="K4" s="40" t="str">
        <f>'4.1'!K4</f>
        <v xml:space="preserve"> Mar 21</v>
      </c>
      <c r="L4" s="40" t="str">
        <f>'4.1'!L4</f>
        <v>Jun 21</v>
      </c>
      <c r="M4" s="40" t="str">
        <f>'4.1'!M4</f>
        <v>Sept 21</v>
      </c>
      <c r="N4" s="40" t="str">
        <f>'4.1'!N4</f>
        <v>Dec 21</v>
      </c>
      <c r="O4" s="40" t="str">
        <f>'4.1'!O4</f>
        <v xml:space="preserve"> Mar 22</v>
      </c>
      <c r="P4" s="40" t="str">
        <f>'4.1'!P4</f>
        <v>Jun 22</v>
      </c>
      <c r="Q4" s="40" t="str">
        <f>'4.1'!Q4</f>
        <v>Sept 22</v>
      </c>
      <c r="R4" s="40" t="str">
        <f>'4.1'!R4</f>
        <v>Dec 22</v>
      </c>
      <c r="T4" s="121" t="s">
        <v>333</v>
      </c>
      <c r="U4" s="121" t="s">
        <v>334</v>
      </c>
    </row>
    <row r="5" spans="1:21" x14ac:dyDescent="0.25">
      <c r="A5" s="22"/>
      <c r="B5" s="21"/>
      <c r="C5" s="21"/>
      <c r="D5" s="21"/>
      <c r="E5" s="21"/>
      <c r="F5" s="21"/>
      <c r="G5" s="21"/>
      <c r="H5" s="21"/>
      <c r="I5" s="21"/>
      <c r="J5" s="21"/>
      <c r="K5" s="21"/>
      <c r="L5" s="21"/>
      <c r="M5" s="21"/>
      <c r="N5" s="21"/>
      <c r="O5" s="21"/>
      <c r="P5" s="21"/>
      <c r="Q5" s="21"/>
      <c r="R5" s="19"/>
      <c r="T5" s="119"/>
      <c r="U5" s="119"/>
    </row>
    <row r="6" spans="1:21" x14ac:dyDescent="0.25">
      <c r="A6" s="22" t="s">
        <v>40</v>
      </c>
      <c r="T6" s="120"/>
      <c r="U6" s="120"/>
    </row>
    <row r="7" spans="1:21" x14ac:dyDescent="0.25">
      <c r="A7" s="61" t="s">
        <v>139</v>
      </c>
      <c r="B7" s="59">
        <v>137</v>
      </c>
      <c r="C7" s="59">
        <v>139</v>
      </c>
      <c r="D7" s="59">
        <v>138.5</v>
      </c>
      <c r="E7" s="59">
        <v>140.1</v>
      </c>
      <c r="F7" s="59">
        <v>139.6</v>
      </c>
      <c r="G7" s="59">
        <v>139.9</v>
      </c>
      <c r="H7" s="59">
        <v>140.4</v>
      </c>
      <c r="I7" s="59">
        <v>139.5</v>
      </c>
      <c r="J7" s="59">
        <v>140.19999999999999</v>
      </c>
      <c r="K7" s="59">
        <v>141.4</v>
      </c>
      <c r="L7" s="59">
        <v>143</v>
      </c>
      <c r="M7" s="59">
        <v>142.6</v>
      </c>
      <c r="N7" s="59">
        <v>141.6</v>
      </c>
      <c r="O7" s="59">
        <v>145.5</v>
      </c>
      <c r="P7" s="59">
        <v>148</v>
      </c>
      <c r="Q7" s="59">
        <v>147.69999999999999</v>
      </c>
      <c r="R7" s="59">
        <v>147.5</v>
      </c>
      <c r="T7" s="85">
        <f>(R7-B7)/B7*100</f>
        <v>7.664233576642336</v>
      </c>
      <c r="U7" s="85">
        <f>(R7-N7)/N7*100</f>
        <v>4.1666666666666705</v>
      </c>
    </row>
    <row r="8" spans="1:21" x14ac:dyDescent="0.25">
      <c r="A8" s="60" t="s">
        <v>9</v>
      </c>
      <c r="B8" s="59">
        <v>127.3</v>
      </c>
      <c r="C8" s="59">
        <v>127.4</v>
      </c>
      <c r="D8" s="59">
        <v>127.4</v>
      </c>
      <c r="E8" s="59">
        <v>128</v>
      </c>
      <c r="F8" s="59">
        <v>128</v>
      </c>
      <c r="G8" s="59">
        <v>126.8</v>
      </c>
      <c r="H8" s="59">
        <v>126.8</v>
      </c>
      <c r="I8" s="59">
        <v>126.8</v>
      </c>
      <c r="J8" s="59">
        <v>126.8</v>
      </c>
      <c r="K8" s="59">
        <v>125.7</v>
      </c>
      <c r="L8" s="59">
        <v>125.7</v>
      </c>
      <c r="M8" s="59">
        <v>125.7</v>
      </c>
      <c r="N8" s="59">
        <v>126</v>
      </c>
      <c r="O8" s="59">
        <v>126</v>
      </c>
      <c r="P8" s="59">
        <v>126</v>
      </c>
      <c r="Q8" s="59">
        <v>126.4</v>
      </c>
      <c r="R8" s="59">
        <v>128.19999999999999</v>
      </c>
      <c r="T8" s="85">
        <f>(R8-B8)/B8*100</f>
        <v>0.7069913589944945</v>
      </c>
      <c r="U8" s="85">
        <f>(R8-N8)/N8*100</f>
        <v>1.7460317460317372</v>
      </c>
    </row>
    <row r="9" spans="1:21" x14ac:dyDescent="0.25">
      <c r="A9" s="61" t="s">
        <v>33</v>
      </c>
      <c r="B9" s="59">
        <v>105.3</v>
      </c>
      <c r="C9" s="59">
        <v>106.1</v>
      </c>
      <c r="D9" s="59">
        <v>106.2</v>
      </c>
      <c r="E9" s="59">
        <v>106.6</v>
      </c>
      <c r="F9" s="59">
        <v>106.3</v>
      </c>
      <c r="G9" s="59">
        <v>108.5</v>
      </c>
      <c r="H9" s="59">
        <v>107.7</v>
      </c>
      <c r="I9" s="59">
        <v>107.3</v>
      </c>
      <c r="J9" s="59">
        <v>106.7</v>
      </c>
      <c r="K9" s="59">
        <v>108.8</v>
      </c>
      <c r="L9" s="59">
        <v>107.8</v>
      </c>
      <c r="M9" s="59">
        <v>108.7</v>
      </c>
      <c r="N9" s="59">
        <v>108.6</v>
      </c>
      <c r="O9" s="59">
        <v>109.2</v>
      </c>
      <c r="P9" s="59">
        <v>108.3</v>
      </c>
      <c r="Q9" s="59">
        <v>116.5</v>
      </c>
      <c r="R9" s="59">
        <v>118.8</v>
      </c>
      <c r="T9" s="85">
        <f>(R9-B9)/B9*100</f>
        <v>12.820512820512823</v>
      </c>
      <c r="U9" s="85">
        <f>(R9-N9)/N9*100</f>
        <v>9.3922651933701697</v>
      </c>
    </row>
    <row r="11" spans="1:21" x14ac:dyDescent="0.25">
      <c r="A11" s="32"/>
      <c r="B11" s="32"/>
      <c r="C11" s="32"/>
      <c r="D11" s="32"/>
      <c r="E11" s="32"/>
      <c r="F11" s="32"/>
      <c r="G11" s="32"/>
      <c r="H11" s="32"/>
      <c r="I11" s="32"/>
      <c r="J11" s="32"/>
      <c r="K11" s="32"/>
      <c r="L11" s="32"/>
      <c r="M11" s="32"/>
      <c r="N11" s="32"/>
      <c r="O11" s="32"/>
      <c r="P11" s="32"/>
      <c r="Q11" s="32"/>
      <c r="R11" s="5"/>
    </row>
    <row r="12" spans="1:21" x14ac:dyDescent="0.25">
      <c r="A12" s="22" t="s">
        <v>41</v>
      </c>
      <c r="B12" s="21"/>
      <c r="C12" s="21"/>
      <c r="D12" s="21"/>
      <c r="E12" s="21"/>
      <c r="F12" s="21"/>
      <c r="G12" s="21"/>
      <c r="H12" s="21"/>
      <c r="I12" s="21"/>
      <c r="J12" s="21"/>
      <c r="K12" s="21"/>
      <c r="L12" s="21"/>
      <c r="M12" s="21"/>
      <c r="N12" s="21"/>
      <c r="O12" s="21"/>
      <c r="P12" s="21"/>
      <c r="Q12" s="21"/>
      <c r="R12" s="5"/>
    </row>
    <row r="13" spans="1:21" x14ac:dyDescent="0.25">
      <c r="A13" s="60" t="s">
        <v>90</v>
      </c>
      <c r="B13" s="59">
        <v>164.6</v>
      </c>
      <c r="C13" s="59">
        <v>164.6</v>
      </c>
      <c r="D13" s="59">
        <v>164.6</v>
      </c>
      <c r="E13" s="59">
        <v>164.6</v>
      </c>
      <c r="F13" s="59">
        <v>164.6</v>
      </c>
      <c r="G13" s="59">
        <v>164.6</v>
      </c>
      <c r="H13" s="59">
        <v>164.6</v>
      </c>
      <c r="I13" s="59">
        <v>164.6</v>
      </c>
      <c r="J13" s="59">
        <v>164.6</v>
      </c>
      <c r="K13" s="59">
        <v>164.6</v>
      </c>
      <c r="L13" s="59">
        <v>164.6</v>
      </c>
      <c r="M13" s="59">
        <v>167.3</v>
      </c>
      <c r="N13" s="59">
        <v>167.3</v>
      </c>
      <c r="O13" s="59">
        <v>167.3</v>
      </c>
      <c r="P13" s="59">
        <v>167.3</v>
      </c>
      <c r="Q13" s="59">
        <v>171.8</v>
      </c>
      <c r="R13" s="59">
        <v>171.8</v>
      </c>
      <c r="T13" s="85">
        <f>(R13-B13)/B13*100</f>
        <v>4.3742405832320888</v>
      </c>
      <c r="U13" s="85">
        <f>(R13-N13)/N13*100</f>
        <v>2.6897788404064551</v>
      </c>
    </row>
    <row r="14" spans="1:21" x14ac:dyDescent="0.25">
      <c r="A14" s="60" t="s">
        <v>88</v>
      </c>
      <c r="B14" s="59">
        <v>137.30000000000001</v>
      </c>
      <c r="C14" s="59">
        <v>138.9</v>
      </c>
      <c r="D14" s="59">
        <v>138.9</v>
      </c>
      <c r="E14" s="59">
        <v>138.9</v>
      </c>
      <c r="F14" s="59">
        <v>138.9</v>
      </c>
      <c r="G14" s="59">
        <v>139.19999999999999</v>
      </c>
      <c r="H14" s="59">
        <v>139.19999999999999</v>
      </c>
      <c r="I14" s="59">
        <v>139.19999999999999</v>
      </c>
      <c r="J14" s="59">
        <v>139.19999999999999</v>
      </c>
      <c r="K14" s="59">
        <v>140.5</v>
      </c>
      <c r="L14" s="59">
        <v>140.5</v>
      </c>
      <c r="M14" s="59">
        <v>147.80000000000001</v>
      </c>
      <c r="N14" s="59">
        <v>147.80000000000001</v>
      </c>
      <c r="O14" s="59">
        <v>148.1</v>
      </c>
      <c r="P14" s="59">
        <v>148.1</v>
      </c>
      <c r="Q14" s="59">
        <v>149.5</v>
      </c>
      <c r="R14" s="59">
        <v>149.5</v>
      </c>
      <c r="T14" s="85">
        <f>(R14-B14)/B14*100</f>
        <v>8.885651857246895</v>
      </c>
      <c r="U14" s="85">
        <f>(R14-N14)/N14*100</f>
        <v>1.1502029769959328</v>
      </c>
    </row>
    <row r="15" spans="1:21" x14ac:dyDescent="0.25">
      <c r="A15" s="60" t="s">
        <v>89</v>
      </c>
      <c r="B15" s="59">
        <v>122.6</v>
      </c>
      <c r="C15" s="59">
        <v>125.4</v>
      </c>
      <c r="D15" s="59">
        <v>125.4</v>
      </c>
      <c r="E15" s="59">
        <v>125.4</v>
      </c>
      <c r="F15" s="59">
        <v>125.4</v>
      </c>
      <c r="G15" s="59">
        <v>126</v>
      </c>
      <c r="H15" s="59">
        <v>126</v>
      </c>
      <c r="I15" s="59">
        <v>126</v>
      </c>
      <c r="J15" s="59">
        <v>126</v>
      </c>
      <c r="K15" s="59">
        <v>127.6</v>
      </c>
      <c r="L15" s="59">
        <v>127.6</v>
      </c>
      <c r="M15" s="59">
        <v>136.5</v>
      </c>
      <c r="N15" s="59">
        <v>136.6</v>
      </c>
      <c r="O15" s="59">
        <v>137</v>
      </c>
      <c r="P15" s="59">
        <v>137</v>
      </c>
      <c r="Q15" s="59">
        <v>137.30000000000001</v>
      </c>
      <c r="R15" s="59">
        <v>137.30000000000001</v>
      </c>
      <c r="T15" s="85">
        <f>(R15-B15)/B15*100</f>
        <v>11.990212071778155</v>
      </c>
      <c r="U15" s="85">
        <f>(R15-N15)/N15*100</f>
        <v>0.51244509516838732</v>
      </c>
    </row>
    <row r="16" spans="1:21" x14ac:dyDescent="0.25">
      <c r="A16" s="19"/>
      <c r="B16" s="19"/>
      <c r="C16" s="19"/>
      <c r="D16" s="19"/>
      <c r="E16" s="19"/>
      <c r="F16" s="19"/>
      <c r="G16" s="19"/>
      <c r="H16" s="19"/>
      <c r="I16" s="19"/>
      <c r="J16" s="19"/>
      <c r="K16" s="19"/>
      <c r="L16" s="19"/>
      <c r="M16" s="19"/>
      <c r="N16" s="19"/>
      <c r="O16" s="19"/>
      <c r="P16" s="19"/>
      <c r="Q16" s="19"/>
      <c r="R16" s="19"/>
    </row>
    <row r="17" spans="1:18" x14ac:dyDescent="0.25">
      <c r="A17" s="19"/>
      <c r="B17" s="19"/>
      <c r="C17" s="19"/>
      <c r="D17" s="19"/>
      <c r="E17" s="19"/>
      <c r="F17" s="19"/>
      <c r="G17" s="19"/>
      <c r="H17" s="19"/>
      <c r="I17" s="19"/>
      <c r="J17" s="19"/>
      <c r="K17" s="19"/>
      <c r="L17" s="19"/>
      <c r="M17" s="19"/>
      <c r="N17" s="19"/>
      <c r="O17" s="19"/>
      <c r="P17" s="19"/>
      <c r="Q17" s="19"/>
      <c r="R17" s="19"/>
    </row>
    <row r="18" spans="1:18" x14ac:dyDescent="0.25">
      <c r="A18" s="6" t="s">
        <v>39</v>
      </c>
      <c r="B18" s="19"/>
      <c r="C18" s="19"/>
      <c r="D18" s="19"/>
      <c r="E18" s="19"/>
      <c r="F18" s="19"/>
      <c r="G18" s="19"/>
      <c r="H18" s="19"/>
      <c r="I18" s="19"/>
      <c r="J18" s="19"/>
      <c r="K18" s="19"/>
      <c r="L18" s="19"/>
      <c r="M18" s="19"/>
      <c r="N18" s="19"/>
      <c r="O18" s="19"/>
      <c r="P18" s="19"/>
      <c r="Q18" s="19"/>
      <c r="R18" s="19"/>
    </row>
    <row r="19" spans="1:18" x14ac:dyDescent="0.25">
      <c r="A19" s="19" t="s">
        <v>34</v>
      </c>
      <c r="B19" s="19"/>
      <c r="C19" s="19"/>
      <c r="D19" s="19"/>
      <c r="E19" s="19"/>
      <c r="F19" s="19"/>
      <c r="G19" s="19"/>
      <c r="H19" s="19"/>
      <c r="I19" s="19"/>
      <c r="J19" s="19"/>
      <c r="K19" s="19"/>
      <c r="L19" s="19"/>
      <c r="M19" s="19"/>
      <c r="N19" s="19"/>
      <c r="O19" s="19"/>
      <c r="P19" s="19"/>
      <c r="Q19" s="19"/>
      <c r="R19" s="19"/>
    </row>
    <row r="20" spans="1:18" x14ac:dyDescent="0.25">
      <c r="A20" s="19" t="s">
        <v>28</v>
      </c>
      <c r="B20" s="19"/>
      <c r="C20" s="19"/>
      <c r="D20" s="19"/>
      <c r="E20" s="19"/>
      <c r="F20" s="19"/>
      <c r="G20" s="19"/>
      <c r="H20" s="19"/>
      <c r="I20" s="19"/>
      <c r="J20" s="19"/>
      <c r="K20" s="19"/>
      <c r="L20" s="19"/>
      <c r="M20" s="19"/>
      <c r="N20" s="19"/>
      <c r="O20" s="19"/>
      <c r="P20" s="19"/>
      <c r="Q20" s="19"/>
      <c r="R20" s="19"/>
    </row>
    <row r="21" spans="1:18" x14ac:dyDescent="0.25">
      <c r="A21" s="19" t="s">
        <v>29</v>
      </c>
      <c r="B21" s="19"/>
      <c r="C21" s="19"/>
      <c r="D21" s="19"/>
      <c r="E21" s="19"/>
      <c r="F21" s="19"/>
      <c r="G21" s="19"/>
      <c r="H21" s="19"/>
      <c r="I21" s="19"/>
      <c r="J21" s="19"/>
      <c r="K21" s="19"/>
      <c r="L21" s="19"/>
      <c r="M21" s="19"/>
      <c r="N21" s="19"/>
      <c r="O21" s="19"/>
      <c r="P21" s="19"/>
      <c r="Q21" s="19"/>
      <c r="R21" s="19"/>
    </row>
    <row r="22" spans="1:18" x14ac:dyDescent="0.25">
      <c r="A22" s="19" t="s">
        <v>30</v>
      </c>
      <c r="B22" s="19"/>
      <c r="C22" s="19"/>
      <c r="D22" s="19"/>
      <c r="E22" s="19"/>
      <c r="F22" s="19"/>
      <c r="G22" s="19"/>
      <c r="H22" s="19"/>
      <c r="I22" s="19"/>
      <c r="J22" s="19"/>
      <c r="K22" s="19"/>
      <c r="L22" s="19"/>
      <c r="M22" s="19"/>
      <c r="N22" s="19"/>
      <c r="O22" s="19"/>
      <c r="P22" s="19"/>
      <c r="Q22" s="19"/>
      <c r="R22" s="19"/>
    </row>
    <row r="23" spans="1:18" x14ac:dyDescent="0.25">
      <c r="A23" s="19" t="s">
        <v>31</v>
      </c>
      <c r="B23" s="19"/>
      <c r="C23" s="19"/>
      <c r="D23" s="19"/>
      <c r="E23" s="19"/>
      <c r="F23" s="19"/>
      <c r="G23" s="19"/>
      <c r="H23" s="19"/>
      <c r="I23" s="19"/>
      <c r="J23" s="19"/>
      <c r="K23" s="19"/>
      <c r="L23" s="19"/>
      <c r="M23" s="19"/>
      <c r="N23" s="19"/>
      <c r="O23" s="19"/>
      <c r="P23" s="19"/>
      <c r="Q23" s="19"/>
      <c r="R23" s="19"/>
    </row>
    <row r="24" spans="1:18" x14ac:dyDescent="0.25">
      <c r="A24" s="19" t="s">
        <v>91</v>
      </c>
      <c r="B24" s="19"/>
      <c r="C24" s="19"/>
      <c r="D24" s="19"/>
      <c r="E24" s="19"/>
      <c r="F24" s="19"/>
      <c r="G24" s="19"/>
      <c r="H24" s="19"/>
      <c r="I24" s="19"/>
      <c r="J24" s="19"/>
      <c r="K24" s="19"/>
      <c r="L24" s="19"/>
      <c r="M24" s="19"/>
      <c r="N24" s="19"/>
      <c r="O24" s="19"/>
      <c r="P24" s="19"/>
      <c r="Q24" s="19"/>
      <c r="R24" s="19"/>
    </row>
    <row r="25" spans="1:18" x14ac:dyDescent="0.25">
      <c r="A25" s="19" t="s">
        <v>92</v>
      </c>
      <c r="B25" s="18"/>
      <c r="C25" s="18"/>
      <c r="D25" s="18"/>
      <c r="E25" s="18"/>
      <c r="F25" s="18"/>
      <c r="G25" s="18"/>
      <c r="H25" s="18"/>
      <c r="I25" s="18"/>
      <c r="J25" s="18"/>
      <c r="K25" s="18"/>
      <c r="L25" s="18"/>
      <c r="M25" s="18"/>
      <c r="N25" s="18"/>
      <c r="O25" s="18"/>
      <c r="P25" s="18"/>
      <c r="Q25" s="18"/>
      <c r="R25" s="18"/>
    </row>
    <row r="26" spans="1:18" x14ac:dyDescent="0.25">
      <c r="A26" s="18"/>
      <c r="B26" s="18"/>
      <c r="C26" s="18"/>
      <c r="D26" s="18"/>
      <c r="E26" s="18"/>
      <c r="F26" s="18"/>
      <c r="G26" s="18"/>
      <c r="H26" s="18"/>
      <c r="I26" s="18"/>
      <c r="J26" s="18"/>
      <c r="K26" s="18"/>
      <c r="L26" s="18"/>
      <c r="M26" s="18"/>
      <c r="N26" s="18"/>
      <c r="O26" s="18"/>
      <c r="P26" s="18"/>
      <c r="Q26" s="18"/>
      <c r="R26" s="18"/>
    </row>
    <row r="27" spans="1:18" x14ac:dyDescent="0.25">
      <c r="A27" s="18"/>
      <c r="B27" s="18"/>
      <c r="C27" s="18"/>
      <c r="D27" s="18"/>
      <c r="E27" s="18"/>
      <c r="F27" s="18"/>
      <c r="G27" s="18"/>
      <c r="H27" s="18"/>
      <c r="I27" s="18"/>
      <c r="J27" s="18"/>
      <c r="K27" s="18"/>
      <c r="L27" s="18"/>
      <c r="M27" s="18"/>
      <c r="N27" s="18"/>
      <c r="O27" s="18"/>
      <c r="P27" s="18"/>
      <c r="Q27" s="18"/>
      <c r="R27" s="18"/>
    </row>
    <row r="28" spans="1:18" x14ac:dyDescent="0.25">
      <c r="A28" s="18"/>
      <c r="B28" s="18"/>
      <c r="C28" s="18"/>
      <c r="D28" s="18"/>
      <c r="E28" s="18"/>
      <c r="F28" s="18"/>
      <c r="G28" s="18"/>
      <c r="H28" s="18"/>
      <c r="I28" s="18"/>
      <c r="J28" s="18"/>
      <c r="K28" s="18"/>
      <c r="L28" s="18"/>
      <c r="M28" s="18"/>
      <c r="N28" s="18"/>
      <c r="O28" s="18"/>
      <c r="P28" s="18"/>
      <c r="Q28" s="18"/>
      <c r="R28" s="18"/>
    </row>
    <row r="29" spans="1:18" x14ac:dyDescent="0.25">
      <c r="A29" s="18"/>
      <c r="B29" s="18"/>
      <c r="C29" s="18"/>
      <c r="D29" s="18"/>
      <c r="E29" s="18"/>
      <c r="F29" s="18"/>
      <c r="G29" s="18"/>
      <c r="H29" s="18"/>
      <c r="I29" s="18"/>
      <c r="J29" s="18"/>
      <c r="K29" s="18"/>
      <c r="L29" s="18"/>
      <c r="M29" s="18"/>
      <c r="N29" s="18"/>
      <c r="O29" s="18"/>
      <c r="P29" s="18"/>
      <c r="Q29" s="18"/>
      <c r="R29" s="18"/>
    </row>
    <row r="30" spans="1:18" x14ac:dyDescent="0.25">
      <c r="A30" s="18"/>
      <c r="B30" s="18"/>
      <c r="C30" s="18"/>
      <c r="D30" s="18"/>
      <c r="E30" s="18"/>
      <c r="F30" s="18"/>
      <c r="G30" s="18"/>
      <c r="H30" s="18"/>
      <c r="I30" s="18"/>
      <c r="J30" s="18"/>
      <c r="K30" s="18"/>
      <c r="L30" s="18"/>
      <c r="M30" s="18"/>
      <c r="N30" s="18"/>
      <c r="O30" s="18"/>
      <c r="P30" s="18"/>
      <c r="Q30" s="18"/>
      <c r="R30" s="18"/>
    </row>
    <row r="31" spans="1:18" x14ac:dyDescent="0.25">
      <c r="A31" s="18"/>
      <c r="B31" s="18"/>
      <c r="C31" s="18"/>
      <c r="D31" s="18"/>
      <c r="E31" s="18"/>
      <c r="F31" s="18"/>
      <c r="G31" s="18"/>
      <c r="H31" s="18"/>
      <c r="I31" s="18"/>
      <c r="J31" s="18"/>
      <c r="K31" s="18"/>
      <c r="L31" s="18"/>
      <c r="M31" s="18"/>
      <c r="N31" s="18"/>
      <c r="O31" s="18"/>
      <c r="P31" s="18"/>
      <c r="Q31" s="18"/>
      <c r="R31" s="18"/>
    </row>
    <row r="32" spans="1:18" x14ac:dyDescent="0.25">
      <c r="A32" s="18"/>
      <c r="B32" s="18"/>
      <c r="C32" s="18"/>
      <c r="D32" s="18"/>
      <c r="E32" s="18"/>
      <c r="F32" s="18"/>
      <c r="G32" s="18"/>
      <c r="H32" s="18"/>
      <c r="I32" s="18"/>
      <c r="J32" s="18"/>
      <c r="K32" s="18"/>
      <c r="L32" s="18"/>
      <c r="M32" s="18"/>
      <c r="N32" s="18"/>
      <c r="O32" s="18"/>
      <c r="P32" s="18"/>
      <c r="Q32" s="18"/>
      <c r="R32" s="18"/>
    </row>
    <row r="33" spans="1:18" x14ac:dyDescent="0.25">
      <c r="A33" s="18"/>
      <c r="B33" s="18"/>
      <c r="C33" s="18"/>
      <c r="D33" s="18"/>
      <c r="E33" s="18"/>
      <c r="F33" s="18"/>
      <c r="G33" s="18"/>
      <c r="H33" s="18"/>
      <c r="I33" s="18"/>
      <c r="J33" s="18"/>
      <c r="K33" s="18"/>
      <c r="L33" s="18"/>
      <c r="M33" s="18"/>
      <c r="N33" s="18"/>
      <c r="O33" s="18"/>
      <c r="P33" s="18"/>
      <c r="Q33" s="18"/>
      <c r="R33" s="18"/>
    </row>
    <row r="34" spans="1:18" x14ac:dyDescent="0.25">
      <c r="A34" s="18"/>
      <c r="B34" s="18"/>
      <c r="C34" s="18"/>
      <c r="D34" s="18"/>
      <c r="E34" s="18"/>
      <c r="F34" s="18"/>
      <c r="G34" s="18"/>
      <c r="H34" s="18"/>
      <c r="I34" s="18"/>
      <c r="J34" s="18"/>
      <c r="K34" s="18"/>
      <c r="L34" s="18"/>
      <c r="M34" s="18"/>
      <c r="N34" s="18"/>
      <c r="O34" s="18"/>
      <c r="P34" s="18"/>
      <c r="Q34" s="18"/>
      <c r="R34" s="18"/>
    </row>
    <row r="35" spans="1:18" x14ac:dyDescent="0.25">
      <c r="A35" s="18"/>
      <c r="B35" s="18"/>
      <c r="C35" s="18"/>
      <c r="D35" s="18"/>
      <c r="E35" s="18"/>
      <c r="F35" s="18"/>
      <c r="G35" s="18"/>
      <c r="H35" s="18"/>
      <c r="I35" s="18"/>
      <c r="J35" s="18"/>
      <c r="K35" s="18"/>
      <c r="L35" s="18"/>
      <c r="M35" s="18"/>
      <c r="N35" s="18"/>
      <c r="O35" s="18"/>
      <c r="P35" s="18"/>
      <c r="Q35" s="18"/>
      <c r="R35" s="18"/>
    </row>
  </sheetData>
  <mergeCells count="2">
    <mergeCell ref="A3:A4"/>
    <mergeCell ref="T3:U3"/>
  </mergeCell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249977111117893"/>
  </sheetPr>
  <dimension ref="A1:L24"/>
  <sheetViews>
    <sheetView showGridLines="0" zoomScale="90" zoomScaleNormal="90" workbookViewId="0">
      <selection activeCell="N16" sqref="N16"/>
    </sheetView>
  </sheetViews>
  <sheetFormatPr defaultColWidth="9.140625" defaultRowHeight="15.75" x14ac:dyDescent="0.25"/>
  <cols>
    <col min="1" max="1" width="28.5703125" style="24" customWidth="1"/>
    <col min="2" max="2" width="3.5703125" style="24" customWidth="1"/>
    <col min="3" max="3" width="7.85546875" style="24" customWidth="1"/>
    <col min="4" max="4" width="30.140625" style="24" customWidth="1"/>
    <col min="5" max="5" width="3.5703125" style="24" customWidth="1"/>
    <col min="6" max="6" width="7.85546875" style="24" customWidth="1"/>
    <col min="7" max="7" width="30.140625" style="24" customWidth="1"/>
    <col min="8" max="8" width="3.5703125" style="24" customWidth="1"/>
    <col min="9" max="9" width="7.85546875" style="24" customWidth="1"/>
    <col min="10" max="10" width="30.140625" style="24" customWidth="1"/>
    <col min="11" max="12" width="8.85546875" style="52" customWidth="1"/>
    <col min="13" max="15" width="9.140625" style="24"/>
    <col min="16" max="16" width="9.140625" style="24" customWidth="1"/>
    <col min="17" max="16384" width="9.140625" style="24"/>
  </cols>
  <sheetData>
    <row r="1" spans="1:12" ht="21" x14ac:dyDescent="0.25">
      <c r="A1" s="155" t="str">
        <f>+'Indice-Index'!C30</f>
        <v>4.4   Dinamiche dei prezzi in Europa - European prices changing  (2015=100)</v>
      </c>
      <c r="B1" s="155"/>
      <c r="C1" s="156"/>
      <c r="D1" s="156"/>
      <c r="E1" s="156"/>
      <c r="F1" s="156"/>
      <c r="G1" s="156"/>
      <c r="H1" s="156"/>
      <c r="I1" s="156"/>
      <c r="J1" s="156"/>
    </row>
    <row r="2" spans="1:12" ht="6.6" customHeight="1" x14ac:dyDescent="0.25"/>
    <row r="3" spans="1:12" ht="32.1" customHeight="1" x14ac:dyDescent="0.25">
      <c r="D3" s="157" t="s">
        <v>116</v>
      </c>
      <c r="E3" s="157"/>
      <c r="F3" s="157"/>
      <c r="G3" s="157" t="s">
        <v>117</v>
      </c>
      <c r="H3" s="157"/>
      <c r="I3" s="157"/>
      <c r="J3" s="157" t="s">
        <v>115</v>
      </c>
      <c r="K3" s="24"/>
      <c r="L3" s="24"/>
    </row>
    <row r="4" spans="1:12" ht="18" customHeight="1" x14ac:dyDescent="0.25">
      <c r="A4" s="234" t="s">
        <v>249</v>
      </c>
      <c r="D4" s="158" t="s">
        <v>134</v>
      </c>
      <c r="E4" s="158"/>
      <c r="F4" s="158"/>
      <c r="G4" s="158" t="s">
        <v>135</v>
      </c>
      <c r="H4" s="158"/>
      <c r="I4" s="158"/>
      <c r="J4" s="158" t="s">
        <v>136</v>
      </c>
      <c r="K4" s="24"/>
      <c r="L4" s="24"/>
    </row>
    <row r="5" spans="1:12" ht="17.100000000000001" customHeight="1" x14ac:dyDescent="0.25">
      <c r="K5" s="24"/>
      <c r="L5" s="24"/>
    </row>
    <row r="6" spans="1:12" ht="18.95" customHeight="1" x14ac:dyDescent="0.25">
      <c r="A6" s="957" t="s">
        <v>543</v>
      </c>
      <c r="B6" s="153"/>
      <c r="C6" s="159" t="s">
        <v>189</v>
      </c>
      <c r="D6" s="160">
        <v>-2.0570309098824562</v>
      </c>
      <c r="E6" s="161"/>
      <c r="F6" s="162" t="s">
        <v>186</v>
      </c>
      <c r="G6" s="160">
        <v>4.3067947838023297</v>
      </c>
      <c r="H6" s="161"/>
      <c r="I6" s="162" t="s">
        <v>185</v>
      </c>
      <c r="J6" s="160">
        <v>1.0852713178294617</v>
      </c>
      <c r="K6" s="24"/>
      <c r="L6" s="24"/>
    </row>
    <row r="7" spans="1:12" ht="18.95" customHeight="1" x14ac:dyDescent="0.25">
      <c r="A7" s="959"/>
      <c r="B7" s="153"/>
      <c r="C7" s="163" t="s">
        <v>186</v>
      </c>
      <c r="D7" s="160">
        <v>-1.8732836406433866</v>
      </c>
      <c r="E7" s="161"/>
      <c r="F7" s="162" t="s">
        <v>185</v>
      </c>
      <c r="G7" s="160">
        <v>6.0606060606060552</v>
      </c>
      <c r="H7" s="161"/>
      <c r="I7" s="162" t="s">
        <v>187</v>
      </c>
      <c r="J7" s="160">
        <v>3.5523978685612794</v>
      </c>
      <c r="K7" s="24"/>
      <c r="L7" s="24"/>
    </row>
    <row r="8" spans="1:12" ht="18.95" customHeight="1" x14ac:dyDescent="0.25">
      <c r="A8" s="959"/>
      <c r="B8" s="153"/>
      <c r="C8" s="163" t="s">
        <v>185</v>
      </c>
      <c r="D8" s="160">
        <v>-1.4084507042253449</v>
      </c>
      <c r="E8" s="161"/>
      <c r="F8" s="162" t="s">
        <v>189</v>
      </c>
      <c r="G8" s="160">
        <v>6.2589470335613324</v>
      </c>
      <c r="H8" s="161"/>
      <c r="I8" s="162" t="s">
        <v>186</v>
      </c>
      <c r="J8" s="160">
        <v>4.7101159536185557</v>
      </c>
      <c r="K8" s="24"/>
      <c r="L8" s="24"/>
    </row>
    <row r="9" spans="1:12" ht="18.95" customHeight="1" x14ac:dyDescent="0.25">
      <c r="A9" s="959"/>
      <c r="B9" s="153"/>
      <c r="C9" s="163" t="s">
        <v>187</v>
      </c>
      <c r="D9" s="160">
        <v>-0.53418803418803418</v>
      </c>
      <c r="E9" s="161"/>
      <c r="F9" s="162" t="s">
        <v>187</v>
      </c>
      <c r="G9" s="160">
        <v>7.1590052750565194</v>
      </c>
      <c r="H9" s="161"/>
      <c r="I9" s="162" t="s">
        <v>188</v>
      </c>
      <c r="J9" s="160">
        <v>4.7101159536185531</v>
      </c>
      <c r="K9" s="24"/>
      <c r="L9" s="24"/>
    </row>
    <row r="10" spans="1:12" ht="18.95" customHeight="1" x14ac:dyDescent="0.25">
      <c r="A10" s="959"/>
      <c r="B10" s="153"/>
      <c r="C10" s="163" t="s">
        <v>188</v>
      </c>
      <c r="D10" s="160">
        <v>-0.36618201400106537</v>
      </c>
      <c r="E10" s="161"/>
      <c r="F10" s="162" t="s">
        <v>188</v>
      </c>
      <c r="G10" s="160">
        <v>7.7518773466833517</v>
      </c>
      <c r="H10" s="161"/>
      <c r="I10" s="162" t="s">
        <v>189</v>
      </c>
      <c r="J10" s="160">
        <v>5.9684524655392757</v>
      </c>
      <c r="K10" s="24"/>
      <c r="L10" s="24"/>
    </row>
    <row r="11" spans="1:12" ht="30" customHeight="1" x14ac:dyDescent="0.25">
      <c r="K11" s="24"/>
      <c r="L11" s="24"/>
    </row>
    <row r="12" spans="1:12" ht="18.95" customHeight="1" x14ac:dyDescent="0.25">
      <c r="A12" s="957" t="s">
        <v>544</v>
      </c>
      <c r="B12" s="153"/>
      <c r="C12" s="159" t="s">
        <v>185</v>
      </c>
      <c r="D12" s="160">
        <v>-15.291529152915299</v>
      </c>
      <c r="E12" s="161"/>
      <c r="F12" s="162" t="s">
        <v>185</v>
      </c>
      <c r="G12" s="160">
        <v>9.5825426944971479</v>
      </c>
      <c r="H12" s="161"/>
      <c r="I12" s="162" t="s">
        <v>186</v>
      </c>
      <c r="J12" s="160">
        <v>7.0787604679193041</v>
      </c>
      <c r="K12" s="24"/>
      <c r="L12" s="24"/>
    </row>
    <row r="13" spans="1:12" ht="18.95" customHeight="1" x14ac:dyDescent="0.25">
      <c r="A13" s="959"/>
      <c r="B13" s="153"/>
      <c r="C13" s="163" t="s">
        <v>186</v>
      </c>
      <c r="D13" s="160">
        <v>-5.5508354573775227</v>
      </c>
      <c r="E13" s="161"/>
      <c r="F13" s="162" t="s">
        <v>186</v>
      </c>
      <c r="G13" s="160">
        <v>14.546824948181644</v>
      </c>
      <c r="H13" s="161"/>
      <c r="I13" s="162" t="s">
        <v>185</v>
      </c>
      <c r="J13" s="160">
        <v>8.8480801335559338</v>
      </c>
      <c r="K13" s="24"/>
      <c r="L13" s="24"/>
    </row>
    <row r="14" spans="1:12" ht="18.95" customHeight="1" x14ac:dyDescent="0.25">
      <c r="A14" s="959"/>
      <c r="B14" s="153"/>
      <c r="C14" s="163" t="s">
        <v>187</v>
      </c>
      <c r="D14" s="160">
        <v>-3.6231884057971016</v>
      </c>
      <c r="E14" s="161"/>
      <c r="F14" s="162" t="s">
        <v>189</v>
      </c>
      <c r="G14" s="160">
        <v>16.781749847041358</v>
      </c>
      <c r="H14" s="161"/>
      <c r="I14" s="162" t="s">
        <v>187</v>
      </c>
      <c r="J14" s="160">
        <v>10.521327014218004</v>
      </c>
      <c r="K14" s="24"/>
      <c r="L14" s="24"/>
    </row>
    <row r="15" spans="1:12" ht="18.95" customHeight="1" x14ac:dyDescent="0.25">
      <c r="A15" s="959"/>
      <c r="B15" s="153"/>
      <c r="C15" s="163" t="s">
        <v>188</v>
      </c>
      <c r="D15" s="160">
        <v>-2.8460407477420646</v>
      </c>
      <c r="E15" s="161"/>
      <c r="F15" s="162" t="s">
        <v>188</v>
      </c>
      <c r="G15" s="160">
        <v>21.612077337335574</v>
      </c>
      <c r="H15" s="161"/>
      <c r="I15" s="162" t="s">
        <v>188</v>
      </c>
      <c r="J15" s="160">
        <v>18.283649503161691</v>
      </c>
      <c r="K15" s="24"/>
      <c r="L15" s="24"/>
    </row>
    <row r="16" spans="1:12" ht="18.95" customHeight="1" x14ac:dyDescent="0.25">
      <c r="A16" s="959"/>
      <c r="B16" s="153"/>
      <c r="C16" s="163" t="s">
        <v>189</v>
      </c>
      <c r="D16" s="160">
        <v>-4.4429634566262637E-2</v>
      </c>
      <c r="E16" s="161"/>
      <c r="F16" s="162" t="s">
        <v>187</v>
      </c>
      <c r="G16" s="160">
        <v>23.010380622837367</v>
      </c>
      <c r="H16" s="161"/>
      <c r="I16" s="162" t="s">
        <v>189</v>
      </c>
      <c r="J16" s="160">
        <v>29.450568527037579</v>
      </c>
      <c r="K16" s="24"/>
      <c r="L16" s="24"/>
    </row>
    <row r="17" spans="1:12" ht="30" customHeight="1" x14ac:dyDescent="0.25">
      <c r="D17" s="164"/>
      <c r="E17" s="164"/>
      <c r="F17" s="164"/>
      <c r="G17" s="164"/>
      <c r="H17" s="164"/>
      <c r="I17" s="164"/>
      <c r="J17" s="164"/>
      <c r="K17" s="24"/>
      <c r="L17" s="24"/>
    </row>
    <row r="18" spans="1:12" ht="18.95" customHeight="1" x14ac:dyDescent="0.25">
      <c r="A18" s="957" t="s">
        <v>545</v>
      </c>
      <c r="B18" s="153"/>
      <c r="C18" s="159" t="s">
        <v>185</v>
      </c>
      <c r="D18" s="160">
        <v>-33.563416738567739</v>
      </c>
      <c r="E18" s="161"/>
      <c r="F18" s="162" t="s">
        <v>186</v>
      </c>
      <c r="G18" s="160">
        <v>24.992289503444027</v>
      </c>
      <c r="H18" s="161"/>
      <c r="I18" s="162" t="s">
        <v>187</v>
      </c>
      <c r="J18" s="160">
        <v>23.779193205944786</v>
      </c>
    </row>
    <row r="19" spans="1:12" ht="18.95" customHeight="1" x14ac:dyDescent="0.25">
      <c r="A19" s="958"/>
      <c r="B19" s="154"/>
      <c r="C19" s="163" t="s">
        <v>189</v>
      </c>
      <c r="D19" s="160">
        <v>-15.151800867433534</v>
      </c>
      <c r="E19" s="161"/>
      <c r="F19" s="162" t="s">
        <v>185</v>
      </c>
      <c r="G19" s="160">
        <v>26.923076923076923</v>
      </c>
      <c r="H19" s="161"/>
      <c r="I19" s="162" t="s">
        <v>186</v>
      </c>
      <c r="J19" s="160">
        <v>43.409925323720181</v>
      </c>
    </row>
    <row r="20" spans="1:12" ht="18.95" customHeight="1" x14ac:dyDescent="0.25">
      <c r="A20" s="958"/>
      <c r="B20" s="154"/>
      <c r="C20" s="163" t="s">
        <v>188</v>
      </c>
      <c r="D20" s="160">
        <v>-13.598580367983551</v>
      </c>
      <c r="E20" s="161"/>
      <c r="F20" s="162" t="s">
        <v>189</v>
      </c>
      <c r="G20" s="160">
        <v>45.180919265456929</v>
      </c>
      <c r="H20" s="161"/>
      <c r="I20" s="162" t="s">
        <v>185</v>
      </c>
      <c r="J20" s="160">
        <v>47.344632768361592</v>
      </c>
    </row>
    <row r="21" spans="1:12" ht="18.95" customHeight="1" x14ac:dyDescent="0.25">
      <c r="A21" s="958"/>
      <c r="B21" s="154"/>
      <c r="C21" s="163" t="s">
        <v>186</v>
      </c>
      <c r="D21" s="160">
        <v>-11.640024728428868</v>
      </c>
      <c r="E21" s="161"/>
      <c r="F21" s="162" t="s">
        <v>188</v>
      </c>
      <c r="G21" s="160">
        <v>52.428903397145064</v>
      </c>
      <c r="H21" s="161"/>
      <c r="I21" s="162" t="s">
        <v>188</v>
      </c>
      <c r="J21" s="160">
        <v>48.071921293678606</v>
      </c>
    </row>
    <row r="22" spans="1:12" ht="18.95" customHeight="1" x14ac:dyDescent="0.25">
      <c r="A22" s="958"/>
      <c r="B22" s="154"/>
      <c r="C22" s="163" t="s">
        <v>187</v>
      </c>
      <c r="D22" s="160">
        <v>-10.308285163776496</v>
      </c>
      <c r="E22" s="161"/>
      <c r="F22" s="162" t="s">
        <v>187</v>
      </c>
      <c r="G22" s="160">
        <v>61.958997722095667</v>
      </c>
      <c r="H22" s="161"/>
      <c r="I22" s="162" t="s">
        <v>189</v>
      </c>
      <c r="J22" s="160">
        <v>74.677910517685632</v>
      </c>
    </row>
    <row r="23" spans="1:12" ht="3.95" customHeight="1" x14ac:dyDescent="0.25"/>
    <row r="24" spans="1:12" x14ac:dyDescent="0.25">
      <c r="A24" s="24" t="s">
        <v>49</v>
      </c>
    </row>
  </sheetData>
  <mergeCells count="3">
    <mergeCell ref="A18:A22"/>
    <mergeCell ref="A12:A16"/>
    <mergeCell ref="A6:A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FF"/>
  </sheetPr>
  <dimension ref="A1:Q19"/>
  <sheetViews>
    <sheetView showGridLines="0" topLeftCell="I1" zoomScale="90" zoomScaleNormal="90" workbookViewId="0">
      <selection activeCell="N17" sqref="N17"/>
    </sheetView>
  </sheetViews>
  <sheetFormatPr defaultColWidth="9.140625" defaultRowHeight="15.75" x14ac:dyDescent="0.25"/>
  <cols>
    <col min="1" max="1" width="15.42578125" style="6" customWidth="1"/>
    <col min="2" max="2" width="14.42578125" style="6" customWidth="1"/>
    <col min="3" max="4" width="3.85546875" style="6" customWidth="1"/>
    <col min="5" max="5" width="16.42578125" style="6" customWidth="1"/>
    <col min="6" max="6" width="3.5703125" style="6" customWidth="1"/>
    <col min="7" max="7" width="15.42578125" style="6" customWidth="1"/>
    <col min="8" max="8" width="14.42578125" style="6" customWidth="1"/>
    <col min="9" max="10" width="4.42578125" style="6" customWidth="1"/>
    <col min="11" max="11" width="16.42578125" style="6" customWidth="1"/>
    <col min="12" max="12" width="3.140625" style="6" customWidth="1"/>
    <col min="13" max="13" width="15.42578125" style="6" customWidth="1"/>
    <col min="14" max="14" width="14.42578125" style="6" customWidth="1"/>
    <col min="15" max="16" width="4.140625" style="6" customWidth="1"/>
    <col min="17" max="17" width="16.42578125" style="6" customWidth="1"/>
    <col min="18" max="16384" width="9.140625" style="6"/>
  </cols>
  <sheetData>
    <row r="1" spans="1:17" ht="21" x14ac:dyDescent="0.35">
      <c r="A1" s="824" t="str">
        <f>'Indice-Index'!A9</f>
        <v>1.4   Accessi BB/UBB  per tecnologia e operatore - BB/UBB lines by technology and operator</v>
      </c>
      <c r="B1" s="95"/>
      <c r="C1" s="95"/>
      <c r="D1" s="95"/>
      <c r="E1" s="95"/>
      <c r="F1" s="95"/>
      <c r="G1" s="95"/>
      <c r="H1" s="95"/>
      <c r="I1" s="95"/>
      <c r="J1" s="95"/>
      <c r="K1" s="95"/>
      <c r="L1" s="95"/>
      <c r="M1" s="95"/>
      <c r="N1" s="95"/>
      <c r="O1" s="95"/>
      <c r="P1" s="95"/>
      <c r="Q1" s="95"/>
    </row>
    <row r="2" spans="1:17" ht="17.25" customHeight="1" x14ac:dyDescent="0.25"/>
    <row r="4" spans="1:17" ht="18.600000000000001" customHeight="1" x14ac:dyDescent="0.25">
      <c r="A4" s="109"/>
      <c r="B4" s="113" t="s">
        <v>144</v>
      </c>
      <c r="C4" s="915" t="s">
        <v>5</v>
      </c>
      <c r="D4" s="915"/>
      <c r="E4" s="114" t="str">
        <f>+Q4</f>
        <v>Var. vs 12/21 (%)</v>
      </c>
      <c r="F4" s="83"/>
      <c r="G4" s="82"/>
      <c r="H4" s="113" t="s">
        <v>144</v>
      </c>
      <c r="I4" s="915" t="s">
        <v>85</v>
      </c>
      <c r="J4" s="915"/>
      <c r="K4" s="543" t="s">
        <v>521</v>
      </c>
      <c r="M4" s="109"/>
      <c r="N4" s="113" t="s">
        <v>144</v>
      </c>
      <c r="O4" s="915" t="s">
        <v>86</v>
      </c>
      <c r="P4" s="915"/>
      <c r="Q4" s="114" t="str">
        <f>+K4</f>
        <v>Var. vs 12/21 (%)</v>
      </c>
    </row>
    <row r="5" spans="1:17" ht="18.600000000000001" customHeight="1" x14ac:dyDescent="0.25">
      <c r="A5" s="110"/>
      <c r="B5" s="111">
        <v>1.7656810000000001</v>
      </c>
      <c r="C5" s="916"/>
      <c r="D5" s="916"/>
      <c r="E5" s="112">
        <v>3.5812987311638338</v>
      </c>
      <c r="F5" s="83"/>
      <c r="G5" s="82"/>
      <c r="H5" s="111">
        <v>10.261547</v>
      </c>
      <c r="I5" s="916"/>
      <c r="J5" s="916"/>
      <c r="K5" s="112">
        <v>0.38618285433305544</v>
      </c>
      <c r="M5" s="110"/>
      <c r="N5" s="111">
        <v>3.4713078400000001</v>
      </c>
      <c r="O5" s="916"/>
      <c r="P5" s="916"/>
      <c r="Q5" s="112">
        <v>30.853310510854008</v>
      </c>
    </row>
    <row r="6" spans="1:17" s="52" customFormat="1" ht="35.25" customHeight="1" x14ac:dyDescent="0.25">
      <c r="B6" s="587" t="str">
        <f>+N6</f>
        <v>12/2022 (%)</v>
      </c>
      <c r="C6" s="91"/>
      <c r="D6" s="91"/>
      <c r="E6" s="91" t="str">
        <f>+Q6</f>
        <v>Var/Chg. vs 12/2021 (p.p.)</v>
      </c>
      <c r="G6" s="86"/>
      <c r="H6" s="587" t="str">
        <f>+'1.1'!L4</f>
        <v>12/2022 (%)</v>
      </c>
      <c r="I6" s="91"/>
      <c r="J6" s="91"/>
      <c r="K6" s="91" t="str">
        <f>+'1.1'!O4</f>
        <v>Var/Chg. vs 12/2021 (p.p.)</v>
      </c>
      <c r="N6" s="587" t="str">
        <f>+H6</f>
        <v>12/2022 (%)</v>
      </c>
      <c r="O6" s="91"/>
      <c r="P6" s="91"/>
      <c r="Q6" s="91" t="str">
        <f>+K6</f>
        <v>Var/Chg. vs 12/2021 (p.p.)</v>
      </c>
    </row>
    <row r="7" spans="1:17" s="146" customFormat="1" ht="12.75" x14ac:dyDescent="0.2">
      <c r="A7" s="149"/>
      <c r="B7" s="148"/>
      <c r="C7" s="150"/>
      <c r="D7" s="150"/>
      <c r="E7" s="150"/>
      <c r="F7" s="149"/>
      <c r="G7" s="147"/>
      <c r="H7" s="148"/>
      <c r="I7" s="150"/>
      <c r="J7" s="150"/>
      <c r="K7" s="150"/>
      <c r="L7" s="149"/>
      <c r="M7" s="149"/>
      <c r="N7" s="148"/>
      <c r="O7" s="150"/>
      <c r="P7" s="150"/>
      <c r="Q7" s="150"/>
    </row>
    <row r="8" spans="1:17" x14ac:dyDescent="0.25">
      <c r="A8" s="65" t="s">
        <v>119</v>
      </c>
      <c r="B8" s="49">
        <v>35.201828642886227</v>
      </c>
      <c r="C8" s="49"/>
      <c r="D8" s="49"/>
      <c r="E8" s="49">
        <v>0.99980392554238051</v>
      </c>
      <c r="G8" s="65" t="s">
        <v>56</v>
      </c>
      <c r="H8" s="49">
        <v>41.438011247232019</v>
      </c>
      <c r="I8" s="49"/>
      <c r="J8" s="49"/>
      <c r="K8" s="49">
        <v>-1.8834052310294354</v>
      </c>
      <c r="M8" s="65" t="s">
        <v>56</v>
      </c>
      <c r="N8" s="49">
        <v>24.361596233424233</v>
      </c>
      <c r="O8" s="122"/>
      <c r="P8" s="122"/>
      <c r="Q8" s="69">
        <v>3.883531005106736</v>
      </c>
    </row>
    <row r="9" spans="1:17" x14ac:dyDescent="0.25">
      <c r="A9" s="65" t="s">
        <v>492</v>
      </c>
      <c r="B9" s="49">
        <v>29.829000821779239</v>
      </c>
      <c r="C9" s="49"/>
      <c r="D9" s="49"/>
      <c r="E9" s="49">
        <v>-8.3853244904727262</v>
      </c>
      <c r="G9" s="84" t="s">
        <v>4</v>
      </c>
      <c r="H9" s="49">
        <v>19.653284246517604</v>
      </c>
      <c r="I9" s="49"/>
      <c r="J9" s="49"/>
      <c r="K9" s="49">
        <v>0.1092703405309976</v>
      </c>
      <c r="M9" s="84" t="s">
        <v>55</v>
      </c>
      <c r="N9" s="49">
        <v>20.481012712488216</v>
      </c>
      <c r="O9" s="122"/>
      <c r="P9" s="122"/>
      <c r="Q9" s="69">
        <v>-1.5131251234048619</v>
      </c>
    </row>
    <row r="10" spans="1:17" x14ac:dyDescent="0.25">
      <c r="A10" s="50" t="s">
        <v>56</v>
      </c>
      <c r="B10" s="49">
        <v>17.999230891650306</v>
      </c>
      <c r="C10" s="49"/>
      <c r="D10" s="49"/>
      <c r="E10" s="49">
        <v>5.4239140932544068</v>
      </c>
      <c r="G10" s="65" t="s">
        <v>55</v>
      </c>
      <c r="H10" s="49">
        <v>15.929654661231879</v>
      </c>
      <c r="I10" s="49"/>
      <c r="J10" s="49"/>
      <c r="K10" s="49">
        <v>0.12891348082768417</v>
      </c>
      <c r="M10" s="65" t="s">
        <v>3</v>
      </c>
      <c r="N10" s="49">
        <v>20.373008462424352</v>
      </c>
      <c r="O10" s="122"/>
      <c r="P10" s="122"/>
      <c r="Q10" s="69">
        <v>-3.8957012786439478</v>
      </c>
    </row>
    <row r="11" spans="1:17" x14ac:dyDescent="0.25">
      <c r="A11" s="84" t="s">
        <v>4</v>
      </c>
      <c r="B11" s="49">
        <v>8.2179057258927291</v>
      </c>
      <c r="C11" s="49"/>
      <c r="D11" s="49"/>
      <c r="E11" s="49">
        <v>2.4960289348180513</v>
      </c>
      <c r="G11" s="65" t="s">
        <v>3</v>
      </c>
      <c r="H11" s="49">
        <v>15.533661737357923</v>
      </c>
      <c r="I11" s="49"/>
      <c r="J11" s="49"/>
      <c r="K11" s="49">
        <v>-0.10058787973978056</v>
      </c>
      <c r="M11" s="65" t="s">
        <v>4</v>
      </c>
      <c r="N11" s="49">
        <v>20.122243033334662</v>
      </c>
      <c r="O11" s="87"/>
      <c r="P11" s="87"/>
      <c r="Q11" s="69">
        <v>-2.8085293284703745</v>
      </c>
    </row>
    <row r="12" spans="1:17" x14ac:dyDescent="0.25">
      <c r="A12" s="65" t="s">
        <v>423</v>
      </c>
      <c r="B12" s="49">
        <v>1.6067454993285875</v>
      </c>
      <c r="C12" s="49"/>
      <c r="D12" s="49"/>
      <c r="E12" s="49">
        <v>-8.2063763427677294E-2</v>
      </c>
      <c r="G12" s="65" t="s">
        <v>421</v>
      </c>
      <c r="H12" s="49">
        <v>2.9099900823920604</v>
      </c>
      <c r="I12" s="49"/>
      <c r="J12" s="49"/>
      <c r="K12" s="49">
        <v>1.4082200566508756</v>
      </c>
      <c r="M12" s="65" t="s">
        <v>421</v>
      </c>
      <c r="N12" s="49">
        <v>5.3657010148659134</v>
      </c>
      <c r="O12" s="122"/>
      <c r="P12" s="122"/>
      <c r="Q12" s="69">
        <v>1.5144464470882477</v>
      </c>
    </row>
    <row r="13" spans="1:17" x14ac:dyDescent="0.25">
      <c r="A13" s="65" t="s">
        <v>424</v>
      </c>
      <c r="B13" s="49">
        <v>1.4213779272699882</v>
      </c>
      <c r="C13" s="49"/>
      <c r="D13" s="49"/>
      <c r="E13" s="49">
        <v>-7.3195978080899504E-2</v>
      </c>
      <c r="G13" s="65" t="s">
        <v>492</v>
      </c>
      <c r="H13" s="49">
        <v>1.4337506810620271</v>
      </c>
      <c r="I13" s="49"/>
      <c r="J13" s="49"/>
      <c r="K13" s="49">
        <v>-0.20227785107130947</v>
      </c>
      <c r="M13" s="65" t="s">
        <v>795</v>
      </c>
      <c r="N13" s="49">
        <v>3.9411658748190996</v>
      </c>
      <c r="O13" s="122"/>
      <c r="P13" s="122"/>
      <c r="Q13" s="69">
        <v>-0.87521119532049862</v>
      </c>
    </row>
    <row r="14" spans="1:17" x14ac:dyDescent="0.25">
      <c r="A14" s="65" t="s">
        <v>494</v>
      </c>
      <c r="B14" s="49">
        <v>0.53497772247648356</v>
      </c>
      <c r="C14" s="49"/>
      <c r="D14" s="49"/>
      <c r="E14" s="49">
        <v>-0.41578411306230989</v>
      </c>
      <c r="G14" s="65" t="s">
        <v>422</v>
      </c>
      <c r="H14" s="49">
        <v>0.59528061412182787</v>
      </c>
      <c r="I14" s="49"/>
      <c r="J14" s="49"/>
      <c r="K14" s="49">
        <v>0.42520744787091269</v>
      </c>
      <c r="M14" s="65" t="s">
        <v>111</v>
      </c>
      <c r="N14" s="49">
        <v>3.1285038667155494</v>
      </c>
      <c r="O14" s="122"/>
      <c r="P14" s="122"/>
      <c r="Q14" s="69">
        <v>3.1285038667155494</v>
      </c>
    </row>
    <row r="15" spans="1:17" x14ac:dyDescent="0.25">
      <c r="A15" s="50" t="s">
        <v>794</v>
      </c>
      <c r="B15" s="49">
        <v>5.1889327687164464</v>
      </c>
      <c r="C15" s="49"/>
      <c r="D15" s="49"/>
      <c r="E15" s="49">
        <v>3.662139142878118E-2</v>
      </c>
      <c r="G15" s="50" t="s">
        <v>226</v>
      </c>
      <c r="H15" s="49">
        <v>2.5063667300846548</v>
      </c>
      <c r="I15" s="49"/>
      <c r="J15" s="49"/>
      <c r="K15" s="49">
        <v>0.11465963596004514</v>
      </c>
      <c r="M15" s="50" t="s">
        <v>226</v>
      </c>
      <c r="N15" s="49">
        <v>2.2267688019279861</v>
      </c>
      <c r="O15" s="122"/>
      <c r="P15" s="122"/>
      <c r="Q15" s="69">
        <v>0.56608560692916488</v>
      </c>
    </row>
    <row r="16" spans="1:17" x14ac:dyDescent="0.25">
      <c r="A16" s="92" t="s">
        <v>131</v>
      </c>
      <c r="B16" s="54">
        <f>SUM(B8:B15)</f>
        <v>100</v>
      </c>
      <c r="C16" s="88"/>
      <c r="D16" s="88"/>
      <c r="E16" s="54">
        <f>SUM(E8:E15)</f>
        <v>6.8833827526759706E-15</v>
      </c>
      <c r="G16" s="92" t="s">
        <v>80</v>
      </c>
      <c r="H16" s="54">
        <f>SUM(H8:H15)</f>
        <v>99.999999999999986</v>
      </c>
      <c r="I16" s="88"/>
      <c r="J16" s="88"/>
      <c r="K16" s="54">
        <f>SUM(K8:K15)</f>
        <v>-1.021405182655144E-14</v>
      </c>
      <c r="M16" s="92" t="s">
        <v>131</v>
      </c>
      <c r="N16" s="54">
        <f>SUM(N8:N15)</f>
        <v>100.00000000000003</v>
      </c>
      <c r="O16" s="117"/>
      <c r="P16" s="117"/>
      <c r="Q16" s="54">
        <f>SUM(Q8:Q15)</f>
        <v>1.5099033134902129E-14</v>
      </c>
    </row>
    <row r="17" spans="1:5" x14ac:dyDescent="0.25">
      <c r="B17" s="108"/>
      <c r="C17" s="41"/>
      <c r="D17" s="41"/>
      <c r="E17" s="116"/>
    </row>
    <row r="19" spans="1:5" x14ac:dyDescent="0.25">
      <c r="A19" s="6" t="s">
        <v>493</v>
      </c>
    </row>
  </sheetData>
  <mergeCells count="3">
    <mergeCell ref="I4:J5"/>
    <mergeCell ref="O4:P5"/>
    <mergeCell ref="C4:D5"/>
  </mergeCells>
  <phoneticPr fontId="20"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A012F-38B8-4BFC-A318-E7B57A9D916B}">
  <sheetPr>
    <tabColor rgb="FF0000FF"/>
  </sheetPr>
  <dimension ref="A1:W28"/>
  <sheetViews>
    <sheetView showGridLines="0" zoomScale="90" zoomScaleNormal="90" workbookViewId="0">
      <selection activeCell="A12" sqref="A12:V16"/>
    </sheetView>
  </sheetViews>
  <sheetFormatPr defaultColWidth="9.140625" defaultRowHeight="15.75" x14ac:dyDescent="0.25"/>
  <cols>
    <col min="1" max="1" width="24.5703125" style="24" customWidth="1"/>
    <col min="2" max="5" width="10.5703125" style="24" customWidth="1"/>
    <col min="6" max="6" width="2.5703125" style="24" customWidth="1"/>
    <col min="7" max="10" width="10.5703125" style="24" customWidth="1"/>
    <col min="11" max="11" width="2.140625" style="24" customWidth="1"/>
    <col min="12" max="15" width="10.5703125" style="24" customWidth="1"/>
    <col min="16" max="16" width="1.85546875" style="24" customWidth="1"/>
    <col min="17" max="20" width="10.5703125" style="24" customWidth="1"/>
    <col min="21" max="21" width="2.5703125" style="169" customWidth="1"/>
    <col min="22" max="22" width="10.5703125" style="24" customWidth="1"/>
    <col min="23" max="16384" width="9.140625" style="24"/>
  </cols>
  <sheetData>
    <row r="1" spans="1:23" ht="23.25" x14ac:dyDescent="0.25">
      <c r="A1" s="191" t="str">
        <f>+'Indice-Index'!A10</f>
        <v>1.5   Traffico dati - Data traffic: download/upload</v>
      </c>
      <c r="B1" s="192"/>
      <c r="C1" s="192"/>
      <c r="D1" s="192"/>
      <c r="E1" s="192"/>
      <c r="F1" s="192"/>
      <c r="G1" s="192"/>
      <c r="H1" s="192"/>
      <c r="I1" s="192"/>
      <c r="J1" s="192"/>
      <c r="K1" s="192"/>
      <c r="L1" s="192"/>
      <c r="M1" s="192"/>
      <c r="N1" s="192"/>
      <c r="O1" s="192"/>
      <c r="P1" s="192"/>
      <c r="Q1" s="192"/>
      <c r="R1" s="192"/>
      <c r="S1" s="192"/>
      <c r="T1" s="192"/>
      <c r="U1" s="192"/>
      <c r="V1" s="192"/>
    </row>
    <row r="3" spans="1:23" x14ac:dyDescent="0.25">
      <c r="A3" s="200"/>
    </row>
    <row r="4" spans="1:23" ht="18.75" x14ac:dyDescent="0.25">
      <c r="A4" s="236" t="s">
        <v>237</v>
      </c>
      <c r="B4" s="284" t="str">
        <f>+'1.6'!B4</f>
        <v>Gennaio</v>
      </c>
      <c r="C4" s="284" t="str">
        <f>+'1.6'!C4</f>
        <v>Febbraio</v>
      </c>
      <c r="D4" s="284" t="str">
        <f>+'1.6'!D4</f>
        <v>Marzo</v>
      </c>
      <c r="E4" s="634" t="s">
        <v>425</v>
      </c>
      <c r="F4" s="600"/>
      <c r="G4" s="284" t="str">
        <f>+'1.6'!E4</f>
        <v>Aprile</v>
      </c>
      <c r="H4" s="284" t="str">
        <f>+'1.6'!F4</f>
        <v>Maggio</v>
      </c>
      <c r="I4" s="284" t="str">
        <f>+'1.6'!G4</f>
        <v>Giugno</v>
      </c>
      <c r="J4" s="634" t="s">
        <v>427</v>
      </c>
      <c r="K4" s="600"/>
      <c r="L4" s="284" t="str">
        <f>+'1.6'!H4</f>
        <v>Luglio</v>
      </c>
      <c r="M4" s="284" t="str">
        <f>+'1.6'!I4</f>
        <v>Agosto</v>
      </c>
      <c r="N4" s="284" t="str">
        <f>+'1.6'!J4</f>
        <v>Settembre</v>
      </c>
      <c r="O4" s="634" t="s">
        <v>474</v>
      </c>
      <c r="P4" s="676"/>
      <c r="Q4" s="284" t="str">
        <f>+'1.6'!K4</f>
        <v>Ottobre</v>
      </c>
      <c r="R4" s="284" t="str">
        <f>+'1.6'!L4</f>
        <v>Novembre</v>
      </c>
      <c r="S4" s="284" t="str">
        <f>+'1.6'!M4</f>
        <v>Dicembre</v>
      </c>
      <c r="T4" s="634" t="s">
        <v>526</v>
      </c>
      <c r="U4" s="632"/>
      <c r="V4" s="917" t="s">
        <v>528</v>
      </c>
    </row>
    <row r="5" spans="1:23" ht="18.75" customHeight="1" x14ac:dyDescent="0.25">
      <c r="B5" s="376" t="str">
        <f>+'1.6'!B5</f>
        <v>January</v>
      </c>
      <c r="C5" s="376" t="str">
        <f>+'1.6'!C5</f>
        <v>February</v>
      </c>
      <c r="D5" s="376" t="str">
        <f>+'1.6'!D5</f>
        <v>March</v>
      </c>
      <c r="E5" s="635" t="s">
        <v>426</v>
      </c>
      <c r="F5" s="601"/>
      <c r="G5" s="376" t="str">
        <f>+'1.6'!E5</f>
        <v>April</v>
      </c>
      <c r="H5" s="376" t="str">
        <f>+'1.6'!F5</f>
        <v>May</v>
      </c>
      <c r="I5" s="376" t="str">
        <f>+'1.6'!G5</f>
        <v>June</v>
      </c>
      <c r="J5" s="635" t="s">
        <v>428</v>
      </c>
      <c r="K5" s="601"/>
      <c r="L5" s="376" t="str">
        <f>+'1.6'!H5</f>
        <v>July</v>
      </c>
      <c r="M5" s="376" t="str">
        <f>+'1.6'!I5</f>
        <v>August</v>
      </c>
      <c r="N5" s="376" t="str">
        <f>+'1.6'!J5</f>
        <v>September</v>
      </c>
      <c r="O5" s="635" t="s">
        <v>470</v>
      </c>
      <c r="P5" s="677"/>
      <c r="Q5" s="376" t="str">
        <f>+'1.6'!K5</f>
        <v>October</v>
      </c>
      <c r="R5" s="376" t="str">
        <f>+'1.6'!L5</f>
        <v>November</v>
      </c>
      <c r="S5" s="376" t="str">
        <f>+'1.6'!M5</f>
        <v>December</v>
      </c>
      <c r="T5" s="635" t="s">
        <v>527</v>
      </c>
      <c r="U5" s="633"/>
      <c r="V5" s="918"/>
    </row>
    <row r="6" spans="1:23" ht="18.75" x14ac:dyDescent="0.25">
      <c r="V6" s="233"/>
    </row>
    <row r="7" spans="1:23" s="169" customFormat="1" ht="18.75" x14ac:dyDescent="0.25">
      <c r="A7" s="301" t="s">
        <v>234</v>
      </c>
      <c r="V7" s="237"/>
    </row>
    <row r="8" spans="1:23" s="169" customFormat="1" ht="18.75" x14ac:dyDescent="0.25">
      <c r="A8" s="453">
        <v>2022</v>
      </c>
      <c r="B8" s="369">
        <v>3.8885760733988053</v>
      </c>
      <c r="C8" s="369">
        <v>3.288269391921423</v>
      </c>
      <c r="D8" s="369">
        <v>3.572687965180223</v>
      </c>
      <c r="E8" s="590">
        <f>D8+C8+B8</f>
        <v>10.749533430500451</v>
      </c>
      <c r="F8" s="591"/>
      <c r="G8" s="369">
        <v>3.4621710376652532</v>
      </c>
      <c r="H8" s="369">
        <v>3.4339254885959525</v>
      </c>
      <c r="I8" s="369">
        <v>3.1897676670149129</v>
      </c>
      <c r="J8" s="590">
        <f>I8+H8+G8</f>
        <v>10.085864193276119</v>
      </c>
      <c r="K8" s="591"/>
      <c r="L8" s="369">
        <v>3.2684548563039892</v>
      </c>
      <c r="M8" s="369">
        <v>3.2254239464014733</v>
      </c>
      <c r="N8" s="369">
        <v>3.6569999894043361</v>
      </c>
      <c r="O8" s="590">
        <f>N8+M8+L8</f>
        <v>10.150878792109799</v>
      </c>
      <c r="P8" s="591"/>
      <c r="Q8" s="369">
        <v>3.5670045780878343</v>
      </c>
      <c r="R8" s="369">
        <v>3.5227078409645154</v>
      </c>
      <c r="S8" s="369">
        <v>3.7213306653561888</v>
      </c>
      <c r="T8" s="590">
        <f>S8+R8+Q8</f>
        <v>10.811043084408539</v>
      </c>
      <c r="U8" s="592"/>
      <c r="V8" s="477">
        <f>J8+E8+O8+T8</f>
        <v>41.797319500294911</v>
      </c>
      <c r="W8" s="544"/>
    </row>
    <row r="9" spans="1:23" ht="18.75" x14ac:dyDescent="0.25">
      <c r="A9" s="248">
        <v>2021</v>
      </c>
      <c r="B9" s="369">
        <v>3.5790039848237902</v>
      </c>
      <c r="C9" s="369">
        <v>3.0963957034309715</v>
      </c>
      <c r="D9" s="369">
        <v>3.7056044994093451</v>
      </c>
      <c r="E9" s="590">
        <f t="shared" ref="E9:E11" si="0">D9+C9+B9</f>
        <v>10.381004187664107</v>
      </c>
      <c r="F9" s="591"/>
      <c r="G9" s="369">
        <v>3.5281323445595802</v>
      </c>
      <c r="H9" s="369">
        <v>3.1519577768015812</v>
      </c>
      <c r="I9" s="369">
        <v>2.8530321840282689</v>
      </c>
      <c r="J9" s="590">
        <f t="shared" ref="J9:J11" si="1">I9+H9+G9</f>
        <v>9.5331223053894298</v>
      </c>
      <c r="K9" s="591"/>
      <c r="L9" s="369">
        <v>2.8345934142476472</v>
      </c>
      <c r="M9" s="369">
        <v>2.7221156425835247</v>
      </c>
      <c r="N9" s="369">
        <v>3.2578008719671225</v>
      </c>
      <c r="O9" s="590">
        <f t="shared" ref="O9:O11" si="2">N9+M9+L9</f>
        <v>8.8145099287982944</v>
      </c>
      <c r="P9" s="591"/>
      <c r="Q9" s="369">
        <v>3.230334990583251</v>
      </c>
      <c r="R9" s="369">
        <v>3.2864252330078294</v>
      </c>
      <c r="S9" s="369">
        <v>3.6033502810770393</v>
      </c>
      <c r="T9" s="590">
        <f t="shared" ref="T9:T11" si="3">S9+R9+Q9</f>
        <v>10.120110504668119</v>
      </c>
      <c r="U9" s="592"/>
      <c r="V9" s="477">
        <f t="shared" ref="V9:V11" si="4">J9+E9+O9+T9</f>
        <v>38.848746926519951</v>
      </c>
      <c r="W9" s="544"/>
    </row>
    <row r="10" spans="1:23" ht="18.75" x14ac:dyDescent="0.25">
      <c r="A10" s="248">
        <v>2020</v>
      </c>
      <c r="B10" s="369">
        <v>2.1508623189321749</v>
      </c>
      <c r="C10" s="369">
        <v>2.1619748518456032</v>
      </c>
      <c r="D10" s="369">
        <v>3.3556158843749166</v>
      </c>
      <c r="E10" s="590">
        <f t="shared" si="0"/>
        <v>7.6684530551526944</v>
      </c>
      <c r="F10" s="591"/>
      <c r="G10" s="369">
        <v>3.2497760919631795</v>
      </c>
      <c r="H10" s="369">
        <v>2.8320555297569632</v>
      </c>
      <c r="I10" s="369">
        <v>2.4602793563947594</v>
      </c>
      <c r="J10" s="590">
        <f t="shared" si="1"/>
        <v>8.5421109781149021</v>
      </c>
      <c r="K10" s="591"/>
      <c r="L10" s="369">
        <v>2.400578314376971</v>
      </c>
      <c r="M10" s="369">
        <v>2.3567726859689078</v>
      </c>
      <c r="N10" s="369">
        <v>2.6271321705635957</v>
      </c>
      <c r="O10" s="590">
        <f t="shared" si="2"/>
        <v>7.3844831709094745</v>
      </c>
      <c r="P10" s="591"/>
      <c r="Q10" s="369">
        <v>2.8230899142190742</v>
      </c>
      <c r="R10" s="369">
        <v>3.3217197510542689</v>
      </c>
      <c r="S10" s="369">
        <v>3.5676088906148582</v>
      </c>
      <c r="T10" s="590">
        <f t="shared" si="3"/>
        <v>9.7124185558882026</v>
      </c>
      <c r="U10" s="592"/>
      <c r="V10" s="477">
        <f t="shared" si="4"/>
        <v>33.30746576006527</v>
      </c>
      <c r="W10" s="544"/>
    </row>
    <row r="11" spans="1:23" ht="18.75" x14ac:dyDescent="0.25">
      <c r="A11" s="248">
        <v>2019</v>
      </c>
      <c r="B11" s="369">
        <v>1.8140365280680084</v>
      </c>
      <c r="C11" s="369">
        <v>1.6965043963283812</v>
      </c>
      <c r="D11" s="369">
        <v>1.7671114840944102</v>
      </c>
      <c r="E11" s="590">
        <f t="shared" si="0"/>
        <v>5.2776524084908001</v>
      </c>
      <c r="F11" s="591"/>
      <c r="G11" s="369">
        <v>1.8352288982800655</v>
      </c>
      <c r="H11" s="369">
        <v>1.882818207116713</v>
      </c>
      <c r="I11" s="369">
        <v>1.8017728257451602</v>
      </c>
      <c r="J11" s="590">
        <f t="shared" si="1"/>
        <v>5.5198199311419387</v>
      </c>
      <c r="K11" s="591"/>
      <c r="L11" s="369">
        <v>1.8118318423815065</v>
      </c>
      <c r="M11" s="369">
        <v>1.7396731816975985</v>
      </c>
      <c r="N11" s="369">
        <v>1.9587169743169301</v>
      </c>
      <c r="O11" s="590">
        <f t="shared" si="2"/>
        <v>5.5102219983960357</v>
      </c>
      <c r="P11" s="591"/>
      <c r="Q11" s="369">
        <v>1.9598388904508144</v>
      </c>
      <c r="R11" s="369">
        <v>1.9812543183218982</v>
      </c>
      <c r="S11" s="369">
        <v>2.153175350748239</v>
      </c>
      <c r="T11" s="590">
        <f t="shared" si="3"/>
        <v>6.0942685595209518</v>
      </c>
      <c r="U11" s="592"/>
      <c r="V11" s="477">
        <f t="shared" si="4"/>
        <v>22.401962897549726</v>
      </c>
      <c r="W11" s="544"/>
    </row>
    <row r="12" spans="1:23" ht="18.75" x14ac:dyDescent="0.25">
      <c r="A12" s="363" t="s">
        <v>243</v>
      </c>
      <c r="B12" s="371"/>
      <c r="C12" s="371"/>
      <c r="D12" s="371"/>
      <c r="E12" s="371"/>
      <c r="F12" s="365"/>
      <c r="G12" s="371"/>
      <c r="H12" s="371"/>
      <c r="I12" s="371"/>
      <c r="J12" s="365"/>
      <c r="K12" s="365"/>
      <c r="L12" s="371"/>
      <c r="M12" s="371"/>
      <c r="N12" s="371"/>
      <c r="O12" s="365"/>
      <c r="P12" s="365"/>
      <c r="Q12" s="371"/>
      <c r="R12" s="371"/>
      <c r="S12" s="371"/>
      <c r="T12" s="365"/>
      <c r="U12" s="456"/>
      <c r="V12" s="370"/>
    </row>
    <row r="13" spans="1:23" x14ac:dyDescent="0.25">
      <c r="A13" s="367" t="s">
        <v>365</v>
      </c>
      <c r="B13" s="368">
        <f>(B8-B9)/B9*100</f>
        <v>8.6496715255894472</v>
      </c>
      <c r="C13" s="368">
        <f t="shared" ref="C13:D13" si="5">(C8-C9)/C9*100</f>
        <v>6.1966785536436841</v>
      </c>
      <c r="D13" s="368">
        <f t="shared" si="5"/>
        <v>-3.5869055710156958</v>
      </c>
      <c r="E13" s="368">
        <f t="shared" ref="E13" si="6">(E8-E9)/E9*100</f>
        <v>3.5500346226068578</v>
      </c>
      <c r="F13" s="468"/>
      <c r="G13" s="368">
        <f>(G8-G9)/G9*100</f>
        <v>-1.8695814230449737</v>
      </c>
      <c r="H13" s="368">
        <f t="shared" ref="H13:J13" si="7">(H8-H9)/H9*100</f>
        <v>8.945795970671135</v>
      </c>
      <c r="I13" s="368">
        <f t="shared" si="7"/>
        <v>11.802722902031853</v>
      </c>
      <c r="J13" s="368">
        <f t="shared" si="7"/>
        <v>5.7981201769980864</v>
      </c>
      <c r="K13" s="468"/>
      <c r="L13" s="368">
        <f>(L8-L9)/L9*100</f>
        <v>15.305949695487342</v>
      </c>
      <c r="M13" s="368">
        <f t="shared" ref="M13:O13" si="8">(M8-M9)/M9*100</f>
        <v>18.489600366142611</v>
      </c>
      <c r="N13" s="368">
        <f t="shared" si="8"/>
        <v>12.253637749079781</v>
      </c>
      <c r="O13" s="368">
        <f t="shared" si="8"/>
        <v>15.161011492486853</v>
      </c>
      <c r="P13" s="468"/>
      <c r="Q13" s="368">
        <f>(Q8-Q9)/Q9*100</f>
        <v>10.422126141282833</v>
      </c>
      <c r="R13" s="368">
        <f t="shared" ref="R13:T13" si="9">(R8-R9)/R9*100</f>
        <v>7.1896541440692827</v>
      </c>
      <c r="S13" s="368">
        <f t="shared" si="9"/>
        <v>3.2741858291913082</v>
      </c>
      <c r="T13" s="368">
        <f t="shared" si="9"/>
        <v>6.827322482513523</v>
      </c>
      <c r="U13" s="468"/>
      <c r="V13" s="368">
        <f t="shared" ref="V13" si="10">(V8-V9)/V9*100</f>
        <v>7.5898781995517295</v>
      </c>
    </row>
    <row r="14" spans="1:23" x14ac:dyDescent="0.25">
      <c r="A14" s="367" t="s">
        <v>513</v>
      </c>
      <c r="B14" s="368">
        <f t="shared" ref="B14:D14" si="11">(B9-B10)/B10*100</f>
        <v>66.39856272160813</v>
      </c>
      <c r="C14" s="368">
        <f t="shared" si="11"/>
        <v>43.220708639958758</v>
      </c>
      <c r="D14" s="368">
        <f t="shared" si="11"/>
        <v>10.42993677149148</v>
      </c>
      <c r="E14" s="368">
        <f>(E9-E10)/E10*100</f>
        <v>35.372859597657154</v>
      </c>
      <c r="F14" s="468"/>
      <c r="G14" s="368">
        <f t="shared" ref="G14:I14" si="12">(G9-G10)/G10*100</f>
        <v>8.5653978834045343</v>
      </c>
      <c r="H14" s="368">
        <f t="shared" si="12"/>
        <v>11.29576181269549</v>
      </c>
      <c r="I14" s="368">
        <f t="shared" si="12"/>
        <v>15.963749263378006</v>
      </c>
      <c r="J14" s="368">
        <f>(J9-J10)/J10*100</f>
        <v>11.601480357882533</v>
      </c>
      <c r="K14" s="468"/>
      <c r="L14" s="368">
        <f t="shared" ref="L14:N14" si="13">(L9-L10)/L10*100</f>
        <v>18.079605954589216</v>
      </c>
      <c r="M14" s="368">
        <f t="shared" si="13"/>
        <v>15.501832603105651</v>
      </c>
      <c r="N14" s="368">
        <f t="shared" si="13"/>
        <v>24.005975354800295</v>
      </c>
      <c r="O14" s="368">
        <f>(O9-O10)/O10*100</f>
        <v>19.365292394764815</v>
      </c>
      <c r="P14" s="468"/>
      <c r="Q14" s="368">
        <f t="shared" ref="Q14:S14" si="14">(Q9-Q10)/Q10*100</f>
        <v>14.42550852925382</v>
      </c>
      <c r="R14" s="368">
        <f t="shared" si="14"/>
        <v>-1.0625375014023222</v>
      </c>
      <c r="S14" s="368">
        <f t="shared" si="14"/>
        <v>1.0018304012024484</v>
      </c>
      <c r="T14" s="368">
        <f>(T9-T10)/T10*100</f>
        <v>4.1976357014880845</v>
      </c>
      <c r="U14" s="468"/>
      <c r="V14" s="368">
        <f>(V9-V10)/V10*100</f>
        <v>16.636754073011833</v>
      </c>
    </row>
    <row r="15" spans="1:23" x14ac:dyDescent="0.25">
      <c r="A15" s="367" t="s">
        <v>514</v>
      </c>
      <c r="B15" s="368">
        <f t="shared" ref="B15:D15" si="15">(B10-B11)/B11*100</f>
        <v>18.56775129125398</v>
      </c>
      <c r="C15" s="368">
        <f t="shared" si="15"/>
        <v>27.437032083418423</v>
      </c>
      <c r="D15" s="368">
        <f t="shared" si="15"/>
        <v>89.892709915501783</v>
      </c>
      <c r="E15" s="368">
        <f>(E10-E11)/E11*100</f>
        <v>45.300456748828758</v>
      </c>
      <c r="F15" s="468"/>
      <c r="G15" s="368">
        <f t="shared" ref="G15:I15" si="16">(G10-G11)/G11*100</f>
        <v>77.077425873622374</v>
      </c>
      <c r="H15" s="368">
        <f t="shared" si="16"/>
        <v>50.415771371463499</v>
      </c>
      <c r="I15" s="368">
        <f t="shared" si="16"/>
        <v>36.547700200621037</v>
      </c>
      <c r="J15" s="368">
        <f>(J10-J11)/J11*100</f>
        <v>54.753435522809035</v>
      </c>
      <c r="K15" s="468"/>
      <c r="L15" s="368">
        <f t="shared" ref="L15:N15" si="17">(L10-L11)/L11*100</f>
        <v>32.494542717695303</v>
      </c>
      <c r="M15" s="368">
        <f t="shared" si="17"/>
        <v>35.472151365185411</v>
      </c>
      <c r="N15" s="368">
        <f t="shared" si="17"/>
        <v>34.12515462984458</v>
      </c>
      <c r="O15" s="368">
        <f>(O10-O11)/O11*100</f>
        <v>34.014258827666389</v>
      </c>
      <c r="P15" s="468"/>
      <c r="Q15" s="368">
        <f t="shared" ref="Q15:S15" si="18">(Q10-Q11)/Q11*100</f>
        <v>44.047040191639908</v>
      </c>
      <c r="R15" s="368">
        <f t="shared" si="18"/>
        <v>67.657413807821044</v>
      </c>
      <c r="S15" s="368">
        <f t="shared" si="18"/>
        <v>65.690587595436511</v>
      </c>
      <c r="T15" s="368">
        <f>(T10-T11)/T11*100</f>
        <v>59.369716989493156</v>
      </c>
      <c r="U15" s="468"/>
      <c r="V15" s="368">
        <f>(V10-V11)/V11*100</f>
        <v>48.681014750311732</v>
      </c>
    </row>
    <row r="16" spans="1:23" x14ac:dyDescent="0.25">
      <c r="A16" s="367" t="s">
        <v>366</v>
      </c>
      <c r="B16" s="368">
        <f>(B8-B11)/B11*100</f>
        <v>114.36040637727569</v>
      </c>
      <c r="C16" s="368">
        <f t="shared" ref="C16:D16" si="19">(C8-C11)/C11*100</f>
        <v>93.826163907266064</v>
      </c>
      <c r="D16" s="368">
        <f t="shared" si="19"/>
        <v>102.17671591960224</v>
      </c>
      <c r="E16" s="368">
        <f>(E8-E11)/E11*100</f>
        <v>103.68020851859004</v>
      </c>
      <c r="F16" s="468"/>
      <c r="G16" s="368">
        <f>(G8-G11)/G11*100</f>
        <v>88.650638670190986</v>
      </c>
      <c r="H16" s="368">
        <f t="shared" ref="H16:I16" si="20">(H8-H11)/H11*100</f>
        <v>82.382211708827441</v>
      </c>
      <c r="I16" s="368">
        <f t="shared" si="20"/>
        <v>77.034952544348585</v>
      </c>
      <c r="J16" s="368">
        <f>(J8-J11)/J11*100</f>
        <v>82.720891606867312</v>
      </c>
      <c r="K16" s="468"/>
      <c r="L16" s="368">
        <f>(L8-L11)/L11*100</f>
        <v>80.395044388218139</v>
      </c>
      <c r="M16" s="368">
        <f t="shared" ref="M16:N16" si="21">(M8-M11)/M11*100</f>
        <v>85.404016129860523</v>
      </c>
      <c r="N16" s="368">
        <f t="shared" si="21"/>
        <v>86.703849374647604</v>
      </c>
      <c r="O16" s="368">
        <f>(O8-O11)/O11*100</f>
        <v>84.219053153658905</v>
      </c>
      <c r="P16" s="468"/>
      <c r="Q16" s="368">
        <f>(Q8-Q11)/Q11*100</f>
        <v>82.004990076879722</v>
      </c>
      <c r="R16" s="368">
        <f t="shared" ref="R16:S16" si="22">(R8-R11)/R11*100</f>
        <v>77.801900966868914</v>
      </c>
      <c r="S16" s="368">
        <f t="shared" si="22"/>
        <v>72.829893490235634</v>
      </c>
      <c r="T16" s="368">
        <f>(T8-T11)/T11*100</f>
        <v>77.39689314345469</v>
      </c>
      <c r="U16" s="468"/>
      <c r="V16" s="368">
        <f>(V8-V11)/V11*100</f>
        <v>86.578826558393246</v>
      </c>
    </row>
    <row r="17" spans="1:23" ht="18.75" x14ac:dyDescent="0.25">
      <c r="A17" s="241"/>
      <c r="V17" s="370"/>
    </row>
    <row r="18" spans="1:23" ht="18.75" x14ac:dyDescent="0.25">
      <c r="A18" s="241"/>
      <c r="V18" s="370"/>
    </row>
    <row r="19" spans="1:23" ht="18.75" x14ac:dyDescent="0.25">
      <c r="A19" s="301" t="s">
        <v>235</v>
      </c>
      <c r="V19" s="370"/>
    </row>
    <row r="20" spans="1:23" ht="18.75" x14ac:dyDescent="0.25">
      <c r="A20" s="453">
        <v>2022</v>
      </c>
      <c r="B20" s="369">
        <v>0.43807719444206161</v>
      </c>
      <c r="C20" s="369">
        <v>0.36692139385553224</v>
      </c>
      <c r="D20" s="369">
        <v>0.40622576934408955</v>
      </c>
      <c r="E20" s="590">
        <f>D20+C20+B20</f>
        <v>1.2112243576416835</v>
      </c>
      <c r="F20" s="591"/>
      <c r="G20" s="369">
        <v>0.38484576008231736</v>
      </c>
      <c r="H20" s="369">
        <v>0.39623407228580909</v>
      </c>
      <c r="I20" s="369">
        <v>0.36886706769511479</v>
      </c>
      <c r="J20" s="590">
        <f>I20+H20+G20</f>
        <v>1.1499469000632412</v>
      </c>
      <c r="K20" s="591"/>
      <c r="L20" s="369">
        <v>0.37622025588885449</v>
      </c>
      <c r="M20" s="369">
        <v>0.35640324903508452</v>
      </c>
      <c r="N20" s="369">
        <v>0.4045299568071502</v>
      </c>
      <c r="O20" s="590">
        <f>N20+M20+L20</f>
        <v>1.1371534617310892</v>
      </c>
      <c r="P20" s="591"/>
      <c r="Q20" s="369">
        <v>0.40104657654518172</v>
      </c>
      <c r="R20" s="369">
        <v>0.39054386866090257</v>
      </c>
      <c r="S20" s="369">
        <v>0.40528851726016557</v>
      </c>
      <c r="T20" s="590">
        <f>S20+R20+Q20</f>
        <v>1.1968789624662497</v>
      </c>
      <c r="U20" s="592"/>
      <c r="V20" s="477">
        <f>J20+E20+O20+T20</f>
        <v>4.6952036819022638</v>
      </c>
      <c r="W20" s="302"/>
    </row>
    <row r="21" spans="1:23" ht="18.75" x14ac:dyDescent="0.25">
      <c r="A21" s="248">
        <v>2021</v>
      </c>
      <c r="B21" s="369">
        <v>0.38652579212423394</v>
      </c>
      <c r="C21" s="369">
        <v>0.34992151107715475</v>
      </c>
      <c r="D21" s="369">
        <v>0.44179411313324407</v>
      </c>
      <c r="E21" s="590">
        <f t="shared" ref="E21:E23" si="23">D21+C21+B21</f>
        <v>1.1782414163346329</v>
      </c>
      <c r="F21" s="591"/>
      <c r="G21" s="369">
        <v>0.40525101281970566</v>
      </c>
      <c r="H21" s="369">
        <v>0.35993498081333392</v>
      </c>
      <c r="I21" s="369">
        <v>0.30127653956356854</v>
      </c>
      <c r="J21" s="590">
        <f t="shared" ref="J21:J23" si="24">I21+H21+G21</f>
        <v>1.0664625331966082</v>
      </c>
      <c r="K21" s="591"/>
      <c r="L21" s="369">
        <v>0.31394485049757964</v>
      </c>
      <c r="M21" s="369">
        <v>0.28995747748942791</v>
      </c>
      <c r="N21" s="369">
        <v>0.35496095587172322</v>
      </c>
      <c r="O21" s="590">
        <f t="shared" ref="O21:O23" si="25">N21+M21+L21</f>
        <v>0.95886328385873076</v>
      </c>
      <c r="P21" s="591"/>
      <c r="Q21" s="369">
        <v>0.36181491975500313</v>
      </c>
      <c r="R21" s="369">
        <v>0.34462067769313037</v>
      </c>
      <c r="S21" s="369">
        <v>0.38768232818352188</v>
      </c>
      <c r="T21" s="590">
        <f t="shared" ref="T21:T23" si="26">S21+R21+Q21</f>
        <v>1.0941179256316553</v>
      </c>
      <c r="U21" s="592"/>
      <c r="V21" s="477">
        <f t="shared" ref="V21:V23" si="27">J21+E21+O21+T21</f>
        <v>4.2976851590216274</v>
      </c>
      <c r="W21" s="302"/>
    </row>
    <row r="22" spans="1:23" ht="18.75" x14ac:dyDescent="0.25">
      <c r="A22" s="248">
        <v>2020</v>
      </c>
      <c r="B22" s="369">
        <v>0.23459565581695335</v>
      </c>
      <c r="C22" s="369">
        <v>0.23196985094563571</v>
      </c>
      <c r="D22" s="369">
        <v>0.39410002311329662</v>
      </c>
      <c r="E22" s="590">
        <f t="shared" si="23"/>
        <v>0.86066552987588563</v>
      </c>
      <c r="F22" s="591"/>
      <c r="G22" s="369">
        <v>0.43678148280230733</v>
      </c>
      <c r="H22" s="369">
        <v>0.35420907304168819</v>
      </c>
      <c r="I22" s="369">
        <v>0.28954824920776634</v>
      </c>
      <c r="J22" s="590">
        <f t="shared" si="24"/>
        <v>1.0805388050517619</v>
      </c>
      <c r="K22" s="591"/>
      <c r="L22" s="369">
        <v>0.26123850686069411</v>
      </c>
      <c r="M22" s="369">
        <v>0.23632820584742981</v>
      </c>
      <c r="N22" s="369">
        <v>0.27255054098097853</v>
      </c>
      <c r="O22" s="590">
        <f t="shared" si="25"/>
        <v>0.77011725368910255</v>
      </c>
      <c r="P22" s="591"/>
      <c r="Q22" s="369">
        <v>0.31141672633518702</v>
      </c>
      <c r="R22" s="369">
        <v>0.38190628840231877</v>
      </c>
      <c r="S22" s="369">
        <v>0.38610790596785882</v>
      </c>
      <c r="T22" s="590">
        <f t="shared" si="26"/>
        <v>1.0794309207053647</v>
      </c>
      <c r="U22" s="592"/>
      <c r="V22" s="477">
        <f t="shared" si="27"/>
        <v>3.7907525093221146</v>
      </c>
      <c r="W22" s="302"/>
    </row>
    <row r="23" spans="1:23" ht="18.75" x14ac:dyDescent="0.25">
      <c r="A23" s="248">
        <v>2019</v>
      </c>
      <c r="B23" s="369">
        <v>0.21281419738368301</v>
      </c>
      <c r="C23" s="369">
        <v>0.19125519025782803</v>
      </c>
      <c r="D23" s="369">
        <v>0.20143152072148401</v>
      </c>
      <c r="E23" s="590">
        <f t="shared" si="23"/>
        <v>0.60550090836299508</v>
      </c>
      <c r="F23" s="591"/>
      <c r="G23" s="369">
        <v>0.20980214896496371</v>
      </c>
      <c r="H23" s="369">
        <v>0.22002428961255222</v>
      </c>
      <c r="I23" s="369">
        <v>0.20004288368699011</v>
      </c>
      <c r="J23" s="590">
        <f t="shared" si="24"/>
        <v>0.62986932226450609</v>
      </c>
      <c r="K23" s="591"/>
      <c r="L23" s="369">
        <v>0.19702748451408117</v>
      </c>
      <c r="M23" s="369">
        <v>0.18446520944307943</v>
      </c>
      <c r="N23" s="369">
        <v>0.2128917323041461</v>
      </c>
      <c r="O23" s="590">
        <f t="shared" si="25"/>
        <v>0.59438442626130672</v>
      </c>
      <c r="P23" s="591"/>
      <c r="Q23" s="369">
        <v>0.21280617958011289</v>
      </c>
      <c r="R23" s="369">
        <v>0.21898275788159433</v>
      </c>
      <c r="S23" s="369">
        <v>0.23106944867431242</v>
      </c>
      <c r="T23" s="590">
        <f t="shared" si="26"/>
        <v>0.66285838613601955</v>
      </c>
      <c r="U23" s="592"/>
      <c r="V23" s="477">
        <f t="shared" si="27"/>
        <v>2.4926130430248277</v>
      </c>
      <c r="W23" s="302"/>
    </row>
    <row r="24" spans="1:23" ht="18.75" x14ac:dyDescent="0.25">
      <c r="A24" s="363" t="s">
        <v>243</v>
      </c>
      <c r="B24" s="235"/>
      <c r="C24" s="235"/>
      <c r="D24" s="219"/>
      <c r="E24" s="371"/>
      <c r="F24" s="365"/>
      <c r="G24" s="219"/>
      <c r="H24" s="219"/>
      <c r="I24" s="219"/>
      <c r="J24" s="365"/>
      <c r="K24" s="365"/>
      <c r="L24" s="219"/>
      <c r="M24" s="219"/>
      <c r="N24" s="219"/>
      <c r="O24" s="365"/>
      <c r="P24" s="365"/>
      <c r="Q24" s="219"/>
      <c r="R24" s="219"/>
      <c r="S24" s="219"/>
      <c r="T24" s="365"/>
      <c r="U24" s="456"/>
      <c r="V24" s="370"/>
    </row>
    <row r="25" spans="1:23" x14ac:dyDescent="0.25">
      <c r="A25" s="367" t="s">
        <v>365</v>
      </c>
      <c r="B25" s="368">
        <f>(B20-B21)/B21*100</f>
        <v>13.337118341965251</v>
      </c>
      <c r="C25" s="368">
        <f t="shared" ref="C25:E25" si="28">(C20-C21)/C21*100</f>
        <v>4.8581988360896062</v>
      </c>
      <c r="D25" s="368">
        <f t="shared" si="28"/>
        <v>-8.050886766439822</v>
      </c>
      <c r="E25" s="368">
        <f t="shared" si="28"/>
        <v>2.7993364390174427</v>
      </c>
      <c r="F25" s="468"/>
      <c r="G25" s="368">
        <f>(G20-G21)/G21*100</f>
        <v>-5.0352132608898641</v>
      </c>
      <c r="H25" s="368">
        <f t="shared" ref="H25:J25" si="29">(H20-H21)/H21*100</f>
        <v>10.084902387217614</v>
      </c>
      <c r="I25" s="368">
        <f t="shared" si="29"/>
        <v>22.434713379760137</v>
      </c>
      <c r="J25" s="368">
        <f t="shared" si="29"/>
        <v>7.8281575083934216</v>
      </c>
      <c r="K25" s="468"/>
      <c r="L25" s="368">
        <f>(L20-L21)/L21*100</f>
        <v>19.836415629233251</v>
      </c>
      <c r="M25" s="368">
        <f t="shared" ref="M25:O25" si="30">(M20-M21)/M21*100</f>
        <v>22.915695129151924</v>
      </c>
      <c r="N25" s="368">
        <f t="shared" si="30"/>
        <v>13.964634733894613</v>
      </c>
      <c r="O25" s="368">
        <f t="shared" si="30"/>
        <v>18.593910192793025</v>
      </c>
      <c r="P25" s="468"/>
      <c r="Q25" s="368">
        <f>(Q20-Q21)/Q21*100</f>
        <v>10.843017976357539</v>
      </c>
      <c r="R25" s="368">
        <f t="shared" ref="R25:T25" si="31">(R20-R21)/R21*100</f>
        <v>13.325721275687579</v>
      </c>
      <c r="S25" s="368">
        <f t="shared" si="31"/>
        <v>4.5413958276450579</v>
      </c>
      <c r="T25" s="368">
        <f t="shared" si="31"/>
        <v>9.392135383877239</v>
      </c>
      <c r="U25" s="468"/>
      <c r="V25" s="368">
        <f t="shared" ref="V25" si="32">(V20-V21)/V21*100</f>
        <v>9.2495961935734705</v>
      </c>
    </row>
    <row r="26" spans="1:23" x14ac:dyDescent="0.25">
      <c r="A26" s="367" t="s">
        <v>513</v>
      </c>
      <c r="B26" s="368">
        <f t="shared" ref="B26:D26" si="33">(B21-B22)/B22*100</f>
        <v>64.762553159051777</v>
      </c>
      <c r="C26" s="368">
        <f t="shared" si="33"/>
        <v>50.847840635618681</v>
      </c>
      <c r="D26" s="368">
        <f t="shared" si="33"/>
        <v>12.102026699510308</v>
      </c>
      <c r="E26" s="368">
        <f>(E21-E22)/E22*100</f>
        <v>36.898873654733684</v>
      </c>
      <c r="F26" s="468"/>
      <c r="G26" s="368">
        <f t="shared" ref="G26:I26" si="34">(G21-G22)/G22*100</f>
        <v>-7.2188202165321069</v>
      </c>
      <c r="H26" s="368">
        <f t="shared" si="34"/>
        <v>1.6165333435633984</v>
      </c>
      <c r="I26" s="368">
        <f t="shared" si="34"/>
        <v>4.0505478406075675</v>
      </c>
      <c r="J26" s="368">
        <f>(J21-J22)/J22*100</f>
        <v>-1.3027085921712356</v>
      </c>
      <c r="K26" s="468"/>
      <c r="L26" s="368">
        <f t="shared" ref="L26:N26" si="35">(L21-L22)/L22*100</f>
        <v>20.175564571340658</v>
      </c>
      <c r="M26" s="368">
        <f t="shared" si="35"/>
        <v>22.692708832487142</v>
      </c>
      <c r="N26" s="368">
        <f t="shared" si="35"/>
        <v>30.236746034012153</v>
      </c>
      <c r="O26" s="368">
        <f>(O21-O22)/O22*100</f>
        <v>24.508739320600295</v>
      </c>
      <c r="P26" s="468"/>
      <c r="Q26" s="368">
        <f t="shared" ref="Q26:S26" si="36">(Q21-Q22)/Q22*100</f>
        <v>16.183521679426764</v>
      </c>
      <c r="R26" s="368">
        <f t="shared" si="36"/>
        <v>-9.7630261248565535</v>
      </c>
      <c r="S26" s="368">
        <f t="shared" si="36"/>
        <v>0.40776741199236777</v>
      </c>
      <c r="T26" s="368">
        <f>(T21-T22)/T22*100</f>
        <v>1.3606248111452315</v>
      </c>
      <c r="U26" s="468"/>
      <c r="V26" s="368">
        <f>(V21-V22)/V22*100</f>
        <v>13.372876452706366</v>
      </c>
    </row>
    <row r="27" spans="1:23" x14ac:dyDescent="0.25">
      <c r="A27" s="367" t="s">
        <v>514</v>
      </c>
      <c r="B27" s="368">
        <f t="shared" ref="B27:D27" si="37">(B22-B23)/B23*100</f>
        <v>10.234964913548751</v>
      </c>
      <c r="C27" s="368">
        <f t="shared" si="37"/>
        <v>21.288133740538445</v>
      </c>
      <c r="D27" s="368">
        <f t="shared" si="37"/>
        <v>95.649629065856132</v>
      </c>
      <c r="E27" s="368">
        <f>(E22-E23)/E23*100</f>
        <v>42.141079887516945</v>
      </c>
      <c r="F27" s="468"/>
      <c r="G27" s="368">
        <f t="shared" ref="G27:I27" si="38">(G22-G23)/G23*100</f>
        <v>108.18732551459634</v>
      </c>
      <c r="H27" s="368">
        <f t="shared" si="38"/>
        <v>60.986350036819225</v>
      </c>
      <c r="I27" s="368">
        <f t="shared" si="38"/>
        <v>44.743089017266179</v>
      </c>
      <c r="J27" s="368">
        <f>(J22-J23)/J23*100</f>
        <v>71.549679728329835</v>
      </c>
      <c r="K27" s="468"/>
      <c r="L27" s="368">
        <f t="shared" ref="L27:N27" si="39">(L22-L23)/L23*100</f>
        <v>32.589880800119495</v>
      </c>
      <c r="M27" s="368">
        <f t="shared" si="39"/>
        <v>28.115326765914517</v>
      </c>
      <c r="N27" s="368">
        <f t="shared" si="39"/>
        <v>28.023074466603216</v>
      </c>
      <c r="O27" s="368">
        <f>(O22-O23)/O23*100</f>
        <v>29.565516804193514</v>
      </c>
      <c r="P27" s="468"/>
      <c r="Q27" s="368">
        <f t="shared" ref="Q27:S27" si="40">(Q22-Q23)/Q23*100</f>
        <v>46.33819701553886</v>
      </c>
      <c r="R27" s="368">
        <f t="shared" si="40"/>
        <v>74.400163783131475</v>
      </c>
      <c r="S27" s="368">
        <f t="shared" si="40"/>
        <v>67.096043281805677</v>
      </c>
      <c r="T27" s="368">
        <f>(T22-T23)/T23*100</f>
        <v>62.844876565213113</v>
      </c>
      <c r="U27" s="468"/>
      <c r="V27" s="368">
        <f>(V22-V23)/V23*100</f>
        <v>52.079462150369437</v>
      </c>
    </row>
    <row r="28" spans="1:23" x14ac:dyDescent="0.25">
      <c r="A28" s="367" t="s">
        <v>366</v>
      </c>
      <c r="B28" s="368">
        <f>(B20-B23)/B23*100</f>
        <v>105.84960957856191</v>
      </c>
      <c r="C28" s="368">
        <f t="shared" ref="C28:D28" si="41">(C20-C23)/C23*100</f>
        <v>91.849117067563739</v>
      </c>
      <c r="D28" s="368">
        <f t="shared" si="41"/>
        <v>101.66941494016277</v>
      </c>
      <c r="E28" s="368">
        <f>(E20-E23)/E23*100</f>
        <v>100.036753192707</v>
      </c>
      <c r="F28" s="468"/>
      <c r="G28" s="368">
        <f>(G20-G23)/G23*100</f>
        <v>83.432706471746087</v>
      </c>
      <c r="H28" s="368">
        <f t="shared" ref="H28:I28" si="42">(H20-H23)/H23*100</f>
        <v>80.086513622450639</v>
      </c>
      <c r="I28" s="368">
        <f t="shared" si="42"/>
        <v>84.393996375440295</v>
      </c>
      <c r="J28" s="368">
        <f>(J20-J23)/J23*100</f>
        <v>82.569123374504443</v>
      </c>
      <c r="K28" s="468"/>
      <c r="L28" s="368">
        <f>(L20-L23)/L23*100</f>
        <v>90.948108999466399</v>
      </c>
      <c r="M28" s="368">
        <f t="shared" ref="M28:N28" si="43">(M20-M23)/M23*100</f>
        <v>93.208925472236629</v>
      </c>
      <c r="N28" s="368">
        <f t="shared" si="43"/>
        <v>90.016752848448647</v>
      </c>
      <c r="O28" s="368">
        <f>(O20-O23)/O23*100</f>
        <v>91.316160297774559</v>
      </c>
      <c r="P28" s="468"/>
      <c r="Q28" s="368">
        <f>(Q20-Q23)/Q23*100</f>
        <v>88.456264445179784</v>
      </c>
      <c r="R28" s="368">
        <f t="shared" ref="R28:S28" si="44">(R20-R23)/R23*100</f>
        <v>78.344574905789017</v>
      </c>
      <c r="S28" s="368">
        <f t="shared" si="44"/>
        <v>75.39684263124343</v>
      </c>
      <c r="T28" s="368">
        <f>(T20-T23)/T23*100</f>
        <v>80.563297907895574</v>
      </c>
      <c r="U28" s="468"/>
      <c r="V28" s="368">
        <f>(V20-V23)/V23*100</f>
        <v>88.36472412117989</v>
      </c>
    </row>
  </sheetData>
  <mergeCells count="1">
    <mergeCell ref="V4:V5"/>
  </mergeCells>
  <phoneticPr fontId="84"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CF46C-9A4B-4641-9DAE-F8DD6E947F51}">
  <sheetPr>
    <tabColor rgb="FF0000FF"/>
  </sheetPr>
  <dimension ref="A1:O19"/>
  <sheetViews>
    <sheetView showGridLines="0" zoomScale="80" zoomScaleNormal="80" workbookViewId="0">
      <selection activeCell="A13" sqref="A13:O17"/>
    </sheetView>
  </sheetViews>
  <sheetFormatPr defaultColWidth="9.140625" defaultRowHeight="15.75" x14ac:dyDescent="0.25"/>
  <cols>
    <col min="1" max="1" width="13.7109375" style="24" customWidth="1"/>
    <col min="2" max="13" width="12" style="24" customWidth="1"/>
    <col min="14" max="14" width="3.140625" style="24" customWidth="1"/>
    <col min="15" max="16384" width="9.140625" style="24"/>
  </cols>
  <sheetData>
    <row r="1" spans="1:15" ht="23.25" x14ac:dyDescent="0.25">
      <c r="A1" s="191" t="str">
        <f>'Indice-Index'!A11</f>
        <v xml:space="preserve">1.6   Traffico dati medio giornaliero - Data traffic avg daily </v>
      </c>
      <c r="B1" s="192"/>
      <c r="C1" s="192"/>
      <c r="D1" s="192"/>
      <c r="E1" s="192"/>
      <c r="F1" s="192"/>
      <c r="G1" s="192"/>
      <c r="H1" s="192"/>
      <c r="I1" s="192"/>
      <c r="J1" s="192"/>
      <c r="K1" s="192"/>
      <c r="L1" s="192"/>
      <c r="M1" s="192"/>
      <c r="N1" s="192"/>
      <c r="O1" s="193"/>
    </row>
    <row r="4" spans="1:15" ht="18" customHeight="1" x14ac:dyDescent="0.25">
      <c r="A4" s="169"/>
      <c r="B4" s="195" t="s">
        <v>228</v>
      </c>
      <c r="C4" s="196" t="s">
        <v>229</v>
      </c>
      <c r="D4" s="196" t="s">
        <v>230</v>
      </c>
      <c r="E4" s="196" t="s">
        <v>410</v>
      </c>
      <c r="F4" s="196" t="s">
        <v>411</v>
      </c>
      <c r="G4" s="196" t="s">
        <v>412</v>
      </c>
      <c r="H4" s="196" t="s">
        <v>467</v>
      </c>
      <c r="I4" s="196" t="s">
        <v>468</v>
      </c>
      <c r="J4" s="196" t="s">
        <v>469</v>
      </c>
      <c r="K4" s="196" t="s">
        <v>522</v>
      </c>
      <c r="L4" s="196" t="s">
        <v>523</v>
      </c>
      <c r="M4" s="196" t="s">
        <v>524</v>
      </c>
      <c r="N4" s="228"/>
      <c r="O4" s="919" t="s">
        <v>525</v>
      </c>
    </row>
    <row r="5" spans="1:15" ht="18" customHeight="1" x14ac:dyDescent="0.25">
      <c r="A5" s="169"/>
      <c r="B5" s="197" t="s">
        <v>231</v>
      </c>
      <c r="C5" s="197" t="s">
        <v>232</v>
      </c>
      <c r="D5" s="197" t="s">
        <v>233</v>
      </c>
      <c r="E5" s="197" t="s">
        <v>413</v>
      </c>
      <c r="F5" s="197" t="s">
        <v>414</v>
      </c>
      <c r="G5" s="197" t="s">
        <v>415</v>
      </c>
      <c r="H5" s="197" t="s">
        <v>471</v>
      </c>
      <c r="I5" s="197" t="s">
        <v>472</v>
      </c>
      <c r="J5" s="197" t="s">
        <v>473</v>
      </c>
      <c r="K5" s="197" t="s">
        <v>529</v>
      </c>
      <c r="L5" s="197" t="s">
        <v>530</v>
      </c>
      <c r="M5" s="197" t="s">
        <v>531</v>
      </c>
      <c r="N5" s="472"/>
      <c r="O5" s="920"/>
    </row>
    <row r="6" spans="1:15" x14ac:dyDescent="0.25">
      <c r="A6" s="169"/>
      <c r="B6" s="189"/>
      <c r="C6" s="189"/>
      <c r="D6" s="189"/>
      <c r="E6" s="189"/>
      <c r="F6" s="189"/>
      <c r="G6" s="189"/>
      <c r="H6" s="189"/>
      <c r="I6" s="189"/>
      <c r="J6" s="189"/>
      <c r="K6" s="189"/>
      <c r="L6" s="189"/>
      <c r="M6" s="189"/>
      <c r="N6" s="189"/>
    </row>
    <row r="7" spans="1:15" x14ac:dyDescent="0.25">
      <c r="A7" s="169"/>
      <c r="B7" s="189"/>
      <c r="C7" s="189"/>
      <c r="D7" s="189"/>
      <c r="E7" s="189"/>
      <c r="F7" s="189"/>
      <c r="G7" s="189"/>
      <c r="H7" s="189"/>
      <c r="I7" s="189"/>
      <c r="J7" s="189"/>
      <c r="K7" s="189"/>
      <c r="L7" s="189"/>
      <c r="M7" s="189"/>
      <c r="N7" s="189"/>
    </row>
    <row r="8" spans="1:15" ht="17.25" x14ac:dyDescent="0.25">
      <c r="A8" s="300" t="s">
        <v>236</v>
      </c>
      <c r="B8" s="169"/>
      <c r="C8" s="169"/>
      <c r="D8" s="169"/>
      <c r="E8" s="169"/>
      <c r="F8" s="169"/>
      <c r="G8" s="169"/>
      <c r="H8" s="169"/>
      <c r="I8" s="169"/>
      <c r="J8" s="169"/>
      <c r="K8" s="169"/>
      <c r="L8" s="169"/>
      <c r="M8" s="169"/>
      <c r="N8" s="169"/>
    </row>
    <row r="9" spans="1:15" ht="18.75" x14ac:dyDescent="0.25">
      <c r="A9" s="452">
        <v>2022</v>
      </c>
      <c r="B9" s="362">
        <v>142.91912729900156</v>
      </c>
      <c r="C9" s="362">
        <v>133.6755487369858</v>
      </c>
      <c r="D9" s="362">
        <v>131.43250529525471</v>
      </c>
      <c r="E9" s="362">
        <v>131.31150669645041</v>
      </c>
      <c r="F9" s="362">
        <v>126.51881904332012</v>
      </c>
      <c r="G9" s="362">
        <v>121.46806561143561</v>
      </c>
      <c r="H9" s="362">
        <v>120.3918488672733</v>
      </c>
      <c r="I9" s="362">
        <v>118.31584026216242</v>
      </c>
      <c r="J9" s="362">
        <v>138.63355549735206</v>
      </c>
      <c r="K9" s="362">
        <v>131.07368975303899</v>
      </c>
      <c r="L9" s="362">
        <v>133.57232502188091</v>
      </c>
      <c r="M9" s="362">
        <v>136.31154977416605</v>
      </c>
      <c r="N9" s="473"/>
      <c r="O9" s="470">
        <v>130.43381846183533</v>
      </c>
    </row>
    <row r="10" spans="1:15" ht="18.75" x14ac:dyDescent="0.25">
      <c r="A10" s="240">
        <v>2021</v>
      </c>
      <c r="B10" s="362">
        <v>130.99040295467023</v>
      </c>
      <c r="C10" s="362">
        <v>126.03674384486862</v>
      </c>
      <c r="D10" s="362">
        <v>136.99794126592295</v>
      </c>
      <c r="E10" s="362">
        <v>134.25948526521296</v>
      </c>
      <c r="F10" s="362">
        <v>116.00574786444108</v>
      </c>
      <c r="G10" s="362">
        <v>107.66707109860138</v>
      </c>
      <c r="H10" s="362">
        <v>104.00332848706815</v>
      </c>
      <c r="I10" s="362">
        <v>99.495576611442047</v>
      </c>
      <c r="J10" s="362">
        <v>123.31560372356594</v>
      </c>
      <c r="K10" s="362">
        <v>118.65682284472169</v>
      </c>
      <c r="L10" s="362">
        <v>123.93970041859276</v>
      </c>
      <c r="M10" s="362">
        <v>131.83281909299401</v>
      </c>
      <c r="N10" s="473"/>
      <c r="O10" s="470">
        <v>121.0464286454646</v>
      </c>
    </row>
    <row r="11" spans="1:15" ht="18.75" x14ac:dyDescent="0.25">
      <c r="A11" s="240">
        <v>2020</v>
      </c>
      <c r="B11" s="362">
        <v>78.79706342397121</v>
      </c>
      <c r="C11" s="362">
        <v>84.531012953732017</v>
      </c>
      <c r="D11" s="362">
        <v>123.86158352477194</v>
      </c>
      <c r="E11" s="362">
        <v>125.83449855199528</v>
      </c>
      <c r="F11" s="362">
        <v>105.24951462147803</v>
      </c>
      <c r="G11" s="362">
        <v>93.860782271232878</v>
      </c>
      <c r="H11" s="362">
        <v>87.925820159592547</v>
      </c>
      <c r="I11" s="362">
        <v>85.655977845804173</v>
      </c>
      <c r="J11" s="362">
        <v>98.975836554054794</v>
      </c>
      <c r="K11" s="362">
        <v>103.53983225572786</v>
      </c>
      <c r="L11" s="362">
        <v>126.41710214678486</v>
      </c>
      <c r="M11" s="362">
        <v>130.60019353873233</v>
      </c>
      <c r="N11" s="473"/>
      <c r="O11" s="470">
        <v>103.79392215260296</v>
      </c>
    </row>
    <row r="12" spans="1:15" ht="18.75" x14ac:dyDescent="0.25">
      <c r="A12" s="240">
        <v>2019</v>
      </c>
      <c r="B12" s="362">
        <v>66.951456221371998</v>
      </c>
      <c r="C12" s="362">
        <v>69.038064880867083</v>
      </c>
      <c r="D12" s="362">
        <v>65.025420546176633</v>
      </c>
      <c r="E12" s="362">
        <v>69.803726412630326</v>
      </c>
      <c r="F12" s="362">
        <v>69.461636020992501</v>
      </c>
      <c r="G12" s="362">
        <v>68.328642881950742</v>
      </c>
      <c r="H12" s="362">
        <v>66.357159701325216</v>
      </c>
      <c r="I12" s="362">
        <v>63.558635888001753</v>
      </c>
      <c r="J12" s="362">
        <v>74.124243852666069</v>
      </c>
      <c r="K12" s="362">
        <v>71.767372635860312</v>
      </c>
      <c r="L12" s="362">
        <v>75.101425534412542</v>
      </c>
      <c r="M12" s="362">
        <v>78.756989503506219</v>
      </c>
      <c r="N12" s="473"/>
      <c r="O12" s="470">
        <v>69.84122126889956</v>
      </c>
    </row>
    <row r="13" spans="1:15" x14ac:dyDescent="0.25">
      <c r="A13" s="363" t="s">
        <v>339</v>
      </c>
      <c r="B13" s="364"/>
      <c r="C13" s="364"/>
      <c r="D13" s="364"/>
      <c r="E13" s="364"/>
      <c r="F13" s="364"/>
      <c r="G13" s="364"/>
      <c r="H13" s="364"/>
      <c r="I13" s="364"/>
      <c r="J13" s="364"/>
      <c r="K13" s="364"/>
      <c r="L13" s="364"/>
      <c r="M13" s="364"/>
      <c r="N13" s="364"/>
      <c r="O13" s="366"/>
    </row>
    <row r="14" spans="1:15" x14ac:dyDescent="0.25">
      <c r="A14" s="367" t="s">
        <v>365</v>
      </c>
      <c r="B14" s="368">
        <f>(B9-B10)/B10*100</f>
        <v>9.1065635918833792</v>
      </c>
      <c r="C14" s="368">
        <f t="shared" ref="C14:M14" si="0">(C9-C10)/C10*100</f>
        <v>6.0607761348701166</v>
      </c>
      <c r="D14" s="368">
        <f t="shared" si="0"/>
        <v>-4.0624230694571661</v>
      </c>
      <c r="E14" s="368">
        <f t="shared" si="0"/>
        <v>-2.195732065365203</v>
      </c>
      <c r="F14" s="368">
        <f t="shared" si="0"/>
        <v>9.0625433415283272</v>
      </c>
      <c r="G14" s="368">
        <f t="shared" si="0"/>
        <v>12.818213007944914</v>
      </c>
      <c r="H14" s="368">
        <f t="shared" si="0"/>
        <v>15.75768835344814</v>
      </c>
      <c r="I14" s="368">
        <f t="shared" si="0"/>
        <v>18.915678758482652</v>
      </c>
      <c r="J14" s="368">
        <f t="shared" si="0"/>
        <v>12.421746568361339</v>
      </c>
      <c r="K14" s="368">
        <f t="shared" si="0"/>
        <v>10.464519958170827</v>
      </c>
      <c r="L14" s="368">
        <f t="shared" si="0"/>
        <v>7.7720250821609342</v>
      </c>
      <c r="M14" s="368">
        <f t="shared" si="0"/>
        <v>3.3972805193620039</v>
      </c>
      <c r="N14" s="468"/>
      <c r="O14" s="368">
        <f t="shared" ref="O14" si="1">(O9-O10)/O10*100</f>
        <v>7.7551976720152975</v>
      </c>
    </row>
    <row r="15" spans="1:15" x14ac:dyDescent="0.25">
      <c r="A15" s="367" t="s">
        <v>513</v>
      </c>
      <c r="B15" s="368">
        <f t="shared" ref="B15:B16" si="2">(B10-B11)/B11*100</f>
        <v>66.237670875969528</v>
      </c>
      <c r="C15" s="368">
        <f t="shared" ref="C15:M15" si="3">(C10-C11)/C11*100</f>
        <v>49.101187174764767</v>
      </c>
      <c r="D15" s="368">
        <f t="shared" si="3"/>
        <v>10.605675599588769</v>
      </c>
      <c r="E15" s="368">
        <f t="shared" si="3"/>
        <v>6.6952916808711569</v>
      </c>
      <c r="F15" s="368">
        <f t="shared" si="3"/>
        <v>10.219746173316841</v>
      </c>
      <c r="G15" s="368">
        <f t="shared" si="3"/>
        <v>14.709326401597608</v>
      </c>
      <c r="H15" s="368">
        <f t="shared" si="3"/>
        <v>18.285309478255201</v>
      </c>
      <c r="I15" s="368">
        <f t="shared" si="3"/>
        <v>16.15718962493381</v>
      </c>
      <c r="J15" s="368">
        <f t="shared" si="3"/>
        <v>24.591625609770112</v>
      </c>
      <c r="K15" s="368">
        <f t="shared" si="3"/>
        <v>14.600169094013143</v>
      </c>
      <c r="L15" s="368">
        <f t="shared" si="3"/>
        <v>-1.9597045701265501</v>
      </c>
      <c r="M15" s="368">
        <f t="shared" si="3"/>
        <v>0.94381602420529798</v>
      </c>
      <c r="N15" s="468"/>
      <c r="O15" s="368">
        <f t="shared" ref="O15" si="4">(O10-O11)/O11*100</f>
        <v>16.621885111438562</v>
      </c>
    </row>
    <row r="16" spans="1:15" x14ac:dyDescent="0.25">
      <c r="A16" s="367" t="s">
        <v>514</v>
      </c>
      <c r="B16" s="368">
        <f t="shared" si="2"/>
        <v>17.692829807065348</v>
      </c>
      <c r="C16" s="368">
        <f t="shared" ref="C16:M16" si="5">(C11-C12)/C12*100</f>
        <v>22.441167926128507</v>
      </c>
      <c r="D16" s="368">
        <f t="shared" si="5"/>
        <v>90.481787713797047</v>
      </c>
      <c r="E16" s="368">
        <f t="shared" si="5"/>
        <v>80.269027197990269</v>
      </c>
      <c r="F16" s="368">
        <f t="shared" si="5"/>
        <v>51.521790517098985</v>
      </c>
      <c r="G16" s="368">
        <f t="shared" si="5"/>
        <v>37.366671299755232</v>
      </c>
      <c r="H16" s="368">
        <f t="shared" si="5"/>
        <v>32.503893408560977</v>
      </c>
      <c r="I16" s="368">
        <f t="shared" si="5"/>
        <v>34.7668600011188</v>
      </c>
      <c r="J16" s="368">
        <f t="shared" si="5"/>
        <v>33.526942616487645</v>
      </c>
      <c r="K16" s="368">
        <f t="shared" si="5"/>
        <v>44.271454357229274</v>
      </c>
      <c r="L16" s="368">
        <f t="shared" si="5"/>
        <v>68.328498756469997</v>
      </c>
      <c r="M16" s="368">
        <f t="shared" si="5"/>
        <v>65.826797547813925</v>
      </c>
      <c r="N16" s="468"/>
      <c r="O16" s="368">
        <f t="shared" ref="O16" si="6">(O11-O12)/O12*100</f>
        <v>48.614128256692737</v>
      </c>
    </row>
    <row r="17" spans="1:15" x14ac:dyDescent="0.25">
      <c r="A17" s="367" t="s">
        <v>366</v>
      </c>
      <c r="B17" s="368">
        <f>(B9-B12)/B12*100</f>
        <v>113.46679424932276</v>
      </c>
      <c r="C17" s="368">
        <f t="shared" ref="C17:M17" si="7">(C9-C12)/C12*100</f>
        <v>93.625862729000218</v>
      </c>
      <c r="D17" s="368">
        <f t="shared" si="7"/>
        <v>102.12480625468663</v>
      </c>
      <c r="E17" s="368">
        <f t="shared" si="7"/>
        <v>88.115324847028262</v>
      </c>
      <c r="F17" s="368">
        <f t="shared" si="7"/>
        <v>82.142008583103276</v>
      </c>
      <c r="G17" s="368">
        <f t="shared" si="7"/>
        <v>77.770347087519625</v>
      </c>
      <c r="H17" s="368">
        <f t="shared" si="7"/>
        <v>81.430081409691439</v>
      </c>
      <c r="I17" s="368">
        <f t="shared" si="7"/>
        <v>86.152264926908913</v>
      </c>
      <c r="J17" s="368">
        <f t="shared" si="7"/>
        <v>87.028626926581126</v>
      </c>
      <c r="K17" s="368">
        <f t="shared" si="7"/>
        <v>82.636879321321061</v>
      </c>
      <c r="L17" s="368">
        <f t="shared" si="7"/>
        <v>77.855911617384905</v>
      </c>
      <c r="M17" s="368">
        <f t="shared" si="7"/>
        <v>73.078669758063228</v>
      </c>
      <c r="N17" s="468"/>
      <c r="O17" s="368">
        <f t="shared" ref="O17" si="8">(O9-O12)/O12*100</f>
        <v>86.757642681597531</v>
      </c>
    </row>
    <row r="18" spans="1:15" x14ac:dyDescent="0.25">
      <c r="A18" s="225"/>
      <c r="B18" s="222"/>
      <c r="C18" s="222"/>
      <c r="D18" s="222"/>
      <c r="E18" s="222"/>
      <c r="F18" s="222"/>
      <c r="G18" s="222"/>
      <c r="H18" s="222"/>
      <c r="I18" s="222"/>
      <c r="J18" s="222"/>
      <c r="K18" s="222"/>
      <c r="L18" s="222"/>
      <c r="M18" s="222"/>
      <c r="N18" s="222"/>
      <c r="O18" s="222"/>
    </row>
    <row r="19" spans="1:15" x14ac:dyDescent="0.25">
      <c r="O19" s="119"/>
    </row>
  </sheetData>
  <mergeCells count="1">
    <mergeCell ref="O4:O5"/>
  </mergeCells>
  <phoneticPr fontId="84"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CBCBE-3BC8-41A5-8AFF-ED5E93AEAC93}">
  <sheetPr>
    <tabColor rgb="FF0000FF"/>
  </sheetPr>
  <dimension ref="A1:O18"/>
  <sheetViews>
    <sheetView showGridLines="0" zoomScale="90" zoomScaleNormal="90" workbookViewId="0">
      <selection activeCell="A13" sqref="A13:O17"/>
    </sheetView>
  </sheetViews>
  <sheetFormatPr defaultRowHeight="15" x14ac:dyDescent="0.25"/>
  <cols>
    <col min="1" max="1" width="20.140625" customWidth="1"/>
    <col min="2" max="13" width="10.85546875" customWidth="1"/>
    <col min="14" max="14" width="1.7109375" customWidth="1"/>
    <col min="15" max="15" width="10.85546875" customWidth="1"/>
  </cols>
  <sheetData>
    <row r="1" spans="1:15" ht="21" x14ac:dyDescent="0.35">
      <c r="A1" s="714" t="str">
        <f>+'Indice-Index'!A12</f>
        <v>1.7   Traffico dati medio giornaliero per linea BB - Avg daily data traffic per BB line</v>
      </c>
      <c r="B1" s="714"/>
      <c r="C1" s="714"/>
      <c r="D1" s="714"/>
      <c r="E1" s="714"/>
      <c r="F1" s="714"/>
      <c r="G1" s="714"/>
      <c r="H1" s="714"/>
      <c r="I1" s="714"/>
      <c r="J1" s="714"/>
      <c r="K1" s="714"/>
      <c r="L1" s="714"/>
      <c r="M1" s="714"/>
    </row>
    <row r="4" spans="1:15" ht="15.6" customHeight="1" x14ac:dyDescent="0.25">
      <c r="B4" s="195" t="str">
        <f>+'1.6'!B4</f>
        <v>Gennaio</v>
      </c>
      <c r="C4" s="195" t="str">
        <f>+'1.6'!C4</f>
        <v>Febbraio</v>
      </c>
      <c r="D4" s="195" t="str">
        <f>+'1.6'!D4</f>
        <v>Marzo</v>
      </c>
      <c r="E4" s="195" t="str">
        <f>+'1.6'!E4</f>
        <v>Aprile</v>
      </c>
      <c r="F4" s="195" t="str">
        <f>+'1.6'!F4</f>
        <v>Maggio</v>
      </c>
      <c r="G4" s="195" t="str">
        <f>+'1.6'!G4</f>
        <v>Giugno</v>
      </c>
      <c r="H4" s="195" t="str">
        <f>+'1.6'!H4</f>
        <v>Luglio</v>
      </c>
      <c r="I4" s="195" t="str">
        <f>+'1.6'!I4</f>
        <v>Agosto</v>
      </c>
      <c r="J4" s="195" t="str">
        <f>+'1.6'!J4</f>
        <v>Settembre</v>
      </c>
      <c r="K4" s="195" t="str">
        <f>+'1.6'!K4</f>
        <v>Ottobre</v>
      </c>
      <c r="L4" s="195" t="str">
        <f>+'1.6'!L4</f>
        <v>Novembre</v>
      </c>
      <c r="M4" s="195" t="str">
        <f>+'1.6'!M4</f>
        <v>Dicembre</v>
      </c>
      <c r="N4" s="228"/>
      <c r="O4" s="921" t="str">
        <f>+'1.6'!O4</f>
        <v>AVG 
12M</v>
      </c>
    </row>
    <row r="5" spans="1:15" ht="15.6" customHeight="1" x14ac:dyDescent="0.25">
      <c r="B5" s="333" t="str">
        <f>+'1.6'!B5</f>
        <v>January</v>
      </c>
      <c r="C5" s="333" t="str">
        <f>+'1.6'!C5</f>
        <v>February</v>
      </c>
      <c r="D5" s="333" t="str">
        <f>+'1.6'!D5</f>
        <v>March</v>
      </c>
      <c r="E5" s="333" t="str">
        <f>+'1.6'!E5</f>
        <v>April</v>
      </c>
      <c r="F5" s="333" t="str">
        <f>+'1.6'!F5</f>
        <v>May</v>
      </c>
      <c r="G5" s="333" t="str">
        <f>+'1.6'!G5</f>
        <v>June</v>
      </c>
      <c r="H5" s="333" t="str">
        <f>+'1.6'!H5</f>
        <v>July</v>
      </c>
      <c r="I5" s="333" t="str">
        <f>+'1.6'!I5</f>
        <v>August</v>
      </c>
      <c r="J5" s="333" t="str">
        <f>+'1.6'!J5</f>
        <v>September</v>
      </c>
      <c r="K5" s="333" t="str">
        <f>+'1.6'!K5</f>
        <v>October</v>
      </c>
      <c r="L5" s="333" t="str">
        <f>+'1.6'!L5</f>
        <v>November</v>
      </c>
      <c r="M5" s="333" t="str">
        <f>+'1.6'!M5</f>
        <v>December</v>
      </c>
      <c r="N5" s="472"/>
      <c r="O5" s="922"/>
    </row>
    <row r="8" spans="1:15" s="24" customFormat="1" ht="17.25" x14ac:dyDescent="0.25">
      <c r="A8" s="300" t="s">
        <v>416</v>
      </c>
      <c r="B8" s="25"/>
      <c r="C8" s="25"/>
      <c r="D8" s="25"/>
      <c r="E8" s="25"/>
      <c r="F8" s="25"/>
      <c r="G8" s="25"/>
      <c r="H8" s="25"/>
      <c r="I8" s="25"/>
      <c r="J8" s="25"/>
      <c r="K8" s="25"/>
      <c r="L8" s="25"/>
      <c r="M8" s="25"/>
      <c r="N8" s="25"/>
      <c r="O8" s="51"/>
    </row>
    <row r="9" spans="1:15" s="24" customFormat="1" ht="18.75" x14ac:dyDescent="0.3">
      <c r="A9" s="452">
        <v>2022</v>
      </c>
      <c r="B9" s="392">
        <v>8.015284894514993</v>
      </c>
      <c r="C9" s="392">
        <v>7.4926845716404644</v>
      </c>
      <c r="D9" s="392">
        <v>7.3628383089768281</v>
      </c>
      <c r="E9" s="392">
        <v>7.3630331695202926</v>
      </c>
      <c r="F9" s="392">
        <v>7.1010241137416985</v>
      </c>
      <c r="G9" s="392">
        <v>6.8240193550812709</v>
      </c>
      <c r="H9" s="392">
        <v>6.7617955084543411</v>
      </c>
      <c r="I9" s="392">
        <v>6.6434655071598794</v>
      </c>
      <c r="J9" s="392">
        <v>7.7822831254524489</v>
      </c>
      <c r="K9" s="392">
        <v>7.3688604542191767</v>
      </c>
      <c r="L9" s="392">
        <v>7.5205291264064895</v>
      </c>
      <c r="M9" s="392">
        <v>7.6862169380567167</v>
      </c>
      <c r="N9" s="474"/>
      <c r="O9" s="476">
        <v>7.3248442011382036</v>
      </c>
    </row>
    <row r="10" spans="1:15" s="24" customFormat="1" ht="18.75" x14ac:dyDescent="0.3">
      <c r="A10" s="240">
        <v>2021</v>
      </c>
      <c r="B10" s="392">
        <v>7.5213395558217071</v>
      </c>
      <c r="C10" s="392">
        <v>7.2038680100012789</v>
      </c>
      <c r="D10" s="392">
        <v>7.7947917892407439</v>
      </c>
      <c r="E10" s="392">
        <v>7.6264364018177142</v>
      </c>
      <c r="F10" s="392">
        <v>6.5787525537956189</v>
      </c>
      <c r="G10" s="392">
        <v>6.0958669307909119</v>
      </c>
      <c r="H10" s="392">
        <v>5.8773705249029327</v>
      </c>
      <c r="I10" s="392">
        <v>5.6120869555014021</v>
      </c>
      <c r="J10" s="392">
        <v>6.9426451008849144</v>
      </c>
      <c r="K10" s="392">
        <v>6.6729945286937919</v>
      </c>
      <c r="L10" s="392">
        <v>6.9624188174666113</v>
      </c>
      <c r="M10" s="392">
        <v>7.3976778768775828</v>
      </c>
      <c r="N10" s="474"/>
      <c r="O10" s="476">
        <v>6.8524141528942515</v>
      </c>
    </row>
    <row r="11" spans="1:15" s="24" customFormat="1" ht="18.75" x14ac:dyDescent="0.3">
      <c r="A11" s="240">
        <v>2020</v>
      </c>
      <c r="B11" s="392">
        <v>4.6883844209834606</v>
      </c>
      <c r="C11" s="392">
        <v>5.0217691219527909</v>
      </c>
      <c r="D11" s="392">
        <v>7.3469286758514789</v>
      </c>
      <c r="E11" s="392">
        <v>7.4463867558078647</v>
      </c>
      <c r="F11" s="392">
        <v>6.213625068726742</v>
      </c>
      <c r="G11" s="392">
        <v>5.5282870177686103</v>
      </c>
      <c r="H11" s="392">
        <v>5.173705592741948</v>
      </c>
      <c r="I11" s="392">
        <v>5.0352639292995631</v>
      </c>
      <c r="J11" s="392">
        <v>5.8126400376240017</v>
      </c>
      <c r="K11" s="392">
        <v>6.0441985521509203</v>
      </c>
      <c r="L11" s="392">
        <v>7.3356692410622086</v>
      </c>
      <c r="M11" s="392">
        <v>7.5334830818810392</v>
      </c>
      <c r="N11" s="474"/>
      <c r="O11" s="476">
        <v>6.1041025074204294</v>
      </c>
    </row>
    <row r="12" spans="1:15" s="24" customFormat="1" ht="18.75" x14ac:dyDescent="0.3">
      <c r="A12" s="240">
        <v>2019</v>
      </c>
      <c r="B12" s="393">
        <v>4.093693675071763</v>
      </c>
      <c r="C12" s="393">
        <v>4.2222353350287385</v>
      </c>
      <c r="D12" s="393">
        <v>3.9777320997994328</v>
      </c>
      <c r="E12" s="393">
        <v>4.2594938536545532</v>
      </c>
      <c r="F12" s="393">
        <v>4.2281858489873203</v>
      </c>
      <c r="G12" s="393">
        <v>4.1490069178221276</v>
      </c>
      <c r="H12" s="393">
        <v>4.0119643673199263</v>
      </c>
      <c r="I12" s="393">
        <v>3.8263068580084441</v>
      </c>
      <c r="J12" s="393">
        <v>4.4433387186730471</v>
      </c>
      <c r="K12" s="393">
        <v>4.293588067751358</v>
      </c>
      <c r="L12" s="393">
        <v>4.4842247877906454</v>
      </c>
      <c r="M12" s="393">
        <v>4.6932732910255393</v>
      </c>
      <c r="N12" s="475"/>
      <c r="O12" s="476">
        <v>4.2239575501299047</v>
      </c>
    </row>
    <row r="13" spans="1:15" s="24" customFormat="1" ht="15.75" x14ac:dyDescent="0.25">
      <c r="A13" s="363" t="s">
        <v>339</v>
      </c>
      <c r="B13" s="364"/>
      <c r="C13" s="364"/>
      <c r="D13" s="364"/>
      <c r="E13" s="364"/>
      <c r="F13" s="364"/>
      <c r="G13" s="364"/>
      <c r="H13" s="364"/>
      <c r="I13" s="364"/>
      <c r="J13" s="364"/>
      <c r="K13" s="364"/>
      <c r="L13" s="364"/>
      <c r="M13" s="364"/>
      <c r="N13" s="364"/>
      <c r="O13" s="366"/>
    </row>
    <row r="14" spans="1:15" s="24" customFormat="1" ht="15.75" x14ac:dyDescent="0.25">
      <c r="A14" s="367" t="s">
        <v>365</v>
      </c>
      <c r="B14" s="368">
        <f>(B9-B10)/B10*100</f>
        <v>6.5672522165411307</v>
      </c>
      <c r="C14" s="368">
        <f t="shared" ref="C14:M16" si="0">(C9-C10)/C10*100</f>
        <v>4.0091873037958994</v>
      </c>
      <c r="D14" s="368">
        <f t="shared" si="0"/>
        <v>-5.5415653418754172</v>
      </c>
      <c r="E14" s="368">
        <f t="shared" si="0"/>
        <v>-3.4538179881057034</v>
      </c>
      <c r="F14" s="368">
        <f t="shared" si="0"/>
        <v>7.938762792419582</v>
      </c>
      <c r="G14" s="368">
        <f t="shared" si="0"/>
        <v>11.945018363382884</v>
      </c>
      <c r="H14" s="368">
        <f t="shared" si="0"/>
        <v>15.0479705134128</v>
      </c>
      <c r="I14" s="368">
        <f t="shared" si="0"/>
        <v>18.377807753806096</v>
      </c>
      <c r="J14" s="368">
        <f t="shared" si="0"/>
        <v>12.093921154928598</v>
      </c>
      <c r="K14" s="368">
        <f t="shared" si="0"/>
        <v>10.428090754955216</v>
      </c>
      <c r="L14" s="368">
        <f t="shared" si="0"/>
        <v>8.0160404533514633</v>
      </c>
      <c r="M14" s="368">
        <f t="shared" si="0"/>
        <v>3.9004004497276195</v>
      </c>
      <c r="N14" s="468"/>
      <c r="O14" s="368">
        <f t="shared" ref="O14:O15" si="1">(O9-O10)/O10*100</f>
        <v>6.8943592389904218</v>
      </c>
    </row>
    <row r="15" spans="1:15" s="24" customFormat="1" ht="15.75" x14ac:dyDescent="0.25">
      <c r="A15" s="367" t="s">
        <v>513</v>
      </c>
      <c r="B15" s="368">
        <f t="shared" ref="B15:B16" si="2">(B10-B11)/B11*100</f>
        <v>60.424975438425989</v>
      </c>
      <c r="C15" s="368">
        <f t="shared" si="0"/>
        <v>43.452791935602683</v>
      </c>
      <c r="D15" s="368">
        <f t="shared" si="0"/>
        <v>6.0959229788270601</v>
      </c>
      <c r="E15" s="368">
        <f t="shared" si="0"/>
        <v>2.4179464740992462</v>
      </c>
      <c r="F15" s="368">
        <f t="shared" si="0"/>
        <v>5.8762394098505935</v>
      </c>
      <c r="G15" s="368">
        <f t="shared" si="0"/>
        <v>10.266831501295579</v>
      </c>
      <c r="H15" s="368">
        <f t="shared" si="0"/>
        <v>13.600791918816125</v>
      </c>
      <c r="I15" s="368">
        <f t="shared" si="0"/>
        <v>11.455666163701546</v>
      </c>
      <c r="J15" s="368">
        <f t="shared" si="0"/>
        <v>19.440478955287553</v>
      </c>
      <c r="K15" s="368">
        <f t="shared" si="0"/>
        <v>10.40329782546778</v>
      </c>
      <c r="L15" s="368">
        <f t="shared" si="0"/>
        <v>-5.0881577580718522</v>
      </c>
      <c r="M15" s="368">
        <f t="shared" si="0"/>
        <v>-1.8026881261615193</v>
      </c>
      <c r="N15" s="468"/>
      <c r="O15" s="368">
        <f t="shared" si="1"/>
        <v>12.259159222246675</v>
      </c>
    </row>
    <row r="16" spans="1:15" s="24" customFormat="1" ht="15.75" x14ac:dyDescent="0.25">
      <c r="A16" s="367" t="s">
        <v>514</v>
      </c>
      <c r="B16" s="368">
        <f t="shared" si="2"/>
        <v>14.526996720175275</v>
      </c>
      <c r="C16" s="368">
        <f t="shared" si="0"/>
        <v>18.936267722713531</v>
      </c>
      <c r="D16" s="368">
        <f t="shared" si="0"/>
        <v>84.701445233627709</v>
      </c>
      <c r="E16" s="368">
        <f t="shared" si="0"/>
        <v>74.818582011076899</v>
      </c>
      <c r="F16" s="368">
        <f t="shared" si="0"/>
        <v>46.957236286454815</v>
      </c>
      <c r="G16" s="368">
        <f t="shared" si="0"/>
        <v>33.243620154542583</v>
      </c>
      <c r="H16" s="368">
        <f t="shared" si="0"/>
        <v>28.956917835192247</v>
      </c>
      <c r="I16" s="368">
        <f t="shared" si="0"/>
        <v>31.595925683816422</v>
      </c>
      <c r="J16" s="368">
        <f t="shared" si="0"/>
        <v>30.816946572101102</v>
      </c>
      <c r="K16" s="368">
        <f t="shared" si="0"/>
        <v>40.772669775850048</v>
      </c>
      <c r="L16" s="368">
        <f t="shared" si="0"/>
        <v>63.588347779426449</v>
      </c>
      <c r="M16" s="368">
        <f t="shared" si="0"/>
        <v>60.516607807317321</v>
      </c>
      <c r="N16" s="468"/>
      <c r="O16" s="368">
        <f>(O11-O12)/O12*100</f>
        <v>44.511454837719718</v>
      </c>
    </row>
    <row r="17" spans="1:15" s="24" customFormat="1" ht="15.75" x14ac:dyDescent="0.25">
      <c r="A17" s="367" t="s">
        <v>366</v>
      </c>
      <c r="B17" s="368">
        <f>(B9-B12)/B12*100</f>
        <v>95.795912706499323</v>
      </c>
      <c r="C17" s="368">
        <f t="shared" ref="C17:M17" si="3">(C9-C12)/C12*100</f>
        <v>77.457767677685965</v>
      </c>
      <c r="D17" s="368">
        <f t="shared" si="3"/>
        <v>85.101412670503393</v>
      </c>
      <c r="E17" s="368">
        <f t="shared" si="3"/>
        <v>72.8616925506999</v>
      </c>
      <c r="F17" s="368">
        <f t="shared" si="3"/>
        <v>67.944938263355738</v>
      </c>
      <c r="G17" s="368">
        <f t="shared" si="3"/>
        <v>64.473559341841138</v>
      </c>
      <c r="H17" s="368">
        <f t="shared" si="3"/>
        <v>68.540766800761929</v>
      </c>
      <c r="I17" s="368">
        <f t="shared" si="3"/>
        <v>73.626051273308988</v>
      </c>
      <c r="J17" s="368">
        <f t="shared" si="3"/>
        <v>75.144944335383457</v>
      </c>
      <c r="K17" s="368">
        <f t="shared" si="3"/>
        <v>71.624765532721526</v>
      </c>
      <c r="L17" s="368">
        <f t="shared" si="3"/>
        <v>67.71079690034486</v>
      </c>
      <c r="M17" s="368">
        <f t="shared" si="3"/>
        <v>63.770921943844051</v>
      </c>
      <c r="N17" s="468"/>
      <c r="O17" s="368">
        <f t="shared" ref="O17" si="4">(O9-O12)/O12*100</f>
        <v>73.411880072349049</v>
      </c>
    </row>
    <row r="18" spans="1:15" s="24" customFormat="1" ht="15.75" x14ac:dyDescent="0.25"/>
  </sheetData>
  <mergeCells count="1">
    <mergeCell ref="O4:O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2A940-43A7-4BB3-BB94-15975C41576B}">
  <sheetPr>
    <tabColor rgb="FF0000FF"/>
  </sheetPr>
  <dimension ref="A1:P158"/>
  <sheetViews>
    <sheetView showGridLines="0" zoomScale="90" zoomScaleNormal="90" workbookViewId="0">
      <pane xSplit="1" ySplit="6" topLeftCell="B144" activePane="bottomRight" state="frozen"/>
      <selection pane="topRight" activeCell="B1" sqref="B1"/>
      <selection pane="bottomLeft" activeCell="A6" sqref="A6"/>
      <selection pane="bottomRight" activeCell="H4" sqref="H4"/>
    </sheetView>
  </sheetViews>
  <sheetFormatPr defaultColWidth="9.85546875" defaultRowHeight="15.75" x14ac:dyDescent="0.25"/>
  <cols>
    <col min="1" max="1" width="9.85546875" style="735"/>
    <col min="2" max="2" width="9.85546875" style="763"/>
    <col min="3" max="3" width="9.85546875" style="735"/>
    <col min="4" max="4" width="9.85546875" style="765"/>
    <col min="5" max="5" width="15.7109375" style="766" customWidth="1"/>
    <col min="6" max="6" width="11.42578125" style="767" bestFit="1" customWidth="1"/>
    <col min="7" max="16384" width="9.85546875" style="735"/>
  </cols>
  <sheetData>
    <row r="1" spans="1:16" ht="21" x14ac:dyDescent="0.35">
      <c r="A1" s="728" t="str">
        <f>+'Indice-Index'!A13</f>
        <v>1.8   Traffico dati - intensità dei flussi settimanali - Weekly data traffic intensity</v>
      </c>
      <c r="B1" s="729"/>
      <c r="C1" s="730"/>
      <c r="D1" s="731"/>
      <c r="E1" s="732"/>
      <c r="F1" s="733"/>
      <c r="G1" s="730"/>
      <c r="H1" s="730"/>
      <c r="I1" s="730"/>
      <c r="J1" s="730"/>
      <c r="K1" s="734"/>
      <c r="L1" s="734"/>
      <c r="M1" s="734"/>
      <c r="N1" s="734"/>
      <c r="O1" s="734"/>
      <c r="P1" s="734"/>
    </row>
    <row r="4" spans="1:16" s="736" customFormat="1" ht="19.5" thickBot="1" x14ac:dyDescent="0.35">
      <c r="B4" s="737" t="s">
        <v>571</v>
      </c>
      <c r="C4" s="737" t="s">
        <v>572</v>
      </c>
      <c r="D4" s="737" t="s">
        <v>573</v>
      </c>
      <c r="E4" s="737" t="s">
        <v>574</v>
      </c>
      <c r="F4" s="738" t="s">
        <v>864</v>
      </c>
    </row>
    <row r="5" spans="1:16" s="736" customFormat="1" ht="19.5" thickBot="1" x14ac:dyDescent="0.35">
      <c r="B5" s="739">
        <v>2020</v>
      </c>
      <c r="C5" s="739" t="s">
        <v>575</v>
      </c>
      <c r="D5" s="740" t="s">
        <v>576</v>
      </c>
      <c r="E5" s="739" t="s">
        <v>577</v>
      </c>
      <c r="F5" s="741">
        <v>0</v>
      </c>
    </row>
    <row r="6" spans="1:16" s="736" customFormat="1" ht="16.5" thickBot="1" x14ac:dyDescent="0.3">
      <c r="B6" s="742"/>
      <c r="D6" s="743"/>
      <c r="E6" s="744"/>
      <c r="F6" s="745"/>
    </row>
    <row r="7" spans="1:16" s="736" customFormat="1" x14ac:dyDescent="0.25">
      <c r="B7" s="923">
        <v>2020</v>
      </c>
      <c r="C7" s="746"/>
      <c r="D7" s="747" t="s">
        <v>578</v>
      </c>
      <c r="E7" s="748" t="s">
        <v>579</v>
      </c>
      <c r="F7" s="749">
        <v>-9.0456773817676178E-3</v>
      </c>
    </row>
    <row r="8" spans="1:16" s="736" customFormat="1" ht="16.5" customHeight="1" x14ac:dyDescent="0.25">
      <c r="B8" s="924"/>
      <c r="D8" s="750" t="s">
        <v>580</v>
      </c>
      <c r="E8" s="751" t="s">
        <v>581</v>
      </c>
      <c r="F8" s="752">
        <v>8.0701424693799748E-2</v>
      </c>
    </row>
    <row r="9" spans="1:16" s="736" customFormat="1" ht="16.5" customHeight="1" x14ac:dyDescent="0.25">
      <c r="B9" s="924"/>
      <c r="C9" s="736" t="s">
        <v>582</v>
      </c>
      <c r="D9" s="750" t="s">
        <v>583</v>
      </c>
      <c r="E9" s="751" t="s">
        <v>584</v>
      </c>
      <c r="F9" s="752">
        <v>0.10608111118797328</v>
      </c>
    </row>
    <row r="10" spans="1:16" s="736" customFormat="1" ht="16.5" customHeight="1" x14ac:dyDescent="0.25">
      <c r="B10" s="924"/>
      <c r="D10" s="750" t="s">
        <v>585</v>
      </c>
      <c r="E10" s="751" t="s">
        <v>586</v>
      </c>
      <c r="F10" s="752">
        <v>0.34735416704050642</v>
      </c>
    </row>
    <row r="11" spans="1:16" s="736" customFormat="1" ht="16.5" customHeight="1" x14ac:dyDescent="0.25">
      <c r="B11" s="924"/>
      <c r="D11" s="750" t="s">
        <v>587</v>
      </c>
      <c r="E11" s="751" t="s">
        <v>588</v>
      </c>
      <c r="F11" s="752">
        <v>0.30187186097725544</v>
      </c>
    </row>
    <row r="12" spans="1:16" s="736" customFormat="1" ht="16.5" customHeight="1" x14ac:dyDescent="0.25">
      <c r="B12" s="924"/>
      <c r="D12" s="750" t="s">
        <v>589</v>
      </c>
      <c r="E12" s="751" t="s">
        <v>590</v>
      </c>
      <c r="F12" s="752">
        <v>0.27489002972879317</v>
      </c>
    </row>
    <row r="13" spans="1:16" s="736" customFormat="1" ht="16.5" customHeight="1" x14ac:dyDescent="0.25">
      <c r="B13" s="924"/>
      <c r="D13" s="750" t="s">
        <v>591</v>
      </c>
      <c r="E13" s="751" t="s">
        <v>592</v>
      </c>
      <c r="F13" s="752">
        <v>0.27376675992879318</v>
      </c>
    </row>
    <row r="14" spans="1:16" s="736" customFormat="1" ht="16.5" customHeight="1" x14ac:dyDescent="0.25">
      <c r="B14" s="924"/>
      <c r="C14" s="736" t="s">
        <v>593</v>
      </c>
      <c r="D14" s="750" t="s">
        <v>594</v>
      </c>
      <c r="E14" s="751" t="s">
        <v>595</v>
      </c>
      <c r="F14" s="752">
        <v>0.25932666399033805</v>
      </c>
    </row>
    <row r="15" spans="1:16" s="736" customFormat="1" ht="16.5" customHeight="1" x14ac:dyDescent="0.25">
      <c r="B15" s="924"/>
      <c r="D15" s="750" t="s">
        <v>596</v>
      </c>
      <c r="E15" s="751" t="s">
        <v>597</v>
      </c>
      <c r="F15" s="752">
        <v>0.27409825483718675</v>
      </c>
    </row>
    <row r="16" spans="1:16" s="736" customFormat="1" ht="16.5" customHeight="1" x14ac:dyDescent="0.25">
      <c r="B16" s="924"/>
      <c r="D16" s="750" t="s">
        <v>598</v>
      </c>
      <c r="E16" s="751" t="s">
        <v>599</v>
      </c>
      <c r="F16" s="752">
        <v>0.26644790255780282</v>
      </c>
    </row>
    <row r="17" spans="2:6" s="736" customFormat="1" ht="16.5" customHeight="1" x14ac:dyDescent="0.25">
      <c r="B17" s="924"/>
      <c r="D17" s="750" t="s">
        <v>600</v>
      </c>
      <c r="E17" s="751" t="s">
        <v>601</v>
      </c>
      <c r="F17" s="752">
        <v>0.28610788987186969</v>
      </c>
    </row>
    <row r="18" spans="2:6" s="736" customFormat="1" ht="16.5" customHeight="1" x14ac:dyDescent="0.25">
      <c r="B18" s="924"/>
      <c r="C18" s="736" t="s">
        <v>602</v>
      </c>
      <c r="D18" s="750" t="s">
        <v>603</v>
      </c>
      <c r="E18" s="751" t="s">
        <v>604</v>
      </c>
      <c r="F18" s="752">
        <v>0.15903510150983485</v>
      </c>
    </row>
    <row r="19" spans="2:6" s="736" customFormat="1" ht="16.5" customHeight="1" x14ac:dyDescent="0.25">
      <c r="B19" s="924"/>
      <c r="D19" s="750" t="s">
        <v>605</v>
      </c>
      <c r="E19" s="751" t="s">
        <v>606</v>
      </c>
      <c r="F19" s="752">
        <v>0.16112503347519866</v>
      </c>
    </row>
    <row r="20" spans="2:6" s="736" customFormat="1" ht="16.5" customHeight="1" x14ac:dyDescent="0.25">
      <c r="B20" s="924"/>
      <c r="D20" s="750" t="s">
        <v>607</v>
      </c>
      <c r="E20" s="751" t="s">
        <v>608</v>
      </c>
      <c r="F20" s="752">
        <v>9.518603569724858E-2</v>
      </c>
    </row>
    <row r="21" spans="2:6" s="736" customFormat="1" ht="16.5" customHeight="1" x14ac:dyDescent="0.25">
      <c r="B21" s="924"/>
      <c r="D21" s="750" t="s">
        <v>609</v>
      </c>
      <c r="E21" s="751" t="s">
        <v>610</v>
      </c>
      <c r="F21" s="752">
        <v>4.5620442098396857E-2</v>
      </c>
    </row>
    <row r="22" spans="2:6" s="736" customFormat="1" ht="16.5" customHeight="1" x14ac:dyDescent="0.25">
      <c r="B22" s="924"/>
      <c r="C22" s="736" t="s">
        <v>611</v>
      </c>
      <c r="D22" s="750" t="s">
        <v>612</v>
      </c>
      <c r="E22" s="751" t="s">
        <v>613</v>
      </c>
      <c r="F22" s="752">
        <v>4.0165757058881126E-2</v>
      </c>
    </row>
    <row r="23" spans="2:6" s="736" customFormat="1" ht="16.5" customHeight="1" x14ac:dyDescent="0.25">
      <c r="B23" s="924"/>
      <c r="D23" s="750" t="s">
        <v>614</v>
      </c>
      <c r="E23" s="751" t="s">
        <v>615</v>
      </c>
      <c r="F23" s="752">
        <v>9.3409002499101168E-2</v>
      </c>
    </row>
    <row r="24" spans="2:6" s="736" customFormat="1" ht="16.5" customHeight="1" x14ac:dyDescent="0.25">
      <c r="B24" s="924"/>
      <c r="D24" s="750" t="s">
        <v>616</v>
      </c>
      <c r="E24" s="751" t="s">
        <v>617</v>
      </c>
      <c r="F24" s="752">
        <v>1.7554205589729859E-2</v>
      </c>
    </row>
    <row r="25" spans="2:6" s="736" customFormat="1" ht="16.5" customHeight="1" x14ac:dyDescent="0.25">
      <c r="B25" s="924"/>
      <c r="D25" s="750" t="s">
        <v>618</v>
      </c>
      <c r="E25" s="751" t="s">
        <v>619</v>
      </c>
      <c r="F25" s="752">
        <v>3.4778503290203266E-2</v>
      </c>
    </row>
    <row r="26" spans="2:6" s="736" customFormat="1" ht="16.5" customHeight="1" x14ac:dyDescent="0.25">
      <c r="B26" s="924"/>
      <c r="D26" s="750" t="s">
        <v>620</v>
      </c>
      <c r="E26" s="751" t="s">
        <v>621</v>
      </c>
      <c r="F26" s="752">
        <v>5.7129798643484463E-2</v>
      </c>
    </row>
    <row r="27" spans="2:6" s="736" customFormat="1" ht="16.5" customHeight="1" x14ac:dyDescent="0.25">
      <c r="B27" s="924"/>
      <c r="C27" s="736" t="s">
        <v>622</v>
      </c>
      <c r="D27" s="750" t="s">
        <v>623</v>
      </c>
      <c r="E27" s="751" t="s">
        <v>624</v>
      </c>
      <c r="F27" s="752">
        <v>7.0876712752974191E-2</v>
      </c>
    </row>
    <row r="28" spans="2:6" s="736" customFormat="1" ht="16.5" customHeight="1" x14ac:dyDescent="0.25">
      <c r="B28" s="924"/>
      <c r="D28" s="750" t="s">
        <v>625</v>
      </c>
      <c r="E28" s="751" t="s">
        <v>626</v>
      </c>
      <c r="F28" s="752">
        <v>-1.7541245646604962E-3</v>
      </c>
    </row>
    <row r="29" spans="2:6" s="736" customFormat="1" ht="16.5" customHeight="1" x14ac:dyDescent="0.25">
      <c r="B29" s="924"/>
      <c r="D29" s="750" t="s">
        <v>627</v>
      </c>
      <c r="E29" s="751" t="s">
        <v>628</v>
      </c>
      <c r="F29" s="752">
        <v>-2.4565678738645291E-2</v>
      </c>
    </row>
    <row r="30" spans="2:6" s="736" customFormat="1" ht="16.5" customHeight="1" x14ac:dyDescent="0.25">
      <c r="B30" s="924"/>
      <c r="D30" s="750" t="s">
        <v>629</v>
      </c>
      <c r="E30" s="751" t="s">
        <v>630</v>
      </c>
      <c r="F30" s="752">
        <v>-5.5272227507828849E-2</v>
      </c>
    </row>
    <row r="31" spans="2:6" s="736" customFormat="1" ht="16.5" customHeight="1" x14ac:dyDescent="0.25">
      <c r="B31" s="924"/>
      <c r="C31" s="736" t="s">
        <v>631</v>
      </c>
      <c r="D31" s="750" t="s">
        <v>632</v>
      </c>
      <c r="E31" s="751" t="s">
        <v>633</v>
      </c>
      <c r="F31" s="752">
        <v>-5.4692846399836299E-2</v>
      </c>
    </row>
    <row r="32" spans="2:6" s="736" customFormat="1" ht="16.5" customHeight="1" x14ac:dyDescent="0.25">
      <c r="B32" s="924"/>
      <c r="D32" s="750" t="s">
        <v>634</v>
      </c>
      <c r="E32" s="751" t="s">
        <v>635</v>
      </c>
      <c r="F32" s="752">
        <v>-0.2173158552771001</v>
      </c>
    </row>
    <row r="33" spans="2:6" s="736" customFormat="1" ht="16.5" customHeight="1" x14ac:dyDescent="0.25">
      <c r="B33" s="924"/>
      <c r="D33" s="750" t="s">
        <v>636</v>
      </c>
      <c r="E33" s="751" t="s">
        <v>637</v>
      </c>
      <c r="F33" s="752">
        <v>-0.18131623377797967</v>
      </c>
    </row>
    <row r="34" spans="2:6" s="736" customFormat="1" ht="16.5" customHeight="1" x14ac:dyDescent="0.25">
      <c r="B34" s="924"/>
      <c r="D34" s="750" t="s">
        <v>638</v>
      </c>
      <c r="E34" s="751" t="s">
        <v>639</v>
      </c>
      <c r="F34" s="752">
        <v>-3.7640152480529633E-2</v>
      </c>
    </row>
    <row r="35" spans="2:6" s="736" customFormat="1" ht="16.5" customHeight="1" x14ac:dyDescent="0.25">
      <c r="B35" s="924"/>
      <c r="C35" s="736" t="s">
        <v>640</v>
      </c>
      <c r="D35" s="750" t="s">
        <v>641</v>
      </c>
      <c r="E35" s="751" t="s">
        <v>642</v>
      </c>
      <c r="F35" s="752">
        <v>5.8548204297998459E-2</v>
      </c>
    </row>
    <row r="36" spans="2:6" s="736" customFormat="1" ht="16.5" customHeight="1" x14ac:dyDescent="0.25">
      <c r="B36" s="924"/>
      <c r="D36" s="750" t="s">
        <v>643</v>
      </c>
      <c r="E36" s="751" t="s">
        <v>644</v>
      </c>
      <c r="F36" s="752">
        <v>5.0483789665352226E-2</v>
      </c>
    </row>
    <row r="37" spans="2:6" s="736" customFormat="1" ht="16.5" customHeight="1" x14ac:dyDescent="0.25">
      <c r="B37" s="924"/>
      <c r="D37" s="750" t="s">
        <v>645</v>
      </c>
      <c r="E37" s="751" t="s">
        <v>646</v>
      </c>
      <c r="F37" s="752">
        <v>0.11848277455248807</v>
      </c>
    </row>
    <row r="38" spans="2:6" s="736" customFormat="1" ht="16.5" customHeight="1" x14ac:dyDescent="0.25">
      <c r="B38" s="924"/>
      <c r="D38" s="750" t="s">
        <v>647</v>
      </c>
      <c r="E38" s="751" t="s">
        <v>648</v>
      </c>
      <c r="F38" s="752">
        <v>0.19002008095112541</v>
      </c>
    </row>
    <row r="39" spans="2:6" s="736" customFormat="1" ht="16.5" customHeight="1" x14ac:dyDescent="0.25">
      <c r="B39" s="924"/>
      <c r="D39" s="750" t="s">
        <v>649</v>
      </c>
      <c r="E39" s="751" t="s">
        <v>650</v>
      </c>
      <c r="F39" s="752">
        <v>0.17796593750900983</v>
      </c>
    </row>
    <row r="40" spans="2:6" s="736" customFormat="1" ht="16.5" customHeight="1" x14ac:dyDescent="0.25">
      <c r="B40" s="924"/>
      <c r="C40" s="736" t="s">
        <v>651</v>
      </c>
      <c r="D40" s="750" t="s">
        <v>652</v>
      </c>
      <c r="E40" s="751" t="s">
        <v>653</v>
      </c>
      <c r="F40" s="752">
        <v>0.111885776300972</v>
      </c>
    </row>
    <row r="41" spans="2:6" s="736" customFormat="1" ht="16.5" customHeight="1" x14ac:dyDescent="0.25">
      <c r="B41" s="924"/>
      <c r="D41" s="750" t="s">
        <v>654</v>
      </c>
      <c r="E41" s="751" t="s">
        <v>655</v>
      </c>
      <c r="F41" s="752">
        <v>0.15748589047864414</v>
      </c>
    </row>
    <row r="42" spans="2:6" s="736" customFormat="1" ht="16.5" customHeight="1" x14ac:dyDescent="0.25">
      <c r="B42" s="924"/>
      <c r="D42" s="750" t="s">
        <v>656</v>
      </c>
      <c r="E42" s="751" t="s">
        <v>657</v>
      </c>
      <c r="F42" s="752">
        <v>0.23744988373027134</v>
      </c>
    </row>
    <row r="43" spans="2:6" s="736" customFormat="1" ht="16.5" customHeight="1" x14ac:dyDescent="0.25">
      <c r="B43" s="924"/>
      <c r="D43" s="750" t="s">
        <v>658</v>
      </c>
      <c r="E43" s="751" t="s">
        <v>659</v>
      </c>
      <c r="F43" s="752">
        <v>0.32517694760546278</v>
      </c>
    </row>
    <row r="44" spans="2:6" s="736" customFormat="1" ht="16.5" customHeight="1" x14ac:dyDescent="0.25">
      <c r="B44" s="924"/>
      <c r="C44" s="736" t="s">
        <v>660</v>
      </c>
      <c r="D44" s="750" t="s">
        <v>661</v>
      </c>
      <c r="E44" s="751" t="s">
        <v>662</v>
      </c>
      <c r="F44" s="752">
        <v>0.40951538371023122</v>
      </c>
    </row>
    <row r="45" spans="2:6" s="736" customFormat="1" ht="16.5" customHeight="1" x14ac:dyDescent="0.25">
      <c r="B45" s="924"/>
      <c r="D45" s="750" t="s">
        <v>663</v>
      </c>
      <c r="E45" s="751" t="s">
        <v>664</v>
      </c>
      <c r="F45" s="752">
        <v>0.38736428025928205</v>
      </c>
    </row>
    <row r="46" spans="2:6" s="736" customFormat="1" ht="16.5" customHeight="1" x14ac:dyDescent="0.25">
      <c r="B46" s="924"/>
      <c r="D46" s="750" t="s">
        <v>665</v>
      </c>
      <c r="E46" s="751" t="s">
        <v>666</v>
      </c>
      <c r="F46" s="752">
        <v>0.48626734764503032</v>
      </c>
    </row>
    <row r="47" spans="2:6" s="736" customFormat="1" ht="16.5" customHeight="1" x14ac:dyDescent="0.25">
      <c r="B47" s="924"/>
      <c r="D47" s="750" t="s">
        <v>667</v>
      </c>
      <c r="E47" s="751" t="s">
        <v>668</v>
      </c>
      <c r="F47" s="752">
        <v>0.47353770346581348</v>
      </c>
    </row>
    <row r="48" spans="2:6" s="736" customFormat="1" ht="16.5" customHeight="1" x14ac:dyDescent="0.25">
      <c r="B48" s="924"/>
      <c r="C48" s="736" t="s">
        <v>669</v>
      </c>
      <c r="D48" s="750" t="s">
        <v>670</v>
      </c>
      <c r="E48" s="751" t="s">
        <v>671</v>
      </c>
      <c r="F48" s="752">
        <v>0.5486951972884323</v>
      </c>
    </row>
    <row r="49" spans="2:6" s="736" customFormat="1" ht="16.5" customHeight="1" x14ac:dyDescent="0.25">
      <c r="B49" s="924"/>
      <c r="D49" s="750" t="s">
        <v>672</v>
      </c>
      <c r="E49" s="751" t="s">
        <v>673</v>
      </c>
      <c r="F49" s="752">
        <v>0.54993062764663458</v>
      </c>
    </row>
    <row r="50" spans="2:6" s="736" customFormat="1" ht="16.5" customHeight="1" x14ac:dyDescent="0.25">
      <c r="B50" s="924"/>
      <c r="D50" s="750" t="s">
        <v>674</v>
      </c>
      <c r="E50" s="751" t="s">
        <v>675</v>
      </c>
      <c r="F50" s="752">
        <v>0.57200155162989508</v>
      </c>
    </row>
    <row r="51" spans="2:6" s="736" customFormat="1" ht="16.5" customHeight="1" x14ac:dyDescent="0.25">
      <c r="B51" s="924"/>
      <c r="D51" s="750" t="s">
        <v>676</v>
      </c>
      <c r="E51" s="751" t="s">
        <v>677</v>
      </c>
      <c r="F51" s="752">
        <v>0.54178550129792991</v>
      </c>
    </row>
    <row r="52" spans="2:6" s="736" customFormat="1" ht="17.100000000000001" customHeight="1" thickBot="1" x14ac:dyDescent="0.3">
      <c r="B52" s="925"/>
      <c r="C52" s="753"/>
      <c r="D52" s="754" t="s">
        <v>678</v>
      </c>
      <c r="E52" s="755" t="s">
        <v>679</v>
      </c>
      <c r="F52" s="756">
        <v>0.60610901804803474</v>
      </c>
    </row>
    <row r="53" spans="2:6" s="736" customFormat="1" x14ac:dyDescent="0.25">
      <c r="B53" s="926">
        <v>2021</v>
      </c>
      <c r="C53" s="736" t="s">
        <v>680</v>
      </c>
      <c r="D53" s="757" t="s">
        <v>681</v>
      </c>
      <c r="E53" s="758" t="s">
        <v>682</v>
      </c>
      <c r="F53" s="759">
        <v>0.62275608531157089</v>
      </c>
    </row>
    <row r="54" spans="2:6" s="736" customFormat="1" x14ac:dyDescent="0.25">
      <c r="B54" s="927"/>
      <c r="D54" s="750" t="s">
        <v>683</v>
      </c>
      <c r="E54" s="751" t="s">
        <v>684</v>
      </c>
      <c r="F54" s="752">
        <v>0.57342475170772333</v>
      </c>
    </row>
    <row r="55" spans="2:6" s="736" customFormat="1" x14ac:dyDescent="0.25">
      <c r="B55" s="927"/>
      <c r="D55" s="750" t="s">
        <v>685</v>
      </c>
      <c r="E55" s="751" t="s">
        <v>686</v>
      </c>
      <c r="F55" s="752">
        <v>0.53854411511416733</v>
      </c>
    </row>
    <row r="56" spans="2:6" s="736" customFormat="1" x14ac:dyDescent="0.25">
      <c r="B56" s="927"/>
      <c r="D56" s="750" t="s">
        <v>687</v>
      </c>
      <c r="E56" s="751" t="s">
        <v>688</v>
      </c>
      <c r="F56" s="752">
        <v>0.54108112891185112</v>
      </c>
    </row>
    <row r="57" spans="2:6" s="736" customFormat="1" x14ac:dyDescent="0.25">
      <c r="B57" s="927"/>
      <c r="C57" s="736" t="s">
        <v>575</v>
      </c>
      <c r="D57" s="750" t="s">
        <v>689</v>
      </c>
      <c r="E57" s="751" t="s">
        <v>690</v>
      </c>
      <c r="F57" s="752">
        <v>0.59620484702588961</v>
      </c>
    </row>
    <row r="58" spans="2:6" s="736" customFormat="1" x14ac:dyDescent="0.25">
      <c r="B58" s="927"/>
      <c r="D58" s="750" t="s">
        <v>691</v>
      </c>
      <c r="E58" s="751" t="s">
        <v>692</v>
      </c>
      <c r="F58" s="752">
        <v>0.54196957138649504</v>
      </c>
    </row>
    <row r="59" spans="2:6" s="736" customFormat="1" x14ac:dyDescent="0.25">
      <c r="B59" s="927"/>
      <c r="D59" s="750" t="s">
        <v>576</v>
      </c>
      <c r="E59" s="751" t="s">
        <v>693</v>
      </c>
      <c r="F59" s="752">
        <v>0.52258822480479961</v>
      </c>
    </row>
    <row r="60" spans="2:6" s="736" customFormat="1" x14ac:dyDescent="0.25">
      <c r="B60" s="927"/>
      <c r="D60" s="750" t="s">
        <v>578</v>
      </c>
      <c r="E60" s="751" t="s">
        <v>694</v>
      </c>
      <c r="F60" s="752">
        <v>0.58656948594270031</v>
      </c>
    </row>
    <row r="61" spans="2:6" s="736" customFormat="1" x14ac:dyDescent="0.25">
      <c r="B61" s="927"/>
      <c r="C61" s="736" t="s">
        <v>582</v>
      </c>
      <c r="D61" s="750" t="s">
        <v>580</v>
      </c>
      <c r="E61" s="751" t="s">
        <v>695</v>
      </c>
      <c r="F61" s="752">
        <v>0.56841198854486374</v>
      </c>
    </row>
    <row r="62" spans="2:6" s="736" customFormat="1" x14ac:dyDescent="0.25">
      <c r="B62" s="927"/>
      <c r="D62" s="750" t="s">
        <v>583</v>
      </c>
      <c r="E62" s="751" t="s">
        <v>696</v>
      </c>
      <c r="F62" s="752">
        <v>0.58242021100644137</v>
      </c>
    </row>
    <row r="63" spans="2:6" s="736" customFormat="1" x14ac:dyDescent="0.25">
      <c r="B63" s="927"/>
      <c r="D63" s="750" t="s">
        <v>585</v>
      </c>
      <c r="E63" s="751" t="s">
        <v>697</v>
      </c>
      <c r="F63" s="752">
        <v>0.64809962424464074</v>
      </c>
    </row>
    <row r="64" spans="2:6" s="736" customFormat="1" x14ac:dyDescent="0.25">
      <c r="B64" s="927"/>
      <c r="D64" s="750" t="s">
        <v>587</v>
      </c>
      <c r="E64" s="751" t="s">
        <v>698</v>
      </c>
      <c r="F64" s="752">
        <v>0.5276655532874952</v>
      </c>
    </row>
    <row r="65" spans="2:6" s="736" customFormat="1" x14ac:dyDescent="0.25">
      <c r="B65" s="927"/>
      <c r="D65" s="750" t="s">
        <v>589</v>
      </c>
      <c r="E65" s="751" t="s">
        <v>699</v>
      </c>
      <c r="F65" s="752">
        <v>0.66897010303618565</v>
      </c>
    </row>
    <row r="66" spans="2:6" s="736" customFormat="1" x14ac:dyDescent="0.25">
      <c r="B66" s="927"/>
      <c r="C66" s="736" t="s">
        <v>593</v>
      </c>
      <c r="D66" s="750" t="s">
        <v>591</v>
      </c>
      <c r="E66" s="751" t="s">
        <v>700</v>
      </c>
      <c r="F66" s="752">
        <v>0.64778635194490131</v>
      </c>
    </row>
    <row r="67" spans="2:6" s="736" customFormat="1" x14ac:dyDescent="0.25">
      <c r="B67" s="927"/>
      <c r="D67" s="750" t="s">
        <v>594</v>
      </c>
      <c r="E67" s="751" t="s">
        <v>701</v>
      </c>
      <c r="F67" s="752">
        <v>0.59396517087216905</v>
      </c>
    </row>
    <row r="68" spans="2:6" s="736" customFormat="1" x14ac:dyDescent="0.25">
      <c r="B68" s="927"/>
      <c r="D68" s="750" t="s">
        <v>596</v>
      </c>
      <c r="E68" s="751" t="s">
        <v>702</v>
      </c>
      <c r="F68" s="752">
        <v>0.67003011542003299</v>
      </c>
    </row>
    <row r="69" spans="2:6" s="736" customFormat="1" x14ac:dyDescent="0.25">
      <c r="B69" s="927"/>
      <c r="D69" s="750" t="s">
        <v>598</v>
      </c>
      <c r="E69" s="751" t="s">
        <v>703</v>
      </c>
      <c r="F69" s="752">
        <v>0.53729528482633915</v>
      </c>
    </row>
    <row r="70" spans="2:6" s="736" customFormat="1" x14ac:dyDescent="0.25">
      <c r="B70" s="927"/>
      <c r="C70" s="736" t="s">
        <v>602</v>
      </c>
      <c r="D70" s="750" t="s">
        <v>600</v>
      </c>
      <c r="E70" s="751" t="s">
        <v>704</v>
      </c>
      <c r="F70" s="752">
        <v>0.49274487272873796</v>
      </c>
    </row>
    <row r="71" spans="2:6" s="736" customFormat="1" x14ac:dyDescent="0.25">
      <c r="B71" s="927"/>
      <c r="D71" s="750" t="s">
        <v>603</v>
      </c>
      <c r="E71" s="751" t="s">
        <v>705</v>
      </c>
      <c r="F71" s="752">
        <v>0.55479975021482186</v>
      </c>
    </row>
    <row r="72" spans="2:6" s="736" customFormat="1" x14ac:dyDescent="0.25">
      <c r="B72" s="927"/>
      <c r="D72" s="750" t="s">
        <v>605</v>
      </c>
      <c r="E72" s="751" t="s">
        <v>706</v>
      </c>
      <c r="F72" s="752">
        <v>0.46943096159913178</v>
      </c>
    </row>
    <row r="73" spans="2:6" s="736" customFormat="1" x14ac:dyDescent="0.25">
      <c r="B73" s="927"/>
      <c r="D73" s="750" t="s">
        <v>607</v>
      </c>
      <c r="E73" s="751" t="s">
        <v>707</v>
      </c>
      <c r="F73" s="752">
        <v>0.36158448020582434</v>
      </c>
    </row>
    <row r="74" spans="2:6" s="736" customFormat="1" x14ac:dyDescent="0.25">
      <c r="B74" s="927"/>
      <c r="C74" s="736" t="s">
        <v>611</v>
      </c>
      <c r="D74" s="750" t="s">
        <v>609</v>
      </c>
      <c r="E74" s="751" t="s">
        <v>708</v>
      </c>
      <c r="F74" s="752">
        <v>0.3161779949552887</v>
      </c>
    </row>
    <row r="75" spans="2:6" s="736" customFormat="1" x14ac:dyDescent="0.25">
      <c r="B75" s="927"/>
      <c r="D75" s="750" t="s">
        <v>612</v>
      </c>
      <c r="E75" s="751" t="s">
        <v>709</v>
      </c>
      <c r="F75" s="752">
        <v>0.33011356759001809</v>
      </c>
    </row>
    <row r="76" spans="2:6" s="736" customFormat="1" x14ac:dyDescent="0.25">
      <c r="B76" s="927"/>
      <c r="D76" s="750" t="s">
        <v>614</v>
      </c>
      <c r="E76" s="751" t="s">
        <v>710</v>
      </c>
      <c r="F76" s="752">
        <v>0.26603346123990479</v>
      </c>
    </row>
    <row r="77" spans="2:6" s="736" customFormat="1" x14ac:dyDescent="0.25">
      <c r="B77" s="927"/>
      <c r="D77" s="750" t="s">
        <v>616</v>
      </c>
      <c r="E77" s="751" t="s">
        <v>711</v>
      </c>
      <c r="F77" s="752">
        <v>0.23204093942160517</v>
      </c>
    </row>
    <row r="78" spans="2:6" s="736" customFormat="1" x14ac:dyDescent="0.25">
      <c r="B78" s="927"/>
      <c r="D78" s="750" t="s">
        <v>618</v>
      </c>
      <c r="E78" s="751" t="s">
        <v>712</v>
      </c>
      <c r="F78" s="752">
        <v>0.1895624897812479</v>
      </c>
    </row>
    <row r="79" spans="2:6" s="736" customFormat="1" x14ac:dyDescent="0.25">
      <c r="B79" s="927"/>
      <c r="C79" s="736" t="s">
        <v>622</v>
      </c>
      <c r="D79" s="750" t="s">
        <v>620</v>
      </c>
      <c r="E79" s="751" t="s">
        <v>713</v>
      </c>
      <c r="F79" s="752">
        <v>0.15495981553384058</v>
      </c>
    </row>
    <row r="80" spans="2:6" s="736" customFormat="1" x14ac:dyDescent="0.25">
      <c r="B80" s="927"/>
      <c r="D80" s="750" t="s">
        <v>623</v>
      </c>
      <c r="E80" s="751" t="s">
        <v>714</v>
      </c>
      <c r="F80" s="752">
        <v>0.20886259911896582</v>
      </c>
    </row>
    <row r="81" spans="2:6" s="736" customFormat="1" x14ac:dyDescent="0.25">
      <c r="B81" s="927"/>
      <c r="D81" s="750" t="s">
        <v>625</v>
      </c>
      <c r="E81" s="751" t="s">
        <v>715</v>
      </c>
      <c r="F81" s="752">
        <v>0.13591742688612904</v>
      </c>
    </row>
    <row r="82" spans="2:6" s="736" customFormat="1" x14ac:dyDescent="0.25">
      <c r="B82" s="927"/>
      <c r="D82" s="750" t="s">
        <v>627</v>
      </c>
      <c r="E82" s="751" t="s">
        <v>716</v>
      </c>
      <c r="F82" s="752">
        <v>0.11483499089430561</v>
      </c>
    </row>
    <row r="83" spans="2:6" s="736" customFormat="1" x14ac:dyDescent="0.25">
      <c r="B83" s="927"/>
      <c r="C83" s="736" t="s">
        <v>631</v>
      </c>
      <c r="D83" s="750" t="s">
        <v>629</v>
      </c>
      <c r="E83" s="751" t="s">
        <v>717</v>
      </c>
      <c r="F83" s="752">
        <v>0.13048197006605797</v>
      </c>
    </row>
    <row r="84" spans="2:6" s="736" customFormat="1" x14ac:dyDescent="0.25">
      <c r="B84" s="927"/>
      <c r="D84" s="750" t="s">
        <v>632</v>
      </c>
      <c r="E84" s="751" t="s">
        <v>718</v>
      </c>
      <c r="F84" s="752">
        <v>3.1372339833470153E-2</v>
      </c>
    </row>
    <row r="85" spans="2:6" s="736" customFormat="1" x14ac:dyDescent="0.25">
      <c r="B85" s="927"/>
      <c r="D85" s="750" t="s">
        <v>634</v>
      </c>
      <c r="E85" s="751" t="s">
        <v>719</v>
      </c>
      <c r="F85" s="752">
        <v>0.18361877990947045</v>
      </c>
    </row>
    <row r="86" spans="2:6" s="736" customFormat="1" x14ac:dyDescent="0.25">
      <c r="B86" s="927"/>
      <c r="D86" s="750" t="s">
        <v>636</v>
      </c>
      <c r="E86" s="751" t="s">
        <v>720</v>
      </c>
      <c r="F86" s="752">
        <v>0.40961773722858891</v>
      </c>
    </row>
    <row r="87" spans="2:6" s="736" customFormat="1" x14ac:dyDescent="0.25">
      <c r="B87" s="927"/>
      <c r="D87" s="750" t="s">
        <v>638</v>
      </c>
      <c r="E87" s="751" t="s">
        <v>721</v>
      </c>
      <c r="F87" s="752">
        <v>0.30145385833796112</v>
      </c>
    </row>
    <row r="88" spans="2:6" s="736" customFormat="1" x14ac:dyDescent="0.25">
      <c r="B88" s="927"/>
      <c r="C88" s="736" t="s">
        <v>640</v>
      </c>
      <c r="D88" s="750" t="s">
        <v>641</v>
      </c>
      <c r="E88" s="751" t="s">
        <v>722</v>
      </c>
      <c r="F88" s="752">
        <v>0.4650965959450527</v>
      </c>
    </row>
    <row r="89" spans="2:6" s="736" customFormat="1" x14ac:dyDescent="0.25">
      <c r="B89" s="927"/>
      <c r="D89" s="750" t="s">
        <v>643</v>
      </c>
      <c r="E89" s="751" t="s">
        <v>723</v>
      </c>
      <c r="F89" s="752">
        <v>0.72231595938312354</v>
      </c>
    </row>
    <row r="90" spans="2:6" s="736" customFormat="1" x14ac:dyDescent="0.25">
      <c r="B90" s="927"/>
      <c r="D90" s="750" t="s">
        <v>645</v>
      </c>
      <c r="E90" s="751" t="s">
        <v>724</v>
      </c>
      <c r="F90" s="752">
        <v>0.65225683478995666</v>
      </c>
    </row>
    <row r="91" spans="2:6" s="736" customFormat="1" x14ac:dyDescent="0.25">
      <c r="B91" s="927"/>
      <c r="D91" s="750" t="s">
        <v>647</v>
      </c>
      <c r="E91" s="751" t="s">
        <v>725</v>
      </c>
      <c r="F91" s="752">
        <v>0.76008655008716464</v>
      </c>
    </row>
    <row r="92" spans="2:6" s="736" customFormat="1" x14ac:dyDescent="0.25">
      <c r="B92" s="927"/>
      <c r="C92" s="736" t="s">
        <v>651</v>
      </c>
      <c r="D92" s="750" t="s">
        <v>649</v>
      </c>
      <c r="E92" s="751" t="s">
        <v>726</v>
      </c>
      <c r="F92" s="752">
        <v>0.45437490123545327</v>
      </c>
    </row>
    <row r="93" spans="2:6" s="736" customFormat="1" x14ac:dyDescent="0.25">
      <c r="B93" s="927"/>
      <c r="D93" s="750" t="s">
        <v>652</v>
      </c>
      <c r="E93" s="751" t="s">
        <v>727</v>
      </c>
      <c r="F93" s="752">
        <v>0.68549258278848613</v>
      </c>
    </row>
    <row r="94" spans="2:6" s="736" customFormat="1" x14ac:dyDescent="0.25">
      <c r="B94" s="927"/>
      <c r="D94" s="750" t="s">
        <v>654</v>
      </c>
      <c r="E94" s="751" t="s">
        <v>728</v>
      </c>
      <c r="F94" s="752">
        <v>0.8325280480804591</v>
      </c>
    </row>
    <row r="95" spans="2:6" s="736" customFormat="1" x14ac:dyDescent="0.25">
      <c r="B95" s="927"/>
      <c r="D95" s="750" t="s">
        <v>656</v>
      </c>
      <c r="E95" s="751" t="s">
        <v>729</v>
      </c>
      <c r="F95" s="752">
        <v>0.69449667423820649</v>
      </c>
    </row>
    <row r="96" spans="2:6" s="736" customFormat="1" x14ac:dyDescent="0.25">
      <c r="B96" s="927"/>
      <c r="C96" s="736" t="s">
        <v>660</v>
      </c>
      <c r="D96" s="750" t="s">
        <v>658</v>
      </c>
      <c r="E96" s="751" t="s">
        <v>730</v>
      </c>
      <c r="F96" s="752">
        <v>0.8362865356713457</v>
      </c>
    </row>
    <row r="97" spans="2:6" s="736" customFormat="1" x14ac:dyDescent="0.25">
      <c r="B97" s="927"/>
      <c r="D97" s="750" t="s">
        <v>661</v>
      </c>
      <c r="E97" s="751" t="s">
        <v>731</v>
      </c>
      <c r="F97" s="752">
        <v>0.49468487575185011</v>
      </c>
    </row>
    <row r="98" spans="2:6" s="736" customFormat="1" x14ac:dyDescent="0.25">
      <c r="B98" s="927"/>
      <c r="D98" s="750" t="s">
        <v>663</v>
      </c>
      <c r="E98" s="751" t="s">
        <v>732</v>
      </c>
      <c r="F98" s="752">
        <v>0.65216779546017145</v>
      </c>
    </row>
    <row r="99" spans="2:6" s="736" customFormat="1" x14ac:dyDescent="0.25">
      <c r="B99" s="927"/>
      <c r="D99" s="750" t="s">
        <v>665</v>
      </c>
      <c r="E99" s="751" t="s">
        <v>733</v>
      </c>
      <c r="F99" s="752">
        <v>0.75382037076020636</v>
      </c>
    </row>
    <row r="100" spans="2:6" s="736" customFormat="1" x14ac:dyDescent="0.25">
      <c r="B100" s="927"/>
      <c r="D100" s="750" t="s">
        <v>667</v>
      </c>
      <c r="E100" s="751" t="s">
        <v>734</v>
      </c>
      <c r="F100" s="752">
        <v>0.87285451071957898</v>
      </c>
    </row>
    <row r="101" spans="2:6" s="736" customFormat="1" x14ac:dyDescent="0.25">
      <c r="B101" s="927"/>
      <c r="C101" s="736" t="s">
        <v>669</v>
      </c>
      <c r="D101" s="750" t="s">
        <v>670</v>
      </c>
      <c r="E101" s="751" t="s">
        <v>735</v>
      </c>
      <c r="F101" s="752">
        <v>0.88082915063209377</v>
      </c>
    </row>
    <row r="102" spans="2:6" s="736" customFormat="1" x14ac:dyDescent="0.25">
      <c r="B102" s="927"/>
      <c r="D102" s="750" t="s">
        <v>672</v>
      </c>
      <c r="E102" s="751" t="s">
        <v>736</v>
      </c>
      <c r="F102" s="752">
        <v>0.90886320069733673</v>
      </c>
    </row>
    <row r="103" spans="2:6" s="736" customFormat="1" x14ac:dyDescent="0.25">
      <c r="B103" s="927"/>
      <c r="D103" s="750" t="s">
        <v>674</v>
      </c>
      <c r="E103" s="751" t="s">
        <v>737</v>
      </c>
      <c r="F103" s="752">
        <v>0.72020126997642675</v>
      </c>
    </row>
    <row r="104" spans="2:6" s="736" customFormat="1" ht="16.5" thickBot="1" x14ac:dyDescent="0.3">
      <c r="B104" s="928"/>
      <c r="D104" s="760" t="s">
        <v>676</v>
      </c>
      <c r="E104" s="761" t="s">
        <v>738</v>
      </c>
      <c r="F104" s="762">
        <v>0.69038230364991826</v>
      </c>
    </row>
    <row r="105" spans="2:6" s="736" customFormat="1" x14ac:dyDescent="0.25">
      <c r="B105" s="926">
        <v>2022</v>
      </c>
      <c r="C105" s="746" t="s">
        <v>680</v>
      </c>
      <c r="D105" s="747" t="s">
        <v>681</v>
      </c>
      <c r="E105" s="748" t="s">
        <v>739</v>
      </c>
      <c r="F105" s="749">
        <v>1.0250945422399971</v>
      </c>
    </row>
    <row r="106" spans="2:6" s="736" customFormat="1" x14ac:dyDescent="0.25">
      <c r="B106" s="927"/>
      <c r="D106" s="750" t="s">
        <v>683</v>
      </c>
      <c r="E106" s="751" t="s">
        <v>740</v>
      </c>
      <c r="F106" s="752">
        <v>0.90044991162148913</v>
      </c>
    </row>
    <row r="107" spans="2:6" s="736" customFormat="1" x14ac:dyDescent="0.25">
      <c r="B107" s="927"/>
      <c r="D107" s="750" t="s">
        <v>685</v>
      </c>
      <c r="E107" s="751" t="s">
        <v>741</v>
      </c>
      <c r="F107" s="752">
        <v>1.0701524417460639</v>
      </c>
    </row>
    <row r="108" spans="2:6" s="736" customFormat="1" x14ac:dyDescent="0.25">
      <c r="B108" s="927"/>
      <c r="D108" s="750" t="s">
        <v>687</v>
      </c>
      <c r="E108" s="751" t="s">
        <v>742</v>
      </c>
      <c r="F108" s="752">
        <v>0.64861416017809326</v>
      </c>
    </row>
    <row r="109" spans="2:6" s="736" customFormat="1" x14ac:dyDescent="0.25">
      <c r="B109" s="927"/>
      <c r="C109" s="736" t="s">
        <v>575</v>
      </c>
      <c r="D109" s="750" t="s">
        <v>689</v>
      </c>
      <c r="E109" s="751" t="s">
        <v>743</v>
      </c>
      <c r="F109" s="752">
        <v>0.79977789916134789</v>
      </c>
    </row>
    <row r="110" spans="2:6" s="736" customFormat="1" x14ac:dyDescent="0.25">
      <c r="B110" s="927"/>
      <c r="D110" s="750" t="s">
        <v>691</v>
      </c>
      <c r="E110" s="751" t="s">
        <v>744</v>
      </c>
      <c r="F110" s="752">
        <v>0.89209683817994068</v>
      </c>
    </row>
    <row r="111" spans="2:6" s="736" customFormat="1" x14ac:dyDescent="0.25">
      <c r="B111" s="927"/>
      <c r="D111" s="750" t="s">
        <v>576</v>
      </c>
      <c r="E111" s="751" t="s">
        <v>745</v>
      </c>
      <c r="F111" s="752">
        <v>1.1056501575893376</v>
      </c>
    </row>
    <row r="112" spans="2:6" s="736" customFormat="1" x14ac:dyDescent="0.25">
      <c r="B112" s="927"/>
      <c r="D112" s="750" t="s">
        <v>578</v>
      </c>
      <c r="E112" s="751" t="s">
        <v>746</v>
      </c>
      <c r="F112" s="752">
        <v>0.90460081176864438</v>
      </c>
    </row>
    <row r="113" spans="2:6" s="736" customFormat="1" x14ac:dyDescent="0.25">
      <c r="B113" s="927"/>
      <c r="C113" s="736" t="s">
        <v>582</v>
      </c>
      <c r="D113" s="750" t="s">
        <v>580</v>
      </c>
      <c r="E113" s="751" t="s">
        <v>747</v>
      </c>
      <c r="F113" s="752">
        <v>0.93056524261954343</v>
      </c>
    </row>
    <row r="114" spans="2:6" s="736" customFormat="1" x14ac:dyDescent="0.25">
      <c r="B114" s="927"/>
      <c r="D114" s="750" t="s">
        <v>583</v>
      </c>
      <c r="E114" s="751" t="s">
        <v>748</v>
      </c>
      <c r="F114" s="752">
        <v>0.91602276262858373</v>
      </c>
    </row>
    <row r="115" spans="2:6" s="736" customFormat="1" x14ac:dyDescent="0.25">
      <c r="B115" s="927"/>
      <c r="D115" s="750" t="s">
        <v>585</v>
      </c>
      <c r="E115" s="751" t="s">
        <v>749</v>
      </c>
      <c r="F115" s="752">
        <v>1.0123123745933178</v>
      </c>
    </row>
    <row r="116" spans="2:6" s="736" customFormat="1" x14ac:dyDescent="0.25">
      <c r="B116" s="927"/>
      <c r="D116" s="750" t="s">
        <v>587</v>
      </c>
      <c r="E116" s="751" t="s">
        <v>750</v>
      </c>
      <c r="F116" s="752">
        <v>0.58398470186320417</v>
      </c>
    </row>
    <row r="117" spans="2:6" s="736" customFormat="1" x14ac:dyDescent="0.25">
      <c r="B117" s="927"/>
      <c r="D117" s="750" t="s">
        <v>589</v>
      </c>
      <c r="E117" s="751" t="s">
        <v>751</v>
      </c>
      <c r="F117" s="752">
        <v>1.0580154057597104</v>
      </c>
    </row>
    <row r="118" spans="2:6" s="736" customFormat="1" x14ac:dyDescent="0.25">
      <c r="B118" s="927"/>
      <c r="C118" s="736" t="s">
        <v>593</v>
      </c>
      <c r="D118" s="750" t="s">
        <v>591</v>
      </c>
      <c r="E118" s="751" t="s">
        <v>752</v>
      </c>
      <c r="F118" s="752">
        <v>0.90373195591461208</v>
      </c>
    </row>
    <row r="119" spans="2:6" s="736" customFormat="1" x14ac:dyDescent="0.25">
      <c r="B119" s="927"/>
      <c r="D119" s="750" t="s">
        <v>594</v>
      </c>
      <c r="E119" s="751" t="s">
        <v>753</v>
      </c>
      <c r="F119" s="752">
        <v>0.75757072959091942</v>
      </c>
    </row>
    <row r="120" spans="2:6" s="736" customFormat="1" x14ac:dyDescent="0.25">
      <c r="B120" s="927"/>
      <c r="D120" s="750" t="s">
        <v>596</v>
      </c>
      <c r="E120" s="751" t="s">
        <v>754</v>
      </c>
      <c r="F120" s="752">
        <v>0.8456412950455926</v>
      </c>
    </row>
    <row r="121" spans="2:6" s="736" customFormat="1" x14ac:dyDescent="0.25">
      <c r="B121" s="927"/>
      <c r="D121" s="750" t="s">
        <v>598</v>
      </c>
      <c r="E121" s="751" t="s">
        <v>755</v>
      </c>
      <c r="F121" s="752">
        <v>0.98875317392283102</v>
      </c>
    </row>
    <row r="122" spans="2:6" s="736" customFormat="1" x14ac:dyDescent="0.25">
      <c r="B122" s="927"/>
      <c r="C122" s="736" t="s">
        <v>602</v>
      </c>
      <c r="D122" s="750" t="s">
        <v>600</v>
      </c>
      <c r="E122" s="751" t="s">
        <v>756</v>
      </c>
      <c r="F122" s="752">
        <v>1.0730883687778199</v>
      </c>
    </row>
    <row r="123" spans="2:6" s="736" customFormat="1" x14ac:dyDescent="0.25">
      <c r="B123" s="927"/>
      <c r="D123" s="750" t="s">
        <v>603</v>
      </c>
      <c r="E123" s="751" t="s">
        <v>757</v>
      </c>
      <c r="F123" s="752">
        <v>0.68289817616970361</v>
      </c>
    </row>
    <row r="124" spans="2:6" s="736" customFormat="1" x14ac:dyDescent="0.25">
      <c r="B124" s="927"/>
      <c r="D124" s="750" t="s">
        <v>605</v>
      </c>
      <c r="E124" s="751" t="s">
        <v>758</v>
      </c>
      <c r="F124" s="752">
        <v>0.67274847028754159</v>
      </c>
    </row>
    <row r="125" spans="2:6" s="736" customFormat="1" x14ac:dyDescent="0.25">
      <c r="B125" s="927"/>
      <c r="D125" s="750" t="s">
        <v>607</v>
      </c>
      <c r="E125" s="751" t="s">
        <v>759</v>
      </c>
      <c r="F125" s="752">
        <v>0.53065061038415962</v>
      </c>
    </row>
    <row r="126" spans="2:6" s="736" customFormat="1" x14ac:dyDescent="0.25">
      <c r="B126" s="927"/>
      <c r="C126" s="736" t="s">
        <v>611</v>
      </c>
      <c r="D126" s="750" t="s">
        <v>609</v>
      </c>
      <c r="E126" s="751" t="s">
        <v>760</v>
      </c>
      <c r="F126" s="752">
        <v>0.49490395930562597</v>
      </c>
    </row>
    <row r="127" spans="2:6" s="736" customFormat="1" x14ac:dyDescent="0.25">
      <c r="B127" s="927"/>
      <c r="D127" s="750" t="s">
        <v>612</v>
      </c>
      <c r="E127" s="751" t="s">
        <v>761</v>
      </c>
      <c r="F127" s="752">
        <v>0.42324112913582224</v>
      </c>
    </row>
    <row r="128" spans="2:6" s="736" customFormat="1" x14ac:dyDescent="0.25">
      <c r="B128" s="927"/>
      <c r="D128" s="750" t="s">
        <v>614</v>
      </c>
      <c r="E128" s="751" t="s">
        <v>762</v>
      </c>
      <c r="F128" s="752">
        <v>0.39978075505988736</v>
      </c>
    </row>
    <row r="129" spans="2:6" s="736" customFormat="1" x14ac:dyDescent="0.25">
      <c r="B129" s="927"/>
      <c r="D129" s="750" t="s">
        <v>616</v>
      </c>
      <c r="E129" s="751" t="s">
        <v>763</v>
      </c>
      <c r="F129" s="752">
        <v>0.41727028239561142</v>
      </c>
    </row>
    <row r="130" spans="2:6" s="736" customFormat="1" x14ac:dyDescent="0.25">
      <c r="B130" s="927"/>
      <c r="D130" s="750" t="s">
        <v>618</v>
      </c>
      <c r="E130" s="751" t="s">
        <v>764</v>
      </c>
      <c r="F130" s="752">
        <v>0.42423709075593485</v>
      </c>
    </row>
    <row r="131" spans="2:6" s="736" customFormat="1" x14ac:dyDescent="0.25">
      <c r="B131" s="927"/>
      <c r="C131" s="736" t="s">
        <v>622</v>
      </c>
      <c r="D131" s="750" t="s">
        <v>620</v>
      </c>
      <c r="E131" s="751" t="s">
        <v>765</v>
      </c>
      <c r="F131" s="752">
        <v>0.38122616918617314</v>
      </c>
    </row>
    <row r="132" spans="2:6" s="736" customFormat="1" x14ac:dyDescent="0.25">
      <c r="B132" s="927"/>
      <c r="D132" s="750" t="s">
        <v>623</v>
      </c>
      <c r="E132" s="751" t="s">
        <v>766</v>
      </c>
      <c r="F132" s="752">
        <v>0.32902051314191488</v>
      </c>
    </row>
    <row r="133" spans="2:6" s="736" customFormat="1" x14ac:dyDescent="0.25">
      <c r="B133" s="927"/>
      <c r="D133" s="750" t="s">
        <v>625</v>
      </c>
      <c r="E133" s="751" t="s">
        <v>767</v>
      </c>
      <c r="F133" s="752">
        <v>0.31535543240327596</v>
      </c>
    </row>
    <row r="134" spans="2:6" s="736" customFormat="1" x14ac:dyDescent="0.25">
      <c r="B134" s="927"/>
      <c r="D134" s="750" t="s">
        <v>627</v>
      </c>
      <c r="E134" s="751" t="s">
        <v>768</v>
      </c>
      <c r="F134" s="752">
        <v>0.31035501329522158</v>
      </c>
    </row>
    <row r="135" spans="2:6" s="736" customFormat="1" x14ac:dyDescent="0.25">
      <c r="B135" s="927"/>
      <c r="C135" s="736" t="s">
        <v>631</v>
      </c>
      <c r="D135" s="750" t="s">
        <v>629</v>
      </c>
      <c r="E135" s="751" t="s">
        <v>769</v>
      </c>
      <c r="F135" s="752">
        <v>0.27296597964602332</v>
      </c>
    </row>
    <row r="136" spans="2:6" s="736" customFormat="1" x14ac:dyDescent="0.25">
      <c r="B136" s="927"/>
      <c r="D136" s="750" t="s">
        <v>632</v>
      </c>
      <c r="E136" s="751" t="s">
        <v>770</v>
      </c>
      <c r="F136" s="752">
        <v>0.2313033875195751</v>
      </c>
    </row>
    <row r="137" spans="2:6" s="736" customFormat="1" x14ac:dyDescent="0.25">
      <c r="B137" s="927"/>
      <c r="D137" s="750" t="s">
        <v>634</v>
      </c>
      <c r="E137" s="751" t="s">
        <v>771</v>
      </c>
      <c r="F137" s="752">
        <v>0.40076176834923027</v>
      </c>
    </row>
    <row r="138" spans="2:6" s="736" customFormat="1" x14ac:dyDescent="0.25">
      <c r="B138" s="927"/>
      <c r="D138" s="750" t="s">
        <v>636</v>
      </c>
      <c r="E138" s="751" t="s">
        <v>772</v>
      </c>
      <c r="F138" s="752">
        <v>0.64372214544160899</v>
      </c>
    </row>
    <row r="139" spans="2:6" s="736" customFormat="1" x14ac:dyDescent="0.25">
      <c r="B139" s="927"/>
      <c r="D139" s="750" t="s">
        <v>638</v>
      </c>
      <c r="E139" s="751" t="s">
        <v>773</v>
      </c>
      <c r="F139" s="752">
        <v>0.82249208303028754</v>
      </c>
    </row>
    <row r="140" spans="2:6" s="736" customFormat="1" x14ac:dyDescent="0.25">
      <c r="B140" s="927"/>
      <c r="C140" s="736" t="s">
        <v>640</v>
      </c>
      <c r="D140" s="750" t="s">
        <v>641</v>
      </c>
      <c r="E140" s="751" t="s">
        <v>774</v>
      </c>
      <c r="F140" s="752">
        <v>0.84060758451024942</v>
      </c>
    </row>
    <row r="141" spans="2:6" s="736" customFormat="1" x14ac:dyDescent="0.25">
      <c r="B141" s="927"/>
      <c r="D141" s="750" t="s">
        <v>643</v>
      </c>
      <c r="E141" s="751" t="s">
        <v>775</v>
      </c>
      <c r="F141" s="752">
        <v>0.94981860335462287</v>
      </c>
    </row>
    <row r="142" spans="2:6" s="736" customFormat="1" x14ac:dyDescent="0.25">
      <c r="B142" s="927"/>
      <c r="D142" s="750" t="s">
        <v>645</v>
      </c>
      <c r="E142" s="751" t="s">
        <v>776</v>
      </c>
      <c r="F142" s="752">
        <v>0.61861214940614451</v>
      </c>
    </row>
    <row r="143" spans="2:6" s="736" customFormat="1" x14ac:dyDescent="0.25">
      <c r="B143" s="927"/>
      <c r="D143" s="750" t="s">
        <v>647</v>
      </c>
      <c r="E143" s="751" t="s">
        <v>777</v>
      </c>
      <c r="F143" s="752">
        <v>0.74194563643255984</v>
      </c>
    </row>
    <row r="144" spans="2:6" s="736" customFormat="1" x14ac:dyDescent="0.25">
      <c r="B144" s="927"/>
      <c r="C144" s="736" t="s">
        <v>651</v>
      </c>
      <c r="D144" s="750" t="s">
        <v>649</v>
      </c>
      <c r="E144" s="751" t="s">
        <v>778</v>
      </c>
      <c r="F144" s="752">
        <v>0.87554886949527766</v>
      </c>
    </row>
    <row r="145" spans="2:6" s="736" customFormat="1" x14ac:dyDescent="0.25">
      <c r="B145" s="927"/>
      <c r="D145" s="750" t="s">
        <v>652</v>
      </c>
      <c r="E145" s="751" t="s">
        <v>779</v>
      </c>
      <c r="F145" s="752">
        <v>0.92052641630968579</v>
      </c>
    </row>
    <row r="146" spans="2:6" s="736" customFormat="1" x14ac:dyDescent="0.25">
      <c r="B146" s="927"/>
      <c r="D146" s="750" t="s">
        <v>654</v>
      </c>
      <c r="E146" s="751" t="s">
        <v>780</v>
      </c>
      <c r="F146" s="752">
        <v>0.91402334160996701</v>
      </c>
    </row>
    <row r="147" spans="2:6" s="736" customFormat="1" x14ac:dyDescent="0.25">
      <c r="B147" s="927"/>
      <c r="D147" s="750" t="s">
        <v>656</v>
      </c>
      <c r="E147" s="751" t="s">
        <v>781</v>
      </c>
      <c r="F147" s="752">
        <v>0.74518237392672493</v>
      </c>
    </row>
    <row r="148" spans="2:6" s="736" customFormat="1" x14ac:dyDescent="0.25">
      <c r="B148" s="927"/>
      <c r="C148" s="736" t="s">
        <v>660</v>
      </c>
      <c r="D148" s="750" t="s">
        <v>658</v>
      </c>
      <c r="E148" s="751" t="s">
        <v>782</v>
      </c>
      <c r="F148" s="752">
        <v>1.0193043236670887</v>
      </c>
    </row>
    <row r="149" spans="2:6" s="736" customFormat="1" x14ac:dyDescent="0.25">
      <c r="B149" s="927"/>
      <c r="D149" s="750" t="s">
        <v>661</v>
      </c>
      <c r="E149" s="751" t="s">
        <v>783</v>
      </c>
      <c r="F149" s="752">
        <v>0.91312347509030611</v>
      </c>
    </row>
    <row r="150" spans="2:6" s="736" customFormat="1" x14ac:dyDescent="0.25">
      <c r="B150" s="927"/>
      <c r="D150" s="750" t="s">
        <v>663</v>
      </c>
      <c r="E150" s="751" t="s">
        <v>784</v>
      </c>
      <c r="F150" s="752">
        <v>0.7200862135777808</v>
      </c>
    </row>
    <row r="151" spans="2:6" s="736" customFormat="1" x14ac:dyDescent="0.25">
      <c r="B151" s="927"/>
      <c r="D151" s="750" t="s">
        <v>665</v>
      </c>
      <c r="E151" s="751" t="s">
        <v>785</v>
      </c>
      <c r="F151" s="752">
        <v>0.66928093607507233</v>
      </c>
    </row>
    <row r="152" spans="2:6" s="736" customFormat="1" x14ac:dyDescent="0.25">
      <c r="B152" s="927"/>
      <c r="D152" s="750" t="s">
        <v>667</v>
      </c>
      <c r="E152" s="751" t="s">
        <v>786</v>
      </c>
      <c r="F152" s="752">
        <v>0.72898082978492096</v>
      </c>
    </row>
    <row r="153" spans="2:6" s="736" customFormat="1" x14ac:dyDescent="0.25">
      <c r="B153" s="927"/>
      <c r="C153" s="736" t="s">
        <v>669</v>
      </c>
      <c r="D153" s="750" t="s">
        <v>670</v>
      </c>
      <c r="E153" s="751" t="s">
        <v>787</v>
      </c>
      <c r="F153" s="752">
        <v>0.72756548393596432</v>
      </c>
    </row>
    <row r="154" spans="2:6" s="736" customFormat="1" x14ac:dyDescent="0.25">
      <c r="B154" s="927"/>
      <c r="D154" s="750" t="s">
        <v>672</v>
      </c>
      <c r="E154" s="751" t="s">
        <v>788</v>
      </c>
      <c r="F154" s="752">
        <v>0.73107100538311176</v>
      </c>
    </row>
    <row r="155" spans="2:6" s="736" customFormat="1" x14ac:dyDescent="0.25">
      <c r="B155" s="927"/>
      <c r="D155" s="750" t="s">
        <v>674</v>
      </c>
      <c r="E155" s="751" t="s">
        <v>789</v>
      </c>
      <c r="F155" s="752">
        <v>0.59180017922570272</v>
      </c>
    </row>
    <row r="156" spans="2:6" s="736" customFormat="1" ht="16.5" thickBot="1" x14ac:dyDescent="0.3">
      <c r="B156" s="928"/>
      <c r="C156" s="753"/>
      <c r="D156" s="754" t="s">
        <v>676</v>
      </c>
      <c r="E156" s="755" t="s">
        <v>790</v>
      </c>
      <c r="F156" s="756">
        <v>0.65123817978350007</v>
      </c>
    </row>
    <row r="157" spans="2:6" s="736" customFormat="1" x14ac:dyDescent="0.25">
      <c r="B157" s="763"/>
      <c r="D157" s="743"/>
      <c r="E157" s="744"/>
      <c r="F157" s="764"/>
    </row>
    <row r="158" spans="2:6" s="736" customFormat="1" x14ac:dyDescent="0.25">
      <c r="B158" s="763"/>
      <c r="D158" s="743"/>
      <c r="E158" s="744"/>
      <c r="F158" s="764"/>
    </row>
  </sheetData>
  <mergeCells count="3">
    <mergeCell ref="B7:B52"/>
    <mergeCell ref="B53:B104"/>
    <mergeCell ref="B105:B156"/>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89F8A49D1072C408F1D2F8100DCF7E1" ma:contentTypeVersion="15" ma:contentTypeDescription="Creare un nuovo documento." ma:contentTypeScope="" ma:versionID="d1050e5680fbb86b522ab33c3b46dc6d">
  <xsd:schema xmlns:xsd="http://www.w3.org/2001/XMLSchema" xmlns:xs="http://www.w3.org/2001/XMLSchema" xmlns:p="http://schemas.microsoft.com/office/2006/metadata/properties" xmlns:ns2="3727983f-e8d2-42c6-aaa9-e3e773964df3" xmlns:ns3="0524074f-48dc-42cf-86b7-9aaf95bffbff" targetNamespace="http://schemas.microsoft.com/office/2006/metadata/properties" ma:root="true" ma:fieldsID="e74a5ac9865e8ea17aa618568903980c" ns2:_="" ns3:_="">
    <xsd:import namespace="3727983f-e8d2-42c6-aaa9-e3e773964df3"/>
    <xsd:import namespace="0524074f-48dc-42cf-86b7-9aaf95bffbf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SearchProperties" minOccurs="0"/>
                <xsd:element ref="ns2:MediaServiceDateTaken"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27983f-e8d2-42c6-aaa9-e3e773964d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Tag immagine" ma:readOnly="false" ma:fieldId="{5cf76f15-5ced-4ddc-b409-7134ff3c332f}" ma:taxonomyMulti="true" ma:sspId="f6ce4560-7b1b-4135-9935-81ff0cd6b662"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24074f-48dc-42cf-86b7-9aaf95bffbf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a5b330f-bde7-458d-84e9-cbc7c6fffe76}" ma:internalName="TaxCatchAll" ma:showField="CatchAllData" ma:web="0524074f-48dc-42cf-86b7-9aaf95bffbff">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727983f-e8d2-42c6-aaa9-e3e773964df3">
      <Terms xmlns="http://schemas.microsoft.com/office/infopath/2007/PartnerControls"/>
    </lcf76f155ced4ddcb4097134ff3c332f>
    <TaxCatchAll xmlns="0524074f-48dc-42cf-86b7-9aaf95bffbf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70DF2F-55C5-4DA8-8CCD-18837E0A0D3F}"/>
</file>

<file path=customXml/itemProps2.xml><?xml version="1.0" encoding="utf-8"?>
<ds:datastoreItem xmlns:ds="http://schemas.openxmlformats.org/officeDocument/2006/customXml" ds:itemID="{C9FA8F29-5CC5-4ADD-BF4B-F2C48F824A21}">
  <ds:schemaRefs>
    <ds:schemaRef ds:uri="http://schemas.microsoft.com/office/2006/metadata/properties"/>
    <ds:schemaRef ds:uri="http://schemas.microsoft.com/office/infopath/2007/PartnerControls"/>
    <ds:schemaRef ds:uri="3727983f-e8d2-42c6-aaa9-e3e773964df3"/>
    <ds:schemaRef ds:uri="0524074f-48dc-42cf-86b7-9aaf95bffbff"/>
  </ds:schemaRefs>
</ds:datastoreItem>
</file>

<file path=customXml/itemProps3.xml><?xml version="1.0" encoding="utf-8"?>
<ds:datastoreItem xmlns:ds="http://schemas.openxmlformats.org/officeDocument/2006/customXml" ds:itemID="{933F3E3B-1077-4D26-B149-4E91F0B199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49</vt:i4>
      </vt:variant>
      <vt:variant>
        <vt:lpstr>Intervalli denominati</vt:lpstr>
      </vt:variant>
      <vt:variant>
        <vt:i4>2</vt:i4>
      </vt:variant>
    </vt:vector>
  </HeadingPairs>
  <TitlesOfParts>
    <vt:vector size="51" baseType="lpstr">
      <vt:lpstr>Indice-Index</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Principali serie storiche</vt:lpstr>
      <vt:lpstr>2.1</vt:lpstr>
      <vt:lpstr>2.2</vt:lpstr>
      <vt:lpstr>2.3</vt:lpstr>
      <vt:lpstr>2.4</vt:lpstr>
      <vt:lpstr>2.5</vt:lpstr>
      <vt:lpstr>2.6</vt:lpstr>
      <vt:lpstr>2.7</vt:lpstr>
      <vt:lpstr>2.8</vt:lpstr>
      <vt:lpstr>2.9</vt:lpstr>
      <vt:lpstr>2.10</vt:lpstr>
      <vt:lpstr>2.11</vt:lpstr>
      <vt:lpstr>2.12</vt:lpstr>
      <vt:lpstr>2.13</vt:lpstr>
      <vt:lpstr>2.14</vt:lpstr>
      <vt:lpstr>2.15</vt:lpstr>
      <vt:lpstr>3.1</vt:lpstr>
      <vt:lpstr>3.2</vt:lpstr>
      <vt:lpstr>3.3</vt:lpstr>
      <vt:lpstr>3.4</vt:lpstr>
      <vt:lpstr>3.5</vt:lpstr>
      <vt:lpstr>3.6</vt:lpstr>
      <vt:lpstr>3.7</vt:lpstr>
      <vt:lpstr>3.8</vt:lpstr>
      <vt:lpstr>3.9</vt:lpstr>
      <vt:lpstr>3.10</vt:lpstr>
      <vt:lpstr> Principali serie storiche</vt:lpstr>
      <vt:lpstr>4.1</vt:lpstr>
      <vt:lpstr>4.2</vt:lpstr>
      <vt:lpstr>4.3</vt:lpstr>
      <vt:lpstr>4.4</vt:lpstr>
      <vt:lpstr>'1.9'!Area_stampa</vt:lpstr>
      <vt:lpstr>'3.10'!Area_stampa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Nevio Capodaglio</dc:creator>
  <cp:lastModifiedBy>Nevio Capodaglio</cp:lastModifiedBy>
  <cp:lastPrinted>2020-04-14T08:53:46Z</cp:lastPrinted>
  <dcterms:created xsi:type="dcterms:W3CDTF">2015-04-08T12:40:46Z</dcterms:created>
  <dcterms:modified xsi:type="dcterms:W3CDTF">2023-06-15T10:41:34Z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0x010100F89F8A49D1072C408F1D2F8100DCF7E1</vt:lpwstr>
  </property>
  <property fmtid="{D5CDD505-2E9C-101B-9397-08002B2CF9AE}" pid="3" name="MediaServiceImageTags">
    <vt:lpwstr/>
  </property>
</Properties>
</file>