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12" yWindow="6036" windowWidth="19236" windowHeight="5952" activeTab="89"/>
  </bookViews>
  <sheets>
    <sheet name="A1" sheetId="237" r:id="rId1"/>
    <sheet name="A2" sheetId="238" r:id="rId2"/>
    <sheet name="A3" sheetId="239" r:id="rId3"/>
    <sheet name="A4" sheetId="240" r:id="rId4"/>
    <sheet name="A5" sheetId="241" r:id="rId5"/>
    <sheet name="A6" sheetId="242" r:id="rId6"/>
    <sheet name="A7" sheetId="243" r:id="rId7"/>
    <sheet name="A8" sheetId="244" r:id="rId8"/>
    <sheet name="A9" sheetId="245" r:id="rId9"/>
    <sheet name="A10" sheetId="246" r:id="rId10"/>
    <sheet name="A11" sheetId="247" r:id="rId11"/>
    <sheet name="A12" sheetId="248" r:id="rId12"/>
    <sheet name="A13" sheetId="249" r:id="rId13"/>
    <sheet name="A14" sheetId="250" r:id="rId14"/>
    <sheet name="A15" sheetId="251" r:id="rId15"/>
    <sheet name="A16" sheetId="252" r:id="rId16"/>
    <sheet name="A17" sheetId="253" r:id="rId17"/>
    <sheet name="A18" sheetId="254" r:id="rId18"/>
    <sheet name="A19" sheetId="255" r:id="rId19"/>
    <sheet name="A20" sheetId="256" r:id="rId20"/>
    <sheet name="A21" sheetId="257" r:id="rId21"/>
    <sheet name="A22" sheetId="258" r:id="rId22"/>
    <sheet name="A23" sheetId="259" r:id="rId23"/>
    <sheet name="A24" sheetId="260" r:id="rId24"/>
    <sheet name="B1" sheetId="170" r:id="rId25"/>
    <sheet name="B2" sheetId="171" r:id="rId26"/>
    <sheet name="B3" sheetId="172" r:id="rId27"/>
    <sheet name="B4" sheetId="173" r:id="rId28"/>
    <sheet name="B5" sheetId="174" r:id="rId29"/>
    <sheet name="B6" sheetId="175" r:id="rId30"/>
    <sheet name="B7" sheetId="176" r:id="rId31"/>
    <sheet name="B8" sheetId="177" r:id="rId32"/>
    <sheet name="B9" sheetId="178" r:id="rId33"/>
    <sheet name="B10" sheetId="179" r:id="rId34"/>
    <sheet name="B11" sheetId="180" r:id="rId35"/>
    <sheet name="B12" sheetId="181" r:id="rId36"/>
    <sheet name="B13" sheetId="182" r:id="rId37"/>
    <sheet name="B14" sheetId="183" r:id="rId38"/>
    <sheet name="C1" sheetId="185" r:id="rId39"/>
    <sheet name="C2" sheetId="186" r:id="rId40"/>
    <sheet name="C3" sheetId="187" r:id="rId41"/>
    <sheet name="C4" sheetId="188" r:id="rId42"/>
    <sheet name="C5" sheetId="189" r:id="rId43"/>
    <sheet name="C6" sheetId="190" r:id="rId44"/>
    <sheet name="C7" sheetId="191" r:id="rId45"/>
    <sheet name="C8" sheetId="192" r:id="rId46"/>
    <sheet name="C9" sheetId="193" r:id="rId47"/>
    <sheet name="C10" sheetId="194" r:id="rId48"/>
    <sheet name="C11" sheetId="195" r:id="rId49"/>
    <sheet name="C12" sheetId="196" r:id="rId50"/>
    <sheet name="C13" sheetId="197" r:id="rId51"/>
    <sheet name="C14" sheetId="198" r:id="rId52"/>
    <sheet name="C15" sheetId="199" r:id="rId53"/>
    <sheet name="D1" sheetId="297" r:id="rId54"/>
    <sheet name="D2" sheetId="298" r:id="rId55"/>
    <sheet name="D3" sheetId="299" r:id="rId56"/>
    <sheet name="D4" sheetId="300" r:id="rId57"/>
    <sheet name="D5" sheetId="301" r:id="rId58"/>
    <sheet name="D6" sheetId="302" r:id="rId59"/>
    <sheet name="D7" sheetId="303" r:id="rId60"/>
    <sheet name="D8" sheetId="304" r:id="rId61"/>
    <sheet name="D9" sheetId="305" r:id="rId62"/>
    <sheet name="D10" sheetId="306" r:id="rId63"/>
    <sheet name="D11" sheetId="307" r:id="rId64"/>
    <sheet name="D12" sheetId="308" r:id="rId65"/>
    <sheet name="D13" sheetId="309" r:id="rId66"/>
    <sheet name="D14" sheetId="310" r:id="rId67"/>
    <sheet name="D15" sheetId="311" r:id="rId68"/>
    <sheet name="D16" sheetId="312" r:id="rId69"/>
    <sheet name="D17" sheetId="313" r:id="rId70"/>
    <sheet name="D18" sheetId="314" r:id="rId71"/>
    <sheet name="D19" sheetId="315" r:id="rId72"/>
    <sheet name="D20" sheetId="316" r:id="rId73"/>
    <sheet name="D21" sheetId="317" r:id="rId74"/>
    <sheet name="D22" sheetId="318" r:id="rId75"/>
    <sheet name="D23" sheetId="319" r:id="rId76"/>
    <sheet name="D24" sheetId="320" r:id="rId77"/>
    <sheet name="D25" sheetId="321" r:id="rId78"/>
    <sheet name="D26" sheetId="322" r:id="rId79"/>
    <sheet name="D27" sheetId="323" r:id="rId80"/>
    <sheet name="D28" sheetId="324" r:id="rId81"/>
    <sheet name="D29" sheetId="325" r:id="rId82"/>
    <sheet name="D30" sheetId="326" r:id="rId83"/>
    <sheet name="D31" sheetId="327" r:id="rId84"/>
    <sheet name="D32" sheetId="328" r:id="rId85"/>
    <sheet name="D33" sheetId="329" r:id="rId86"/>
    <sheet name="D34" sheetId="330" r:id="rId87"/>
    <sheet name="D35" sheetId="331" r:id="rId88"/>
    <sheet name="D36" sheetId="332" r:id="rId89"/>
    <sheet name="D37" sheetId="333" r:id="rId90"/>
    <sheet name="D38" sheetId="334" r:id="rId91"/>
    <sheet name="D39" sheetId="335" r:id="rId92"/>
    <sheet name="D40" sheetId="336" r:id="rId93"/>
  </sheets>
  <externalReferences>
    <externalReference r:id="rId94"/>
    <externalReference r:id="rId95"/>
  </externalReferences>
  <definedNames>
    <definedName name="_xlnm.Print_Area" localSheetId="9">'A10'!$A$1:$K$37</definedName>
    <definedName name="_xlnm.Print_Area" localSheetId="10">'A11'!$A$1:$K$37</definedName>
    <definedName name="_xlnm.Print_Area" localSheetId="11">'A12'!$A$1:$K$37</definedName>
    <definedName name="_xlnm.Print_Area" localSheetId="12">'A13'!$A$1:$K$37</definedName>
    <definedName name="_xlnm.Print_Area" localSheetId="13">'A14'!$A$1:$K$37</definedName>
    <definedName name="_xlnm.Print_Area" localSheetId="14">'A15'!$A$1:$K$37</definedName>
    <definedName name="_xlnm.Print_Area" localSheetId="18">'A19'!$A$1:$K$37</definedName>
    <definedName name="_xlnm.Print_Area" localSheetId="19">'A20'!$A$1:$K$37</definedName>
    <definedName name="_xlnm.Print_Area" localSheetId="20">'A21'!$A$1:$K$37</definedName>
    <definedName name="_xlnm.Print_Area" localSheetId="21">'A22'!$A$1:$K$37</definedName>
    <definedName name="_xlnm.Print_Area" localSheetId="22">'A23'!$A$1:$K$37</definedName>
    <definedName name="_xlnm.Print_Area" localSheetId="23">'A24'!$A$1:$K$37</definedName>
    <definedName name="_xlnm.Print_Area" localSheetId="3">'A1'!$A$1:$K$37</definedName>
    <definedName name="_xlnm.Print_Area" localSheetId="4">'A5'!$A$1:$K$37</definedName>
    <definedName name="_xlnm.Print_Area" localSheetId="5">'A6'!$A$1:$K$37</definedName>
    <definedName name="_xlnm.Print_Area" localSheetId="6">'A7'!$A$1:$K$37</definedName>
    <definedName name="_xlnm.Print_Area" localSheetId="7">'A8'!$A$1:$K$37</definedName>
    <definedName name="_xlnm.Print_Area" localSheetId="8">'A9'!$A$1:$K$37</definedName>
    <definedName name="_xlnm.Print_Area" localSheetId="33">'B10'!$A$1:$K$37</definedName>
    <definedName name="_xlnm.Print_Area" localSheetId="34">'B11'!$A$1:$K$37</definedName>
    <definedName name="_xlnm.Print_Area" localSheetId="35">'B12'!$A$1:$K$37</definedName>
    <definedName name="_xlnm.Print_Area" localSheetId="36">'B13'!$A$1:$K$37</definedName>
    <definedName name="_xlnm.Print_Area" localSheetId="37">'B14'!$A$1:$K$37</definedName>
    <definedName name="_xlnm.Print_Area" localSheetId="26">'B3'!$A$1:$K$37</definedName>
    <definedName name="_xlnm.Print_Area" localSheetId="27">'B4'!$A$1:$K$37</definedName>
    <definedName name="_xlnm.Print_Area" localSheetId="28">'B5'!$A$1:$K$37</definedName>
    <definedName name="_xlnm.Print_Area" localSheetId="29">'B6'!$A$1:$K$37</definedName>
    <definedName name="_xlnm.Print_Area" localSheetId="30">'B7'!$A$1:$K$37</definedName>
    <definedName name="_xlnm.Print_Area" localSheetId="31">'B8'!$A$1:$K$37</definedName>
    <definedName name="_xlnm.Print_Area" localSheetId="32">'B9'!$A$1:$K$37</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L33" i="254" l="1"/>
  <c r="L32" i="254"/>
  <c r="L31" i="254"/>
  <c r="L30" i="254"/>
  <c r="L29" i="254"/>
  <c r="L28" i="254"/>
  <c r="L24" i="254"/>
  <c r="L23" i="254"/>
  <c r="L21" i="254"/>
  <c r="L16" i="254"/>
  <c r="L15" i="254"/>
  <c r="L12" i="254"/>
  <c r="L11" i="254"/>
  <c r="L10" i="254"/>
  <c r="L9" i="254"/>
  <c r="L8" i="254"/>
  <c r="L7" i="254"/>
  <c r="L25" i="254" s="1"/>
  <c r="L33" i="253"/>
  <c r="L32" i="253"/>
  <c r="L31" i="253"/>
  <c r="L30" i="253"/>
  <c r="L29" i="253"/>
  <c r="L28" i="253"/>
  <c r="L34" i="253" s="1"/>
  <c r="L24" i="253"/>
  <c r="L23" i="253"/>
  <c r="L21" i="253"/>
  <c r="L16" i="253"/>
  <c r="L15" i="253"/>
  <c r="L12" i="253"/>
  <c r="L11" i="253"/>
  <c r="L10" i="253"/>
  <c r="L9" i="253"/>
  <c r="L8" i="253"/>
  <c r="L7" i="253"/>
  <c r="L33" i="252"/>
  <c r="L32" i="252"/>
  <c r="L31" i="252"/>
  <c r="L30" i="252"/>
  <c r="L29" i="252"/>
  <c r="L28" i="252"/>
  <c r="L34" i="252" s="1"/>
  <c r="L24" i="252"/>
  <c r="L16" i="252"/>
  <c r="L15" i="252"/>
  <c r="L12" i="252"/>
  <c r="L11" i="252"/>
  <c r="L10" i="252"/>
  <c r="L9" i="252"/>
  <c r="L8" i="252"/>
  <c r="L7" i="252"/>
  <c r="M9" i="254" l="1"/>
  <c r="M24" i="254"/>
  <c r="M15" i="254"/>
  <c r="M16" i="254"/>
  <c r="M10" i="254"/>
  <c r="M23" i="254"/>
  <c r="M12" i="254"/>
  <c r="M8" i="254"/>
  <c r="M11" i="254"/>
  <c r="M21" i="254"/>
  <c r="L34" i="254"/>
  <c r="L36" i="254" s="1"/>
  <c r="M7" i="254"/>
  <c r="L25" i="253"/>
  <c r="M8" i="253" s="1"/>
  <c r="M15" i="253"/>
  <c r="L25" i="252"/>
  <c r="M8" i="252" s="1"/>
  <c r="L33" i="237"/>
  <c r="L32" i="237"/>
  <c r="L31" i="237"/>
  <c r="L30" i="237"/>
  <c r="L29" i="237"/>
  <c r="L28" i="237"/>
  <c r="L34" i="237" s="1"/>
  <c r="L24" i="237"/>
  <c r="L23" i="237"/>
  <c r="L16" i="237"/>
  <c r="L15" i="237"/>
  <c r="L12" i="237"/>
  <c r="L11" i="237"/>
  <c r="L10" i="237"/>
  <c r="L9" i="237"/>
  <c r="L8" i="237"/>
  <c r="L7" i="237"/>
  <c r="L33" i="238"/>
  <c r="L32" i="238"/>
  <c r="L31" i="238"/>
  <c r="L30" i="238"/>
  <c r="L29" i="238"/>
  <c r="L28" i="238"/>
  <c r="L34" i="238"/>
  <c r="L25" i="238"/>
  <c r="M16" i="238" s="1"/>
  <c r="L8" i="238"/>
  <c r="L9" i="238"/>
  <c r="L10" i="238"/>
  <c r="L11" i="238"/>
  <c r="L12" i="238"/>
  <c r="L15" i="238"/>
  <c r="L16" i="238"/>
  <c r="L21" i="238"/>
  <c r="L23" i="238"/>
  <c r="L24" i="238"/>
  <c r="L7" i="238"/>
  <c r="C32" i="252"/>
  <c r="C30" i="252"/>
  <c r="C28" i="252"/>
  <c r="C15" i="252"/>
  <c r="C9" i="252"/>
  <c r="C16" i="252"/>
  <c r="C10" i="252"/>
  <c r="C33" i="252"/>
  <c r="C31" i="252"/>
  <c r="C29" i="252"/>
  <c r="C24" i="252"/>
  <c r="C11" i="252"/>
  <c r="C7" i="252"/>
  <c r="C12" i="252"/>
  <c r="C8" i="252"/>
  <c r="C23" i="239"/>
  <c r="C12" i="239"/>
  <c r="C8" i="239"/>
  <c r="C33" i="239"/>
  <c r="C31" i="239"/>
  <c r="C29" i="239"/>
  <c r="C24" i="239"/>
  <c r="C15" i="239"/>
  <c r="C9" i="239"/>
  <c r="C16" i="239"/>
  <c r="C10" i="239"/>
  <c r="C32" i="239"/>
  <c r="C30" i="239"/>
  <c r="C28" i="239"/>
  <c r="C21" i="239"/>
  <c r="C11" i="239"/>
  <c r="C7" i="239"/>
  <c r="N12" i="254" l="1"/>
  <c r="N9" i="254"/>
  <c r="N8" i="254"/>
  <c r="N32" i="254"/>
  <c r="N15" i="254"/>
  <c r="M9" i="253"/>
  <c r="M23" i="253"/>
  <c r="M16" i="253"/>
  <c r="M12" i="253"/>
  <c r="M24" i="253"/>
  <c r="M10" i="253"/>
  <c r="M24" i="252"/>
  <c r="M9" i="252"/>
  <c r="M12" i="252"/>
  <c r="M10" i="252"/>
  <c r="M15" i="252"/>
  <c r="M16" i="252"/>
  <c r="M25" i="254"/>
  <c r="N16" i="254"/>
  <c r="N10" i="254"/>
  <c r="N21" i="254"/>
  <c r="N11" i="254"/>
  <c r="N7" i="254"/>
  <c r="N28" i="254"/>
  <c r="N30" i="254"/>
  <c r="N33" i="254"/>
  <c r="N31" i="254"/>
  <c r="N24" i="254"/>
  <c r="N23" i="254"/>
  <c r="N29" i="254"/>
  <c r="L36" i="253"/>
  <c r="M21" i="253"/>
  <c r="M11" i="253"/>
  <c r="M7" i="253"/>
  <c r="L36" i="252"/>
  <c r="M11" i="252"/>
  <c r="M7" i="252"/>
  <c r="D8" i="252"/>
  <c r="D12" i="252"/>
  <c r="D7" i="252"/>
  <c r="C25" i="252"/>
  <c r="D11" i="252"/>
  <c r="D24" i="252"/>
  <c r="D10" i="252"/>
  <c r="D16" i="252"/>
  <c r="D9" i="252"/>
  <c r="D15" i="252"/>
  <c r="C34" i="252"/>
  <c r="L7" i="239"/>
  <c r="C25" i="239"/>
  <c r="C36" i="239" s="1"/>
  <c r="E21" i="239" s="1"/>
  <c r="L11" i="239"/>
  <c r="D11" i="239"/>
  <c r="L21" i="239"/>
  <c r="L28" i="239"/>
  <c r="L34" i="239" s="1"/>
  <c r="C34" i="239"/>
  <c r="L30" i="239"/>
  <c r="L32" i="239"/>
  <c r="D10" i="239"/>
  <c r="L10" i="239"/>
  <c r="L25" i="239" s="1"/>
  <c r="M7" i="239" s="1"/>
  <c r="L16" i="239"/>
  <c r="D16" i="239"/>
  <c r="L9" i="239"/>
  <c r="E9" i="239"/>
  <c r="D15" i="239"/>
  <c r="L15" i="239"/>
  <c r="D24" i="239"/>
  <c r="L24" i="239"/>
  <c r="L29" i="239"/>
  <c r="E31" i="239"/>
  <c r="L31" i="239"/>
  <c r="L33" i="239"/>
  <c r="E8" i="239"/>
  <c r="L8" i="239"/>
  <c r="E12" i="239"/>
  <c r="D12" i="239"/>
  <c r="L12" i="239"/>
  <c r="D23" i="239"/>
  <c r="L23" i="239"/>
  <c r="M23" i="237"/>
  <c r="L25" i="237"/>
  <c r="M8" i="237" s="1"/>
  <c r="M9" i="237"/>
  <c r="M15" i="237"/>
  <c r="M10" i="238"/>
  <c r="M23" i="238"/>
  <c r="M15" i="238"/>
  <c r="M7" i="238"/>
  <c r="M9" i="238"/>
  <c r="M12" i="238"/>
  <c r="M8" i="238"/>
  <c r="M21" i="238"/>
  <c r="L36" i="238"/>
  <c r="N29" i="238" s="1"/>
  <c r="M11" i="238"/>
  <c r="M24" i="238"/>
  <c r="N8" i="238"/>
  <c r="N11" i="238"/>
  <c r="N34" i="254" l="1"/>
  <c r="N25" i="254"/>
  <c r="N36" i="254" s="1"/>
  <c r="M25" i="253"/>
  <c r="N11" i="253"/>
  <c r="N30" i="253"/>
  <c r="N23" i="253"/>
  <c r="N21" i="253"/>
  <c r="N7" i="253"/>
  <c r="N32" i="253"/>
  <c r="N28" i="253"/>
  <c r="N12" i="253"/>
  <c r="N8" i="253"/>
  <c r="N31" i="253"/>
  <c r="N33" i="253"/>
  <c r="N9" i="253"/>
  <c r="N10" i="253"/>
  <c r="N15" i="253"/>
  <c r="N16" i="253"/>
  <c r="N24" i="253"/>
  <c r="N29" i="253"/>
  <c r="M25" i="252"/>
  <c r="N11" i="252"/>
  <c r="N7" i="252"/>
  <c r="N32" i="252"/>
  <c r="N30" i="252"/>
  <c r="N28" i="252"/>
  <c r="N12" i="252"/>
  <c r="N8" i="252"/>
  <c r="N31" i="252"/>
  <c r="N33" i="252"/>
  <c r="N9" i="252"/>
  <c r="N10" i="252"/>
  <c r="N15" i="252"/>
  <c r="N16" i="252"/>
  <c r="N24" i="252"/>
  <c r="N29" i="252"/>
  <c r="C36" i="252"/>
  <c r="D25" i="252"/>
  <c r="D8" i="239"/>
  <c r="E24" i="239"/>
  <c r="D9" i="239"/>
  <c r="E28" i="239"/>
  <c r="D7" i="239"/>
  <c r="D25" i="239" s="1"/>
  <c r="E10" i="239"/>
  <c r="E30" i="239"/>
  <c r="D21" i="239"/>
  <c r="E11" i="239"/>
  <c r="E7" i="239"/>
  <c r="E23" i="239"/>
  <c r="E33" i="239"/>
  <c r="E29" i="239"/>
  <c r="E15" i="239"/>
  <c r="E16" i="239"/>
  <c r="E32" i="239"/>
  <c r="M10" i="239"/>
  <c r="L36" i="239"/>
  <c r="M23" i="239"/>
  <c r="M12" i="239"/>
  <c r="M8" i="239"/>
  <c r="M24" i="239"/>
  <c r="M21" i="239"/>
  <c r="M15" i="239"/>
  <c r="M16" i="239"/>
  <c r="M11" i="239"/>
  <c r="M9" i="239"/>
  <c r="M16" i="237"/>
  <c r="M12" i="237"/>
  <c r="M24" i="237"/>
  <c r="M10" i="237"/>
  <c r="L36" i="237"/>
  <c r="M11" i="237"/>
  <c r="M7" i="237"/>
  <c r="M25" i="237" s="1"/>
  <c r="N7" i="238"/>
  <c r="N12" i="238"/>
  <c r="N10" i="238"/>
  <c r="N15" i="238"/>
  <c r="N30" i="238"/>
  <c r="N16" i="238"/>
  <c r="N28" i="238"/>
  <c r="N9" i="238"/>
  <c r="N23" i="238"/>
  <c r="N31" i="238"/>
  <c r="N24" i="238"/>
  <c r="N32" i="238"/>
  <c r="N34" i="238"/>
  <c r="M25" i="238"/>
  <c r="N33" i="238"/>
  <c r="N21" i="238"/>
  <c r="N34" i="253" l="1"/>
  <c r="N25" i="253"/>
  <c r="N25" i="252"/>
  <c r="N36" i="252" s="1"/>
  <c r="N34" i="252"/>
  <c r="E8" i="252"/>
  <c r="E7" i="252"/>
  <c r="E31" i="252"/>
  <c r="E15" i="252"/>
  <c r="E30" i="252"/>
  <c r="E24" i="252"/>
  <c r="E33" i="252"/>
  <c r="E16" i="252"/>
  <c r="E32" i="252"/>
  <c r="E12" i="252"/>
  <c r="E9" i="252"/>
  <c r="E11" i="252"/>
  <c r="E29" i="252"/>
  <c r="E10" i="252"/>
  <c r="E28" i="252"/>
  <c r="E34" i="252" s="1"/>
  <c r="E34" i="239"/>
  <c r="E25" i="239"/>
  <c r="E36" i="239" s="1"/>
  <c r="M25" i="239"/>
  <c r="N15" i="239"/>
  <c r="N9" i="239"/>
  <c r="N10" i="239"/>
  <c r="N7" i="239"/>
  <c r="N33" i="239"/>
  <c r="N30" i="239"/>
  <c r="N16" i="239"/>
  <c r="N11" i="239"/>
  <c r="N8" i="239"/>
  <c r="N24" i="239"/>
  <c r="N28" i="239"/>
  <c r="N21" i="239"/>
  <c r="N12" i="239"/>
  <c r="N31" i="239"/>
  <c r="N32" i="239"/>
  <c r="N29" i="239"/>
  <c r="N23" i="239"/>
  <c r="N11" i="237"/>
  <c r="N7" i="237"/>
  <c r="N32" i="237"/>
  <c r="N30" i="237"/>
  <c r="N28" i="237"/>
  <c r="N23" i="237"/>
  <c r="N12" i="237"/>
  <c r="N8" i="237"/>
  <c r="N10" i="237"/>
  <c r="N15" i="237"/>
  <c r="N16" i="237"/>
  <c r="N24" i="237"/>
  <c r="N29" i="237"/>
  <c r="N31" i="237"/>
  <c r="N33" i="237"/>
  <c r="N9" i="237"/>
  <c r="N25" i="238"/>
  <c r="N36" i="238" s="1"/>
  <c r="E10" i="335"/>
  <c r="G8" i="335"/>
  <c r="F8" i="335"/>
  <c r="G7" i="335"/>
  <c r="F7" i="335"/>
  <c r="F10" i="335" s="1"/>
  <c r="E10" i="334"/>
  <c r="F8" i="334" s="1"/>
  <c r="D10" i="334"/>
  <c r="C10" i="334"/>
  <c r="G8" i="334"/>
  <c r="D8" i="334"/>
  <c r="G7" i="334"/>
  <c r="D7" i="334"/>
  <c r="E10" i="333"/>
  <c r="G8" i="333"/>
  <c r="F8" i="333"/>
  <c r="G7" i="333"/>
  <c r="F7" i="333"/>
  <c r="F10" i="333" s="1"/>
  <c r="E10" i="329"/>
  <c r="F7" i="329" s="1"/>
  <c r="F10" i="329" s="1"/>
  <c r="G7" i="329"/>
  <c r="G10" i="329" s="1"/>
  <c r="H7" i="329" s="1"/>
  <c r="H10" i="329" s="1"/>
  <c r="E10" i="328"/>
  <c r="F8" i="328" s="1"/>
  <c r="G8" i="328"/>
  <c r="G7" i="328"/>
  <c r="F7" i="328"/>
  <c r="F10" i="328" s="1"/>
  <c r="D10" i="325"/>
  <c r="C10" i="325"/>
  <c r="E8" i="325"/>
  <c r="E7" i="325"/>
  <c r="E10" i="325" s="1"/>
  <c r="F7" i="325" s="1"/>
  <c r="D10" i="324"/>
  <c r="C10" i="324"/>
  <c r="E8" i="324"/>
  <c r="E7" i="324"/>
  <c r="E10" i="324" s="1"/>
  <c r="F7" i="324" s="1"/>
  <c r="D10" i="322"/>
  <c r="C10" i="322"/>
  <c r="E8" i="322"/>
  <c r="E7" i="322"/>
  <c r="E10" i="322" s="1"/>
  <c r="F7" i="322" s="1"/>
  <c r="D10" i="321"/>
  <c r="C10" i="321"/>
  <c r="E8" i="321"/>
  <c r="E7" i="321"/>
  <c r="E10" i="321" s="1"/>
  <c r="F7" i="321" s="1"/>
  <c r="D10" i="320"/>
  <c r="E8" i="320"/>
  <c r="E7" i="320"/>
  <c r="E10" i="320" s="1"/>
  <c r="F8" i="320" s="1"/>
  <c r="D10" i="316"/>
  <c r="E7" i="316"/>
  <c r="E10" i="316" s="1"/>
  <c r="F7" i="316" s="1"/>
  <c r="F10" i="316" s="1"/>
  <c r="E10" i="315"/>
  <c r="C10" i="315"/>
  <c r="F7" i="315"/>
  <c r="F10" i="315" s="1"/>
  <c r="E7" i="315"/>
  <c r="E10" i="313"/>
  <c r="C10" i="313"/>
  <c r="E8" i="313"/>
  <c r="F8" i="313" s="1"/>
  <c r="F10" i="313" s="1"/>
  <c r="D10" i="312"/>
  <c r="C10" i="312"/>
  <c r="E8" i="312"/>
  <c r="E10" i="312" s="1"/>
  <c r="F8" i="312" s="1"/>
  <c r="E7" i="312"/>
  <c r="F7" i="312" s="1"/>
  <c r="F10" i="312" s="1"/>
  <c r="D10" i="311"/>
  <c r="C10" i="311"/>
  <c r="E8" i="311"/>
  <c r="E10" i="311" s="1"/>
  <c r="F8" i="311" s="1"/>
  <c r="E7" i="311"/>
  <c r="F7" i="311" s="1"/>
  <c r="F10" i="311" s="1"/>
  <c r="E10" i="310"/>
  <c r="C10" i="310"/>
  <c r="F7" i="310"/>
  <c r="F10" i="310" s="1"/>
  <c r="D7" i="310"/>
  <c r="D10" i="310" s="1"/>
  <c r="E10" i="309"/>
  <c r="F8" i="309" s="1"/>
  <c r="C10" i="309"/>
  <c r="D8" i="309" s="1"/>
  <c r="D10" i="309" s="1"/>
  <c r="F7" i="309"/>
  <c r="F10" i="309" s="1"/>
  <c r="D7" i="309"/>
  <c r="G10" i="308"/>
  <c r="H8" i="308" s="1"/>
  <c r="C10" i="308"/>
  <c r="D8" i="308" s="1"/>
  <c r="D10" i="308" s="1"/>
  <c r="H7" i="308"/>
  <c r="H10" i="308" s="1"/>
  <c r="D7" i="308"/>
  <c r="G10" i="307"/>
  <c r="H8" i="307" s="1"/>
  <c r="C10" i="307"/>
  <c r="D8" i="307" s="1"/>
  <c r="D10" i="307" s="1"/>
  <c r="H7" i="307"/>
  <c r="H10" i="307" s="1"/>
  <c r="D7" i="307"/>
  <c r="G10" i="306"/>
  <c r="E10" i="306"/>
  <c r="F7" i="306" s="1"/>
  <c r="F10" i="306" s="1"/>
  <c r="C10" i="306"/>
  <c r="D7" i="306" s="1"/>
  <c r="I8" i="306"/>
  <c r="H8" i="306"/>
  <c r="F8" i="306"/>
  <c r="I7" i="306"/>
  <c r="I10" i="306" s="1"/>
  <c r="H7" i="306"/>
  <c r="H10" i="306" s="1"/>
  <c r="G10" i="305"/>
  <c r="H8" i="305" s="1"/>
  <c r="E10" i="305"/>
  <c r="F8" i="305" s="1"/>
  <c r="C10" i="305"/>
  <c r="D7" i="305" s="1"/>
  <c r="I8" i="305"/>
  <c r="I7" i="305"/>
  <c r="H7" i="305"/>
  <c r="H10" i="305" s="1"/>
  <c r="F7" i="305"/>
  <c r="F10" i="305" s="1"/>
  <c r="E10" i="304"/>
  <c r="F8" i="304" s="1"/>
  <c r="C10" i="304"/>
  <c r="D8" i="304" s="1"/>
  <c r="F7" i="304"/>
  <c r="F10" i="304" s="1"/>
  <c r="D7" i="304"/>
  <c r="E10" i="303"/>
  <c r="F8" i="303" s="1"/>
  <c r="C10" i="303"/>
  <c r="D8" i="303" s="1"/>
  <c r="F7" i="303"/>
  <c r="F10" i="303" s="1"/>
  <c r="D7" i="303"/>
  <c r="I10" i="302"/>
  <c r="G10" i="302"/>
  <c r="H8" i="302" s="1"/>
  <c r="E10" i="302"/>
  <c r="F7" i="302" s="1"/>
  <c r="F10" i="302" s="1"/>
  <c r="C10" i="302"/>
  <c r="D8" i="302" s="1"/>
  <c r="J7" i="302"/>
  <c r="J10" i="302" s="1"/>
  <c r="H7" i="302"/>
  <c r="H10" i="302" s="1"/>
  <c r="I10" i="301"/>
  <c r="J8" i="301" s="1"/>
  <c r="G10" i="301"/>
  <c r="E10" i="301"/>
  <c r="F8" i="301" s="1"/>
  <c r="C10" i="301"/>
  <c r="H8" i="301"/>
  <c r="D8" i="301"/>
  <c r="H7" i="301"/>
  <c r="H10" i="301" s="1"/>
  <c r="D7" i="301"/>
  <c r="D10" i="301" s="1"/>
  <c r="I10" i="300"/>
  <c r="J7" i="300" s="1"/>
  <c r="C10" i="300"/>
  <c r="D8" i="300"/>
  <c r="D7" i="300"/>
  <c r="D10" i="300" s="1"/>
  <c r="I10" i="299"/>
  <c r="J8" i="299" s="1"/>
  <c r="C10" i="299"/>
  <c r="D8" i="299"/>
  <c r="D7" i="299"/>
  <c r="D10" i="299" s="1"/>
  <c r="F10" i="298"/>
  <c r="G8" i="298" s="1"/>
  <c r="E10" i="298"/>
  <c r="D10" i="298"/>
  <c r="C10" i="298"/>
  <c r="F8" i="298"/>
  <c r="F7" i="298"/>
  <c r="E10" i="297"/>
  <c r="D10" i="297"/>
  <c r="C10" i="297"/>
  <c r="F8" i="297"/>
  <c r="F7" i="297"/>
  <c r="K30" i="189"/>
  <c r="K25" i="189"/>
  <c r="D34" i="189"/>
  <c r="K34" i="189" s="1"/>
  <c r="D25" i="189"/>
  <c r="D36" i="189" s="1"/>
  <c r="K9" i="189"/>
  <c r="J8" i="306" l="1"/>
  <c r="D8" i="305"/>
  <c r="D10" i="305" s="1"/>
  <c r="G7" i="298"/>
  <c r="G10" i="298" s="1"/>
  <c r="N36" i="253"/>
  <c r="E25" i="252"/>
  <c r="E36" i="252" s="1"/>
  <c r="N34" i="239"/>
  <c r="N25" i="239"/>
  <c r="N36" i="239" s="1"/>
  <c r="N25" i="237"/>
  <c r="N34" i="237"/>
  <c r="F10" i="322"/>
  <c r="D10" i="306"/>
  <c r="F8" i="321"/>
  <c r="F10" i="321" s="1"/>
  <c r="F8" i="322"/>
  <c r="F8" i="324"/>
  <c r="F8" i="325"/>
  <c r="F10" i="325" s="1"/>
  <c r="H8" i="334"/>
  <c r="D10" i="303"/>
  <c r="D10" i="304"/>
  <c r="H7" i="333"/>
  <c r="H7" i="335"/>
  <c r="F10" i="324"/>
  <c r="H7" i="334"/>
  <c r="J8" i="300"/>
  <c r="J10" i="300" s="1"/>
  <c r="J7" i="301"/>
  <c r="J10" i="301" s="1"/>
  <c r="F10" i="297"/>
  <c r="G7" i="297" s="1"/>
  <c r="J7" i="299"/>
  <c r="J10" i="299" s="1"/>
  <c r="F7" i="301"/>
  <c r="F10" i="301" s="1"/>
  <c r="D8" i="306"/>
  <c r="G10" i="334"/>
  <c r="I10" i="305"/>
  <c r="J7" i="305" s="1"/>
  <c r="G10" i="328"/>
  <c r="H8" i="328" s="1"/>
  <c r="F7" i="334"/>
  <c r="F10" i="334" s="1"/>
  <c r="G10" i="333"/>
  <c r="H8" i="333" s="1"/>
  <c r="G10" i="335"/>
  <c r="H8" i="335" s="1"/>
  <c r="D7" i="302"/>
  <c r="D10" i="302" s="1"/>
  <c r="J7" i="306"/>
  <c r="F7" i="320"/>
  <c r="F10" i="320" s="1"/>
  <c r="K36" i="189"/>
  <c r="I25" i="173"/>
  <c r="I34" i="173"/>
  <c r="I36" i="173"/>
  <c r="K30" i="173" s="1"/>
  <c r="K34" i="173" s="1"/>
  <c r="K9" i="173"/>
  <c r="K25" i="173" s="1"/>
  <c r="K36" i="173" s="1"/>
  <c r="J9" i="173"/>
  <c r="C34" i="173"/>
  <c r="C36" i="173" s="1"/>
  <c r="C25" i="173"/>
  <c r="D9" i="173"/>
  <c r="J10" i="306" l="1"/>
  <c r="G8" i="297"/>
  <c r="G10" i="297" s="1"/>
  <c r="N36" i="237"/>
  <c r="H10" i="335"/>
  <c r="H7" i="328"/>
  <c r="H10" i="328" s="1"/>
  <c r="J10" i="305"/>
  <c r="H10" i="334"/>
  <c r="H10" i="333"/>
  <c r="J8" i="305"/>
  <c r="E30" i="173"/>
  <c r="E34" i="173" s="1"/>
  <c r="E9" i="173"/>
  <c r="E25" i="173" s="1"/>
  <c r="E36" i="173" l="1"/>
</calcChain>
</file>

<file path=xl/sharedStrings.xml><?xml version="1.0" encoding="utf-8"?>
<sst xmlns="http://schemas.openxmlformats.org/spreadsheetml/2006/main" count="3556" uniqueCount="199">
  <si>
    <t>GR1</t>
  </si>
  <si>
    <t>GR2</t>
  </si>
  <si>
    <t>GR3</t>
  </si>
  <si>
    <t>Totale</t>
  </si>
  <si>
    <t>V.A</t>
  </si>
  <si>
    <t>%</t>
  </si>
  <si>
    <t>TOTALE</t>
  </si>
  <si>
    <r>
      <t xml:space="preserve">Tab. B1 - Tempo di parola dei soggetti politici ed istituzionali nei programmi extra-gr </t>
    </r>
    <r>
      <rPr>
        <b/>
        <sz val="11"/>
        <color rgb="FF000000"/>
        <rFont val="Calibri"/>
        <family val="2"/>
      </rPr>
      <t xml:space="preserve"> di rete. </t>
    </r>
    <r>
      <rPr>
        <b/>
        <sz val="11"/>
        <color rgb="FF000000"/>
        <rFont val="Calibri"/>
        <family val="2"/>
      </rPr>
      <t>R</t>
    </r>
    <r>
      <rPr>
        <b/>
        <sz val="11"/>
        <color rgb="FF000000"/>
        <rFont val="Calibri"/>
        <family val="2"/>
      </rPr>
      <t>adio Uno, Radio Due, Radio Tre</t>
    </r>
  </si>
  <si>
    <t>Radio Uno</t>
  </si>
  <si>
    <t>Radio Due</t>
  </si>
  <si>
    <t>Radio Tre</t>
  </si>
  <si>
    <t>Soggetti politici</t>
  </si>
  <si>
    <t>Partito Democratico</t>
  </si>
  <si>
    <t>PDL - Forza Italia</t>
  </si>
  <si>
    <t>Area Popolare (NCD - UDC)</t>
  </si>
  <si>
    <t>Lega Nord</t>
  </si>
  <si>
    <t>Scelta Civica per l'Italia</t>
  </si>
  <si>
    <t>Partito Socialista Italiano</t>
  </si>
  <si>
    <t>Fratelli d'Italia</t>
  </si>
  <si>
    <t>Per le Autonomie - Minoranze linguistiche</t>
  </si>
  <si>
    <t>Grandi Autonomie e Libertà (G.A.L.)</t>
  </si>
  <si>
    <t>Maie Movimento Associativo Italiani all'estero</t>
  </si>
  <si>
    <t>L'Altra Europa con Tsipras</t>
  </si>
  <si>
    <t>Radicali Italiani</t>
  </si>
  <si>
    <t>Altro</t>
  </si>
  <si>
    <t>Soggetti istituzionali</t>
  </si>
  <si>
    <t>Presidente della Repubblica</t>
  </si>
  <si>
    <t>Presidente del Senato</t>
  </si>
  <si>
    <t>Presidente della Camera</t>
  </si>
  <si>
    <t>Presidente del Consiglio</t>
  </si>
  <si>
    <t>Governo/Ministri/Sottosegretari</t>
  </si>
  <si>
    <t>Unione Europea</t>
  </si>
  <si>
    <t>Tab. B2 - Tempo di parola dei soggetti politici ed istituzionali nei programmi extr-gr  di testata. Radio Uno, Radio Due, Radio Tre</t>
  </si>
  <si>
    <t>Tab. B3 - Tempo di parola dei soggetti politici ed istituzionali nei programmi extra-gr di rete e di testata. Rete Radio 24 Il sole 24 ore - Testata Radio 24 Il sole 24 ore</t>
  </si>
  <si>
    <t>Rete Radio 24 Il sole 24 ore</t>
  </si>
  <si>
    <t>Testata Rete Radio 24 Il sole 24 ore</t>
  </si>
  <si>
    <t>Tab. B4 - Tempo di parola dei soggetti politici ed istituzionali nei programmi extra-gr di rete e di testata. Rete m2o - Testata m2o</t>
  </si>
  <si>
    <t>Rete m2o</t>
  </si>
  <si>
    <t>Testata m2o</t>
  </si>
  <si>
    <t xml:space="preserve">Tempo di Parola: indica il tempo in cui il soggetto politico/istituzionale parla direttamente in voce
</t>
  </si>
  <si>
    <t>Tab. B5 - Tempo di parola dei soggetti politici ed istituzionali nei programmi extra-gr di rete e di testata. Rete Kiss Kiss - Testata Kiss Kiss</t>
  </si>
  <si>
    <t>Rete Kiss Kiss</t>
  </si>
  <si>
    <t>Testata Kiss Kiss</t>
  </si>
  <si>
    <t>Tab. B6 - Tempo di parola dei soggetti politici ed istituzionali nei programmi extra-gr di rete e di testata. Rete Radio 101 - Testata Pagina 101</t>
  </si>
  <si>
    <t>Rete Radio 101</t>
  </si>
  <si>
    <t>Testata Pagina 101</t>
  </si>
  <si>
    <t>Tab. B7 - Tempo di parola dei soggetti politici ed istituzionali nei programmi extra-gr di rete e di testata. Rete RTL 102.5 - Testata RTL 102.5</t>
  </si>
  <si>
    <t>Rete RTL 102.5</t>
  </si>
  <si>
    <t>Testata RTL 102.5</t>
  </si>
  <si>
    <t>Tab. B8 - Tempo di parola dei soggetti politici ed istituzionali nei programmi extra-gr di rete e di testata. Rete Radio Deejay - Testata Radio Deejay</t>
  </si>
  <si>
    <t>Rete Radio Deejay</t>
  </si>
  <si>
    <t>Testata Radio Deejay</t>
  </si>
  <si>
    <t>Tab. B9 - Tempo di parola dei soggetti politici ed istituzionali nei programmi extra-gr di rete e di testata. Rete RDS - Testata RDS</t>
  </si>
  <si>
    <t>Rete RDS</t>
  </si>
  <si>
    <t>Testata RDS</t>
  </si>
  <si>
    <t>Tab. B10 - Tempo di parola dei soggetti politici ed istituzionali nei programmi extra-gr di rete e di testata. Rete Virgin Radio - Testata Virgin Radio</t>
  </si>
  <si>
    <t>Rete Virgin Radio</t>
  </si>
  <si>
    <t>Testata Virgin Radio</t>
  </si>
  <si>
    <t>Tab. B11 - Tempo di parola dei soggetti politici ed istituzionali nei programmi extra-gr di rete e di testata. Rete Radio Monte Carlo - Testata Radio Monte Carlo</t>
  </si>
  <si>
    <t>Rete Radio Monte Carlo</t>
  </si>
  <si>
    <t>Testata Radio Monte Carlo</t>
  </si>
  <si>
    <t>Tempo di Parola: indica il tempo in cui il soggetto politico/istituzionale parla direttamente in voce
Testata Radio Monte Carlo: Claudio Micalizio</t>
  </si>
  <si>
    <t>Tab. B12 - Tempo di parola dei soggetti politici ed istituzionali nei programmi extra-gr di rete e di testata. Rete Radio Capital - Testata Radio Capital</t>
  </si>
  <si>
    <t>Rete Radio Capital</t>
  </si>
  <si>
    <t>Testata Radio Capital</t>
  </si>
  <si>
    <t>Tab. B13 - Tempo di parola dei soggetti politici ed istituzionali nei programmi extra-gr di rete e di testata. Rete Radio 105 network - Testata Rete 105</t>
  </si>
  <si>
    <t>Rete Radio 105 network</t>
  </si>
  <si>
    <t>Testata Rete 105</t>
  </si>
  <si>
    <t>Tab. B14 - Tempo di parola dei soggetti politici ed istituzionali nei programmi extra-gr di rete e di testata. Rete Radio Italia - Testata Radio Italia Notizie</t>
  </si>
  <si>
    <t>Rete Radio Italia</t>
  </si>
  <si>
    <t>Testata Radio Italia Notizie</t>
  </si>
  <si>
    <t>Tempo di notizia: indica il tempo dedicato dal giornalista all'illustrazione di un argomento/evento  in relazione ad un soggetto politico/istituzionale</t>
  </si>
  <si>
    <t>Tempo di antenna: indica il tempo complessivamente dedicato al soggetto politico/istituzionale ed è dato dalla somma del tempo di notizia e del tempo di parola del soggetto</t>
  </si>
  <si>
    <t>Tempo di notizia</t>
  </si>
  <si>
    <t>Tempo di parola</t>
  </si>
  <si>
    <t>Tempo di antenna</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</si>
  <si>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t>
  </si>
  <si>
    <t>Tab. A1 - Tempo di parola dei soggetti politici ed istituzionali nei Radiogiornali RAI - tutte le edizioni</t>
  </si>
  <si>
    <t>Tempo di parola: indica il tempo in cui il soggetto politico/istituzionale parla direttamente in voce</t>
  </si>
  <si>
    <t>Tab. A2 - Tempo di notizia dei soggetti politici ed istituzionali nei Radiogiornali RAI - tutte le edizioni</t>
  </si>
  <si>
    <t>Tab. A3 - Tempo di antenna dei soggetti politici ed istituzionali nei Radiogiornali RAI - tutte le edizioni</t>
  </si>
  <si>
    <t>Tab. A4 - Tempo di notizia, parola e antenna  dei soggetti politici ed istituzionali nei Radiogiornali di Radio 24 Il Sole 24 ore - tutte le edizioni</t>
  </si>
  <si>
    <t>Tab. A5 - Tempo di notizia, parola e antenna  dei soggetti politici ed istituzionali nei Radiogiornali di m2o - tutte le edizioni</t>
  </si>
  <si>
    <t>Tab. A6 - Tempo di notizia, parola e antenna  dei soggetti politici ed istituzionali nei Radiogiornali di Radio Kiss Kiss - tutte le edizioni</t>
  </si>
  <si>
    <t>Tab. A7 - Tempo di notizia, parola e antenna  dei soggetti politici ed istituzionali nei Radiogiornali di Radio 101 - tutte le edizioni</t>
  </si>
  <si>
    <t>Tab. A8 - Tempo di notizia, parola e antenna dei soggetti politici ed istituzionali nei Radiogiornali di RTL 102.5 - tutte le edizioni</t>
  </si>
  <si>
    <t>Tab. A9 - Tempo di notizia, parola e antenna  dei soggetti politici ed istituzionali nei Radiogiornali di Radio Deejay - tutte le edizioni</t>
  </si>
  <si>
    <t>Tab. A10 - Tempo di notizia, parola e antenna dei soggetti politici ed istituzionali nei Radiogiornali di Radio Dimensione Suono - tutte le edizioni</t>
  </si>
  <si>
    <t>Tab. A11 - Tempo di notizia, parola e antenna dei soggetti politici ed istituzionali nei Radiogiornali di Virgin Radio - tutte le edizioni</t>
  </si>
  <si>
    <t>Tab. A12 - Tempo di notizia, parola e antenna  dei soggetti politici ed istituzionali nei Radiogiornali di Radio Monte Carlo - tutte le edizioni</t>
  </si>
  <si>
    <t>Tab. A13 - Tempo di notizia, parola e antenna  dei soggetti politici ed istituzionali nei Radiogiornali di Radio Capital - tutte le edizioni</t>
  </si>
  <si>
    <t>Tab. A14 - Tempo di notizia, parola e antenna dei soggetti politici ed istituzionali nei Radiogiornali di Radio Studio 105 - tutte le edizioni</t>
  </si>
  <si>
    <t>Tab. A15 - Tempo di notizia, parola e antenna dei soggetti politici ed istituzionali nei Radiogiornali di Radio Italia - tutte le edizioni</t>
  </si>
  <si>
    <t>06:00 - 08:59</t>
  </si>
  <si>
    <t>09:00 - 11:59</t>
  </si>
  <si>
    <t>12:00 - 14:59</t>
  </si>
  <si>
    <t>15:00 - 17:59</t>
  </si>
  <si>
    <t>18:00 - 20:59</t>
  </si>
  <si>
    <t>21:00 - 23:59</t>
  </si>
  <si>
    <t>00:00 - 02:59</t>
  </si>
  <si>
    <t>03:00 - 05:59</t>
  </si>
  <si>
    <t>Sinistra Italiana - Sinistra Ecologia Libertà</t>
  </si>
  <si>
    <t xml:space="preserve">Conservatori e riformisti </t>
  </si>
  <si>
    <t>Alleanza Liberalpopolare-Autonomie</t>
  </si>
  <si>
    <t>Tab. C1 - Tempo di parola dei soggetti del pluralismo sociale nei programmi extra-gr fasce di programmazione. Radio Uno</t>
  </si>
  <si>
    <t>Tab. C5 - Tempo di parola dei soggetti del pluralismo sociale nei programmi extra-gr fasce di programmazione. Radio m2o</t>
  </si>
  <si>
    <t>Tab. C6 - Tempo di parola dei soggetti del pluralismo sociale nei programmi extra-gr fasce di programmazione. Radio Kiss Kiss</t>
  </si>
  <si>
    <t>Tab. C9 - Tempo di parola dei soggetti del pluralismo sociale nei programmi extra-gr fasce di programmazione. Radio Deejay</t>
  </si>
  <si>
    <t>Tab. C10 - Tempo di parola dei soggetti del pluralismo sociale nei programmi extra-gr fasce di programmazione. Radio Dimensione Suono</t>
  </si>
  <si>
    <t>Tab. C11 - Tempo di parola dei soggetti del pluralismo sociale nei programmi extra-gr fasce di programmazione. Virgin Radio</t>
  </si>
  <si>
    <t>Tab. C12 - Tempo di parola dei soggetti del pluralismo sociale nei programmi extra-gr fasce di programmazione. Radio Monte Carlo</t>
  </si>
  <si>
    <t>Tab. C13 - Tempo di parola dei soggetti del pluralismo sociale nei programmi extra-gr fasce di programmazione. Radio Capital</t>
  </si>
  <si>
    <t>Tab. C14 - Tempo di parola dei soggetti del pluralismo sociale nei programmi extra-gr fasce di programmazione. Radio 105</t>
  </si>
  <si>
    <t>Tab. C15 - Tempo di parola dei soggetti del pluralismo sociale nei programmi extra-gr fasce di programmazione. Radio Italia</t>
  </si>
  <si>
    <t>Tab. C2 - Tempo di parola dei soggetti del pluralismo sociale nei programmi extra-gr fasce di programmazione. Radio Due</t>
  </si>
  <si>
    <t>Tab. C3 - Tempo di parola dei soggetti del pluralismo sociale nei programmi extra-gr fasce di programmazione. Radio Tre</t>
  </si>
  <si>
    <t>Tab. C4 - Tempo di parola dei soggetti del pluralismo sociale nei programmi extra-gr fasce di programmazione. Radio 24 ore Il Sole 24 ore</t>
  </si>
  <si>
    <t>Tab. C7 - Tempo di parola dei soggetti del pluralismo sociale nei programmi extra-gr fasce di programmazione. Radio 101</t>
  </si>
  <si>
    <t>Tab. C8 - Tempo di parola dei soggetti del pluralismo sociale nei programmi extra-gr fasce di programmazione. Radio RTL 102.5</t>
  </si>
  <si>
    <r>
      <t>Tempo di Parola: indica il tempo in cui il soggetto politico/istituzionale parla direttamente in voce</t>
    </r>
    <r>
      <rPr>
        <sz val="11"/>
        <rFont val="Calibri"/>
        <family val="2"/>
      </rPr>
      <t xml:space="preserve">
</t>
    </r>
  </si>
  <si>
    <t>Genere</t>
  </si>
  <si>
    <t>Radio Deejay</t>
  </si>
  <si>
    <t>Radio Capital</t>
  </si>
  <si>
    <t>Radio 101</t>
  </si>
  <si>
    <t>Radio 105</t>
  </si>
  <si>
    <t>Radio 24</t>
  </si>
  <si>
    <t>Radio Kiss Kiss</t>
  </si>
  <si>
    <t>Virgin Radio</t>
  </si>
  <si>
    <t>Tab. D1 - Tempo di parola dei soggetti politici ed istituzionali (escluso Governo) secondo la variabile sesso nei Radiogiornali RAI - tutte le edizioni</t>
  </si>
  <si>
    <t>Maschi</t>
  </si>
  <si>
    <t>Femmine</t>
  </si>
  <si>
    <t>E' incluso il tempo dei soggetti istituzionali ad eccezione dei tempi del Governo e del Presidente del Consiglio.</t>
  </si>
  <si>
    <t>Tab. D2 - Tempo di parola dei membri del Governo e del Presidente del Consiglio secondo la variabile sesso nei Radiogiornali RAI - tutte le edizioni</t>
  </si>
  <si>
    <t>Tab. D3 - Tempo di parola dei soggetti politici ed istituzionali (escluso Governo) secondo la variabile sesso nei Radiogiornali di Radio 24, Radio m2o, Radio Kiss Kiss, Radio 101 - tutte le edizioni</t>
  </si>
  <si>
    <t>Radio m2o</t>
  </si>
  <si>
    <t>Tab. D4 - Tempo di parola dei membri del Governo e del Presidente del Consiglio secondo la variabile sesso nei Radiogiornali di Radio 24, Radio m2o, Radio Kiss Kiss, Radio 101 - tutte le edizioni</t>
  </si>
  <si>
    <t>Tab. D5 - Tempo di parola dei soggetti politici ed istituzionali (escluso Governo) secondo la variabile sesso nei Radiogiornali di Radio RTL 102.5, Radio Deejay, Radio Dimensione Suono, Virgin Radio - tutte le edizioni</t>
  </si>
  <si>
    <t>Radio RTL 102.5</t>
  </si>
  <si>
    <t>Radio Dimensione Suono</t>
  </si>
  <si>
    <t>Tab. D6 - Tempo di parola dei membri del Governo e del Presidente del Consiglio secondo la variabile sesso nei Radiogiornali di Radio RTL 102.5, Radio Deejay, Radio Dimensione Suono, Virgin Radio - tutte le edizioni</t>
  </si>
  <si>
    <t>Tab. D7 - Tempo di parola dei soggetti politici ed istituzionali (escluso Governo) secondo la variabile sesso nei Radiogiornali di Radio Monte Carlo, Radio Capital, Radio 105, Radio Italia - tutte le edizioni</t>
  </si>
  <si>
    <t>Radio Monte Carlo</t>
  </si>
  <si>
    <t>Radio Italia</t>
  </si>
  <si>
    <t>Tab. D8 - Tempo di parola dei membri del Governo e del Presidente del Consiglio secondo la variabile sesso nei Radiogiornali di Radio Monte Carlo, Radio Capital, Radio 105, Radio Italia - tutte le edizioni</t>
  </si>
  <si>
    <t>Tab. D9 -  Tempo di parola dei soggetti politici ed istituzionali (escluso Governo) secondo la variabile sesso nei Radiogiornali RAI - edizioni principali</t>
  </si>
  <si>
    <t>Tab. D10 - Tempo di parola dei membri del Governo e del Presidente del Consiglio secondo la variabile sesso nei Radiogiornali RAI - edizioni principali</t>
  </si>
  <si>
    <t>Progr. di rete</t>
  </si>
  <si>
    <t>Progr. di testata</t>
  </si>
  <si>
    <t>Democrazia Solidale - Centro Democratico</t>
  </si>
  <si>
    <t>Tab. A16 - Tempo di parola dei soggetti politici ed istituzionali nei Radiogiornali RAI - edizioni principali</t>
  </si>
  <si>
    <t>Tempo di Parola: indica il tempo in cui il soggetto politico/istituzionale parla direttamente in voce</t>
  </si>
  <si>
    <t>Tab. A17 - Tempo di notizia dei soggetti politici ed istituzionali nei Radiogiornali RAI -  edizioni principali</t>
  </si>
  <si>
    <t>Tab. A18 - Tempo di antenna dei soggetti politici ed istituzionali nei Radiogiornali RAI - edizioni principali</t>
  </si>
  <si>
    <t>Tab. A19 - Tempo di notizia, parola e antenna  dei soggetti politici ed istituzionali nei Radiogiornali di Radio 24 Il Sole 24 ore - edizioni principali</t>
  </si>
  <si>
    <t>Tab. A20 - Tempo di notizia, parola e antenna  dei soggetti politici ed istituzionali nei Radiogiornali di Radio Kiss Kiss - edizioni principali</t>
  </si>
  <si>
    <t>Tab. A21 - Tempo di notizia, parola e antenna dei soggetti politici ed istituzionali nei Radiogiornali di RTL 102.5 - edizioni principali</t>
  </si>
  <si>
    <t>Tab. A22 - Tempo di notizia, parola e antenna  dei soggetti politici ed istituzionali nei Radiogiornali di Radio Monte Carlo - edizioni principali</t>
  </si>
  <si>
    <t>Tab. A23 - Tempo di notizia, parola e antenna  dei soggetti politici ed istituzionali nei Radiogiornali di Radio Capital - edizioni principali</t>
  </si>
  <si>
    <t>Tab. A24 - Tempo di notizia, parola e antenna dei soggetti politici ed istituzionali nei Radiogiornali di Radio Italia -  edizioni principali</t>
  </si>
  <si>
    <t>Periodo dal 01.03.2016 al 31.03.2016</t>
  </si>
  <si>
    <r>
      <t xml:space="preserve">Tempo di Parola: indica il tempo in cui il soggetto politico/istituzionale parla direttamente in voce
</t>
    </r>
    <r>
      <rPr>
        <sz val="11"/>
        <rFont val="Calibri"/>
        <family val="2"/>
      </rPr>
      <t>Radio Uno:
Radio Due: 
Radio Tre: Fahrenhait - speciale, Piazza Verdi, Radio3 mondo, Radio3 scienza</t>
    </r>
  </si>
  <si>
    <t>MoVimento 5 Stelle</t>
  </si>
  <si>
    <r>
      <t xml:space="preserve">Tempo di Parola: indica il tempo in cui il soggetto politico/istituzionale parla direttamente in voce
</t>
    </r>
    <r>
      <rPr>
        <sz val="11"/>
        <rFont val="Calibri"/>
        <family val="2"/>
      </rPr>
      <t>Radio Uno: Bianco e nero, Inviato speciale, Italia sotto inchiesta, La Radio ne parla, La terra, dall'orto alla tavola, L'ora di religione, Manuale d'Europa, Radio anch'io, Radio1 news economy, Radio1 news economy magazine, Restate scomodi, Tra poco in edicola, Voci dal mondo, Voci del mattino, Voci del mattino - speciale weekend, Zapping Radio1
Radio Due: Un giorno da pecora
Radio Tre: Tutta la città ne parla</t>
    </r>
  </si>
  <si>
    <t>Tempo di Parola: indica il tempo in cui il soggetto politico/istituzionale parla direttamente in voce
Rete Radio 24: #autotrasporti, Nessuna è perfetta
Testata Radio 24: 2024, 24 Mattino - Attenti a noi due, America 24, Effetto Giorno, Effetto Notte, Europa 24, EU-Zone - incontro con gli europarlamentari, Focus economia, I conti della belva, La versione di Oscar, La zanzara, L'altra Europa, Mix 24, Rassegna stampa di 24 Mattino, Reportage, Si può fare</t>
  </si>
  <si>
    <t>Tempo di Parola: indica il tempo in cui il soggetto politico/istituzionale parla direttamente in voce
Rete m2o: Stanza selvaggia</t>
  </si>
  <si>
    <t>Tempo di Parola: indica il tempo in cui il soggetto politico/istituzionale parla direttamente in voce
Rete Radio 101: Stefano Mastrolitti
Testata Pagina 101: Federica De Boni</t>
  </si>
  <si>
    <t>Tempo di Parola: indica il tempo in cui il soggetto politico/istituzionale parla direttamente in voce
Testata RTL 102.5: Non stop news</t>
  </si>
  <si>
    <t>Tempo di Parola: indica il tempo in cui il soggetto politico/istituzionale parla direttamente in voce
Rete Radio Capital: 42, Fantasy factiry, Il geco e la farfalla, Ladies &amp; Capital, Lateral
Testata Radio Capital: Capital all news, Tg zero</t>
  </si>
  <si>
    <t>Tempo di Parola: indica il tempo in cui il soggetto politico/istituzionale parla direttamente in voce
Rete Radio 105 network: 105 kris &amp; love, Lo zoo di 105
Testata Rete 105: Benvenuti nella giungla</t>
  </si>
  <si>
    <t>Tab. D11 - Tempo di parola dei soggetti politici ed istituzionali (escluso Governo) secondo la variabile sesso nei Radiogiornali di Radio 24, Radio Kiss Kiss, Radio RTL 102.5 - edizioni principali</t>
  </si>
  <si>
    <t>Tab. D12 - Tempo di parola dei membri del Governo e del Presidente del Consiglio secondo la variabile sesso nei Radiogiornali di Radio 24, Radio Kiss Kiss, Radio RTL 102.5 - edizioni principali</t>
  </si>
  <si>
    <t>Tab. D13 - Tempo di parola dei soggetti politici ed istituzionali (escluso Governo) secondo la variabile sesso nei Radiogiornali di Radio Monte Carlo, Radio Capital, Radio Italia - edizioni principali</t>
  </si>
  <si>
    <t>Tab. D14 - Tempo di parola dei membri del Governo e del Presidente del Consiglio secondo la variabile sesso nei Radiogiornali di Radio Monte Carlo, Radio Capital, Radio Italia - edizioni principali</t>
  </si>
  <si>
    <t>Tab. D15 - Tempo di parola dei soggetti politici ed istituzionali (escluso Governo) secondo la variabile sesso nei programmi extra-gr di rete e di testata. Reti Radio Uno, Radio Due, Radio Tre</t>
  </si>
  <si>
    <t>Tab. D16 - Tempo di parola dei soggetti politici ed istituzionali (escluso Governo) secondo la variabile sesso nei programmi extra-gr di Radio 24 Il Sole 24 ore</t>
  </si>
  <si>
    <t>Tab. D17 - Tempo di parola dei soggetti politici ed istituzionali (escluso Governo) secondo la variabile sesso nei programmi extra-gr di Radio m2o</t>
  </si>
  <si>
    <t>Tab. D18 - Tempo di parola dei soggetti politici ed istituzionali (escluso Governo) secondo la variabile sesso nei programmi extra-gr di Radio Kiss Kiss</t>
  </si>
  <si>
    <t>Tab. D19 - Tempo di parola dei soggetti politici ed istituzionali (escluso Governo) secondo la variabile sesso nei programmi extra-gr di Radio 101</t>
  </si>
  <si>
    <t>Tab. D20 - Tempo di parola dei soggetti politici ed istituzionali (escluso Governo) secondo la variabile sesso nei programmi extra-gr di Radio RTL 102.5</t>
  </si>
  <si>
    <t>Tab. D21 - Tempo di parola dei soggetti politici ed istituzionali (escluso Governo) secondo la variabile sesso nei programmi extra-gr di Radio Deejay</t>
  </si>
  <si>
    <t>Tab. D22 - Tempo di parola dei soggetti politici ed istituzionali (escluso Governo) secondo la variabile sesso nei programmi extra-gr di Radio Dimensione Suono</t>
  </si>
  <si>
    <t>Tab. D23 - Tempo di parola dei soggetti politici ed istituzionali (escluso Governo) secondo la variabile sesso nei programmi extra-gr di Virgin Radio</t>
  </si>
  <si>
    <t>Tab. D24 - Tempo di parola dei soggetti politici ed istituzionali (escluso Governo) secondo la variabile sesso nei programmi extra-gr di Radio Monte Carlo</t>
  </si>
  <si>
    <t>Tab. D25 - Tempo di parola dei soggetti politici ed istituzionali (escluso Governo) secondo la variabile sesso nei programmi extra-gr di Radio Capital</t>
  </si>
  <si>
    <t>Tab. D26 - Tempo di parola dei soggetti politici ed istituzionali (escluso Governo) secondo la variabile sesso nei programmi extra-gr di Radio 105</t>
  </si>
  <si>
    <t>Tab. D27 - Tempo di parola dei soggetti politici ed istituzionali (escluso Governo) secondo la variabile sesso nei programmi extra-gr di Radio Italia</t>
  </si>
  <si>
    <t>Tab. D28 - Tempo di parola dei membri del Governo e del Presidente del Consiglio secondo la variabile sesso nei programmi extra-gr di rete e di testata. Reti: Radio Uno, Radio Due, Radio Tre</t>
  </si>
  <si>
    <t>Tab. D29 - Tempo di parola dei membri del Governo e del Presidente del Consiglio secondo la variabile sesso nei programmi extra-gr di Radio 24 Il Sole 24 ore</t>
  </si>
  <si>
    <t>Tab. D30 - Tempo di parola dei membri del Governo e del Presidente del Consiglio secondo la variabile sesso nei programmi extra-gr di Radio m2o</t>
  </si>
  <si>
    <t>Tab. D31 - Tempo di parola dei membri del Governo e del Presidente del Consiglio secondo la variabile sesso nei programmi extra-gr di Radio Kiss Kiss</t>
  </si>
  <si>
    <t>Tab. D32 - Tempo di parola dei membri del Governo e del Presidente del Consiglio secondo la variabile sesso nei programmi extra-gr di Radio 101</t>
  </si>
  <si>
    <t>Tab. D33 - Tempo di parola dei membri del Governo e del Presidente del Consiglio secondo la variabile sesso nei programmi extra-gr di Radio RTL 102.5</t>
  </si>
  <si>
    <t>Tab. D34 - Tempo di parola dei membri del Governo e del Presidente del Consiglio secondo la variabile sesso nei programmi extra-gr di Radio Deejay</t>
  </si>
  <si>
    <t>Tab. D35 - Tempo di parola dei membri del Governo e del Presidente del Consiglio secondo la variabile sesso nei programmi extra-gr di Radio Dimensione Suono</t>
  </si>
  <si>
    <t>Tab. D36 - Tempo di parola dei membri del Governo e del Presidente del Consiglio secondo la variabile sesso nei programmi extra-gr di Virgin Radio</t>
  </si>
  <si>
    <t>Tab. D37 - Tempo di parola dei membri del Governo e del Presidente del Consiglio secondo la variabile sesso nei programmi extra-gr di Radio Monte Carlo</t>
  </si>
  <si>
    <t>Tab. D38 - Tempo di parola dei membri del Governo e del Presidente del Consiglio secondo la variabile sesso nei programmi extra-gr di Radio Capital</t>
  </si>
  <si>
    <t>Tab. D39 - Tempo di parola dei membri del Governo e del Presidente del Consiglio secondo la variabile sesso nei programmi extra-gr di Radio 105</t>
  </si>
  <si>
    <t>Tab. D40 - Tempo di parola dei membri del Governo e del Presidente del Consiglio secondo la variabile sesso nei programmi extra-gr di Radio Italia</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</si>
</sst>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u/>
      <sz val="11"/>
      <color theme="10"/>
      <name val="Calibri"/>
      <family val="2"/>
    </font>
    <font>
      <u/>
      <sz val="11"/>
      <color theme="11"/>
      <name val="Calibri"/>
      <family val="2"/>
    </font>
    <font>
      <sz val="11"/>
      <color theme="1"/>
      <name val="Calibri"/>
      <family val="2"/>
    </font>
    <font>
      <b/>
      <sz val="11"/>
      <color theme="1"/>
      <name val="Calibri"/>
      <family val="2"/>
    </font>
    <font>
      <b/>
      <sz val="11"/>
      <name val="Calibri"/>
      <family val="2"/>
    </font>
    <font>
      <sz val="11"/>
      <color theme="1"/>
      <name val="Calibri"/>
      <family val="2"/>
      <scheme val="minor"/>
    </font>
    <font>
      <b/>
      <sz val="11"/>
      <color theme="1"/>
      <name val="Calibri"/>
      <family val="2"/>
      <scheme val="minor"/>
    </font>
    <font>
      <sz val="11"/>
      <color rgb="FF000000"/>
      <name val="Calibri"/>
      <family val="2"/>
    </font>
    <font>
      <sz val="11"/>
      <name val="Calibri"/>
      <family val="2"/>
    </font>
    <font>
      <sz val="11"/>
      <color rgb="FF000000"/>
      <name val="Calibri"/>
      <family val="2"/>
    </font>
    <font>
      <sz val="11"/>
      <color rgb="FF000000"/>
      <name val="Calibri"/>
      <family val="2"/>
      <scheme val="minor"/>
    </font>
    <font>
      <b/>
      <i/>
      <sz val="11"/>
      <color rgb="FF000000"/>
      <name val="Calibri"/>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top style="thin">
        <color theme="6" tint="0.79998168889431442"/>
      </top>
      <bottom style="thin">
        <color theme="6" tint="0.79998168889431442"/>
      </bottom>
      <diagonal/>
    </border>
    <border>
      <left style="medium">
        <color auto="1"/>
      </left>
      <right/>
      <top/>
      <bottom style="thin">
        <color auto="1"/>
      </bottom>
      <diagonal/>
    </border>
  </borders>
  <cellStyleXfs count="151">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20" fillId="0" borderId="0"/>
    <xf numFmtId="9" fontId="14" fillId="0" borderId="0" applyFont="0" applyFill="0" applyBorder="0" applyAlignment="0" applyProtection="0"/>
    <xf numFmtId="0" fontId="14" fillId="0" borderId="0"/>
    <xf numFmtId="0" fontId="20" fillId="0" borderId="0"/>
    <xf numFmtId="0" fontId="20" fillId="0" borderId="0"/>
    <xf numFmtId="0" fontId="20" fillId="0" borderId="0"/>
    <xf numFmtId="0" fontId="20" fillId="0" borderId="0"/>
    <xf numFmtId="0" fontId="14" fillId="0" borderId="0"/>
    <xf numFmtId="0" fontId="14" fillId="0" borderId="0"/>
    <xf numFmtId="0" fontId="20" fillId="0" borderId="0"/>
    <xf numFmtId="0" fontId="20" fillId="0" borderId="0"/>
    <xf numFmtId="0" fontId="14" fillId="0" borderId="0"/>
    <xf numFmtId="0" fontId="14" fillId="0" borderId="0"/>
    <xf numFmtId="0" fontId="20" fillId="0" borderId="0"/>
    <xf numFmtId="0" fontId="14" fillId="0" borderId="0"/>
    <xf numFmtId="9" fontId="14"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2" fillId="0" borderId="0"/>
    <xf numFmtId="0" fontId="11" fillId="0" borderId="0"/>
    <xf numFmtId="0" fontId="22" fillId="0" borderId="0"/>
    <xf numFmtId="0" fontId="10" fillId="0" borderId="0"/>
    <xf numFmtId="9" fontId="22" fillId="0" borderId="0" applyFont="0" applyFill="0" applyBorder="0" applyAlignment="0" applyProtection="0"/>
    <xf numFmtId="0" fontId="9" fillId="0" borderId="0"/>
    <xf numFmtId="0" fontId="8" fillId="0" borderId="0"/>
    <xf numFmtId="0" fontId="7" fillId="0" borderId="0"/>
    <xf numFmtId="0" fontId="14" fillId="0" borderId="0"/>
    <xf numFmtId="0" fontId="7" fillId="0" borderId="0"/>
    <xf numFmtId="0" fontId="24" fillId="0" borderId="0"/>
    <xf numFmtId="0" fontId="6" fillId="0" borderId="0"/>
    <xf numFmtId="9" fontId="24"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2" fillId="0" borderId="0"/>
    <xf numFmtId="0" fontId="14" fillId="0" borderId="0"/>
    <xf numFmtId="0" fontId="1" fillId="0" borderId="0"/>
  </cellStyleXfs>
  <cellXfs count="222">
    <xf numFmtId="0" fontId="0" fillId="0" borderId="0" xfId="0"/>
    <xf numFmtId="0" fontId="19" fillId="0" borderId="4" xfId="97" applyFont="1" applyFill="1" applyBorder="1"/>
    <xf numFmtId="0" fontId="14" fillId="0" borderId="0" xfId="97"/>
    <xf numFmtId="0" fontId="14" fillId="0" borderId="4" xfId="97" applyBorder="1"/>
    <xf numFmtId="0" fontId="13" fillId="0" borderId="13" xfId="97" applyFont="1" applyBorder="1" applyAlignment="1">
      <alignment horizontal="center"/>
    </xf>
    <xf numFmtId="0" fontId="13" fillId="0" borderId="0" xfId="97" applyFont="1"/>
    <xf numFmtId="0" fontId="14" fillId="0" borderId="4" xfId="97" applyBorder="1" applyAlignment="1"/>
    <xf numFmtId="0" fontId="14" fillId="0" borderId="5" xfId="97" applyBorder="1" applyAlignment="1"/>
    <xf numFmtId="0" fontId="14" fillId="0" borderId="6" xfId="97" applyBorder="1" applyAlignment="1"/>
    <xf numFmtId="0" fontId="13" fillId="0" borderId="13" xfId="97" applyFont="1" applyFill="1" applyBorder="1" applyAlignment="1">
      <alignment horizontal="center"/>
    </xf>
    <xf numFmtId="0" fontId="14" fillId="0" borderId="0" xfId="97" applyFont="1"/>
    <xf numFmtId="0" fontId="14" fillId="0" borderId="0" xfId="97" applyBorder="1" applyAlignment="1"/>
    <xf numFmtId="0" fontId="14" fillId="0" borderId="14" xfId="97" applyBorder="1" applyAlignment="1"/>
    <xf numFmtId="0" fontId="14" fillId="0" borderId="15" xfId="97" applyBorder="1" applyAlignment="1"/>
    <xf numFmtId="0" fontId="14" fillId="0" borderId="7" xfId="97" applyBorder="1"/>
    <xf numFmtId="0" fontId="14" fillId="0" borderId="7" xfId="97" applyFill="1" applyBorder="1" applyAlignment="1">
      <alignment horizontal="center"/>
    </xf>
    <xf numFmtId="0" fontId="14" fillId="0" borderId="0" xfId="97" applyFill="1" applyBorder="1" applyAlignment="1"/>
    <xf numFmtId="46" fontId="18" fillId="0" borderId="13" xfId="97" applyNumberFormat="1" applyFont="1" applyFill="1" applyBorder="1" applyAlignment="1">
      <alignment horizontal="center"/>
    </xf>
    <xf numFmtId="0" fontId="13" fillId="0" borderId="5" xfId="97" applyFont="1" applyBorder="1" applyAlignment="1">
      <alignment horizontal="center"/>
    </xf>
    <xf numFmtId="0" fontId="13" fillId="0" borderId="6" xfId="97" applyFont="1" applyBorder="1" applyAlignment="1">
      <alignment horizontal="center"/>
    </xf>
    <xf numFmtId="0" fontId="13" fillId="0" borderId="7" xfId="97" applyFont="1" applyBorder="1" applyAlignment="1">
      <alignment horizontal="center"/>
    </xf>
    <xf numFmtId="0" fontId="13" fillId="0" borderId="8" xfId="97" applyFont="1" applyBorder="1" applyAlignment="1">
      <alignment horizontal="center"/>
    </xf>
    <xf numFmtId="46" fontId="6" fillId="0" borderId="13" xfId="141" applyNumberFormat="1" applyFill="1" applyBorder="1" applyAlignment="1">
      <alignment horizontal="center"/>
    </xf>
    <xf numFmtId="0" fontId="25" fillId="0" borderId="4" xfId="141" applyFont="1" applyFill="1" applyBorder="1" applyAlignment="1">
      <alignment horizontal="left"/>
    </xf>
    <xf numFmtId="0" fontId="25" fillId="0" borderId="19" xfId="141" applyFont="1" applyFill="1" applyBorder="1" applyAlignment="1">
      <alignment horizontal="left"/>
    </xf>
    <xf numFmtId="0" fontId="17" fillId="0" borderId="4" xfId="97" applyFont="1" applyBorder="1" applyAlignment="1">
      <alignment horizontal="left"/>
    </xf>
    <xf numFmtId="10" fontId="17" fillId="0" borderId="13" xfId="99" applyNumberFormat="1" applyFont="1" applyBorder="1" applyAlignment="1">
      <alignment horizontal="center"/>
    </xf>
    <xf numFmtId="46" fontId="17" fillId="0" borderId="13" xfId="97" applyNumberFormat="1" applyFont="1" applyBorder="1" applyAlignment="1">
      <alignment horizontal="center"/>
    </xf>
    <xf numFmtId="10" fontId="17" fillId="0" borderId="6" xfId="99" applyNumberFormat="1" applyFont="1" applyBorder="1" applyAlignment="1">
      <alignment horizontal="center"/>
    </xf>
    <xf numFmtId="0" fontId="18" fillId="0" borderId="4" xfId="97" applyFont="1" applyBorder="1" applyAlignment="1">
      <alignment horizontal="left"/>
    </xf>
    <xf numFmtId="46" fontId="18" fillId="0" borderId="7" xfId="97" applyNumberFormat="1" applyFont="1" applyBorder="1" applyAlignment="1">
      <alignment horizontal="center"/>
    </xf>
    <xf numFmtId="10" fontId="18" fillId="0" borderId="13" xfId="99" applyNumberFormat="1" applyFont="1" applyBorder="1" applyAlignment="1">
      <alignment horizontal="center"/>
    </xf>
    <xf numFmtId="10" fontId="18" fillId="0" borderId="8" xfId="99" applyNumberFormat="1" applyFont="1" applyBorder="1" applyAlignment="1">
      <alignment horizontal="center"/>
    </xf>
    <xf numFmtId="10" fontId="18" fillId="0" borderId="6" xfId="99" applyNumberFormat="1" applyFont="1" applyBorder="1" applyAlignment="1">
      <alignment horizontal="center"/>
    </xf>
    <xf numFmtId="46" fontId="18" fillId="0" borderId="13" xfId="97" applyNumberFormat="1" applyFont="1" applyBorder="1" applyAlignment="1">
      <alignment horizontal="center"/>
    </xf>
    <xf numFmtId="10" fontId="18" fillId="0" borderId="9" xfId="99" applyNumberFormat="1" applyFont="1" applyBorder="1" applyAlignment="1">
      <alignment horizontal="center"/>
    </xf>
    <xf numFmtId="46" fontId="18" fillId="0" borderId="5" xfId="97" applyNumberFormat="1" applyFont="1" applyBorder="1" applyAlignment="1">
      <alignment horizontal="center"/>
    </xf>
    <xf numFmtId="10" fontId="17" fillId="0" borderId="8" xfId="99" applyNumberFormat="1" applyFont="1" applyBorder="1" applyAlignment="1">
      <alignment horizontal="center"/>
    </xf>
    <xf numFmtId="46" fontId="17" fillId="0" borderId="7" xfId="97" applyNumberFormat="1" applyFont="1" applyFill="1" applyBorder="1" applyAlignment="1">
      <alignment horizontal="center"/>
    </xf>
    <xf numFmtId="46" fontId="17" fillId="0" borderId="7" xfId="97" applyNumberFormat="1" applyFont="1" applyBorder="1"/>
    <xf numFmtId="10" fontId="17" fillId="0" borderId="13" xfId="99" applyNumberFormat="1" applyFont="1" applyBorder="1"/>
    <xf numFmtId="10" fontId="17" fillId="0" borderId="8" xfId="99" applyNumberFormat="1" applyFont="1" applyBorder="1"/>
    <xf numFmtId="46" fontId="17" fillId="0" borderId="7" xfId="97" applyNumberFormat="1" applyFont="1" applyFill="1" applyBorder="1"/>
    <xf numFmtId="10" fontId="17" fillId="0" borderId="6" xfId="99" applyNumberFormat="1" applyFont="1" applyBorder="1"/>
    <xf numFmtId="46" fontId="18" fillId="0" borderId="7" xfId="97" applyNumberFormat="1" applyFont="1" applyBorder="1"/>
    <xf numFmtId="10" fontId="18" fillId="0" borderId="13" xfId="99" applyNumberFormat="1" applyFont="1" applyBorder="1"/>
    <xf numFmtId="10" fontId="18" fillId="0" borderId="8" xfId="99" applyNumberFormat="1" applyFont="1" applyBorder="1"/>
    <xf numFmtId="10" fontId="18" fillId="0" borderId="6" xfId="99" applyNumberFormat="1" applyFont="1" applyBorder="1"/>
    <xf numFmtId="46" fontId="6" fillId="0" borderId="13" xfId="141" applyNumberFormat="1" applyBorder="1"/>
    <xf numFmtId="46" fontId="17" fillId="0" borderId="13" xfId="97" applyNumberFormat="1" applyFont="1" applyBorder="1"/>
    <xf numFmtId="46" fontId="17" fillId="0" borderId="13" xfId="97" applyNumberFormat="1" applyFont="1" applyFill="1" applyBorder="1"/>
    <xf numFmtId="46" fontId="18" fillId="0" borderId="13" xfId="97" applyNumberFormat="1" applyFont="1" applyBorder="1"/>
    <xf numFmtId="10" fontId="18" fillId="0" borderId="9" xfId="99" applyNumberFormat="1" applyFont="1" applyBorder="1"/>
    <xf numFmtId="46" fontId="18" fillId="0" borderId="5" xfId="97" applyNumberFormat="1" applyFont="1" applyBorder="1"/>
    <xf numFmtId="46" fontId="6" fillId="0" borderId="13" xfId="143" applyNumberFormat="1" applyFill="1" applyBorder="1" applyAlignment="1">
      <alignment horizontal="center"/>
    </xf>
    <xf numFmtId="10" fontId="17" fillId="0" borderId="13" xfId="99" applyNumberFormat="1" applyFont="1" applyFill="1" applyBorder="1" applyAlignment="1">
      <alignment horizontal="center"/>
    </xf>
    <xf numFmtId="10" fontId="17" fillId="0" borderId="8" xfId="99" applyNumberFormat="1" applyFont="1" applyFill="1" applyBorder="1" applyAlignment="1">
      <alignment horizontal="center"/>
    </xf>
    <xf numFmtId="0" fontId="25" fillId="0" borderId="4" xfId="143" applyFont="1" applyFill="1" applyBorder="1" applyAlignment="1">
      <alignment horizontal="left"/>
    </xf>
    <xf numFmtId="0" fontId="25" fillId="0" borderId="19" xfId="143" applyFont="1" applyFill="1" applyBorder="1" applyAlignment="1">
      <alignment horizontal="left"/>
    </xf>
    <xf numFmtId="46" fontId="18" fillId="0" borderId="7" xfId="97" applyNumberFormat="1" applyFont="1" applyFill="1" applyBorder="1" applyAlignment="1">
      <alignment horizontal="center"/>
    </xf>
    <xf numFmtId="10" fontId="18" fillId="0" borderId="13" xfId="99" applyNumberFormat="1" applyFont="1" applyFill="1" applyBorder="1" applyAlignment="1">
      <alignment horizontal="center"/>
    </xf>
    <xf numFmtId="10" fontId="18" fillId="0" borderId="8" xfId="99" applyNumberFormat="1" applyFont="1" applyFill="1" applyBorder="1" applyAlignment="1">
      <alignment horizontal="center"/>
    </xf>
    <xf numFmtId="46" fontId="17" fillId="0" borderId="13" xfId="97" applyNumberFormat="1" applyFont="1" applyFill="1" applyBorder="1" applyAlignment="1">
      <alignment horizontal="center"/>
    </xf>
    <xf numFmtId="46" fontId="6" fillId="0" borderId="13" xfId="143" applyNumberFormat="1" applyBorder="1"/>
    <xf numFmtId="46" fontId="18" fillId="0" borderId="5" xfId="97" applyNumberFormat="1" applyFont="1" applyFill="1" applyBorder="1" applyAlignment="1">
      <alignment horizontal="center"/>
    </xf>
    <xf numFmtId="0" fontId="14" fillId="0" borderId="4" xfId="97" applyBorder="1" applyAlignment="1">
      <alignment horizontal="center"/>
    </xf>
    <xf numFmtId="20" fontId="13" fillId="0" borderId="6" xfId="97" applyNumberFormat="1" applyFont="1" applyBorder="1" applyAlignment="1">
      <alignment horizontal="center"/>
    </xf>
    <xf numFmtId="0" fontId="14" fillId="0" borderId="0" xfId="97" applyAlignment="1">
      <alignment horizontal="center"/>
    </xf>
    <xf numFmtId="46" fontId="17" fillId="0" borderId="6" xfId="99" applyNumberFormat="1" applyFont="1" applyBorder="1" applyAlignment="1">
      <alignment horizontal="center"/>
    </xf>
    <xf numFmtId="46" fontId="18" fillId="0" borderId="6" xfId="99" applyNumberFormat="1" applyFont="1" applyBorder="1" applyAlignment="1">
      <alignment horizontal="center"/>
    </xf>
    <xf numFmtId="0" fontId="14" fillId="0" borderId="15" xfId="97" applyBorder="1"/>
    <xf numFmtId="46" fontId="17" fillId="0" borderId="0" xfId="97" applyNumberFormat="1" applyFont="1" applyBorder="1" applyAlignment="1">
      <alignment horizontal="center"/>
    </xf>
    <xf numFmtId="10" fontId="17" fillId="0" borderId="0" xfId="99" applyNumberFormat="1" applyFont="1" applyBorder="1" applyAlignment="1">
      <alignment horizontal="center"/>
    </xf>
    <xf numFmtId="46" fontId="17" fillId="0" borderId="14" xfId="99" applyNumberFormat="1" applyFont="1" applyBorder="1" applyAlignment="1">
      <alignment horizontal="center"/>
    </xf>
    <xf numFmtId="46" fontId="17" fillId="0" borderId="5" xfId="97" applyNumberFormat="1" applyFont="1" applyBorder="1" applyAlignment="1">
      <alignment horizontal="center"/>
    </xf>
    <xf numFmtId="10" fontId="17" fillId="0" borderId="5" xfId="99" applyNumberFormat="1" applyFont="1" applyBorder="1" applyAlignment="1">
      <alignment horizontal="center"/>
    </xf>
    <xf numFmtId="46" fontId="18" fillId="0" borderId="9" xfId="97" applyNumberFormat="1" applyFont="1" applyBorder="1" applyAlignment="1">
      <alignment horizontal="center"/>
    </xf>
    <xf numFmtId="46" fontId="17" fillId="0" borderId="5" xfId="97" applyNumberFormat="1" applyFont="1" applyBorder="1"/>
    <xf numFmtId="46" fontId="18" fillId="0" borderId="6" xfId="97" applyNumberFormat="1" applyFont="1" applyBorder="1"/>
    <xf numFmtId="46" fontId="17" fillId="0" borderId="6" xfId="99" applyNumberFormat="1" applyFont="1" applyBorder="1"/>
    <xf numFmtId="46" fontId="18" fillId="0" borderId="6" xfId="99" applyNumberFormat="1" applyFont="1" applyBorder="1"/>
    <xf numFmtId="46" fontId="17" fillId="0" borderId="0" xfId="97" applyNumberFormat="1" applyFont="1" applyBorder="1"/>
    <xf numFmtId="10" fontId="17" fillId="0" borderId="0" xfId="99" applyNumberFormat="1" applyFont="1" applyBorder="1"/>
    <xf numFmtId="46" fontId="17" fillId="0" borderId="14" xfId="99" applyNumberFormat="1" applyFont="1" applyBorder="1"/>
    <xf numFmtId="0" fontId="14" fillId="0" borderId="13" xfId="97" applyBorder="1"/>
    <xf numFmtId="46" fontId="17" fillId="0" borderId="18" xfId="100" applyNumberFormat="1" applyFont="1" applyBorder="1"/>
    <xf numFmtId="10" fontId="17" fillId="0" borderId="5" xfId="99" applyNumberFormat="1" applyFont="1" applyBorder="1"/>
    <xf numFmtId="46" fontId="18" fillId="0" borderId="9" xfId="97" applyNumberFormat="1" applyFont="1" applyBorder="1"/>
    <xf numFmtId="0" fontId="13" fillId="0" borderId="5" xfId="97" applyFont="1" applyBorder="1" applyAlignment="1">
      <alignment horizontal="center"/>
    </xf>
    <xf numFmtId="0" fontId="13" fillId="0" borderId="6" xfId="97" applyFont="1" applyBorder="1" applyAlignment="1">
      <alignment horizontal="center"/>
    </xf>
    <xf numFmtId="0" fontId="13" fillId="0" borderId="7" xfId="97" applyFont="1" applyBorder="1" applyAlignment="1">
      <alignment horizontal="center"/>
    </xf>
    <xf numFmtId="0" fontId="13" fillId="0" borderId="8" xfId="97" applyFont="1" applyBorder="1" applyAlignment="1">
      <alignment horizontal="center"/>
    </xf>
    <xf numFmtId="0" fontId="14" fillId="0" borderId="0" xfId="97" applyAlignment="1">
      <alignment horizontal="right"/>
    </xf>
    <xf numFmtId="0" fontId="13" fillId="0" borderId="5" xfId="97" applyFont="1" applyFill="1" applyBorder="1" applyAlignment="1">
      <alignment horizontal="center"/>
    </xf>
    <xf numFmtId="0" fontId="13" fillId="0" borderId="6" xfId="97" applyFont="1" applyFill="1" applyBorder="1" applyAlignment="1">
      <alignment horizontal="center"/>
    </xf>
    <xf numFmtId="0" fontId="19" fillId="0" borderId="4" xfId="97" applyFont="1" applyFill="1" applyBorder="1" applyAlignment="1">
      <alignment vertical="center"/>
    </xf>
    <xf numFmtId="0" fontId="13" fillId="0" borderId="7" xfId="97" applyFont="1" applyFill="1" applyBorder="1" applyAlignment="1">
      <alignment horizontal="center"/>
    </xf>
    <xf numFmtId="0" fontId="13" fillId="0" borderId="9" xfId="97" applyFont="1" applyBorder="1" applyAlignment="1">
      <alignment horizontal="center"/>
    </xf>
    <xf numFmtId="0" fontId="17" fillId="0" borderId="4" xfId="97" applyFont="1" applyFill="1" applyBorder="1" applyAlignment="1">
      <alignment horizontal="left"/>
    </xf>
    <xf numFmtId="10" fontId="17" fillId="0" borderId="6" xfId="99" applyNumberFormat="1" applyFont="1" applyFill="1" applyBorder="1" applyAlignment="1">
      <alignment horizontal="center"/>
    </xf>
    <xf numFmtId="46" fontId="17" fillId="0" borderId="5" xfId="97" applyNumberFormat="1" applyFont="1" applyFill="1" applyBorder="1" applyAlignment="1">
      <alignment horizontal="center"/>
    </xf>
    <xf numFmtId="10" fontId="17" fillId="0" borderId="5" xfId="99" applyNumberFormat="1" applyFont="1" applyFill="1" applyBorder="1" applyAlignment="1">
      <alignment horizontal="center"/>
    </xf>
    <xf numFmtId="0" fontId="18" fillId="0" borderId="4" xfId="97" applyFont="1" applyFill="1" applyBorder="1" applyAlignment="1">
      <alignment horizontal="left"/>
    </xf>
    <xf numFmtId="10" fontId="18" fillId="0" borderId="9" xfId="99" applyNumberFormat="1" applyFont="1" applyFill="1" applyBorder="1" applyAlignment="1">
      <alignment horizontal="center"/>
    </xf>
    <xf numFmtId="0" fontId="13" fillId="0" borderId="8" xfId="97" applyFont="1" applyFill="1" applyBorder="1" applyAlignment="1">
      <alignment horizontal="center"/>
    </xf>
    <xf numFmtId="10" fontId="17" fillId="0" borderId="5" xfId="99" applyNumberFormat="1" applyFont="1" applyFill="1" applyBorder="1" applyAlignment="1">
      <alignment horizontal="right"/>
    </xf>
    <xf numFmtId="10" fontId="17" fillId="0" borderId="6" xfId="99" applyNumberFormat="1" applyFont="1" applyFill="1" applyBorder="1" applyAlignment="1">
      <alignment horizontal="right"/>
    </xf>
    <xf numFmtId="46" fontId="18" fillId="0" borderId="13" xfId="97" applyNumberFormat="1" applyFont="1" applyFill="1" applyBorder="1" applyAlignment="1">
      <alignment horizontal="right"/>
    </xf>
    <xf numFmtId="10" fontId="18" fillId="0" borderId="9" xfId="99" applyNumberFormat="1" applyFont="1" applyFill="1" applyBorder="1" applyAlignment="1">
      <alignment horizontal="right"/>
    </xf>
    <xf numFmtId="0" fontId="14" fillId="0" borderId="0" xfId="97" applyAlignment="1">
      <alignment wrapText="1"/>
    </xf>
    <xf numFmtId="0" fontId="14" fillId="0" borderId="0" xfId="97" applyAlignment="1">
      <alignment vertical="center"/>
    </xf>
    <xf numFmtId="0" fontId="14" fillId="0" borderId="0" xfId="97" applyAlignment="1">
      <alignment vertical="center" wrapText="1"/>
    </xf>
    <xf numFmtId="10" fontId="17" fillId="0" borderId="0" xfId="99" applyNumberFormat="1" applyFont="1" applyFill="1" applyBorder="1" applyAlignment="1">
      <alignment horizontal="center"/>
    </xf>
    <xf numFmtId="46" fontId="17" fillId="0" borderId="0" xfId="97" applyNumberFormat="1" applyFont="1" applyFill="1" applyBorder="1" applyAlignment="1">
      <alignment horizontal="center"/>
    </xf>
    <xf numFmtId="46" fontId="18" fillId="0" borderId="8" xfId="97" applyNumberFormat="1" applyFont="1" applyFill="1" applyBorder="1" applyAlignment="1">
      <alignment horizontal="center"/>
    </xf>
    <xf numFmtId="0" fontId="13" fillId="0" borderId="8" xfId="97" applyFont="1" applyBorder="1" applyAlignment="1">
      <alignment horizontal="center"/>
    </xf>
    <xf numFmtId="0" fontId="13" fillId="0" borderId="5" xfId="97" applyFont="1" applyFill="1" applyBorder="1" applyAlignment="1">
      <alignment horizontal="center"/>
    </xf>
    <xf numFmtId="0" fontId="13" fillId="0" borderId="6" xfId="97" applyFont="1" applyFill="1" applyBorder="1" applyAlignment="1">
      <alignment horizontal="center"/>
    </xf>
    <xf numFmtId="0" fontId="13" fillId="0" borderId="7" xfId="97" applyFont="1" applyFill="1" applyBorder="1" applyAlignment="1">
      <alignment horizontal="center"/>
    </xf>
    <xf numFmtId="0" fontId="13" fillId="0" borderId="8" xfId="97" applyFont="1" applyFill="1" applyBorder="1" applyAlignment="1">
      <alignment horizontal="center"/>
    </xf>
    <xf numFmtId="0" fontId="14" fillId="0" borderId="0" xfId="97" applyFill="1"/>
    <xf numFmtId="0" fontId="14" fillId="0" borderId="4" xfId="97" applyFill="1" applyBorder="1"/>
    <xf numFmtId="46" fontId="4" fillId="0" borderId="13" xfId="145" applyNumberFormat="1" applyFill="1" applyBorder="1" applyAlignment="1">
      <alignment horizontal="center"/>
    </xf>
    <xf numFmtId="46" fontId="4" fillId="2" borderId="13" xfId="145" applyNumberFormat="1" applyFill="1" applyBorder="1" applyAlignment="1">
      <alignment horizontal="center"/>
    </xf>
    <xf numFmtId="0" fontId="14" fillId="0" borderId="4" xfId="97" applyFill="1" applyBorder="1" applyAlignment="1"/>
    <xf numFmtId="0" fontId="14" fillId="0" borderId="5" xfId="97" applyFill="1" applyBorder="1" applyAlignment="1"/>
    <xf numFmtId="0" fontId="14" fillId="0" borderId="6" xfId="97" applyFill="1" applyBorder="1" applyAlignment="1"/>
    <xf numFmtId="0" fontId="17" fillId="0" borderId="4" xfId="97" applyFont="1" applyFill="1" applyBorder="1" applyAlignment="1"/>
    <xf numFmtId="0" fontId="17" fillId="0" borderId="5" xfId="97" applyFont="1" applyFill="1" applyBorder="1" applyAlignment="1"/>
    <xf numFmtId="0" fontId="17" fillId="0" borderId="6" xfId="97" applyFont="1" applyFill="1" applyBorder="1" applyAlignment="1"/>
    <xf numFmtId="46" fontId="14" fillId="0" borderId="0" xfId="97" applyNumberFormat="1"/>
    <xf numFmtId="0" fontId="13" fillId="0" borderId="0" xfId="97" applyFont="1" applyFill="1"/>
    <xf numFmtId="0" fontId="14" fillId="0" borderId="0" xfId="97" applyFill="1" applyAlignment="1">
      <alignment horizontal="right"/>
    </xf>
    <xf numFmtId="46" fontId="14" fillId="0" borderId="0" xfId="97" applyNumberFormat="1" applyFill="1"/>
    <xf numFmtId="10" fontId="18" fillId="0" borderId="6" xfId="99" applyNumberFormat="1" applyFont="1" applyFill="1" applyBorder="1" applyAlignment="1">
      <alignment horizontal="center"/>
    </xf>
    <xf numFmtId="0" fontId="14" fillId="0" borderId="15" xfId="97" applyFill="1" applyBorder="1" applyAlignment="1"/>
    <xf numFmtId="0" fontId="13" fillId="0" borderId="9" xfId="97" applyFont="1" applyFill="1" applyBorder="1" applyAlignment="1">
      <alignment horizontal="center"/>
    </xf>
    <xf numFmtId="0" fontId="17" fillId="0" borderId="15" xfId="97" applyFont="1" applyFill="1" applyBorder="1" applyAlignment="1"/>
    <xf numFmtId="0" fontId="17" fillId="0" borderId="0" xfId="97" applyFont="1" applyFill="1" applyBorder="1" applyAlignment="1"/>
    <xf numFmtId="10" fontId="18" fillId="0" borderId="5" xfId="99" applyNumberFormat="1" applyFont="1" applyFill="1" applyBorder="1" applyAlignment="1">
      <alignment horizontal="center"/>
    </xf>
    <xf numFmtId="0" fontId="14" fillId="0" borderId="14" xfId="97" applyFill="1" applyBorder="1" applyAlignment="1"/>
    <xf numFmtId="0" fontId="17" fillId="0" borderId="14" xfId="97" applyFont="1" applyFill="1" applyBorder="1" applyAlignment="1"/>
    <xf numFmtId="0" fontId="17" fillId="0" borderId="16" xfId="97" applyFont="1" applyFill="1" applyBorder="1" applyAlignment="1">
      <alignment horizontal="left"/>
    </xf>
    <xf numFmtId="0" fontId="18" fillId="0" borderId="16" xfId="97" applyFont="1" applyFill="1" applyBorder="1" applyAlignment="1">
      <alignment horizontal="left"/>
    </xf>
    <xf numFmtId="0" fontId="17" fillId="0" borderId="16" xfId="97" applyFont="1" applyBorder="1" applyAlignment="1">
      <alignment horizontal="left"/>
    </xf>
    <xf numFmtId="0" fontId="18" fillId="0" borderId="16" xfId="97" applyFont="1" applyBorder="1" applyAlignment="1">
      <alignment horizontal="left"/>
    </xf>
    <xf numFmtId="0" fontId="17" fillId="0" borderId="4" xfId="97" applyFont="1" applyBorder="1" applyAlignment="1"/>
    <xf numFmtId="0" fontId="17" fillId="0" borderId="5" xfId="97" applyFont="1" applyBorder="1" applyAlignment="1"/>
    <xf numFmtId="0" fontId="17" fillId="0" borderId="6" xfId="97" applyFont="1" applyBorder="1" applyAlignment="1"/>
    <xf numFmtId="0" fontId="17" fillId="0" borderId="0" xfId="97" applyFont="1" applyBorder="1" applyAlignment="1"/>
    <xf numFmtId="0" fontId="17" fillId="0" borderId="17" xfId="97" applyFont="1" applyFill="1" applyBorder="1" applyAlignment="1">
      <alignment horizontal="left"/>
    </xf>
    <xf numFmtId="0" fontId="17" fillId="0" borderId="15" xfId="97" applyFont="1" applyBorder="1" applyAlignment="1"/>
    <xf numFmtId="0" fontId="17" fillId="0" borderId="14" xfId="97" applyFont="1" applyBorder="1" applyAlignment="1"/>
    <xf numFmtId="46" fontId="3" fillId="0" borderId="13" xfId="146" applyNumberFormat="1" applyFill="1" applyBorder="1" applyAlignment="1">
      <alignment horizontal="center"/>
    </xf>
    <xf numFmtId="0" fontId="25" fillId="0" borderId="4" xfId="146" applyFont="1" applyFill="1" applyBorder="1" applyAlignment="1">
      <alignment horizontal="left"/>
    </xf>
    <xf numFmtId="0" fontId="25" fillId="0" borderId="19" xfId="146" applyFont="1" applyFill="1" applyBorder="1" applyAlignment="1">
      <alignment horizontal="left"/>
    </xf>
    <xf numFmtId="46" fontId="21" fillId="0" borderId="13" xfId="146" applyNumberFormat="1" applyFont="1" applyBorder="1" applyAlignment="1">
      <alignment horizontal="center"/>
    </xf>
    <xf numFmtId="0" fontId="26" fillId="0" borderId="0" xfId="97" applyFont="1"/>
    <xf numFmtId="0" fontId="13" fillId="0" borderId="7" xfId="97" applyFont="1" applyBorder="1" applyAlignment="1">
      <alignment horizontal="center"/>
    </xf>
    <xf numFmtId="0" fontId="13" fillId="0" borderId="8" xfId="97" applyFont="1" applyBorder="1" applyAlignment="1">
      <alignment horizontal="center"/>
    </xf>
    <xf numFmtId="0" fontId="13" fillId="0" borderId="6" xfId="97" applyFont="1" applyBorder="1" applyAlignment="1">
      <alignment horizontal="center"/>
    </xf>
    <xf numFmtId="0" fontId="13" fillId="0" borderId="7" xfId="97" applyFont="1" applyFill="1" applyBorder="1" applyAlignment="1">
      <alignment horizontal="center"/>
    </xf>
    <xf numFmtId="0" fontId="13" fillId="0" borderId="8" xfId="97" applyFont="1" applyFill="1" applyBorder="1" applyAlignment="1">
      <alignment horizontal="center"/>
    </xf>
    <xf numFmtId="0" fontId="13" fillId="0" borderId="7" xfId="97" applyFont="1" applyBorder="1" applyAlignment="1">
      <alignment horizontal="center"/>
    </xf>
    <xf numFmtId="0" fontId="13" fillId="0" borderId="5" xfId="97" applyFont="1" applyBorder="1" applyAlignment="1">
      <alignment horizontal="center"/>
    </xf>
    <xf numFmtId="46" fontId="0" fillId="0" borderId="18" xfId="0" applyNumberFormat="1" applyFont="1" applyBorder="1" applyAlignment="1">
      <alignment horizontal="center"/>
    </xf>
    <xf numFmtId="46" fontId="0" fillId="0" borderId="13" xfId="0" applyNumberFormat="1" applyBorder="1" applyAlignment="1">
      <alignment horizontal="center"/>
    </xf>
    <xf numFmtId="46" fontId="1" fillId="0" borderId="13" xfId="150" applyNumberFormat="1" applyBorder="1" applyAlignment="1">
      <alignment horizontal="center"/>
    </xf>
    <xf numFmtId="10" fontId="1" fillId="0" borderId="13" xfId="99" applyNumberFormat="1" applyFont="1" applyBorder="1" applyAlignment="1">
      <alignment horizontal="center"/>
    </xf>
    <xf numFmtId="10" fontId="1" fillId="0" borderId="9" xfId="99" applyNumberFormat="1" applyFont="1" applyBorder="1" applyAlignment="1">
      <alignment horizontal="center"/>
    </xf>
    <xf numFmtId="46" fontId="1" fillId="0" borderId="13" xfId="150" applyNumberFormat="1" applyBorder="1"/>
    <xf numFmtId="10" fontId="1" fillId="0" borderId="9" xfId="99" applyNumberFormat="1" applyFont="1" applyBorder="1"/>
    <xf numFmtId="46" fontId="21" fillId="0" borderId="13" xfId="150" applyNumberFormat="1" applyFont="1" applyBorder="1" applyAlignment="1">
      <alignment horizontal="center"/>
    </xf>
    <xf numFmtId="46" fontId="1" fillId="0" borderId="8" xfId="150" applyNumberFormat="1" applyBorder="1" applyAlignment="1">
      <alignment horizontal="center"/>
    </xf>
    <xf numFmtId="0" fontId="13" fillId="0" borderId="7" xfId="97" applyFont="1" applyBorder="1" applyAlignment="1">
      <alignment horizontal="center"/>
    </xf>
    <xf numFmtId="0" fontId="13" fillId="0" borderId="6" xfId="97" applyFont="1" applyBorder="1" applyAlignment="1">
      <alignment horizontal="center"/>
    </xf>
    <xf numFmtId="46" fontId="20" fillId="0" borderId="13" xfId="98" applyNumberFormat="1" applyFill="1" applyBorder="1" applyAlignment="1">
      <alignment horizontal="center"/>
    </xf>
    <xf numFmtId="0" fontId="14" fillId="0" borderId="10" xfId="97" applyFont="1" applyFill="1" applyBorder="1" applyAlignment="1">
      <alignment horizontal="left" vertical="top" wrapText="1"/>
    </xf>
    <xf numFmtId="0" fontId="14" fillId="0" borderId="11" xfId="97" applyFont="1" applyFill="1" applyBorder="1" applyAlignment="1">
      <alignment horizontal="left" vertical="top" wrapText="1"/>
    </xf>
    <xf numFmtId="0" fontId="14" fillId="0" borderId="12" xfId="97" applyFont="1" applyFill="1" applyBorder="1" applyAlignment="1">
      <alignment horizontal="left" vertical="top" wrapText="1"/>
    </xf>
    <xf numFmtId="0" fontId="13" fillId="0" borderId="1" xfId="97" applyFont="1" applyFill="1" applyBorder="1" applyAlignment="1">
      <alignment horizontal="center"/>
    </xf>
    <xf numFmtId="0" fontId="13" fillId="0" borderId="2" xfId="97" applyFont="1" applyFill="1" applyBorder="1" applyAlignment="1">
      <alignment horizontal="center"/>
    </xf>
    <xf numFmtId="0" fontId="13" fillId="0" borderId="3" xfId="97" applyFont="1" applyFill="1" applyBorder="1" applyAlignment="1">
      <alignment horizontal="center"/>
    </xf>
    <xf numFmtId="0" fontId="13" fillId="0" borderId="4" xfId="97" applyFont="1" applyFill="1" applyBorder="1" applyAlignment="1">
      <alignment horizontal="center"/>
    </xf>
    <xf numFmtId="0" fontId="13" fillId="0" borderId="5" xfId="97" applyFont="1" applyFill="1" applyBorder="1" applyAlignment="1">
      <alignment horizontal="center"/>
    </xf>
    <xf numFmtId="0" fontId="13" fillId="0" borderId="6" xfId="97" applyFont="1" applyFill="1" applyBorder="1" applyAlignment="1">
      <alignment horizontal="center"/>
    </xf>
    <xf numFmtId="0" fontId="13" fillId="0" borderId="7" xfId="97" applyFont="1" applyFill="1" applyBorder="1" applyAlignment="1">
      <alignment horizontal="center"/>
    </xf>
    <xf numFmtId="0" fontId="13" fillId="0" borderId="8" xfId="97" applyFont="1" applyFill="1" applyBorder="1" applyAlignment="1">
      <alignment horizontal="center"/>
    </xf>
    <xf numFmtId="0" fontId="14" fillId="0" borderId="10" xfId="97" applyFill="1" applyBorder="1" applyAlignment="1">
      <alignment horizontal="left" vertical="top" wrapText="1"/>
    </xf>
    <xf numFmtId="0" fontId="14" fillId="0" borderId="11" xfId="97" applyFill="1" applyBorder="1" applyAlignment="1">
      <alignment horizontal="left" vertical="top" wrapText="1"/>
    </xf>
    <xf numFmtId="0" fontId="14" fillId="0" borderId="12" xfId="97" applyFill="1" applyBorder="1" applyAlignment="1">
      <alignment horizontal="left" vertical="top" wrapText="1"/>
    </xf>
    <xf numFmtId="0" fontId="13" fillId="0" borderId="1" xfId="97" applyFont="1" applyBorder="1" applyAlignment="1">
      <alignment horizontal="center"/>
    </xf>
    <xf numFmtId="0" fontId="13" fillId="0" borderId="2" xfId="97" applyFont="1" applyBorder="1" applyAlignment="1">
      <alignment horizontal="center"/>
    </xf>
    <xf numFmtId="0" fontId="13" fillId="0" borderId="3" xfId="97" applyFont="1" applyBorder="1" applyAlignment="1">
      <alignment horizontal="center"/>
    </xf>
    <xf numFmtId="0" fontId="14" fillId="0" borderId="10" xfId="97" applyFont="1" applyBorder="1" applyAlignment="1">
      <alignment horizontal="left" vertical="top" wrapText="1"/>
    </xf>
    <xf numFmtId="0" fontId="14" fillId="0" borderId="11" xfId="97" applyFont="1" applyBorder="1" applyAlignment="1">
      <alignment horizontal="left" vertical="top" wrapText="1"/>
    </xf>
    <xf numFmtId="0" fontId="14" fillId="0" borderId="12" xfId="97" applyFont="1" applyBorder="1" applyAlignment="1">
      <alignment horizontal="left" vertical="top" wrapText="1"/>
    </xf>
    <xf numFmtId="0" fontId="13" fillId="0" borderId="7" xfId="97" applyFont="1" applyBorder="1" applyAlignment="1">
      <alignment horizontal="center"/>
    </xf>
    <xf numFmtId="0" fontId="13" fillId="0" borderId="5" xfId="97" applyFont="1" applyBorder="1" applyAlignment="1">
      <alignment horizontal="center"/>
    </xf>
    <xf numFmtId="0" fontId="13" fillId="0" borderId="8" xfId="97" applyFont="1" applyBorder="1" applyAlignment="1">
      <alignment horizontal="center"/>
    </xf>
    <xf numFmtId="0" fontId="13" fillId="0" borderId="6" xfId="97" applyFont="1" applyBorder="1" applyAlignment="1">
      <alignment horizontal="center"/>
    </xf>
    <xf numFmtId="0" fontId="14" fillId="0" borderId="10" xfId="97" applyFill="1" applyBorder="1" applyAlignment="1">
      <alignment horizontal="left" vertical="top"/>
    </xf>
    <xf numFmtId="0" fontId="14" fillId="0" borderId="11" xfId="97" applyFill="1" applyBorder="1" applyAlignment="1">
      <alignment horizontal="left" vertical="top"/>
    </xf>
    <xf numFmtId="0" fontId="14" fillId="0" borderId="12" xfId="97" applyFill="1" applyBorder="1" applyAlignment="1">
      <alignment horizontal="left" vertical="top"/>
    </xf>
    <xf numFmtId="0" fontId="14" fillId="0" borderId="11" xfId="97" applyBorder="1" applyAlignment="1">
      <alignment horizontal="left" vertical="top" wrapText="1"/>
    </xf>
    <xf numFmtId="0" fontId="14" fillId="0" borderId="12" xfId="97" applyBorder="1" applyAlignment="1">
      <alignment horizontal="left" vertical="top" wrapText="1"/>
    </xf>
    <xf numFmtId="0" fontId="13" fillId="0" borderId="4" xfId="97" applyFont="1" applyBorder="1" applyAlignment="1">
      <alignment horizontal="center"/>
    </xf>
    <xf numFmtId="0" fontId="19" fillId="0" borderId="7" xfId="97" applyFont="1" applyBorder="1" applyAlignment="1">
      <alignment horizontal="center"/>
    </xf>
    <xf numFmtId="0" fontId="19" fillId="0" borderId="5" xfId="97" applyFont="1" applyBorder="1" applyAlignment="1">
      <alignment horizontal="center"/>
    </xf>
    <xf numFmtId="0" fontId="19" fillId="0" borderId="8" xfId="97" applyFont="1" applyBorder="1" applyAlignment="1">
      <alignment horizontal="center"/>
    </xf>
    <xf numFmtId="0" fontId="23" fillId="0" borderId="10" xfId="97" applyFont="1" applyBorder="1" applyAlignment="1">
      <alignment horizontal="left" vertical="top" wrapText="1"/>
    </xf>
    <xf numFmtId="0" fontId="23" fillId="0" borderId="11" xfId="97" applyFont="1" applyBorder="1" applyAlignment="1">
      <alignment horizontal="left" vertical="top" wrapText="1"/>
    </xf>
    <xf numFmtId="0" fontId="23" fillId="0" borderId="12" xfId="97" applyFont="1" applyBorder="1" applyAlignment="1">
      <alignment horizontal="left" vertical="top" wrapText="1"/>
    </xf>
    <xf numFmtId="0" fontId="0" fillId="0" borderId="10" xfId="97" applyFont="1" applyBorder="1" applyAlignment="1">
      <alignment horizontal="left" vertical="top" wrapText="1"/>
    </xf>
    <xf numFmtId="0" fontId="13" fillId="0" borderId="1" xfId="97" applyFont="1" applyFill="1" applyBorder="1" applyAlignment="1">
      <alignment horizontal="center" vertical="center" wrapText="1"/>
    </xf>
    <xf numFmtId="0" fontId="13" fillId="0" borderId="2" xfId="97" applyFont="1" applyFill="1" applyBorder="1" applyAlignment="1">
      <alignment horizontal="center" vertical="center" wrapText="1"/>
    </xf>
    <xf numFmtId="0" fontId="13" fillId="0" borderId="3" xfId="97" applyFont="1" applyFill="1" applyBorder="1" applyAlignment="1">
      <alignment horizontal="center" vertical="center" wrapText="1"/>
    </xf>
    <xf numFmtId="0" fontId="13" fillId="0" borderId="1" xfId="97" applyFont="1" applyFill="1" applyBorder="1" applyAlignment="1">
      <alignment horizontal="center" wrapText="1"/>
    </xf>
    <xf numFmtId="0" fontId="13" fillId="0" borderId="2" xfId="97" applyFont="1" applyFill="1" applyBorder="1" applyAlignment="1">
      <alignment horizontal="center" wrapText="1"/>
    </xf>
    <xf numFmtId="0" fontId="13" fillId="0" borderId="3" xfId="97" applyFont="1" applyFill="1" applyBorder="1" applyAlignment="1">
      <alignment horizontal="center" wrapText="1"/>
    </xf>
    <xf numFmtId="0" fontId="13" fillId="0" borderId="2" xfId="97" applyFont="1" applyFill="1" applyBorder="1" applyAlignment="1">
      <alignment horizontal="center" vertical="center"/>
    </xf>
    <xf numFmtId="0" fontId="13" fillId="0" borderId="3" xfId="97" applyFont="1" applyFill="1" applyBorder="1" applyAlignment="1">
      <alignment horizontal="center" vertical="center"/>
    </xf>
  </cellXfs>
  <cellStyles count="151">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114" builtinId="8" hidden="1"/>
    <cellStyle name="Collegamento ipertestuale" xfId="116" builtinId="8" hidden="1"/>
    <cellStyle name="Collegamento ipertestuale" xfId="118" builtinId="8" hidden="1"/>
    <cellStyle name="Collegamento ipertestuale" xfId="120" builtinId="8" hidden="1"/>
    <cellStyle name="Collegamento ipertestuale" xfId="122" builtinId="8" hidden="1"/>
    <cellStyle name="Collegamento ipertestuale" xfId="124" builtinId="8" hidden="1"/>
    <cellStyle name="Collegamento ipertestuale" xfId="126" builtinId="8" hidden="1"/>
    <cellStyle name="Collegamento ipertestuale" xfId="128"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115" builtinId="9" hidden="1"/>
    <cellStyle name="Collegamento ipertestuale visitato" xfId="117" builtinId="9" hidden="1"/>
    <cellStyle name="Collegamento ipertestuale visitato" xfId="119" builtinId="9" hidden="1"/>
    <cellStyle name="Collegamento ipertestuale visitato" xfId="121" builtinId="9" hidden="1"/>
    <cellStyle name="Collegamento ipertestuale visitato" xfId="123" builtinId="9" hidden="1"/>
    <cellStyle name="Collegamento ipertestuale visitato" xfId="125" builtinId="9" hidden="1"/>
    <cellStyle name="Collegamento ipertestuale visitato" xfId="127" builtinId="9" hidden="1"/>
    <cellStyle name="Collegamento ipertestuale visitato" xfId="129" builtinId="9" hidden="1"/>
    <cellStyle name="Normale" xfId="0" builtinId="0"/>
    <cellStyle name="Normale 10" xfId="148"/>
    <cellStyle name="Normale 2" xfId="100"/>
    <cellStyle name="Normale 2 2" xfId="97"/>
    <cellStyle name="Normale 2 2 2" xfId="132"/>
    <cellStyle name="Normale 2 2 3" xfId="140"/>
    <cellStyle name="Normale 2 3" xfId="149"/>
    <cellStyle name="Normale 3" xfId="98"/>
    <cellStyle name="Normale 3 10" xfId="144"/>
    <cellStyle name="Normale 3 10 2" xfId="147"/>
    <cellStyle name="Normale 3 10 3" xfId="150"/>
    <cellStyle name="Normale 3 11" xfId="145"/>
    <cellStyle name="Normale 3 12" xfId="146"/>
    <cellStyle name="Normale 3 2" xfId="130"/>
    <cellStyle name="Normale 3 3" xfId="131"/>
    <cellStyle name="Normale 3 4" xfId="133"/>
    <cellStyle name="Normale 3 5" xfId="135"/>
    <cellStyle name="Normale 3 6" xfId="136"/>
    <cellStyle name="Normale 3 7" xfId="137"/>
    <cellStyle name="Normale 3 7 2" xfId="143"/>
    <cellStyle name="Normale 3 8" xfId="138"/>
    <cellStyle name="Normale 3 9" xfId="141"/>
    <cellStyle name="Normale 4" xfId="101"/>
    <cellStyle name="Normale 4 2" xfId="102"/>
    <cellStyle name="Normale 4 2 2" xfId="103"/>
    <cellStyle name="Normale 4 3" xfId="104"/>
    <cellStyle name="Normale 4 4" xfId="139"/>
    <cellStyle name="Normale 5" xfId="105"/>
    <cellStyle name="Normale 5 2" xfId="106"/>
    <cellStyle name="Normale 6" xfId="107"/>
    <cellStyle name="Normale 6 2" xfId="108"/>
    <cellStyle name="Normale 7" xfId="109"/>
    <cellStyle name="Normale 7 2" xfId="110"/>
    <cellStyle name="Normale 8" xfId="111"/>
    <cellStyle name="Normale 9" xfId="112"/>
    <cellStyle name="Percentuale 2" xfId="99"/>
    <cellStyle name="Percentuale 2 2" xfId="134"/>
    <cellStyle name="Percentuale 2 3" xfId="142"/>
    <cellStyle name="Percentuale 3" xfId="11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ster_gennaio_formule_Tab_A1_A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ster_gennaio_formule_Tab_A16_A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A1"/>
      <sheetName val="A2"/>
      <sheetName val="A3"/>
      <sheetName val="A4"/>
      <sheetName val="A5"/>
      <sheetName val="A6"/>
      <sheetName val="A7"/>
      <sheetName val="A8"/>
      <sheetName val="A9"/>
      <sheetName val="A10"/>
      <sheetName val="A11"/>
      <sheetName val="A12"/>
      <sheetName val="A13"/>
      <sheetName val="A14"/>
      <sheetName val="A15"/>
    </sheetNames>
    <sheetDataSet>
      <sheetData sheetId="0">
        <row r="1">
          <cell r="A1" t="str">
            <v>Tipo Programma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A16"/>
      <sheetName val="A17"/>
      <sheetName val="A18"/>
      <sheetName val="A19"/>
      <sheetName val="A20"/>
      <sheetName val="A21"/>
      <sheetName val="A22"/>
      <sheetName val="A23"/>
      <sheetName val="A24"/>
    </sheetNames>
    <sheetDataSet>
      <sheetData sheetId="0">
        <row r="1">
          <cell r="A1" t="str">
            <v>Tipo Programma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zoomScaleNormal="100" zoomScaleSheetLayoutView="100" workbookViewId="0">
      <selection activeCell="E18" sqref="E18"/>
    </sheetView>
  </sheetViews>
  <sheetFormatPr defaultColWidth="8.88671875" defaultRowHeight="14.4" x14ac:dyDescent="0.3"/>
  <cols>
    <col min="1" max="1" width="6.109375" style="120" customWidth="1"/>
    <col min="2" max="2" width="42.44140625" style="120" customWidth="1"/>
    <col min="3" max="14" width="8.44140625" style="120" customWidth="1"/>
    <col min="15" max="16384" width="8.88671875" style="120"/>
  </cols>
  <sheetData>
    <row r="2" spans="2:14" ht="15" thickBot="1" x14ac:dyDescent="0.35"/>
    <row r="3" spans="2:14" x14ac:dyDescent="0.3">
      <c r="B3" s="180" t="s">
        <v>77</v>
      </c>
      <c r="C3" s="181"/>
      <c r="D3" s="181"/>
      <c r="E3" s="181"/>
      <c r="F3" s="181"/>
      <c r="G3" s="181"/>
      <c r="H3" s="182"/>
      <c r="I3" s="181"/>
      <c r="J3" s="181"/>
      <c r="K3" s="181"/>
      <c r="L3" s="181"/>
      <c r="M3" s="181"/>
      <c r="N3" s="182"/>
    </row>
    <row r="4" spans="2:14" x14ac:dyDescent="0.3">
      <c r="B4" s="183" t="s">
        <v>159</v>
      </c>
      <c r="C4" s="184"/>
      <c r="D4" s="184"/>
      <c r="E4" s="184"/>
      <c r="F4" s="184"/>
      <c r="G4" s="184"/>
      <c r="H4" s="185"/>
      <c r="I4" s="184"/>
      <c r="J4" s="184"/>
      <c r="K4" s="184"/>
      <c r="L4" s="184"/>
      <c r="M4" s="184"/>
      <c r="N4" s="185"/>
    </row>
    <row r="5" spans="2:14" x14ac:dyDescent="0.3">
      <c r="B5" s="121"/>
      <c r="C5" s="186" t="s">
        <v>0</v>
      </c>
      <c r="D5" s="184"/>
      <c r="E5" s="187"/>
      <c r="F5" s="186" t="s">
        <v>1</v>
      </c>
      <c r="G5" s="184"/>
      <c r="H5" s="187"/>
      <c r="I5" s="184" t="s">
        <v>2</v>
      </c>
      <c r="J5" s="184"/>
      <c r="K5" s="187"/>
      <c r="L5" s="186" t="s">
        <v>3</v>
      </c>
      <c r="M5" s="184"/>
      <c r="N5" s="185"/>
    </row>
    <row r="6" spans="2:14" x14ac:dyDescent="0.3">
      <c r="B6" s="1" t="s">
        <v>11</v>
      </c>
      <c r="C6" s="96" t="s">
        <v>4</v>
      </c>
      <c r="D6" s="9" t="s">
        <v>5</v>
      </c>
      <c r="E6" s="104" t="s">
        <v>5</v>
      </c>
      <c r="F6" s="96" t="s">
        <v>4</v>
      </c>
      <c r="G6" s="9" t="s">
        <v>5</v>
      </c>
      <c r="H6" s="104" t="s">
        <v>5</v>
      </c>
      <c r="I6" s="93" t="s">
        <v>4</v>
      </c>
      <c r="J6" s="9" t="s">
        <v>5</v>
      </c>
      <c r="K6" s="104" t="s">
        <v>5</v>
      </c>
      <c r="L6" s="96" t="s">
        <v>4</v>
      </c>
      <c r="M6" s="9" t="s">
        <v>5</v>
      </c>
      <c r="N6" s="94" t="s">
        <v>5</v>
      </c>
    </row>
    <row r="7" spans="2:14" x14ac:dyDescent="0.3">
      <c r="B7" s="98" t="s">
        <v>12</v>
      </c>
      <c r="C7" s="122">
        <v>5.3344907407407424E-2</v>
      </c>
      <c r="D7" s="26">
        <v>0.43460631777463465</v>
      </c>
      <c r="E7" s="26">
        <v>0.22571008814887372</v>
      </c>
      <c r="F7" s="122">
        <v>9.0046296296296298E-3</v>
      </c>
      <c r="G7" s="26">
        <v>0.40563086548488003</v>
      </c>
      <c r="H7" s="26">
        <v>0.20565688606925719</v>
      </c>
      <c r="I7" s="122">
        <v>1.0335648148148144E-2</v>
      </c>
      <c r="J7" s="26">
        <v>0.40134831460674142</v>
      </c>
      <c r="K7" s="26">
        <v>0.23580670715606011</v>
      </c>
      <c r="L7" s="27">
        <f>C7+F7+I7</f>
        <v>7.26851851851852E-2</v>
      </c>
      <c r="M7" s="26">
        <f>L7/L$25</f>
        <v>0.42582045023053988</v>
      </c>
      <c r="N7" s="28">
        <f>L7/L$36</f>
        <v>0.22436584494462317</v>
      </c>
    </row>
    <row r="8" spans="2:14" x14ac:dyDescent="0.3">
      <c r="B8" s="98" t="s">
        <v>101</v>
      </c>
      <c r="C8" s="122">
        <v>3.2523148148148147E-3</v>
      </c>
      <c r="D8" s="26">
        <v>2.6496935407826491E-2</v>
      </c>
      <c r="E8" s="26">
        <v>1.3761018609206659E-2</v>
      </c>
      <c r="F8" s="122">
        <v>7.0601851851851858E-4</v>
      </c>
      <c r="G8" s="26">
        <v>3.180396246089677E-2</v>
      </c>
      <c r="H8" s="26">
        <v>1.6124768702088291E-2</v>
      </c>
      <c r="I8" s="122">
        <v>5.5555555555555556E-4</v>
      </c>
      <c r="J8" s="26">
        <v>2.1573033707865168E-2</v>
      </c>
      <c r="K8" s="26">
        <v>1.2674940586216002E-2</v>
      </c>
      <c r="L8" s="27">
        <f t="shared" ref="L8:L24" si="0">C8+F8+I8</f>
        <v>4.5138888888888885E-3</v>
      </c>
      <c r="M8" s="26">
        <f t="shared" ref="M8:M24" si="1">L8/L$25</f>
        <v>2.6444263628966638E-2</v>
      </c>
      <c r="N8" s="28">
        <f t="shared" ref="N8:N24" si="2">L8/L$36</f>
        <v>1.3933547695605574E-2</v>
      </c>
    </row>
    <row r="9" spans="2:14" x14ac:dyDescent="0.3">
      <c r="B9" s="98" t="s">
        <v>13</v>
      </c>
      <c r="C9" s="122">
        <v>2.0185185185185191E-2</v>
      </c>
      <c r="D9" s="26">
        <v>0.16445073078736447</v>
      </c>
      <c r="E9" s="26">
        <v>8.5406464250734601E-2</v>
      </c>
      <c r="F9" s="122">
        <v>5.0231481481481481E-3</v>
      </c>
      <c r="G9" s="26">
        <v>0.2262773722627737</v>
      </c>
      <c r="H9" s="26">
        <v>0.11472376420830029</v>
      </c>
      <c r="I9" s="122">
        <v>3.7962962962962963E-3</v>
      </c>
      <c r="J9" s="26">
        <v>0.14741573033707867</v>
      </c>
      <c r="K9" s="26">
        <v>8.6612094005809354E-2</v>
      </c>
      <c r="L9" s="27">
        <f t="shared" si="0"/>
        <v>2.9004629629629637E-2</v>
      </c>
      <c r="M9" s="26">
        <f t="shared" si="1"/>
        <v>0.16992134526715494</v>
      </c>
      <c r="N9" s="28">
        <f t="shared" si="2"/>
        <v>8.9531975705609182E-2</v>
      </c>
    </row>
    <row r="10" spans="2:14" x14ac:dyDescent="0.3">
      <c r="B10" s="98" t="s">
        <v>14</v>
      </c>
      <c r="C10" s="122">
        <v>4.525462962962962E-3</v>
      </c>
      <c r="D10" s="26">
        <v>3.6869401225836852E-2</v>
      </c>
      <c r="E10" s="26">
        <v>1.9147894221351613E-2</v>
      </c>
      <c r="F10" s="122">
        <v>6.9444444444444436E-4</v>
      </c>
      <c r="G10" s="26">
        <v>3.1282586027111571E-2</v>
      </c>
      <c r="H10" s="26">
        <v>1.5860428231562248E-2</v>
      </c>
      <c r="I10" s="122">
        <v>7.0601851851851847E-4</v>
      </c>
      <c r="J10" s="26">
        <v>2.7415730337078649E-2</v>
      </c>
      <c r="K10" s="26">
        <v>1.6107736994982833E-2</v>
      </c>
      <c r="L10" s="27">
        <f t="shared" si="0"/>
        <v>5.9259259259259248E-3</v>
      </c>
      <c r="M10" s="26">
        <f t="shared" si="1"/>
        <v>3.4716571738540813E-2</v>
      </c>
      <c r="N10" s="28">
        <f t="shared" si="2"/>
        <v>1.8292247231153982E-2</v>
      </c>
    </row>
    <row r="11" spans="2:14" x14ac:dyDescent="0.3">
      <c r="B11" s="98" t="s">
        <v>15</v>
      </c>
      <c r="C11" s="122">
        <v>1.8252314814814811E-2</v>
      </c>
      <c r="D11" s="26">
        <v>0.14870344177274866</v>
      </c>
      <c r="E11" s="26">
        <v>7.722820763956903E-2</v>
      </c>
      <c r="F11" s="122">
        <v>2.4074074074074076E-3</v>
      </c>
      <c r="G11" s="26">
        <v>0.10844629822732012</v>
      </c>
      <c r="H11" s="26">
        <v>5.4982817869415807E-2</v>
      </c>
      <c r="I11" s="122">
        <v>4.6643518518518527E-3</v>
      </c>
      <c r="J11" s="26">
        <v>0.18112359550561802</v>
      </c>
      <c r="K11" s="26">
        <v>0.10641668867177187</v>
      </c>
      <c r="L11" s="27">
        <f t="shared" si="0"/>
        <v>2.5324074074074072E-2</v>
      </c>
      <c r="M11" s="26">
        <f t="shared" si="1"/>
        <v>0.14835909953892054</v>
      </c>
      <c r="N11" s="28">
        <f t="shared" si="2"/>
        <v>7.817077527688461E-2</v>
      </c>
    </row>
    <row r="12" spans="2:14" x14ac:dyDescent="0.3">
      <c r="B12" s="98" t="s">
        <v>161</v>
      </c>
      <c r="C12" s="122">
        <v>5.208333333333333E-3</v>
      </c>
      <c r="D12" s="26">
        <v>4.243281471004242E-2</v>
      </c>
      <c r="E12" s="26">
        <v>2.2037218413320271E-2</v>
      </c>
      <c r="F12" s="123">
        <v>7.0601851851851847E-4</v>
      </c>
      <c r="G12" s="26">
        <v>3.1803962460896763E-2</v>
      </c>
      <c r="H12" s="26">
        <v>1.6124768702088288E-2</v>
      </c>
      <c r="I12" s="123">
        <v>3.1250000000000001E-4</v>
      </c>
      <c r="J12" s="26">
        <v>1.2134831460674157E-2</v>
      </c>
      <c r="K12" s="26">
        <v>7.1296540797465011E-3</v>
      </c>
      <c r="L12" s="27">
        <f t="shared" si="0"/>
        <v>6.2268518518518515E-3</v>
      </c>
      <c r="M12" s="26">
        <f t="shared" si="1"/>
        <v>3.64795226471386E-2</v>
      </c>
      <c r="N12" s="28">
        <f t="shared" si="2"/>
        <v>1.9221150410861022E-2</v>
      </c>
    </row>
    <row r="13" spans="2:14" x14ac:dyDescent="0.3">
      <c r="B13" s="98" t="s">
        <v>16</v>
      </c>
      <c r="C13" s="122"/>
      <c r="D13" s="26"/>
      <c r="E13" s="26"/>
      <c r="F13" s="122"/>
      <c r="G13" s="26"/>
      <c r="H13" s="26"/>
      <c r="I13" s="122"/>
      <c r="J13" s="26"/>
      <c r="K13" s="26"/>
      <c r="L13" s="27"/>
      <c r="M13" s="26"/>
      <c r="N13" s="28"/>
    </row>
    <row r="14" spans="2:14" x14ac:dyDescent="0.3">
      <c r="B14" s="98" t="s">
        <v>148</v>
      </c>
      <c r="C14" s="122"/>
      <c r="D14" s="26"/>
      <c r="E14" s="26"/>
      <c r="F14" s="122"/>
      <c r="G14" s="26"/>
      <c r="H14" s="26"/>
      <c r="I14" s="122"/>
      <c r="J14" s="26"/>
      <c r="K14" s="26"/>
      <c r="L14" s="27"/>
      <c r="M14" s="26"/>
      <c r="N14" s="28"/>
    </row>
    <row r="15" spans="2:14" x14ac:dyDescent="0.3">
      <c r="B15" s="98" t="s">
        <v>17</v>
      </c>
      <c r="C15" s="122">
        <v>1.4583333333333334E-3</v>
      </c>
      <c r="D15" s="26">
        <v>1.188118811881188E-2</v>
      </c>
      <c r="E15" s="26">
        <v>6.1704211557296771E-3</v>
      </c>
      <c r="F15" s="122">
        <v>7.7546296296296304E-4</v>
      </c>
      <c r="G15" s="26">
        <v>3.4932221063607924E-2</v>
      </c>
      <c r="H15" s="26">
        <v>1.7710811525244514E-2</v>
      </c>
      <c r="I15" s="122">
        <v>7.6388888888888893E-4</v>
      </c>
      <c r="J15" s="26">
        <v>2.9662921348314608E-2</v>
      </c>
      <c r="K15" s="26">
        <v>1.7428043306047004E-2</v>
      </c>
      <c r="L15" s="27">
        <f t="shared" si="0"/>
        <v>2.9976851851851853E-3</v>
      </c>
      <c r="M15" s="26">
        <f t="shared" si="1"/>
        <v>1.7561703281800924E-2</v>
      </c>
      <c r="N15" s="28">
        <f t="shared" si="2"/>
        <v>9.2533047516970366E-3</v>
      </c>
    </row>
    <row r="16" spans="2:14" x14ac:dyDescent="0.3">
      <c r="B16" s="98" t="s">
        <v>18</v>
      </c>
      <c r="C16" s="122">
        <v>5.3009259259259251E-3</v>
      </c>
      <c r="D16" s="26">
        <v>4.3187175860443169E-2</v>
      </c>
      <c r="E16" s="26">
        <v>2.2428991185112629E-2</v>
      </c>
      <c r="F16" s="122">
        <v>1.3541666666666669E-3</v>
      </c>
      <c r="G16" s="26">
        <v>6.1001042752867579E-2</v>
      </c>
      <c r="H16" s="26">
        <v>3.0927835051546396E-2</v>
      </c>
      <c r="I16" s="122">
        <v>1.6898148148148148E-3</v>
      </c>
      <c r="J16" s="26">
        <v>6.5617977528089885E-2</v>
      </c>
      <c r="K16" s="26">
        <v>3.8552944283073674E-2</v>
      </c>
      <c r="L16" s="27">
        <f t="shared" si="0"/>
        <v>8.3449074074074068E-3</v>
      </c>
      <c r="M16" s="26">
        <f t="shared" si="1"/>
        <v>4.8887984811499863E-2</v>
      </c>
      <c r="N16" s="28">
        <f t="shared" si="2"/>
        <v>2.5759199714183639E-2</v>
      </c>
    </row>
    <row r="17" spans="2:14" x14ac:dyDescent="0.3">
      <c r="B17" s="98" t="s">
        <v>19</v>
      </c>
      <c r="C17" s="122"/>
      <c r="D17" s="26"/>
      <c r="E17" s="26"/>
      <c r="F17" s="122"/>
      <c r="G17" s="26"/>
      <c r="H17" s="26"/>
      <c r="I17" s="122"/>
      <c r="J17" s="26"/>
      <c r="K17" s="26"/>
      <c r="L17" s="27"/>
      <c r="M17" s="26"/>
      <c r="N17" s="28"/>
    </row>
    <row r="18" spans="2:14" x14ac:dyDescent="0.3">
      <c r="B18" s="98" t="s">
        <v>20</v>
      </c>
      <c r="C18" s="122"/>
      <c r="D18" s="26"/>
      <c r="E18" s="26"/>
      <c r="F18" s="122"/>
      <c r="G18" s="26"/>
      <c r="H18" s="26"/>
      <c r="I18" s="122"/>
      <c r="J18" s="26"/>
      <c r="K18" s="26"/>
      <c r="L18" s="27"/>
      <c r="M18" s="26"/>
      <c r="N18" s="28"/>
    </row>
    <row r="19" spans="2:14" x14ac:dyDescent="0.3">
      <c r="B19" s="98" t="s">
        <v>21</v>
      </c>
      <c r="C19" s="122"/>
      <c r="D19" s="26"/>
      <c r="E19" s="26"/>
      <c r="F19" s="122"/>
      <c r="G19" s="26"/>
      <c r="H19" s="26"/>
      <c r="I19" s="122"/>
      <c r="J19" s="26"/>
      <c r="K19" s="26"/>
      <c r="L19" s="27"/>
      <c r="M19" s="26"/>
      <c r="N19" s="28"/>
    </row>
    <row r="20" spans="2:14" x14ac:dyDescent="0.3">
      <c r="B20" s="98" t="s">
        <v>102</v>
      </c>
      <c r="C20" s="122"/>
      <c r="D20" s="55"/>
      <c r="E20" s="55"/>
      <c r="F20" s="122"/>
      <c r="G20" s="55"/>
      <c r="H20" s="55"/>
      <c r="I20" s="122"/>
      <c r="J20" s="55"/>
      <c r="K20" s="55"/>
      <c r="L20" s="27"/>
      <c r="M20" s="26"/>
      <c r="N20" s="28"/>
    </row>
    <row r="21" spans="2:14" x14ac:dyDescent="0.3">
      <c r="B21" s="98" t="s">
        <v>103</v>
      </c>
      <c r="C21" s="122"/>
      <c r="D21" s="55"/>
      <c r="E21" s="55"/>
      <c r="F21" s="122"/>
      <c r="G21" s="55"/>
      <c r="H21" s="55"/>
      <c r="I21" s="122"/>
      <c r="J21" s="55"/>
      <c r="K21" s="55"/>
      <c r="L21" s="27"/>
      <c r="M21" s="26"/>
      <c r="N21" s="28"/>
    </row>
    <row r="22" spans="2:14" x14ac:dyDescent="0.3">
      <c r="B22" s="98" t="s">
        <v>22</v>
      </c>
      <c r="C22" s="122"/>
      <c r="D22" s="26"/>
      <c r="E22" s="26"/>
      <c r="F22" s="122"/>
      <c r="G22" s="26"/>
      <c r="H22" s="26"/>
      <c r="I22" s="122"/>
      <c r="J22" s="26"/>
      <c r="K22" s="26"/>
      <c r="L22" s="27"/>
      <c r="M22" s="26"/>
      <c r="N22" s="28"/>
    </row>
    <row r="23" spans="2:14" x14ac:dyDescent="0.3">
      <c r="B23" s="98" t="s">
        <v>23</v>
      </c>
      <c r="C23" s="122">
        <v>4.5138888888888892E-4</v>
      </c>
      <c r="D23" s="26">
        <v>3.6775106082036772E-3</v>
      </c>
      <c r="E23" s="26">
        <v>1.9098922624877571E-3</v>
      </c>
      <c r="F23" s="122"/>
      <c r="G23" s="26"/>
      <c r="H23" s="26"/>
      <c r="I23" s="122"/>
      <c r="J23" s="26"/>
      <c r="K23" s="26"/>
      <c r="L23" s="27">
        <f t="shared" si="0"/>
        <v>4.5138888888888892E-4</v>
      </c>
      <c r="M23" s="26">
        <f t="shared" si="1"/>
        <v>2.6444263628966646E-3</v>
      </c>
      <c r="N23" s="28">
        <f t="shared" si="2"/>
        <v>1.3933547695605577E-3</v>
      </c>
    </row>
    <row r="24" spans="2:14" x14ac:dyDescent="0.3">
      <c r="B24" s="98" t="s">
        <v>24</v>
      </c>
      <c r="C24" s="122">
        <v>1.0763888888888892E-2</v>
      </c>
      <c r="D24" s="26">
        <v>8.7694483734087711E-2</v>
      </c>
      <c r="E24" s="26">
        <v>4.554358472086191E-2</v>
      </c>
      <c r="F24" s="122">
        <v>1.5277777777777776E-3</v>
      </c>
      <c r="G24" s="26">
        <v>6.8821689259645449E-2</v>
      </c>
      <c r="H24" s="26">
        <v>3.4892942109436949E-2</v>
      </c>
      <c r="I24" s="122">
        <v>2.9282407407407408E-3</v>
      </c>
      <c r="J24" s="26">
        <v>0.11370786516853933</v>
      </c>
      <c r="K24" s="26">
        <v>6.6807499339846851E-2</v>
      </c>
      <c r="L24" s="27">
        <f t="shared" si="0"/>
        <v>1.5219907407407411E-2</v>
      </c>
      <c r="M24" s="26">
        <f t="shared" si="1"/>
        <v>8.916463249254139E-2</v>
      </c>
      <c r="N24" s="28">
        <f t="shared" si="2"/>
        <v>4.6981064665952144E-2</v>
      </c>
    </row>
    <row r="25" spans="2:14" x14ac:dyDescent="0.3">
      <c r="B25" s="102" t="s">
        <v>3</v>
      </c>
      <c r="C25" s="59">
        <v>0.12274305555555558</v>
      </c>
      <c r="D25" s="31">
        <v>1</v>
      </c>
      <c r="E25" s="32">
        <v>0.51934378060724784</v>
      </c>
      <c r="F25" s="30">
        <v>2.2199074074074076E-2</v>
      </c>
      <c r="G25" s="31">
        <v>0.99999999999999989</v>
      </c>
      <c r="H25" s="32">
        <v>0.50700502246893997</v>
      </c>
      <c r="I25" s="30">
        <v>2.5752314814814815E-2</v>
      </c>
      <c r="J25" s="31">
        <v>0.99999999999999989</v>
      </c>
      <c r="K25" s="32">
        <v>0.58753630842355431</v>
      </c>
      <c r="L25" s="30">
        <f>SUM(L7:L$24)</f>
        <v>0.17069444444444443</v>
      </c>
      <c r="M25" s="31">
        <f>SUM(M7:M24)</f>
        <v>1.0000000000000004</v>
      </c>
      <c r="N25" s="33">
        <f>SUM(N7:N24)</f>
        <v>0.52690246516613093</v>
      </c>
    </row>
    <row r="26" spans="2:14" x14ac:dyDescent="0.3">
      <c r="B26" s="124"/>
      <c r="C26" s="125"/>
      <c r="D26" s="125"/>
      <c r="E26" s="125"/>
      <c r="F26" s="125"/>
      <c r="G26" s="125"/>
      <c r="H26" s="125"/>
      <c r="I26" s="125"/>
      <c r="J26" s="125"/>
      <c r="K26" s="125"/>
      <c r="L26" s="125"/>
      <c r="M26" s="125"/>
      <c r="N26" s="126"/>
    </row>
    <row r="27" spans="2:14" x14ac:dyDescent="0.3">
      <c r="B27" s="1" t="s">
        <v>25</v>
      </c>
      <c r="C27" s="9" t="s">
        <v>4</v>
      </c>
      <c r="D27" s="4" t="s">
        <v>5</v>
      </c>
      <c r="E27" s="4" t="s">
        <v>5</v>
      </c>
      <c r="F27" s="9" t="s">
        <v>4</v>
      </c>
      <c r="G27" s="91" t="s">
        <v>5</v>
      </c>
      <c r="H27" s="91" t="s">
        <v>5</v>
      </c>
      <c r="I27" s="9" t="s">
        <v>4</v>
      </c>
      <c r="J27" s="91" t="s">
        <v>5</v>
      </c>
      <c r="K27" s="91" t="s">
        <v>5</v>
      </c>
      <c r="L27" s="174" t="s">
        <v>4</v>
      </c>
      <c r="M27" s="4" t="s">
        <v>5</v>
      </c>
      <c r="N27" s="175" t="s">
        <v>5</v>
      </c>
    </row>
    <row r="28" spans="2:14" x14ac:dyDescent="0.3">
      <c r="B28" s="98" t="s">
        <v>26</v>
      </c>
      <c r="C28" s="122">
        <v>2.2905092592592585E-2</v>
      </c>
      <c r="D28" s="27"/>
      <c r="E28" s="26">
        <v>9.691478942213512E-2</v>
      </c>
      <c r="F28" s="122">
        <v>4.3287037037037035E-3</v>
      </c>
      <c r="G28" s="27"/>
      <c r="H28" s="26">
        <v>9.8863335976738034E-2</v>
      </c>
      <c r="I28" s="122">
        <v>3.7962962962962963E-3</v>
      </c>
      <c r="J28" s="27"/>
      <c r="K28" s="26">
        <v>8.6612094005809354E-2</v>
      </c>
      <c r="L28" s="27">
        <f t="shared" ref="L28:L33" si="3">C28+F28+I28</f>
        <v>3.1030092592592585E-2</v>
      </c>
      <c r="M28" s="26"/>
      <c r="N28" s="28">
        <f t="shared" ref="N28:N33" si="4">L28/L$36</f>
        <v>9.5784208645944974E-2</v>
      </c>
    </row>
    <row r="29" spans="2:14" x14ac:dyDescent="0.3">
      <c r="B29" s="98" t="s">
        <v>27</v>
      </c>
      <c r="C29" s="122">
        <v>1.9675925925925924E-3</v>
      </c>
      <c r="D29" s="27"/>
      <c r="E29" s="26">
        <v>8.3251714005876578E-3</v>
      </c>
      <c r="F29" s="122">
        <v>3.4722222222222222E-5</v>
      </c>
      <c r="G29" s="27"/>
      <c r="H29" s="26">
        <v>7.9302141157811261E-4</v>
      </c>
      <c r="I29" s="122">
        <v>3.4722222222222222E-5</v>
      </c>
      <c r="J29" s="27"/>
      <c r="K29" s="26">
        <v>7.9218378663850012E-4</v>
      </c>
      <c r="L29" s="27">
        <f t="shared" si="3"/>
        <v>2.0370370370370364E-3</v>
      </c>
      <c r="M29" s="26"/>
      <c r="N29" s="28">
        <f t="shared" si="4"/>
        <v>6.287959985709181E-3</v>
      </c>
    </row>
    <row r="30" spans="2:14" x14ac:dyDescent="0.3">
      <c r="B30" s="98" t="s">
        <v>28</v>
      </c>
      <c r="C30" s="122">
        <v>7.4999999999999997E-3</v>
      </c>
      <c r="D30" s="27"/>
      <c r="E30" s="26">
        <v>3.1733594515181193E-2</v>
      </c>
      <c r="F30" s="122">
        <v>4.7453703703703698E-4</v>
      </c>
      <c r="G30" s="27"/>
      <c r="H30" s="26">
        <v>1.0837959291567537E-2</v>
      </c>
      <c r="I30" s="122">
        <v>4.8611111111111115E-4</v>
      </c>
      <c r="J30" s="27"/>
      <c r="K30" s="26">
        <v>1.1090573012939003E-2</v>
      </c>
      <c r="L30" s="27">
        <f t="shared" si="3"/>
        <v>8.4606481481481477E-3</v>
      </c>
      <c r="M30" s="26"/>
      <c r="N30" s="28">
        <f t="shared" si="4"/>
        <v>2.6116470167917114E-2</v>
      </c>
    </row>
    <row r="31" spans="2:14" x14ac:dyDescent="0.3">
      <c r="B31" s="98" t="s">
        <v>29</v>
      </c>
      <c r="C31" s="122">
        <v>4.1041666666666692E-2</v>
      </c>
      <c r="D31" s="27"/>
      <c r="E31" s="26">
        <v>0.17365328109696385</v>
      </c>
      <c r="F31" s="122">
        <v>8.854166666666663E-3</v>
      </c>
      <c r="G31" s="27"/>
      <c r="H31" s="26">
        <v>0.20222045995241861</v>
      </c>
      <c r="I31" s="122">
        <v>6.469907407407406E-3</v>
      </c>
      <c r="J31" s="27"/>
      <c r="K31" s="26">
        <v>0.14761024557697383</v>
      </c>
      <c r="L31" s="27">
        <f t="shared" si="3"/>
        <v>5.6365740740740758E-2</v>
      </c>
      <c r="M31" s="26"/>
      <c r="N31" s="28">
        <f t="shared" si="4"/>
        <v>0.17399071096820301</v>
      </c>
    </row>
    <row r="32" spans="2:14" x14ac:dyDescent="0.3">
      <c r="B32" s="98" t="s">
        <v>30</v>
      </c>
      <c r="C32" s="122">
        <v>3.9722222222222214E-2</v>
      </c>
      <c r="D32" s="27"/>
      <c r="E32" s="26">
        <v>0.16807051909892259</v>
      </c>
      <c r="F32" s="122">
        <v>7.5810185185185199E-3</v>
      </c>
      <c r="G32" s="27"/>
      <c r="H32" s="26">
        <v>0.17314300819455461</v>
      </c>
      <c r="I32" s="122">
        <v>6.8402777777777767E-3</v>
      </c>
      <c r="J32" s="27"/>
      <c r="K32" s="26">
        <v>0.1560602059677845</v>
      </c>
      <c r="L32" s="27">
        <f t="shared" si="3"/>
        <v>5.4143518518518514E-2</v>
      </c>
      <c r="M32" s="26"/>
      <c r="N32" s="28">
        <f t="shared" si="4"/>
        <v>0.16713111825652019</v>
      </c>
    </row>
    <row r="33" spans="2:14" x14ac:dyDescent="0.3">
      <c r="B33" s="98" t="s">
        <v>31</v>
      </c>
      <c r="C33" s="122">
        <v>4.6296296296296293E-4</v>
      </c>
      <c r="D33" s="27"/>
      <c r="E33" s="26">
        <v>1.9588638589618018E-3</v>
      </c>
      <c r="F33" s="122">
        <v>3.1250000000000001E-4</v>
      </c>
      <c r="G33" s="27"/>
      <c r="H33" s="26">
        <v>7.1371927042030133E-3</v>
      </c>
      <c r="I33" s="122">
        <v>4.5138888888888892E-4</v>
      </c>
      <c r="J33" s="27"/>
      <c r="K33" s="26">
        <v>1.0298389226300502E-2</v>
      </c>
      <c r="L33" s="27">
        <f t="shared" si="3"/>
        <v>1.2268518518518518E-3</v>
      </c>
      <c r="M33" s="26"/>
      <c r="N33" s="28">
        <f t="shared" si="4"/>
        <v>3.7870668095748485E-3</v>
      </c>
    </row>
    <row r="34" spans="2:14" x14ac:dyDescent="0.3">
      <c r="B34" s="102" t="s">
        <v>3</v>
      </c>
      <c r="C34" s="17">
        <v>0.11359953703703704</v>
      </c>
      <c r="D34" s="34"/>
      <c r="E34" s="31">
        <v>0.48065621939275216</v>
      </c>
      <c r="F34" s="34">
        <v>2.1585648148148145E-2</v>
      </c>
      <c r="G34" s="34"/>
      <c r="H34" s="31">
        <v>0.49299497753105992</v>
      </c>
      <c r="I34" s="34">
        <v>1.8078703703703701E-2</v>
      </c>
      <c r="J34" s="34"/>
      <c r="K34" s="31">
        <v>0.41246369157644569</v>
      </c>
      <c r="L34" s="34">
        <f>SUM(L28:L33)</f>
        <v>0.15326388888888887</v>
      </c>
      <c r="M34" s="34"/>
      <c r="N34" s="33">
        <f>SUM(N28:N33)</f>
        <v>0.47309753483386929</v>
      </c>
    </row>
    <row r="35" spans="2:14" x14ac:dyDescent="0.3">
      <c r="B35" s="127"/>
      <c r="C35" s="128"/>
      <c r="D35" s="128"/>
      <c r="E35" s="128"/>
      <c r="F35" s="128"/>
      <c r="G35" s="128"/>
      <c r="H35" s="128"/>
      <c r="I35" s="128"/>
      <c r="J35" s="128"/>
      <c r="K35" s="128"/>
      <c r="L35" s="128"/>
      <c r="M35" s="128"/>
      <c r="N35" s="129"/>
    </row>
    <row r="36" spans="2:14" x14ac:dyDescent="0.3">
      <c r="B36" s="102" t="s">
        <v>6</v>
      </c>
      <c r="C36" s="17">
        <v>0.2363425925925926</v>
      </c>
      <c r="D36" s="36"/>
      <c r="E36" s="31">
        <v>1</v>
      </c>
      <c r="F36" s="34">
        <v>4.3784722222222225E-2</v>
      </c>
      <c r="G36" s="36"/>
      <c r="H36" s="31">
        <v>0.99999999999999989</v>
      </c>
      <c r="I36" s="34">
        <v>4.3831018518518519E-2</v>
      </c>
      <c r="J36" s="36"/>
      <c r="K36" s="31">
        <v>1</v>
      </c>
      <c r="L36" s="34">
        <f>L25+L34</f>
        <v>0.32395833333333329</v>
      </c>
      <c r="M36" s="36"/>
      <c r="N36" s="35">
        <f>N25+N34</f>
        <v>1.0000000000000002</v>
      </c>
    </row>
    <row r="37" spans="2:14" ht="66" customHeight="1" thickBot="1" x14ac:dyDescent="0.35">
      <c r="B37" s="177" t="s">
        <v>78</v>
      </c>
      <c r="C37" s="178"/>
      <c r="D37" s="178"/>
      <c r="E37" s="178"/>
      <c r="F37" s="178"/>
      <c r="G37" s="178"/>
      <c r="H37" s="179"/>
      <c r="I37" s="178"/>
      <c r="J37" s="178"/>
      <c r="K37" s="178"/>
      <c r="L37" s="178"/>
      <c r="M37" s="178"/>
      <c r="N37" s="179"/>
    </row>
  </sheetData>
  <mergeCells count="7">
    <mergeCell ref="B37:N37"/>
    <mergeCell ref="B3:N3"/>
    <mergeCell ref="B4:N4"/>
    <mergeCell ref="C5:E5"/>
    <mergeCell ref="F5:H5"/>
    <mergeCell ref="I5:K5"/>
    <mergeCell ref="L5:N5"/>
  </mergeCells>
  <printOptions horizontalCentered="1" verticalCentered="1"/>
  <pageMargins left="0.70866141732283472" right="0.70866141732283472" top="0.74803149606299213" bottom="0.74803149606299213" header="0.31496062992125984" footer="0.31496062992125984"/>
  <pageSetup paperSize="9" scale="81" orientation="landscape" r:id="rId1"/>
  <colBreaks count="1" manualBreakCount="1">
    <brk id="1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88671875" style="92" customWidth="1"/>
    <col min="7" max="7" width="10.88671875" style="2" customWidth="1"/>
    <col min="8" max="8" width="10.88671875" style="92" customWidth="1"/>
    <col min="9" max="11" width="10.88671875" style="2" customWidth="1"/>
    <col min="12" max="16384" width="8.88671875" style="2"/>
  </cols>
  <sheetData>
    <row r="2" spans="2:11" ht="15" thickBot="1" x14ac:dyDescent="0.35"/>
    <row r="3" spans="2:11" x14ac:dyDescent="0.3">
      <c r="B3" s="180" t="s">
        <v>87</v>
      </c>
      <c r="C3" s="181"/>
      <c r="D3" s="181"/>
      <c r="E3" s="181"/>
      <c r="F3" s="181"/>
      <c r="G3" s="181"/>
      <c r="H3" s="182"/>
      <c r="I3" s="181"/>
      <c r="J3" s="181"/>
      <c r="K3" s="182"/>
    </row>
    <row r="4" spans="2:11" x14ac:dyDescent="0.3">
      <c r="B4" s="183" t="s">
        <v>159</v>
      </c>
      <c r="C4" s="184"/>
      <c r="D4" s="184"/>
      <c r="E4" s="184"/>
      <c r="F4" s="184"/>
      <c r="G4" s="184"/>
      <c r="H4" s="184"/>
      <c r="I4" s="184"/>
      <c r="J4" s="184"/>
      <c r="K4" s="185"/>
    </row>
    <row r="5" spans="2:11" x14ac:dyDescent="0.3">
      <c r="B5" s="121"/>
      <c r="C5" s="186" t="s">
        <v>73</v>
      </c>
      <c r="D5" s="184"/>
      <c r="E5" s="187"/>
      <c r="F5" s="186" t="s">
        <v>74</v>
      </c>
      <c r="G5" s="184"/>
      <c r="H5" s="187"/>
      <c r="I5" s="184" t="s">
        <v>75</v>
      </c>
      <c r="J5" s="184"/>
      <c r="K5" s="185"/>
    </row>
    <row r="6" spans="2:11" x14ac:dyDescent="0.3">
      <c r="B6" s="1" t="s">
        <v>11</v>
      </c>
      <c r="C6" s="96" t="s">
        <v>4</v>
      </c>
      <c r="D6" s="9" t="s">
        <v>5</v>
      </c>
      <c r="E6" s="104" t="s">
        <v>5</v>
      </c>
      <c r="F6" s="96" t="s">
        <v>4</v>
      </c>
      <c r="G6" s="9" t="s">
        <v>5</v>
      </c>
      <c r="H6" s="104" t="s">
        <v>5</v>
      </c>
      <c r="I6" s="93" t="s">
        <v>4</v>
      </c>
      <c r="J6" s="9" t="s">
        <v>5</v>
      </c>
      <c r="K6" s="94" t="s">
        <v>5</v>
      </c>
    </row>
    <row r="7" spans="2:11" x14ac:dyDescent="0.3">
      <c r="B7" s="98" t="s">
        <v>12</v>
      </c>
      <c r="C7" s="122">
        <v>1.5972222222222207E-2</v>
      </c>
      <c r="D7" s="55">
        <v>0.41010401188707257</v>
      </c>
      <c r="E7" s="56">
        <v>0.16509151812417749</v>
      </c>
      <c r="F7" s="122">
        <v>1.2685185185185185E-2</v>
      </c>
      <c r="G7" s="55">
        <v>0.40161231220227189</v>
      </c>
      <c r="H7" s="56">
        <v>0.15423585702223469</v>
      </c>
      <c r="I7" s="122">
        <v>2.8657407407407409E-2</v>
      </c>
      <c r="J7" s="55">
        <v>0.40630127994748927</v>
      </c>
      <c r="K7" s="99">
        <v>0.16010345942450691</v>
      </c>
    </row>
    <row r="8" spans="2:11" x14ac:dyDescent="0.3">
      <c r="B8" s="98" t="s">
        <v>101</v>
      </c>
      <c r="C8" s="122"/>
      <c r="D8" s="55"/>
      <c r="E8" s="56"/>
      <c r="F8" s="122">
        <v>2.4305555555555555E-4</v>
      </c>
      <c r="G8" s="55">
        <v>7.6951264199340416E-3</v>
      </c>
      <c r="H8" s="56">
        <v>2.9552490852800444E-3</v>
      </c>
      <c r="I8" s="122">
        <v>2.4305555555555555E-4</v>
      </c>
      <c r="J8" s="55">
        <v>3.4460124712832286E-3</v>
      </c>
      <c r="K8" s="99">
        <v>1.3579049466537338E-3</v>
      </c>
    </row>
    <row r="9" spans="2:11" x14ac:dyDescent="0.3">
      <c r="B9" s="98" t="s">
        <v>13</v>
      </c>
      <c r="C9" s="122">
        <v>5.6249999999999989E-3</v>
      </c>
      <c r="D9" s="55">
        <v>0.1444279346210996</v>
      </c>
      <c r="E9" s="56">
        <v>5.8140925948079944E-2</v>
      </c>
      <c r="F9" s="122">
        <v>6.8402777777777785E-3</v>
      </c>
      <c r="G9" s="55">
        <v>0.21656284353242949</v>
      </c>
      <c r="H9" s="56">
        <v>8.3169152828595549E-2</v>
      </c>
      <c r="I9" s="122">
        <v>1.2465277777777777E-2</v>
      </c>
      <c r="J9" s="55">
        <v>0.17673121102723985</v>
      </c>
      <c r="K9" s="99">
        <v>6.9641125121241487E-2</v>
      </c>
    </row>
    <row r="10" spans="2:11" x14ac:dyDescent="0.3">
      <c r="B10" s="98" t="s">
        <v>14</v>
      </c>
      <c r="C10" s="122">
        <v>4.9768518518518521E-4</v>
      </c>
      <c r="D10" s="55">
        <v>1.2778603268945029E-2</v>
      </c>
      <c r="E10" s="56">
        <v>5.1441559995214778E-3</v>
      </c>
      <c r="F10" s="122">
        <v>4.6296296296296293E-4</v>
      </c>
      <c r="G10" s="55">
        <v>1.4657383657017221E-2</v>
      </c>
      <c r="H10" s="56">
        <v>5.6290458767238941E-3</v>
      </c>
      <c r="I10" s="122">
        <v>9.6064814814814819E-4</v>
      </c>
      <c r="J10" s="55">
        <v>1.3619954053167047E-2</v>
      </c>
      <c r="K10" s="99">
        <v>5.3669576462980909E-3</v>
      </c>
    </row>
    <row r="11" spans="2:11" x14ac:dyDescent="0.3">
      <c r="B11" s="98" t="s">
        <v>15</v>
      </c>
      <c r="C11" s="122">
        <v>2.9282407407407404E-3</v>
      </c>
      <c r="D11" s="55">
        <v>7.5185735512630039E-2</v>
      </c>
      <c r="E11" s="56">
        <v>3.0266778322765898E-2</v>
      </c>
      <c r="F11" s="122">
        <v>3.7384259259259263E-3</v>
      </c>
      <c r="G11" s="55">
        <v>0.11835837303041409</v>
      </c>
      <c r="H11" s="56">
        <v>4.5454545454545449E-2</v>
      </c>
      <c r="I11" s="122">
        <v>6.6666666666666654E-3</v>
      </c>
      <c r="J11" s="55">
        <v>9.4519199212339977E-2</v>
      </c>
      <c r="K11" s="99">
        <v>3.7245392822502409E-2</v>
      </c>
    </row>
    <row r="12" spans="2:11" x14ac:dyDescent="0.3">
      <c r="B12" s="98" t="s">
        <v>161</v>
      </c>
      <c r="C12" s="122">
        <v>3.1365740740740742E-3</v>
      </c>
      <c r="D12" s="55">
        <v>8.0534918276374476E-2</v>
      </c>
      <c r="E12" s="56">
        <v>3.2420145950472566E-2</v>
      </c>
      <c r="F12" s="122">
        <v>2.8703703703703703E-3</v>
      </c>
      <c r="G12" s="55">
        <v>9.0875778673506782E-2</v>
      </c>
      <c r="H12" s="56">
        <v>3.4900084435688143E-2</v>
      </c>
      <c r="I12" s="122">
        <v>6.0069444444444432E-3</v>
      </c>
      <c r="J12" s="55">
        <v>8.5165736790285496E-2</v>
      </c>
      <c r="K12" s="99">
        <v>3.3559650824442275E-2</v>
      </c>
    </row>
    <row r="13" spans="2:11" x14ac:dyDescent="0.3">
      <c r="B13" s="98" t="s">
        <v>16</v>
      </c>
      <c r="C13" s="122"/>
      <c r="D13" s="55"/>
      <c r="E13" s="56"/>
      <c r="F13" s="122"/>
      <c r="G13" s="55"/>
      <c r="H13" s="56"/>
      <c r="I13" s="122"/>
      <c r="J13" s="55"/>
      <c r="K13" s="99"/>
    </row>
    <row r="14" spans="2:11" x14ac:dyDescent="0.3">
      <c r="B14" s="98" t="s">
        <v>148</v>
      </c>
      <c r="C14" s="122"/>
      <c r="D14" s="55"/>
      <c r="E14" s="56"/>
      <c r="F14" s="122"/>
      <c r="G14" s="55"/>
      <c r="H14" s="56"/>
      <c r="I14" s="122"/>
      <c r="J14" s="55"/>
      <c r="K14" s="99"/>
    </row>
    <row r="15" spans="2:11" x14ac:dyDescent="0.3">
      <c r="B15" s="98" t="s">
        <v>17</v>
      </c>
      <c r="C15" s="122"/>
      <c r="D15" s="55"/>
      <c r="E15" s="56"/>
      <c r="F15" s="122"/>
      <c r="G15" s="55"/>
      <c r="H15" s="56"/>
      <c r="I15" s="122"/>
      <c r="J15" s="55"/>
      <c r="K15" s="99"/>
    </row>
    <row r="16" spans="2:11" x14ac:dyDescent="0.3">
      <c r="B16" s="98" t="s">
        <v>18</v>
      </c>
      <c r="C16" s="122">
        <v>4.409722222222222E-3</v>
      </c>
      <c r="D16" s="55">
        <v>0.1132243684992571</v>
      </c>
      <c r="E16" s="56">
        <v>4.5579614786457737E-2</v>
      </c>
      <c r="F16" s="122">
        <v>2.3958333333333331E-3</v>
      </c>
      <c r="G16" s="55">
        <v>7.5851960425064119E-2</v>
      </c>
      <c r="H16" s="56">
        <v>2.9130312412046149E-2</v>
      </c>
      <c r="I16" s="122">
        <v>6.8055555555555551E-3</v>
      </c>
      <c r="J16" s="55">
        <v>9.6488349195930398E-2</v>
      </c>
      <c r="K16" s="99">
        <v>3.8021338506304542E-2</v>
      </c>
    </row>
    <row r="17" spans="2:14" x14ac:dyDescent="0.3">
      <c r="B17" s="98" t="s">
        <v>19</v>
      </c>
      <c r="C17" s="122"/>
      <c r="D17" s="55"/>
      <c r="E17" s="56"/>
      <c r="F17" s="122"/>
      <c r="G17" s="55"/>
      <c r="H17" s="56"/>
      <c r="I17" s="122"/>
      <c r="J17" s="55"/>
      <c r="K17" s="99"/>
    </row>
    <row r="18" spans="2:14" x14ac:dyDescent="0.3">
      <c r="B18" s="98" t="s">
        <v>20</v>
      </c>
      <c r="C18" s="122"/>
      <c r="D18" s="55"/>
      <c r="E18" s="56"/>
      <c r="F18" s="122"/>
      <c r="G18" s="55"/>
      <c r="H18" s="56"/>
      <c r="I18" s="122"/>
      <c r="J18" s="55"/>
      <c r="K18" s="99"/>
    </row>
    <row r="19" spans="2:14" x14ac:dyDescent="0.3">
      <c r="B19" s="98" t="s">
        <v>21</v>
      </c>
      <c r="C19" s="122"/>
      <c r="D19" s="55"/>
      <c r="E19" s="56"/>
      <c r="F19" s="122"/>
      <c r="G19" s="55"/>
      <c r="H19" s="56"/>
      <c r="I19" s="122"/>
      <c r="J19" s="55"/>
      <c r="K19" s="99"/>
    </row>
    <row r="20" spans="2:14" x14ac:dyDescent="0.3">
      <c r="B20" s="98" t="s">
        <v>102</v>
      </c>
      <c r="C20" s="122"/>
      <c r="D20" s="55"/>
      <c r="E20" s="56"/>
      <c r="F20" s="122"/>
      <c r="G20" s="55"/>
      <c r="H20" s="56"/>
      <c r="I20" s="122"/>
      <c r="J20" s="55"/>
      <c r="K20" s="99"/>
    </row>
    <row r="21" spans="2:14" x14ac:dyDescent="0.3">
      <c r="B21" s="98" t="s">
        <v>103</v>
      </c>
      <c r="C21" s="122">
        <v>1.5162037037037039E-3</v>
      </c>
      <c r="D21" s="55">
        <v>3.8930163447251136E-2</v>
      </c>
      <c r="E21" s="56">
        <v>1.567173106830962E-2</v>
      </c>
      <c r="F21" s="122"/>
      <c r="G21" s="55"/>
      <c r="H21" s="56"/>
      <c r="I21" s="122">
        <v>1.5162037037037039E-3</v>
      </c>
      <c r="J21" s="55">
        <v>2.1496553987528717E-2</v>
      </c>
      <c r="K21" s="99">
        <v>8.4707403815066258E-3</v>
      </c>
    </row>
    <row r="22" spans="2:14" x14ac:dyDescent="0.3">
      <c r="B22" s="98" t="s">
        <v>22</v>
      </c>
      <c r="C22" s="122"/>
      <c r="D22" s="55"/>
      <c r="E22" s="56"/>
      <c r="F22" s="122"/>
      <c r="G22" s="55"/>
      <c r="H22" s="56"/>
      <c r="I22" s="122"/>
      <c r="J22" s="55"/>
      <c r="K22" s="99"/>
    </row>
    <row r="23" spans="2:14" x14ac:dyDescent="0.3">
      <c r="B23" s="98" t="s">
        <v>23</v>
      </c>
      <c r="C23" s="122"/>
      <c r="D23" s="55"/>
      <c r="E23" s="56"/>
      <c r="F23" s="122"/>
      <c r="G23" s="55"/>
      <c r="H23" s="56"/>
      <c r="I23" s="122"/>
      <c r="J23" s="55"/>
      <c r="K23" s="99"/>
    </row>
    <row r="24" spans="2:14" x14ac:dyDescent="0.3">
      <c r="B24" s="98" t="s">
        <v>24</v>
      </c>
      <c r="C24" s="122">
        <v>4.8611111111111103E-3</v>
      </c>
      <c r="D24" s="55">
        <v>0.12481426448737001</v>
      </c>
      <c r="E24" s="56">
        <v>5.0245244646488843E-2</v>
      </c>
      <c r="F24" s="122">
        <v>2.3495370370370371E-3</v>
      </c>
      <c r="G24" s="55">
        <v>7.4386222059362406E-2</v>
      </c>
      <c r="H24" s="56">
        <v>2.8567407824373763E-2</v>
      </c>
      <c r="I24" s="122">
        <v>7.2106481481481457E-3</v>
      </c>
      <c r="J24" s="55">
        <v>0.10223170331473576</v>
      </c>
      <c r="K24" s="99">
        <v>4.0284513417394092E-2</v>
      </c>
    </row>
    <row r="25" spans="2:14" x14ac:dyDescent="0.3">
      <c r="B25" s="102" t="s">
        <v>3</v>
      </c>
      <c r="C25" s="59">
        <v>3.8946759259259243E-2</v>
      </c>
      <c r="D25" s="60">
        <v>0.99999999999999989</v>
      </c>
      <c r="E25" s="61">
        <v>0.40256011484627352</v>
      </c>
      <c r="F25" s="59">
        <v>3.1585648148148147E-2</v>
      </c>
      <c r="G25" s="60">
        <v>1</v>
      </c>
      <c r="H25" s="61">
        <v>0.38404165493948772</v>
      </c>
      <c r="I25" s="59">
        <v>7.0532407407407419E-2</v>
      </c>
      <c r="J25" s="60">
        <v>0.99999999999999978</v>
      </c>
      <c r="K25" s="134">
        <v>0.39405108309085018</v>
      </c>
    </row>
    <row r="26" spans="2:14" x14ac:dyDescent="0.3">
      <c r="B26" s="135"/>
      <c r="C26" s="16"/>
      <c r="D26" s="16"/>
      <c r="E26" s="16"/>
      <c r="F26" s="16"/>
      <c r="G26" s="16"/>
      <c r="H26" s="16"/>
      <c r="I26" s="16"/>
      <c r="J26" s="16"/>
      <c r="K26" s="140"/>
      <c r="L26" s="16"/>
      <c r="M26" s="16"/>
      <c r="N26" s="16"/>
    </row>
    <row r="27" spans="2:14" x14ac:dyDescent="0.3">
      <c r="B27" s="1" t="s">
        <v>25</v>
      </c>
      <c r="C27" s="9" t="s">
        <v>4</v>
      </c>
      <c r="D27" s="9" t="s">
        <v>5</v>
      </c>
      <c r="E27" s="9" t="s">
        <v>5</v>
      </c>
      <c r="F27" s="9" t="s">
        <v>4</v>
      </c>
      <c r="G27" s="9" t="s">
        <v>5</v>
      </c>
      <c r="H27" s="9" t="s">
        <v>5</v>
      </c>
      <c r="I27" s="9" t="s">
        <v>4</v>
      </c>
      <c r="J27" s="9" t="s">
        <v>5</v>
      </c>
      <c r="K27" s="136" t="s">
        <v>5</v>
      </c>
    </row>
    <row r="28" spans="2:14" x14ac:dyDescent="0.3">
      <c r="B28" s="142" t="s">
        <v>26</v>
      </c>
      <c r="C28" s="122">
        <v>4.1666666666666657E-3</v>
      </c>
      <c r="D28" s="55"/>
      <c r="E28" s="56">
        <v>4.3067352554133291E-2</v>
      </c>
      <c r="F28" s="122">
        <v>5.1388888888888899E-3</v>
      </c>
      <c r="G28" s="55"/>
      <c r="H28" s="56">
        <v>6.2482409231635241E-2</v>
      </c>
      <c r="I28" s="122">
        <v>9.3055555555555548E-3</v>
      </c>
      <c r="J28" s="55"/>
      <c r="K28" s="99">
        <v>5.1988360814742944E-2</v>
      </c>
    </row>
    <row r="29" spans="2:14" x14ac:dyDescent="0.3">
      <c r="B29" s="142" t="s">
        <v>27</v>
      </c>
      <c r="C29" s="122">
        <v>3.4722222222222222E-5</v>
      </c>
      <c r="D29" s="55"/>
      <c r="E29" s="56">
        <v>3.5889460461777751E-4</v>
      </c>
      <c r="F29" s="122">
        <v>4.1666666666666669E-4</v>
      </c>
      <c r="G29" s="55"/>
      <c r="H29" s="56">
        <v>5.0661412890515055E-3</v>
      </c>
      <c r="I29" s="122">
        <v>4.5138888888888892E-4</v>
      </c>
      <c r="J29" s="55"/>
      <c r="K29" s="99">
        <v>2.5218234723569342E-3</v>
      </c>
    </row>
    <row r="30" spans="2:14" x14ac:dyDescent="0.3">
      <c r="B30" s="142" t="s">
        <v>28</v>
      </c>
      <c r="C30" s="122">
        <v>3.4722222222222218E-4</v>
      </c>
      <c r="D30" s="55"/>
      <c r="E30" s="56">
        <v>3.5889460461777747E-3</v>
      </c>
      <c r="F30" s="122">
        <v>1.5972222222222219E-3</v>
      </c>
      <c r="G30" s="55"/>
      <c r="H30" s="56">
        <v>1.9420208274697433E-2</v>
      </c>
      <c r="I30" s="122">
        <v>1.9444444444444442E-3</v>
      </c>
      <c r="J30" s="55"/>
      <c r="K30" s="99">
        <v>1.0863239573229868E-2</v>
      </c>
    </row>
    <row r="31" spans="2:14" x14ac:dyDescent="0.3">
      <c r="B31" s="142" t="s">
        <v>29</v>
      </c>
      <c r="C31" s="122">
        <v>2.5405092592592562E-2</v>
      </c>
      <c r="D31" s="55"/>
      <c r="E31" s="56">
        <v>0.26259121904534022</v>
      </c>
      <c r="F31" s="122">
        <v>1.4224537037037036E-2</v>
      </c>
      <c r="G31" s="55"/>
      <c r="H31" s="56">
        <v>0.17295243456234163</v>
      </c>
      <c r="I31" s="122">
        <v>3.9629629629629654E-2</v>
      </c>
      <c r="J31" s="55"/>
      <c r="K31" s="99">
        <v>0.22140316844487559</v>
      </c>
    </row>
    <row r="32" spans="2:14" x14ac:dyDescent="0.3">
      <c r="B32" s="142" t="s">
        <v>30</v>
      </c>
      <c r="C32" s="122">
        <v>2.0069444444444428E-2</v>
      </c>
      <c r="D32" s="55"/>
      <c r="E32" s="56">
        <v>0.20744108146907522</v>
      </c>
      <c r="F32" s="122">
        <v>2.9212962962962975E-2</v>
      </c>
      <c r="G32" s="55"/>
      <c r="H32" s="56">
        <v>0.35519279482127786</v>
      </c>
      <c r="I32" s="122">
        <v>4.9282407407407414E-2</v>
      </c>
      <c r="J32" s="55"/>
      <c r="K32" s="99">
        <v>0.27533139346912378</v>
      </c>
    </row>
    <row r="33" spans="2:14" x14ac:dyDescent="0.3">
      <c r="B33" s="142" t="s">
        <v>31</v>
      </c>
      <c r="C33" s="122">
        <v>7.7777777777777802E-3</v>
      </c>
      <c r="D33" s="55"/>
      <c r="E33" s="56">
        <v>8.039239143438219E-2</v>
      </c>
      <c r="F33" s="122">
        <v>6.9444444444444444E-5</v>
      </c>
      <c r="G33" s="55"/>
      <c r="H33" s="56">
        <v>8.4435688150858411E-4</v>
      </c>
      <c r="I33" s="122">
        <v>7.8472222222222242E-3</v>
      </c>
      <c r="J33" s="55"/>
      <c r="K33" s="99">
        <v>4.3840931134820557E-2</v>
      </c>
    </row>
    <row r="34" spans="2:14" x14ac:dyDescent="0.3">
      <c r="B34" s="143" t="s">
        <v>3</v>
      </c>
      <c r="C34" s="17">
        <v>5.7800925925925881E-2</v>
      </c>
      <c r="D34" s="60"/>
      <c r="E34" s="60">
        <v>0.59743988515372648</v>
      </c>
      <c r="F34" s="17">
        <v>5.0659722222222231E-2</v>
      </c>
      <c r="G34" s="60"/>
      <c r="H34" s="60">
        <v>0.61595834506051228</v>
      </c>
      <c r="I34" s="17">
        <v>0.10846064814814818</v>
      </c>
      <c r="J34" s="60"/>
      <c r="K34" s="103">
        <v>0.60594891690914976</v>
      </c>
    </row>
    <row r="35" spans="2:14" x14ac:dyDescent="0.3">
      <c r="B35" s="137"/>
      <c r="C35" s="138"/>
      <c r="D35" s="138"/>
      <c r="E35" s="138"/>
      <c r="F35" s="138"/>
      <c r="G35" s="138"/>
      <c r="H35" s="138"/>
      <c r="I35" s="138"/>
      <c r="J35" s="138"/>
      <c r="K35" s="141"/>
      <c r="L35" s="138"/>
      <c r="M35" s="138"/>
      <c r="N35" s="138"/>
    </row>
    <row r="36" spans="2:14" x14ac:dyDescent="0.3">
      <c r="B36" s="102" t="s">
        <v>6</v>
      </c>
      <c r="C36" s="17">
        <v>9.6747685185185117E-2</v>
      </c>
      <c r="D36" s="139"/>
      <c r="E36" s="60">
        <v>1</v>
      </c>
      <c r="F36" s="17">
        <v>8.2245370370370385E-2</v>
      </c>
      <c r="G36" s="139"/>
      <c r="H36" s="60">
        <v>1</v>
      </c>
      <c r="I36" s="17">
        <v>0.17899305555555561</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88671875" style="92" customWidth="1"/>
    <col min="7" max="7" width="10.88671875" style="2" customWidth="1"/>
    <col min="8" max="8" width="10.88671875" style="92" customWidth="1"/>
    <col min="9" max="11" width="10.88671875" style="2" customWidth="1"/>
    <col min="12" max="16384" width="8.88671875" style="2"/>
  </cols>
  <sheetData>
    <row r="2" spans="2:11" ht="15" thickBot="1" x14ac:dyDescent="0.35"/>
    <row r="3" spans="2:11" x14ac:dyDescent="0.3">
      <c r="B3" s="191" t="s">
        <v>88</v>
      </c>
      <c r="C3" s="192"/>
      <c r="D3" s="192"/>
      <c r="E3" s="192"/>
      <c r="F3" s="192"/>
      <c r="G3" s="192"/>
      <c r="H3" s="193"/>
      <c r="I3" s="192"/>
      <c r="J3" s="192"/>
      <c r="K3" s="193"/>
    </row>
    <row r="4" spans="2:11" x14ac:dyDescent="0.3">
      <c r="B4" s="183" t="s">
        <v>159</v>
      </c>
      <c r="C4" s="184"/>
      <c r="D4" s="184"/>
      <c r="E4" s="184"/>
      <c r="F4" s="184"/>
      <c r="G4" s="184"/>
      <c r="H4" s="184"/>
      <c r="I4" s="184"/>
      <c r="J4" s="184"/>
      <c r="K4" s="185"/>
    </row>
    <row r="5" spans="2:11" x14ac:dyDescent="0.3">
      <c r="B5" s="3"/>
      <c r="C5" s="197" t="s">
        <v>73</v>
      </c>
      <c r="D5" s="198"/>
      <c r="E5" s="199"/>
      <c r="F5" s="197" t="s">
        <v>74</v>
      </c>
      <c r="G5" s="198"/>
      <c r="H5" s="199"/>
      <c r="I5" s="198" t="s">
        <v>75</v>
      </c>
      <c r="J5" s="198"/>
      <c r="K5" s="200"/>
    </row>
    <row r="6" spans="2:11" x14ac:dyDescent="0.3">
      <c r="B6" s="1" t="s">
        <v>11</v>
      </c>
      <c r="C6" s="90" t="s">
        <v>4</v>
      </c>
      <c r="D6" s="4" t="s">
        <v>5</v>
      </c>
      <c r="E6" s="91" t="s">
        <v>5</v>
      </c>
      <c r="F6" s="90" t="s">
        <v>4</v>
      </c>
      <c r="G6" s="4" t="s">
        <v>5</v>
      </c>
      <c r="H6" s="91" t="s">
        <v>5</v>
      </c>
      <c r="I6" s="88" t="s">
        <v>4</v>
      </c>
      <c r="J6" s="4" t="s">
        <v>5</v>
      </c>
      <c r="K6" s="89" t="s">
        <v>5</v>
      </c>
    </row>
    <row r="7" spans="2:11" x14ac:dyDescent="0.3">
      <c r="B7" s="25" t="s">
        <v>12</v>
      </c>
      <c r="C7" s="122">
        <v>9.351851851851849E-3</v>
      </c>
      <c r="D7" s="55">
        <v>0.48210023866348445</v>
      </c>
      <c r="E7" s="56">
        <v>0.20139581256231301</v>
      </c>
      <c r="F7" s="122">
        <v>1.9791666666666668E-3</v>
      </c>
      <c r="G7" s="55">
        <v>0.9</v>
      </c>
      <c r="H7" s="56">
        <v>0.71250000000000002</v>
      </c>
      <c r="I7" s="122">
        <v>1.1331018518518518E-2</v>
      </c>
      <c r="J7" s="55">
        <v>0.52465166130760987</v>
      </c>
      <c r="K7" s="99">
        <v>0.23024459078080897</v>
      </c>
    </row>
    <row r="8" spans="2:11" x14ac:dyDescent="0.3">
      <c r="B8" s="98" t="s">
        <v>101</v>
      </c>
      <c r="C8" s="122"/>
      <c r="D8" s="55"/>
      <c r="E8" s="56"/>
      <c r="F8" s="122"/>
      <c r="G8" s="55"/>
      <c r="H8" s="56"/>
      <c r="I8" s="122"/>
      <c r="J8" s="55"/>
      <c r="K8" s="99"/>
    </row>
    <row r="9" spans="2:11" x14ac:dyDescent="0.3">
      <c r="B9" s="25" t="s">
        <v>13</v>
      </c>
      <c r="C9" s="122">
        <v>2.7662037037037034E-3</v>
      </c>
      <c r="D9" s="55">
        <v>0.14260143198090694</v>
      </c>
      <c r="E9" s="56">
        <v>5.9571286141575273E-2</v>
      </c>
      <c r="F9" s="122"/>
      <c r="G9" s="55"/>
      <c r="H9" s="56"/>
      <c r="I9" s="122">
        <v>2.7662037037037034E-3</v>
      </c>
      <c r="J9" s="55">
        <v>0.12808145766345122</v>
      </c>
      <c r="K9" s="99">
        <v>5.6208842897460004E-2</v>
      </c>
    </row>
    <row r="10" spans="2:11" x14ac:dyDescent="0.3">
      <c r="B10" s="25" t="s">
        <v>14</v>
      </c>
      <c r="C10" s="122"/>
      <c r="D10" s="55"/>
      <c r="E10" s="56"/>
      <c r="F10" s="122"/>
      <c r="G10" s="55"/>
      <c r="H10" s="56"/>
      <c r="I10" s="122"/>
      <c r="J10" s="55"/>
      <c r="K10" s="99"/>
    </row>
    <row r="11" spans="2:11" x14ac:dyDescent="0.3">
      <c r="B11" s="25" t="s">
        <v>15</v>
      </c>
      <c r="C11" s="122">
        <v>2.0254629629629629E-3</v>
      </c>
      <c r="D11" s="55">
        <v>0.10441527446300718</v>
      </c>
      <c r="E11" s="56">
        <v>4.3619142572283151E-2</v>
      </c>
      <c r="F11" s="122"/>
      <c r="G11" s="55"/>
      <c r="H11" s="56"/>
      <c r="I11" s="122">
        <v>2.0254629629629629E-3</v>
      </c>
      <c r="J11" s="55">
        <v>9.3783494105037501E-2</v>
      </c>
      <c r="K11" s="99">
        <v>4.1157102539981172E-2</v>
      </c>
    </row>
    <row r="12" spans="2:11" x14ac:dyDescent="0.3">
      <c r="B12" s="98" t="s">
        <v>161</v>
      </c>
      <c r="C12" s="122">
        <v>1.8055555555555557E-3</v>
      </c>
      <c r="D12" s="55">
        <v>9.3078758949880699E-2</v>
      </c>
      <c r="E12" s="56">
        <v>3.8883349950149554E-2</v>
      </c>
      <c r="F12" s="122"/>
      <c r="G12" s="55"/>
      <c r="H12" s="56"/>
      <c r="I12" s="122">
        <v>1.8055555555555557E-3</v>
      </c>
      <c r="J12" s="55">
        <v>8.3601286173633452E-2</v>
      </c>
      <c r="K12" s="99">
        <v>3.6688617121354655E-2</v>
      </c>
    </row>
    <row r="13" spans="2:11" x14ac:dyDescent="0.3">
      <c r="B13" s="25" t="s">
        <v>16</v>
      </c>
      <c r="C13" s="122"/>
      <c r="D13" s="55"/>
      <c r="E13" s="56"/>
      <c r="F13" s="122"/>
      <c r="G13" s="55"/>
      <c r="H13" s="56"/>
      <c r="I13" s="122"/>
      <c r="J13" s="55"/>
      <c r="K13" s="99"/>
    </row>
    <row r="14" spans="2:11" x14ac:dyDescent="0.3">
      <c r="B14" s="98" t="s">
        <v>148</v>
      </c>
      <c r="C14" s="122"/>
      <c r="D14" s="55"/>
      <c r="E14" s="56"/>
      <c r="F14" s="122"/>
      <c r="G14" s="55"/>
      <c r="H14" s="56"/>
      <c r="I14" s="122"/>
      <c r="J14" s="55"/>
      <c r="K14" s="99"/>
    </row>
    <row r="15" spans="2:11" x14ac:dyDescent="0.3">
      <c r="B15" s="25" t="s">
        <v>17</v>
      </c>
      <c r="C15" s="122"/>
      <c r="D15" s="55"/>
      <c r="E15" s="56"/>
      <c r="F15" s="122"/>
      <c r="G15" s="55"/>
      <c r="H15" s="56"/>
      <c r="I15" s="122"/>
      <c r="J15" s="55"/>
      <c r="K15" s="99"/>
    </row>
    <row r="16" spans="2:11" x14ac:dyDescent="0.3">
      <c r="B16" s="25" t="s">
        <v>18</v>
      </c>
      <c r="C16" s="122">
        <v>1.6782407407407408E-3</v>
      </c>
      <c r="D16" s="55">
        <v>8.6515513126491667E-2</v>
      </c>
      <c r="E16" s="56">
        <v>3.6141575274177468E-2</v>
      </c>
      <c r="F16" s="122">
        <v>2.199074074074074E-4</v>
      </c>
      <c r="G16" s="55">
        <v>9.9999999999999992E-2</v>
      </c>
      <c r="H16" s="56">
        <v>7.9166666666666663E-2</v>
      </c>
      <c r="I16" s="122">
        <v>1.8981481481481486E-3</v>
      </c>
      <c r="J16" s="55">
        <v>8.788853161843517E-2</v>
      </c>
      <c r="K16" s="99">
        <v>3.8570084666039513E-2</v>
      </c>
    </row>
    <row r="17" spans="2:14" x14ac:dyDescent="0.3">
      <c r="B17" s="25" t="s">
        <v>19</v>
      </c>
      <c r="C17" s="122"/>
      <c r="D17" s="55"/>
      <c r="E17" s="56"/>
      <c r="F17" s="122"/>
      <c r="G17" s="55"/>
      <c r="H17" s="56"/>
      <c r="I17" s="122"/>
      <c r="J17" s="55"/>
      <c r="K17" s="99"/>
    </row>
    <row r="18" spans="2:14" x14ac:dyDescent="0.3">
      <c r="B18" s="25" t="s">
        <v>20</v>
      </c>
      <c r="C18" s="122"/>
      <c r="D18" s="55"/>
      <c r="E18" s="56"/>
      <c r="F18" s="122"/>
      <c r="G18" s="55"/>
      <c r="H18" s="56"/>
      <c r="I18" s="122"/>
      <c r="J18" s="55"/>
      <c r="K18" s="99"/>
    </row>
    <row r="19" spans="2:14" x14ac:dyDescent="0.3">
      <c r="B19" s="25" t="s">
        <v>21</v>
      </c>
      <c r="C19" s="122"/>
      <c r="D19" s="55"/>
      <c r="E19" s="56"/>
      <c r="F19" s="122"/>
      <c r="G19" s="55"/>
      <c r="H19" s="56"/>
      <c r="I19" s="122"/>
      <c r="J19" s="55"/>
      <c r="K19" s="99"/>
    </row>
    <row r="20" spans="2:14" x14ac:dyDescent="0.3">
      <c r="B20" s="98" t="s">
        <v>102</v>
      </c>
      <c r="C20" s="122"/>
      <c r="D20" s="55"/>
      <c r="E20" s="56"/>
      <c r="F20" s="122"/>
      <c r="G20" s="55"/>
      <c r="H20" s="56"/>
      <c r="I20" s="122"/>
      <c r="J20" s="55"/>
      <c r="K20" s="99"/>
    </row>
    <row r="21" spans="2:14" x14ac:dyDescent="0.3">
      <c r="B21" s="98" t="s">
        <v>103</v>
      </c>
      <c r="C21" s="122">
        <v>9.4907407407407397E-4</v>
      </c>
      <c r="D21" s="55">
        <v>4.8926014319809079E-2</v>
      </c>
      <c r="E21" s="56">
        <v>2.0438683948155532E-2</v>
      </c>
      <c r="F21" s="122"/>
      <c r="G21" s="55"/>
      <c r="H21" s="56"/>
      <c r="I21" s="122">
        <v>9.4907407407407397E-4</v>
      </c>
      <c r="J21" s="55">
        <v>4.3944265809217571E-2</v>
      </c>
      <c r="K21" s="99">
        <v>1.9285042333019749E-2</v>
      </c>
    </row>
    <row r="22" spans="2:14" x14ac:dyDescent="0.3">
      <c r="B22" s="25" t="s">
        <v>22</v>
      </c>
      <c r="C22" s="122"/>
      <c r="D22" s="55"/>
      <c r="E22" s="56"/>
      <c r="F22" s="122"/>
      <c r="G22" s="55"/>
      <c r="H22" s="56"/>
      <c r="I22" s="122"/>
      <c r="J22" s="55"/>
      <c r="K22" s="99"/>
    </row>
    <row r="23" spans="2:14" x14ac:dyDescent="0.3">
      <c r="B23" s="25" t="s">
        <v>23</v>
      </c>
      <c r="C23" s="122"/>
      <c r="D23" s="55"/>
      <c r="E23" s="56"/>
      <c r="F23" s="122"/>
      <c r="G23" s="55"/>
      <c r="H23" s="56"/>
      <c r="I23" s="122"/>
      <c r="J23" s="55"/>
      <c r="K23" s="99"/>
    </row>
    <row r="24" spans="2:14" x14ac:dyDescent="0.3">
      <c r="B24" s="25" t="s">
        <v>24</v>
      </c>
      <c r="C24" s="122">
        <v>8.2175925925925927E-4</v>
      </c>
      <c r="D24" s="55">
        <v>4.236276849642006E-2</v>
      </c>
      <c r="E24" s="56">
        <v>1.769690927218345E-2</v>
      </c>
      <c r="F24" s="122"/>
      <c r="G24" s="55"/>
      <c r="H24" s="56"/>
      <c r="I24" s="122">
        <v>8.2175925925925927E-4</v>
      </c>
      <c r="J24" s="55">
        <v>3.8049303322615219E-2</v>
      </c>
      <c r="K24" s="99">
        <v>1.6698024459078076E-2</v>
      </c>
    </row>
    <row r="25" spans="2:14" x14ac:dyDescent="0.3">
      <c r="B25" s="29" t="s">
        <v>3</v>
      </c>
      <c r="C25" s="59">
        <v>1.9398148148148144E-2</v>
      </c>
      <c r="D25" s="60">
        <v>1</v>
      </c>
      <c r="E25" s="61">
        <v>0.41774675972083747</v>
      </c>
      <c r="F25" s="59">
        <v>2.1990740740740742E-3</v>
      </c>
      <c r="G25" s="60">
        <v>1</v>
      </c>
      <c r="H25" s="61">
        <v>0.79166666666666674</v>
      </c>
      <c r="I25" s="59">
        <v>2.1597222222222223E-2</v>
      </c>
      <c r="J25" s="60">
        <v>1</v>
      </c>
      <c r="K25" s="134">
        <v>0.43885230479774218</v>
      </c>
    </row>
    <row r="26" spans="2:14" x14ac:dyDescent="0.3">
      <c r="B26" s="13"/>
      <c r="C26" s="11"/>
      <c r="D26" s="11"/>
      <c r="E26" s="11"/>
      <c r="F26" s="11"/>
      <c r="G26" s="11"/>
      <c r="H26" s="11"/>
      <c r="I26" s="11"/>
      <c r="J26" s="11"/>
      <c r="K26" s="12"/>
      <c r="L26" s="11"/>
      <c r="M26" s="11"/>
      <c r="N26" s="11"/>
    </row>
    <row r="27" spans="2:14" x14ac:dyDescent="0.3">
      <c r="B27" s="1" t="s">
        <v>25</v>
      </c>
      <c r="C27" s="9" t="s">
        <v>4</v>
      </c>
      <c r="D27" s="9" t="s">
        <v>5</v>
      </c>
      <c r="E27" s="9" t="s">
        <v>5</v>
      </c>
      <c r="F27" s="9" t="s">
        <v>4</v>
      </c>
      <c r="G27" s="9" t="s">
        <v>5</v>
      </c>
      <c r="H27" s="9" t="s">
        <v>5</v>
      </c>
      <c r="I27" s="9" t="s">
        <v>4</v>
      </c>
      <c r="J27" s="9" t="s">
        <v>5</v>
      </c>
      <c r="K27" s="136" t="s">
        <v>5</v>
      </c>
    </row>
    <row r="28" spans="2:14" x14ac:dyDescent="0.3">
      <c r="B28" s="144" t="s">
        <v>26</v>
      </c>
      <c r="C28" s="122">
        <v>7.0601851851851847E-4</v>
      </c>
      <c r="D28" s="55"/>
      <c r="E28" s="56">
        <v>1.5204386839481556E-2</v>
      </c>
      <c r="F28" s="122"/>
      <c r="G28" s="55"/>
      <c r="H28" s="56"/>
      <c r="I28" s="122">
        <v>7.0601851851851847E-4</v>
      </c>
      <c r="J28" s="55"/>
      <c r="K28" s="99">
        <v>1.434619002822201E-2</v>
      </c>
    </row>
    <row r="29" spans="2:14" x14ac:dyDescent="0.3">
      <c r="B29" s="144" t="s">
        <v>27</v>
      </c>
      <c r="C29" s="122"/>
      <c r="D29" s="55"/>
      <c r="E29" s="56"/>
      <c r="F29" s="122"/>
      <c r="G29" s="55"/>
      <c r="H29" s="56"/>
      <c r="I29" s="122"/>
      <c r="J29" s="55"/>
      <c r="K29" s="99"/>
    </row>
    <row r="30" spans="2:14" x14ac:dyDescent="0.3">
      <c r="B30" s="144" t="s">
        <v>28</v>
      </c>
      <c r="C30" s="122">
        <v>1.5046296296296297E-4</v>
      </c>
      <c r="D30" s="55"/>
      <c r="E30" s="56">
        <v>3.2402791625124631E-3</v>
      </c>
      <c r="F30" s="122"/>
      <c r="G30" s="55"/>
      <c r="H30" s="56"/>
      <c r="I30" s="122">
        <v>1.5046296296296297E-4</v>
      </c>
      <c r="J30" s="55"/>
      <c r="K30" s="99">
        <v>3.0573847601128878E-3</v>
      </c>
    </row>
    <row r="31" spans="2:14" x14ac:dyDescent="0.3">
      <c r="B31" s="144" t="s">
        <v>29</v>
      </c>
      <c r="C31" s="122">
        <v>9.8032407407407426E-3</v>
      </c>
      <c r="D31" s="55"/>
      <c r="E31" s="56">
        <v>0.2111166500498505</v>
      </c>
      <c r="F31" s="122">
        <v>4.0509259259259258E-4</v>
      </c>
      <c r="G31" s="55"/>
      <c r="H31" s="56">
        <v>0.14583333333333331</v>
      </c>
      <c r="I31" s="122">
        <v>1.0208333333333337E-2</v>
      </c>
      <c r="J31" s="55"/>
      <c r="K31" s="99">
        <v>0.2074317968015052</v>
      </c>
    </row>
    <row r="32" spans="2:14" x14ac:dyDescent="0.3">
      <c r="B32" s="144" t="s">
        <v>30</v>
      </c>
      <c r="C32" s="122">
        <v>1.1331018518518516E-2</v>
      </c>
      <c r="D32" s="55"/>
      <c r="E32" s="56">
        <v>0.24401794616151543</v>
      </c>
      <c r="F32" s="122">
        <v>1.7361111111111112E-4</v>
      </c>
      <c r="G32" s="55"/>
      <c r="H32" s="56">
        <v>6.25E-2</v>
      </c>
      <c r="I32" s="122">
        <v>1.1504629629629627E-2</v>
      </c>
      <c r="J32" s="55"/>
      <c r="K32" s="99">
        <v>0.23377234242709302</v>
      </c>
    </row>
    <row r="33" spans="2:14" x14ac:dyDescent="0.3">
      <c r="B33" s="144" t="s">
        <v>31</v>
      </c>
      <c r="C33" s="122">
        <v>5.046296296296297E-3</v>
      </c>
      <c r="D33" s="55"/>
      <c r="E33" s="56">
        <v>0.10867397806580262</v>
      </c>
      <c r="F33" s="122"/>
      <c r="G33" s="55"/>
      <c r="H33" s="56"/>
      <c r="I33" s="122">
        <v>5.046296296296297E-3</v>
      </c>
      <c r="J33" s="55"/>
      <c r="K33" s="99">
        <v>0.10253998118532455</v>
      </c>
    </row>
    <row r="34" spans="2:14" x14ac:dyDescent="0.3">
      <c r="B34" s="145" t="s">
        <v>3</v>
      </c>
      <c r="C34" s="17">
        <v>2.703703703703704E-2</v>
      </c>
      <c r="D34" s="60"/>
      <c r="E34" s="60">
        <v>0.58225324027916259</v>
      </c>
      <c r="F34" s="17">
        <v>5.7870370370370367E-4</v>
      </c>
      <c r="G34" s="60"/>
      <c r="H34" s="60">
        <v>0.20833333333333331</v>
      </c>
      <c r="I34" s="59">
        <v>2.7615740740740746E-2</v>
      </c>
      <c r="J34" s="60"/>
      <c r="K34" s="103">
        <v>0.56114769520225771</v>
      </c>
    </row>
    <row r="35" spans="2:14" x14ac:dyDescent="0.3">
      <c r="B35" s="151"/>
      <c r="C35" s="149"/>
      <c r="D35" s="149"/>
      <c r="E35" s="149"/>
      <c r="F35" s="149"/>
      <c r="G35" s="149"/>
      <c r="H35" s="149"/>
      <c r="I35" s="149"/>
      <c r="J35" s="149"/>
      <c r="K35" s="152"/>
      <c r="L35" s="149"/>
      <c r="M35" s="149"/>
      <c r="N35" s="149"/>
    </row>
    <row r="36" spans="2:14" x14ac:dyDescent="0.3">
      <c r="B36" s="29" t="s">
        <v>6</v>
      </c>
      <c r="C36" s="17">
        <v>4.6435185185185184E-2</v>
      </c>
      <c r="D36" s="139"/>
      <c r="E36" s="60">
        <v>1</v>
      </c>
      <c r="F36" s="17">
        <v>2.7777777777777779E-3</v>
      </c>
      <c r="G36" s="139"/>
      <c r="H36" s="60">
        <v>1</v>
      </c>
      <c r="I36" s="17">
        <v>4.9212962962962972E-2</v>
      </c>
      <c r="J36" s="139"/>
      <c r="K36" s="103">
        <v>0.99999999999999989</v>
      </c>
    </row>
    <row r="37" spans="2:14" ht="66" customHeight="1" thickBot="1" x14ac:dyDescent="0.35">
      <c r="B37" s="194" t="s">
        <v>76</v>
      </c>
      <c r="C37" s="195"/>
      <c r="D37" s="195"/>
      <c r="E37" s="195"/>
      <c r="F37" s="195"/>
      <c r="G37" s="195"/>
      <c r="H37" s="196"/>
      <c r="I37" s="195"/>
      <c r="J37" s="195"/>
      <c r="K37" s="196"/>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topLeftCell="A4"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88671875" style="92" customWidth="1"/>
    <col min="7" max="7" width="10.88671875" style="2" customWidth="1"/>
    <col min="8" max="8" width="10.88671875" style="92" customWidth="1"/>
    <col min="9" max="11" width="10.88671875" style="2" customWidth="1"/>
    <col min="12" max="16384" width="8.88671875" style="2"/>
  </cols>
  <sheetData>
    <row r="2" spans="2:11" ht="15" thickBot="1" x14ac:dyDescent="0.35"/>
    <row r="3" spans="2:11" x14ac:dyDescent="0.3">
      <c r="B3" s="180" t="s">
        <v>89</v>
      </c>
      <c r="C3" s="181"/>
      <c r="D3" s="181"/>
      <c r="E3" s="181"/>
      <c r="F3" s="181"/>
      <c r="G3" s="181"/>
      <c r="H3" s="182"/>
      <c r="I3" s="181"/>
      <c r="J3" s="181"/>
      <c r="K3" s="182"/>
    </row>
    <row r="4" spans="2:11" x14ac:dyDescent="0.3">
      <c r="B4" s="183" t="s">
        <v>159</v>
      </c>
      <c r="C4" s="184"/>
      <c r="D4" s="184"/>
      <c r="E4" s="184"/>
      <c r="F4" s="184"/>
      <c r="G4" s="184"/>
      <c r="H4" s="184"/>
      <c r="I4" s="184"/>
      <c r="J4" s="184"/>
      <c r="K4" s="185"/>
    </row>
    <row r="5" spans="2:11" x14ac:dyDescent="0.3">
      <c r="B5" s="121"/>
      <c r="C5" s="186" t="s">
        <v>73</v>
      </c>
      <c r="D5" s="184"/>
      <c r="E5" s="187"/>
      <c r="F5" s="186" t="s">
        <v>74</v>
      </c>
      <c r="G5" s="184"/>
      <c r="H5" s="187"/>
      <c r="I5" s="184" t="s">
        <v>75</v>
      </c>
      <c r="J5" s="184"/>
      <c r="K5" s="185"/>
    </row>
    <row r="6" spans="2:11" x14ac:dyDescent="0.3">
      <c r="B6" s="1" t="s">
        <v>11</v>
      </c>
      <c r="C6" s="96" t="s">
        <v>4</v>
      </c>
      <c r="D6" s="9" t="s">
        <v>5</v>
      </c>
      <c r="E6" s="104" t="s">
        <v>5</v>
      </c>
      <c r="F6" s="96" t="s">
        <v>4</v>
      </c>
      <c r="G6" s="9" t="s">
        <v>5</v>
      </c>
      <c r="H6" s="104" t="s">
        <v>5</v>
      </c>
      <c r="I6" s="93" t="s">
        <v>4</v>
      </c>
      <c r="J6" s="9" t="s">
        <v>5</v>
      </c>
      <c r="K6" s="94" t="s">
        <v>5</v>
      </c>
    </row>
    <row r="7" spans="2:11" x14ac:dyDescent="0.3">
      <c r="B7" s="142" t="s">
        <v>12</v>
      </c>
      <c r="C7" s="122">
        <v>2.7025462962962956E-2</v>
      </c>
      <c r="D7" s="55">
        <v>0.48084843492586488</v>
      </c>
      <c r="E7" s="56">
        <v>0.19114276358873605</v>
      </c>
      <c r="F7" s="122">
        <v>5.8101851851851856E-3</v>
      </c>
      <c r="G7" s="55">
        <v>0.60774818401937059</v>
      </c>
      <c r="H7" s="56">
        <v>0.28409734012450488</v>
      </c>
      <c r="I7" s="122">
        <v>3.2835648148148128E-2</v>
      </c>
      <c r="J7" s="55">
        <v>0.49929602252727895</v>
      </c>
      <c r="K7" s="99">
        <v>0.20288922262747611</v>
      </c>
    </row>
    <row r="8" spans="2:11" x14ac:dyDescent="0.3">
      <c r="B8" s="98" t="s">
        <v>101</v>
      </c>
      <c r="C8" s="122">
        <v>3.8194444444444441E-4</v>
      </c>
      <c r="D8" s="55">
        <v>6.7957166392092266E-3</v>
      </c>
      <c r="E8" s="56">
        <v>2.7013752455795677E-3</v>
      </c>
      <c r="F8" s="122"/>
      <c r="G8" s="55"/>
      <c r="H8" s="56"/>
      <c r="I8" s="122">
        <v>3.8194444444444441E-4</v>
      </c>
      <c r="J8" s="55">
        <v>5.8078141499472028E-3</v>
      </c>
      <c r="K8" s="99">
        <v>2.3600085818493884E-3</v>
      </c>
    </row>
    <row r="9" spans="2:11" x14ac:dyDescent="0.3">
      <c r="B9" s="142" t="s">
        <v>13</v>
      </c>
      <c r="C9" s="122">
        <v>9.178240740740742E-3</v>
      </c>
      <c r="D9" s="55">
        <v>0.16330313014827025</v>
      </c>
      <c r="E9" s="56">
        <v>6.4914865749836292E-2</v>
      </c>
      <c r="F9" s="122">
        <v>7.407407407407407E-4</v>
      </c>
      <c r="G9" s="55">
        <v>7.7481840193704604E-2</v>
      </c>
      <c r="H9" s="56">
        <v>3.6219581211092249E-2</v>
      </c>
      <c r="I9" s="122">
        <v>9.9189814814814852E-3</v>
      </c>
      <c r="J9" s="55">
        <v>0.15082717353044711</v>
      </c>
      <c r="K9" s="99">
        <v>6.1288707716512937E-2</v>
      </c>
    </row>
    <row r="10" spans="2:11" x14ac:dyDescent="0.3">
      <c r="B10" s="142" t="s">
        <v>14</v>
      </c>
      <c r="C10" s="122">
        <v>2.4305555555555555E-4</v>
      </c>
      <c r="D10" s="55">
        <v>4.3245469522240534E-3</v>
      </c>
      <c r="E10" s="56">
        <v>1.7190569744597252E-3</v>
      </c>
      <c r="F10" s="122"/>
      <c r="G10" s="55"/>
      <c r="H10" s="56"/>
      <c r="I10" s="122">
        <v>2.4305555555555555E-4</v>
      </c>
      <c r="J10" s="55">
        <v>3.6958817317845837E-3</v>
      </c>
      <c r="K10" s="99">
        <v>1.5018236429950656E-3</v>
      </c>
    </row>
    <row r="11" spans="2:11" x14ac:dyDescent="0.3">
      <c r="B11" s="142" t="s">
        <v>15</v>
      </c>
      <c r="C11" s="122">
        <v>5.0231481481481472E-3</v>
      </c>
      <c r="D11" s="55">
        <v>8.9373970345963755E-2</v>
      </c>
      <c r="E11" s="56">
        <v>3.5527177472167645E-2</v>
      </c>
      <c r="F11" s="122">
        <v>1.1342592592592591E-3</v>
      </c>
      <c r="G11" s="55">
        <v>0.11864406779661017</v>
      </c>
      <c r="H11" s="56">
        <v>5.5461233729484999E-2</v>
      </c>
      <c r="I11" s="122">
        <v>6.1574074074074057E-3</v>
      </c>
      <c r="J11" s="55">
        <v>9.3629003871876101E-2</v>
      </c>
      <c r="K11" s="99">
        <v>3.8046198955874987E-2</v>
      </c>
    </row>
    <row r="12" spans="2:11" x14ac:dyDescent="0.3">
      <c r="B12" s="98" t="s">
        <v>161</v>
      </c>
      <c r="C12" s="122">
        <v>4.0162037037037024E-3</v>
      </c>
      <c r="D12" s="55">
        <v>7.1457990115321238E-2</v>
      </c>
      <c r="E12" s="56">
        <v>2.8405370006548782E-2</v>
      </c>
      <c r="F12" s="122">
        <v>1.3888888888888889E-4</v>
      </c>
      <c r="G12" s="55">
        <v>1.4527845036319615E-2</v>
      </c>
      <c r="H12" s="56">
        <v>6.791171477079797E-3</v>
      </c>
      <c r="I12" s="122">
        <v>4.1550925925925913E-3</v>
      </c>
      <c r="J12" s="55">
        <v>6.3181978176698336E-2</v>
      </c>
      <c r="K12" s="99">
        <v>2.5674032754058496E-2</v>
      </c>
    </row>
    <row r="13" spans="2:11" x14ac:dyDescent="0.3">
      <c r="B13" s="142" t="s">
        <v>16</v>
      </c>
      <c r="C13" s="122"/>
      <c r="D13" s="55"/>
      <c r="E13" s="56"/>
      <c r="F13" s="122"/>
      <c r="G13" s="55"/>
      <c r="H13" s="56"/>
      <c r="I13" s="122"/>
      <c r="J13" s="55"/>
      <c r="K13" s="99"/>
    </row>
    <row r="14" spans="2:11" x14ac:dyDescent="0.3">
      <c r="B14" s="98" t="s">
        <v>148</v>
      </c>
      <c r="C14" s="122"/>
      <c r="D14" s="55"/>
      <c r="E14" s="56"/>
      <c r="F14" s="122"/>
      <c r="G14" s="55"/>
      <c r="H14" s="56"/>
      <c r="I14" s="122"/>
      <c r="J14" s="55"/>
      <c r="K14" s="99"/>
    </row>
    <row r="15" spans="2:11" x14ac:dyDescent="0.3">
      <c r="B15" s="142" t="s">
        <v>17</v>
      </c>
      <c r="C15" s="122"/>
      <c r="D15" s="55"/>
      <c r="E15" s="56"/>
      <c r="F15" s="122"/>
      <c r="G15" s="55"/>
      <c r="H15" s="56"/>
      <c r="I15" s="122"/>
      <c r="J15" s="55"/>
      <c r="K15" s="99"/>
    </row>
    <row r="16" spans="2:11" x14ac:dyDescent="0.3">
      <c r="B16" s="142" t="s">
        <v>18</v>
      </c>
      <c r="C16" s="122">
        <v>4.3287037037037044E-3</v>
      </c>
      <c r="D16" s="55">
        <v>7.7018121911037921E-2</v>
      </c>
      <c r="E16" s="56">
        <v>3.0615586116568443E-2</v>
      </c>
      <c r="F16" s="122">
        <v>8.9120370370370373E-4</v>
      </c>
      <c r="G16" s="55">
        <v>9.3220338983050863E-2</v>
      </c>
      <c r="H16" s="56">
        <v>4.3576683644595368E-2</v>
      </c>
      <c r="I16" s="122">
        <v>5.2199074074074075E-3</v>
      </c>
      <c r="J16" s="55">
        <v>7.9373460049278449E-2</v>
      </c>
      <c r="K16" s="99">
        <v>3.2253450618608313E-2</v>
      </c>
    </row>
    <row r="17" spans="2:14" x14ac:dyDescent="0.3">
      <c r="B17" s="142" t="s">
        <v>19</v>
      </c>
      <c r="C17" s="122"/>
      <c r="D17" s="55"/>
      <c r="E17" s="56"/>
      <c r="F17" s="122"/>
      <c r="G17" s="55"/>
      <c r="H17" s="56"/>
      <c r="I17" s="122"/>
      <c r="J17" s="55"/>
      <c r="K17" s="99"/>
    </row>
    <row r="18" spans="2:14" x14ac:dyDescent="0.3">
      <c r="B18" s="142" t="s">
        <v>20</v>
      </c>
      <c r="C18" s="122"/>
      <c r="D18" s="55"/>
      <c r="E18" s="56"/>
      <c r="F18" s="122"/>
      <c r="G18" s="55"/>
      <c r="H18" s="56"/>
      <c r="I18" s="122"/>
      <c r="J18" s="55"/>
      <c r="K18" s="99"/>
    </row>
    <row r="19" spans="2:14" x14ac:dyDescent="0.3">
      <c r="B19" s="142" t="s">
        <v>21</v>
      </c>
      <c r="C19" s="122"/>
      <c r="D19" s="55"/>
      <c r="E19" s="56"/>
      <c r="F19" s="122"/>
      <c r="G19" s="55"/>
      <c r="H19" s="56"/>
      <c r="I19" s="122"/>
      <c r="J19" s="55"/>
      <c r="K19" s="99"/>
    </row>
    <row r="20" spans="2:14" x14ac:dyDescent="0.3">
      <c r="B20" s="98" t="s">
        <v>102</v>
      </c>
      <c r="C20" s="122"/>
      <c r="D20" s="55"/>
      <c r="E20" s="56"/>
      <c r="F20" s="122"/>
      <c r="G20" s="55"/>
      <c r="H20" s="56"/>
      <c r="I20" s="122"/>
      <c r="J20" s="55"/>
      <c r="K20" s="99"/>
    </row>
    <row r="21" spans="2:14" x14ac:dyDescent="0.3">
      <c r="B21" s="98" t="s">
        <v>103</v>
      </c>
      <c r="C21" s="122">
        <v>1.6666666666666666E-3</v>
      </c>
      <c r="D21" s="55">
        <v>2.9654036243822079E-2</v>
      </c>
      <c r="E21" s="56">
        <v>1.1787819253438114E-2</v>
      </c>
      <c r="F21" s="122"/>
      <c r="G21" s="55"/>
      <c r="H21" s="56"/>
      <c r="I21" s="122">
        <v>1.6666666666666666E-3</v>
      </c>
      <c r="J21" s="55">
        <v>2.5343189017951431E-2</v>
      </c>
      <c r="K21" s="99">
        <v>1.0298219266251877E-2</v>
      </c>
    </row>
    <row r="22" spans="2:14" x14ac:dyDescent="0.3">
      <c r="B22" s="142" t="s">
        <v>22</v>
      </c>
      <c r="C22" s="122"/>
      <c r="D22" s="55"/>
      <c r="E22" s="56"/>
      <c r="F22" s="122"/>
      <c r="G22" s="55"/>
      <c r="H22" s="56"/>
      <c r="I22" s="122"/>
      <c r="J22" s="55"/>
      <c r="K22" s="99"/>
    </row>
    <row r="23" spans="2:14" x14ac:dyDescent="0.3">
      <c r="B23" s="98" t="s">
        <v>23</v>
      </c>
      <c r="C23" s="122"/>
      <c r="D23" s="55"/>
      <c r="E23" s="56"/>
      <c r="F23" s="122"/>
      <c r="G23" s="55"/>
      <c r="H23" s="56"/>
      <c r="I23" s="122"/>
      <c r="J23" s="55"/>
      <c r="K23" s="99"/>
    </row>
    <row r="24" spans="2:14" x14ac:dyDescent="0.3">
      <c r="B24" s="98" t="s">
        <v>24</v>
      </c>
      <c r="C24" s="122">
        <v>4.340277777777778E-3</v>
      </c>
      <c r="D24" s="55">
        <v>7.7224052718286668E-2</v>
      </c>
      <c r="E24" s="56">
        <v>3.0697445972495095E-2</v>
      </c>
      <c r="F24" s="122">
        <v>8.449074074074075E-4</v>
      </c>
      <c r="G24" s="55">
        <v>8.837772397094433E-2</v>
      </c>
      <c r="H24" s="56">
        <v>4.1312959818902102E-2</v>
      </c>
      <c r="I24" s="122">
        <v>5.1851851851851842E-3</v>
      </c>
      <c r="J24" s="55">
        <v>7.8845476944737772E-2</v>
      </c>
      <c r="K24" s="99">
        <v>3.2038904383894729E-2</v>
      </c>
    </row>
    <row r="25" spans="2:14" x14ac:dyDescent="0.3">
      <c r="B25" s="102" t="s">
        <v>3</v>
      </c>
      <c r="C25" s="59">
        <v>5.6203703703703693E-2</v>
      </c>
      <c r="D25" s="60">
        <v>1.0000000000000002</v>
      </c>
      <c r="E25" s="61">
        <v>0.39751146037982976</v>
      </c>
      <c r="F25" s="59">
        <v>9.5601851851851837E-3</v>
      </c>
      <c r="G25" s="60">
        <v>1.0000000000000002</v>
      </c>
      <c r="H25" s="61">
        <v>0.46745897000565945</v>
      </c>
      <c r="I25" s="59">
        <v>6.5763888888888872E-2</v>
      </c>
      <c r="J25" s="60">
        <v>0.99999999999999989</v>
      </c>
      <c r="K25" s="134">
        <v>0.40635056854752183</v>
      </c>
    </row>
    <row r="26" spans="2:14" x14ac:dyDescent="0.3">
      <c r="B26" s="135"/>
      <c r="C26" s="16"/>
      <c r="D26" s="16"/>
      <c r="E26" s="16"/>
      <c r="F26" s="16"/>
      <c r="G26" s="16"/>
      <c r="H26" s="16"/>
      <c r="I26" s="16"/>
      <c r="J26" s="16"/>
      <c r="K26" s="140"/>
      <c r="L26" s="16"/>
      <c r="M26" s="16"/>
      <c r="N26" s="16"/>
    </row>
    <row r="27" spans="2:14" x14ac:dyDescent="0.3">
      <c r="B27" s="1" t="s">
        <v>25</v>
      </c>
      <c r="C27" s="9" t="s">
        <v>4</v>
      </c>
      <c r="D27" s="9" t="s">
        <v>5</v>
      </c>
      <c r="E27" s="9" t="s">
        <v>5</v>
      </c>
      <c r="F27" s="9" t="s">
        <v>4</v>
      </c>
      <c r="G27" s="9" t="s">
        <v>5</v>
      </c>
      <c r="H27" s="9" t="s">
        <v>5</v>
      </c>
      <c r="I27" s="9" t="s">
        <v>4</v>
      </c>
      <c r="J27" s="9" t="s">
        <v>5</v>
      </c>
      <c r="K27" s="136" t="s">
        <v>5</v>
      </c>
    </row>
    <row r="28" spans="2:14" x14ac:dyDescent="0.3">
      <c r="B28" s="142" t="s">
        <v>26</v>
      </c>
      <c r="C28" s="122">
        <v>2.8935185185185188E-3</v>
      </c>
      <c r="D28" s="55"/>
      <c r="E28" s="56">
        <v>2.0464963981663396E-2</v>
      </c>
      <c r="F28" s="122">
        <v>1.273148148148148E-4</v>
      </c>
      <c r="G28" s="55"/>
      <c r="H28" s="56">
        <v>6.2252405206564797E-3</v>
      </c>
      <c r="I28" s="122">
        <v>3.0208333333333333E-3</v>
      </c>
      <c r="J28" s="55"/>
      <c r="K28" s="99">
        <v>1.8665522420081529E-2</v>
      </c>
    </row>
    <row r="29" spans="2:14" x14ac:dyDescent="0.3">
      <c r="B29" s="142" t="s">
        <v>27</v>
      </c>
      <c r="C29" s="122">
        <v>5.7870370370370366E-5</v>
      </c>
      <c r="D29" s="55"/>
      <c r="E29" s="56">
        <v>4.0929927963326789E-4</v>
      </c>
      <c r="F29" s="122"/>
      <c r="G29" s="55"/>
      <c r="H29" s="56"/>
      <c r="I29" s="122">
        <v>5.7870370370370366E-5</v>
      </c>
      <c r="J29" s="55"/>
      <c r="K29" s="99">
        <v>3.5757705785596799E-4</v>
      </c>
    </row>
    <row r="30" spans="2:14" x14ac:dyDescent="0.3">
      <c r="B30" s="142" t="s">
        <v>28</v>
      </c>
      <c r="C30" s="122">
        <v>1.4467592592592594E-3</v>
      </c>
      <c r="D30" s="55"/>
      <c r="E30" s="56">
        <v>1.0232481990831698E-2</v>
      </c>
      <c r="F30" s="122">
        <v>2.7777777777777778E-4</v>
      </c>
      <c r="G30" s="55"/>
      <c r="H30" s="56">
        <v>1.3582342954159594E-2</v>
      </c>
      <c r="I30" s="122">
        <v>1.724537037037037E-3</v>
      </c>
      <c r="J30" s="55"/>
      <c r="K30" s="99">
        <v>1.0655796324107847E-2</v>
      </c>
    </row>
    <row r="31" spans="2:14" x14ac:dyDescent="0.3">
      <c r="B31" s="142" t="s">
        <v>29</v>
      </c>
      <c r="C31" s="122">
        <v>1.7986111111111116E-2</v>
      </c>
      <c r="D31" s="55"/>
      <c r="E31" s="56">
        <v>0.1272102161100197</v>
      </c>
      <c r="F31" s="122">
        <v>3.3217592592592595E-3</v>
      </c>
      <c r="G31" s="55"/>
      <c r="H31" s="56">
        <v>0.16242218449349183</v>
      </c>
      <c r="I31" s="122">
        <v>2.1307870370370383E-2</v>
      </c>
      <c r="J31" s="55"/>
      <c r="K31" s="99">
        <v>0.13165987270256749</v>
      </c>
    </row>
    <row r="32" spans="2:14" x14ac:dyDescent="0.3">
      <c r="B32" s="142" t="s">
        <v>30</v>
      </c>
      <c r="C32" s="122">
        <v>3.33449074074074E-2</v>
      </c>
      <c r="D32" s="55"/>
      <c r="E32" s="56">
        <v>0.23583824492468891</v>
      </c>
      <c r="F32" s="122">
        <v>6.6666666666666671E-3</v>
      </c>
      <c r="G32" s="55"/>
      <c r="H32" s="56">
        <v>0.3259762308998303</v>
      </c>
      <c r="I32" s="122">
        <v>4.0011574074074081E-2</v>
      </c>
      <c r="J32" s="55"/>
      <c r="K32" s="99">
        <v>0.24722877780161631</v>
      </c>
    </row>
    <row r="33" spans="2:14" x14ac:dyDescent="0.3">
      <c r="B33" s="142" t="s">
        <v>31</v>
      </c>
      <c r="C33" s="122">
        <v>2.9456018518518513E-2</v>
      </c>
      <c r="D33" s="55"/>
      <c r="E33" s="56">
        <v>0.20833333333333331</v>
      </c>
      <c r="F33" s="122">
        <v>4.9768518518518521E-4</v>
      </c>
      <c r="G33" s="55"/>
      <c r="H33" s="56">
        <v>2.4335031126202607E-2</v>
      </c>
      <c r="I33" s="122">
        <v>2.9953703703703701E-2</v>
      </c>
      <c r="J33" s="55"/>
      <c r="K33" s="99">
        <v>0.18508188514624901</v>
      </c>
    </row>
    <row r="34" spans="2:14" x14ac:dyDescent="0.3">
      <c r="B34" s="143" t="s">
        <v>3</v>
      </c>
      <c r="C34" s="17">
        <v>8.5185185185185169E-2</v>
      </c>
      <c r="D34" s="60"/>
      <c r="E34" s="60">
        <v>0.60248853962017024</v>
      </c>
      <c r="F34" s="17">
        <v>1.0891203703703705E-2</v>
      </c>
      <c r="G34" s="60"/>
      <c r="H34" s="60">
        <v>0.53254102999434083</v>
      </c>
      <c r="I34" s="17">
        <v>9.6076388888888906E-2</v>
      </c>
      <c r="J34" s="60"/>
      <c r="K34" s="103">
        <v>0.59364943145247817</v>
      </c>
    </row>
    <row r="35" spans="2:14" x14ac:dyDescent="0.3">
      <c r="B35" s="137"/>
      <c r="C35" s="138"/>
      <c r="D35" s="138"/>
      <c r="E35" s="138"/>
      <c r="F35" s="138"/>
      <c r="G35" s="138"/>
      <c r="H35" s="138"/>
      <c r="I35" s="138"/>
      <c r="J35" s="138"/>
      <c r="K35" s="141"/>
      <c r="L35" s="138"/>
      <c r="M35" s="138"/>
      <c r="N35" s="138"/>
    </row>
    <row r="36" spans="2:14" x14ac:dyDescent="0.3">
      <c r="B36" s="102" t="s">
        <v>6</v>
      </c>
      <c r="C36" s="17">
        <v>0.14138888888888887</v>
      </c>
      <c r="D36" s="139"/>
      <c r="E36" s="60">
        <v>1</v>
      </c>
      <c r="F36" s="17">
        <v>2.0451388888888887E-2</v>
      </c>
      <c r="G36" s="139"/>
      <c r="H36" s="60">
        <v>1.0000000000000002</v>
      </c>
      <c r="I36" s="17">
        <v>0.16184027777777776</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120" customWidth="1"/>
    <col min="2" max="2" width="42.44140625" style="120" customWidth="1"/>
    <col min="3" max="6" width="10.88671875" style="132" customWidth="1"/>
    <col min="7" max="7" width="10.88671875" style="120" customWidth="1"/>
    <col min="8" max="8" width="10.88671875" style="132" customWidth="1"/>
    <col min="9" max="11" width="10.88671875" style="120" customWidth="1"/>
    <col min="12" max="16384" width="8.88671875" style="120"/>
  </cols>
  <sheetData>
    <row r="2" spans="2:11" ht="15" thickBot="1" x14ac:dyDescent="0.35"/>
    <row r="3" spans="2:11" x14ac:dyDescent="0.3">
      <c r="B3" s="180" t="s">
        <v>90</v>
      </c>
      <c r="C3" s="181"/>
      <c r="D3" s="181"/>
      <c r="E3" s="181"/>
      <c r="F3" s="181"/>
      <c r="G3" s="181"/>
      <c r="H3" s="182"/>
      <c r="I3" s="181"/>
      <c r="J3" s="181"/>
      <c r="K3" s="182"/>
    </row>
    <row r="4" spans="2:11" x14ac:dyDescent="0.3">
      <c r="B4" s="183" t="s">
        <v>159</v>
      </c>
      <c r="C4" s="184"/>
      <c r="D4" s="184"/>
      <c r="E4" s="184"/>
      <c r="F4" s="184"/>
      <c r="G4" s="184"/>
      <c r="H4" s="184"/>
      <c r="I4" s="184"/>
      <c r="J4" s="184"/>
      <c r="K4" s="185"/>
    </row>
    <row r="5" spans="2:11" x14ac:dyDescent="0.3">
      <c r="B5" s="121"/>
      <c r="C5" s="186" t="s">
        <v>73</v>
      </c>
      <c r="D5" s="184"/>
      <c r="E5" s="187"/>
      <c r="F5" s="186" t="s">
        <v>74</v>
      </c>
      <c r="G5" s="184"/>
      <c r="H5" s="187"/>
      <c r="I5" s="184" t="s">
        <v>75</v>
      </c>
      <c r="J5" s="184"/>
      <c r="K5" s="185"/>
    </row>
    <row r="6" spans="2:11" x14ac:dyDescent="0.3">
      <c r="B6" s="1" t="s">
        <v>11</v>
      </c>
      <c r="C6" s="96" t="s">
        <v>4</v>
      </c>
      <c r="D6" s="9" t="s">
        <v>5</v>
      </c>
      <c r="E6" s="104" t="s">
        <v>5</v>
      </c>
      <c r="F6" s="96" t="s">
        <v>4</v>
      </c>
      <c r="G6" s="9" t="s">
        <v>5</v>
      </c>
      <c r="H6" s="104" t="s">
        <v>5</v>
      </c>
      <c r="I6" s="93" t="s">
        <v>4</v>
      </c>
      <c r="J6" s="9" t="s">
        <v>5</v>
      </c>
      <c r="K6" s="94" t="s">
        <v>5</v>
      </c>
    </row>
    <row r="7" spans="2:11" x14ac:dyDescent="0.3">
      <c r="B7" s="98" t="s">
        <v>12</v>
      </c>
      <c r="C7" s="122">
        <v>2.8599537037037038E-2</v>
      </c>
      <c r="D7" s="55">
        <v>0.49144789180588705</v>
      </c>
      <c r="E7" s="56">
        <v>0.1956297996991529</v>
      </c>
      <c r="F7" s="122">
        <v>6.42361111111111E-3</v>
      </c>
      <c r="G7" s="55">
        <v>0.41573033707865165</v>
      </c>
      <c r="H7" s="56">
        <v>0.21110688474705205</v>
      </c>
      <c r="I7" s="122">
        <v>3.5023148148148157E-2</v>
      </c>
      <c r="J7" s="55">
        <v>0.47556184189847561</v>
      </c>
      <c r="K7" s="99">
        <v>0.19829619921363043</v>
      </c>
    </row>
    <row r="8" spans="2:11" x14ac:dyDescent="0.3">
      <c r="B8" s="98" t="s">
        <v>101</v>
      </c>
      <c r="C8" s="122">
        <v>1.3310185185185185E-3</v>
      </c>
      <c r="D8" s="55">
        <v>2.2871917263325377E-2</v>
      </c>
      <c r="E8" s="56">
        <v>9.1045839600981705E-3</v>
      </c>
      <c r="F8" s="122"/>
      <c r="G8" s="55"/>
      <c r="H8" s="56"/>
      <c r="I8" s="122">
        <v>1.3310185185185185E-3</v>
      </c>
      <c r="J8" s="55">
        <v>1.807323589501807E-2</v>
      </c>
      <c r="K8" s="99">
        <v>7.5360419397116629E-3</v>
      </c>
    </row>
    <row r="9" spans="2:11" x14ac:dyDescent="0.3">
      <c r="B9" s="98" t="s">
        <v>13</v>
      </c>
      <c r="C9" s="122">
        <v>5.5902777777777773E-3</v>
      </c>
      <c r="D9" s="55">
        <v>9.6062052505966583E-2</v>
      </c>
      <c r="E9" s="56">
        <v>3.8239252632412318E-2</v>
      </c>
      <c r="F9" s="122">
        <v>6.134259259259259E-4</v>
      </c>
      <c r="G9" s="55">
        <v>3.9700374531835204E-2</v>
      </c>
      <c r="H9" s="56">
        <v>2.0159756561430198E-2</v>
      </c>
      <c r="I9" s="122">
        <v>6.2037037037037035E-3</v>
      </c>
      <c r="J9" s="55">
        <v>8.4236995128084219E-2</v>
      </c>
      <c r="K9" s="99">
        <v>3.5124508519003922E-2</v>
      </c>
    </row>
    <row r="10" spans="2:11" x14ac:dyDescent="0.3">
      <c r="B10" s="98" t="s">
        <v>14</v>
      </c>
      <c r="C10" s="122">
        <v>3.2407407407407406E-4</v>
      </c>
      <c r="D10" s="55">
        <v>5.5688146380270488E-3</v>
      </c>
      <c r="E10" s="56">
        <v>2.2167682685456415E-3</v>
      </c>
      <c r="F10" s="122">
        <v>2.199074074074074E-4</v>
      </c>
      <c r="G10" s="55">
        <v>1.4232209737827716E-2</v>
      </c>
      <c r="H10" s="56">
        <v>7.2270825408900716E-3</v>
      </c>
      <c r="I10" s="122">
        <v>5.4398148148148144E-4</v>
      </c>
      <c r="J10" s="55">
        <v>7.3864529310073848E-3</v>
      </c>
      <c r="K10" s="99">
        <v>3.0799475753604186E-3</v>
      </c>
    </row>
    <row r="11" spans="2:11" x14ac:dyDescent="0.3">
      <c r="B11" s="98" t="s">
        <v>15</v>
      </c>
      <c r="C11" s="122">
        <v>5.3587962962962964E-3</v>
      </c>
      <c r="D11" s="55">
        <v>9.2084327764518692E-2</v>
      </c>
      <c r="E11" s="56">
        <v>3.665584672630829E-2</v>
      </c>
      <c r="F11" s="122">
        <v>3.2638888888888887E-3</v>
      </c>
      <c r="G11" s="55">
        <v>0.21123595505617979</v>
      </c>
      <c r="H11" s="56">
        <v>0.10726511981742107</v>
      </c>
      <c r="I11" s="122">
        <v>8.6226851851851846E-3</v>
      </c>
      <c r="J11" s="55">
        <v>0.11708313688511707</v>
      </c>
      <c r="K11" s="99">
        <v>4.8820445609436422E-2</v>
      </c>
    </row>
    <row r="12" spans="2:11" x14ac:dyDescent="0.3">
      <c r="B12" s="98" t="s">
        <v>161</v>
      </c>
      <c r="C12" s="122">
        <v>2.7430555555555546E-3</v>
      </c>
      <c r="D12" s="55">
        <v>4.7136038186157504E-2</v>
      </c>
      <c r="E12" s="56">
        <v>1.8763359987332747E-2</v>
      </c>
      <c r="F12" s="122"/>
      <c r="G12" s="55"/>
      <c r="H12" s="56"/>
      <c r="I12" s="122">
        <v>2.7430555555555546E-3</v>
      </c>
      <c r="J12" s="55">
        <v>3.724658180103723E-2</v>
      </c>
      <c r="K12" s="99">
        <v>1.5530799475753596E-2</v>
      </c>
    </row>
    <row r="13" spans="2:11" x14ac:dyDescent="0.3">
      <c r="B13" s="98" t="s">
        <v>16</v>
      </c>
      <c r="C13" s="122"/>
      <c r="D13" s="55"/>
      <c r="E13" s="56"/>
      <c r="F13" s="122"/>
      <c r="G13" s="55"/>
      <c r="H13" s="56"/>
      <c r="I13" s="122"/>
      <c r="J13" s="55"/>
      <c r="K13" s="99"/>
    </row>
    <row r="14" spans="2:11" x14ac:dyDescent="0.3">
      <c r="B14" s="98" t="s">
        <v>148</v>
      </c>
      <c r="C14" s="122"/>
      <c r="D14" s="55"/>
      <c r="E14" s="56"/>
      <c r="F14" s="122"/>
      <c r="G14" s="55"/>
      <c r="H14" s="56"/>
      <c r="I14" s="122"/>
      <c r="J14" s="55"/>
      <c r="K14" s="99"/>
    </row>
    <row r="15" spans="2:11" x14ac:dyDescent="0.3">
      <c r="B15" s="98" t="s">
        <v>17</v>
      </c>
      <c r="C15" s="122"/>
      <c r="D15" s="55"/>
      <c r="E15" s="56"/>
      <c r="F15" s="122"/>
      <c r="G15" s="55"/>
      <c r="H15" s="56"/>
      <c r="I15" s="122"/>
      <c r="J15" s="55"/>
      <c r="K15" s="99"/>
    </row>
    <row r="16" spans="2:11" x14ac:dyDescent="0.3">
      <c r="B16" s="98" t="s">
        <v>18</v>
      </c>
      <c r="C16" s="122">
        <v>5.9259259259259265E-3</v>
      </c>
      <c r="D16" s="55">
        <v>0.10182975338106603</v>
      </c>
      <c r="E16" s="56">
        <v>4.0535191196263164E-2</v>
      </c>
      <c r="F16" s="122">
        <v>7.0601851851851858E-4</v>
      </c>
      <c r="G16" s="55">
        <v>4.5692883895131091E-2</v>
      </c>
      <c r="H16" s="56">
        <v>2.3202738683910235E-2</v>
      </c>
      <c r="I16" s="122">
        <v>6.6319444444444446E-3</v>
      </c>
      <c r="J16" s="55">
        <v>9.0051862329090043E-2</v>
      </c>
      <c r="K16" s="99">
        <v>3.7549148099606813E-2</v>
      </c>
    </row>
    <row r="17" spans="2:14" x14ac:dyDescent="0.3">
      <c r="B17" s="98" t="s">
        <v>19</v>
      </c>
      <c r="C17" s="122"/>
      <c r="D17" s="55"/>
      <c r="E17" s="56"/>
      <c r="F17" s="122">
        <v>1.5046296296296297E-4</v>
      </c>
      <c r="G17" s="55">
        <v>9.7378277153558068E-3</v>
      </c>
      <c r="H17" s="56">
        <v>4.9448459490300497E-3</v>
      </c>
      <c r="I17" s="122">
        <v>1.5046296296296297E-4</v>
      </c>
      <c r="J17" s="55">
        <v>2.0430614490020431E-3</v>
      </c>
      <c r="K17" s="99">
        <v>8.5190039318479673E-4</v>
      </c>
    </row>
    <row r="18" spans="2:14" x14ac:dyDescent="0.3">
      <c r="B18" s="98" t="s">
        <v>20</v>
      </c>
      <c r="C18" s="122"/>
      <c r="D18" s="55"/>
      <c r="E18" s="56"/>
      <c r="F18" s="122"/>
      <c r="G18" s="55"/>
      <c r="H18" s="56"/>
      <c r="I18" s="122"/>
      <c r="J18" s="55"/>
      <c r="K18" s="99"/>
    </row>
    <row r="19" spans="2:14" x14ac:dyDescent="0.3">
      <c r="B19" s="98" t="s">
        <v>21</v>
      </c>
      <c r="C19" s="122"/>
      <c r="D19" s="55"/>
      <c r="E19" s="56"/>
      <c r="F19" s="122"/>
      <c r="G19" s="55"/>
      <c r="H19" s="56"/>
      <c r="I19" s="122"/>
      <c r="J19" s="55"/>
      <c r="K19" s="99"/>
    </row>
    <row r="20" spans="2:14" x14ac:dyDescent="0.3">
      <c r="B20" s="98" t="s">
        <v>102</v>
      </c>
      <c r="C20" s="122"/>
      <c r="D20" s="55"/>
      <c r="E20" s="56"/>
      <c r="F20" s="122"/>
      <c r="G20" s="55"/>
      <c r="H20" s="56"/>
      <c r="I20" s="122"/>
      <c r="J20" s="55"/>
      <c r="K20" s="99"/>
    </row>
    <row r="21" spans="2:14" x14ac:dyDescent="0.3">
      <c r="B21" s="98" t="s">
        <v>103</v>
      </c>
      <c r="C21" s="122">
        <v>2.1064814814814813E-3</v>
      </c>
      <c r="D21" s="55">
        <v>3.6197295147175811E-2</v>
      </c>
      <c r="E21" s="56">
        <v>1.440899374554667E-2</v>
      </c>
      <c r="F21" s="122"/>
      <c r="G21" s="55"/>
      <c r="H21" s="56"/>
      <c r="I21" s="122">
        <v>2.1064814814814813E-3</v>
      </c>
      <c r="J21" s="55">
        <v>2.8602860286028597E-2</v>
      </c>
      <c r="K21" s="99">
        <v>1.1926605504587153E-2</v>
      </c>
    </row>
    <row r="22" spans="2:14" x14ac:dyDescent="0.3">
      <c r="B22" s="98" t="s">
        <v>22</v>
      </c>
      <c r="C22" s="122"/>
      <c r="D22" s="55"/>
      <c r="E22" s="56"/>
      <c r="F22" s="122"/>
      <c r="G22" s="55"/>
      <c r="H22" s="56"/>
      <c r="I22" s="122"/>
      <c r="J22" s="55"/>
      <c r="K22" s="99"/>
    </row>
    <row r="23" spans="2:14" x14ac:dyDescent="0.3">
      <c r="B23" s="98" t="s">
        <v>23</v>
      </c>
      <c r="C23" s="122"/>
      <c r="D23" s="55"/>
      <c r="E23" s="56"/>
      <c r="F23" s="122">
        <v>4.5138888888888892E-4</v>
      </c>
      <c r="G23" s="55">
        <v>2.921348314606742E-2</v>
      </c>
      <c r="H23" s="56">
        <v>1.4834537847090148E-2</v>
      </c>
      <c r="I23" s="122">
        <v>4.5138888888888892E-4</v>
      </c>
      <c r="J23" s="55">
        <v>6.1291843470061289E-3</v>
      </c>
      <c r="K23" s="99">
        <v>2.5557011795543905E-3</v>
      </c>
    </row>
    <row r="24" spans="2:14" x14ac:dyDescent="0.3">
      <c r="B24" s="98" t="s">
        <v>24</v>
      </c>
      <c r="C24" s="122">
        <v>6.2152777777777762E-3</v>
      </c>
      <c r="D24" s="55">
        <v>0.10680190930787586</v>
      </c>
      <c r="E24" s="56">
        <v>4.2514448578893187E-2</v>
      </c>
      <c r="F24" s="122">
        <v>3.6226851851851849E-3</v>
      </c>
      <c r="G24" s="55">
        <v>0.23445692883895131</v>
      </c>
      <c r="H24" s="56">
        <v>0.11905667554203118</v>
      </c>
      <c r="I24" s="122">
        <v>9.8379629629629615E-3</v>
      </c>
      <c r="J24" s="55">
        <v>0.13358478705013355</v>
      </c>
      <c r="K24" s="99">
        <v>5.5701179554390544E-2</v>
      </c>
    </row>
    <row r="25" spans="2:14" x14ac:dyDescent="0.3">
      <c r="B25" s="102" t="s">
        <v>3</v>
      </c>
      <c r="C25" s="59">
        <v>5.8194444444444444E-2</v>
      </c>
      <c r="D25" s="60">
        <v>1</v>
      </c>
      <c r="E25" s="61">
        <v>0.39806824479455305</v>
      </c>
      <c r="F25" s="59">
        <v>1.5451388888888888E-2</v>
      </c>
      <c r="G25" s="60">
        <v>1</v>
      </c>
      <c r="H25" s="61">
        <v>0.50779764168885499</v>
      </c>
      <c r="I25" s="59">
        <v>7.3645833333333341E-2</v>
      </c>
      <c r="J25" s="60">
        <v>0.99999999999999989</v>
      </c>
      <c r="K25" s="134">
        <v>0.41697247706422008</v>
      </c>
    </row>
    <row r="26" spans="2:14" x14ac:dyDescent="0.3">
      <c r="B26" s="135"/>
      <c r="C26" s="16"/>
      <c r="D26" s="16"/>
      <c r="E26" s="16"/>
      <c r="F26" s="16"/>
      <c r="G26" s="16"/>
      <c r="H26" s="16"/>
      <c r="I26" s="16"/>
      <c r="J26" s="16"/>
      <c r="K26" s="140"/>
      <c r="L26" s="16"/>
      <c r="M26" s="16"/>
      <c r="N26" s="16"/>
    </row>
    <row r="27" spans="2:14" x14ac:dyDescent="0.3">
      <c r="B27" s="1" t="s">
        <v>25</v>
      </c>
      <c r="C27" s="9" t="s">
        <v>4</v>
      </c>
      <c r="D27" s="9" t="s">
        <v>5</v>
      </c>
      <c r="E27" s="9" t="s">
        <v>5</v>
      </c>
      <c r="F27" s="9" t="s">
        <v>4</v>
      </c>
      <c r="G27" s="9" t="s">
        <v>5</v>
      </c>
      <c r="H27" s="9" t="s">
        <v>5</v>
      </c>
      <c r="I27" s="9" t="s">
        <v>4</v>
      </c>
      <c r="J27" s="9" t="s">
        <v>5</v>
      </c>
      <c r="K27" s="136" t="s">
        <v>5</v>
      </c>
    </row>
    <row r="28" spans="2:14" x14ac:dyDescent="0.3">
      <c r="B28" s="142" t="s">
        <v>26</v>
      </c>
      <c r="C28" s="122">
        <v>4.861111111111111E-4</v>
      </c>
      <c r="D28" s="55"/>
      <c r="E28" s="56">
        <v>3.3251524028184622E-3</v>
      </c>
      <c r="F28" s="122"/>
      <c r="G28" s="55"/>
      <c r="H28" s="56"/>
      <c r="I28" s="122">
        <v>4.861111111111111E-4</v>
      </c>
      <c r="J28" s="55"/>
      <c r="K28" s="99">
        <v>2.7522935779816507E-3</v>
      </c>
    </row>
    <row r="29" spans="2:14" x14ac:dyDescent="0.3">
      <c r="B29" s="142" t="s">
        <v>27</v>
      </c>
      <c r="C29" s="122"/>
      <c r="D29" s="55"/>
      <c r="E29" s="56"/>
      <c r="F29" s="122"/>
      <c r="G29" s="55"/>
      <c r="H29" s="56"/>
      <c r="I29" s="122"/>
      <c r="J29" s="55"/>
      <c r="K29" s="99"/>
    </row>
    <row r="30" spans="2:14" x14ac:dyDescent="0.3">
      <c r="B30" s="142" t="s">
        <v>28</v>
      </c>
      <c r="C30" s="122">
        <v>4.1666666666666664E-4</v>
      </c>
      <c r="D30" s="55"/>
      <c r="E30" s="56">
        <v>2.8501306309872535E-3</v>
      </c>
      <c r="F30" s="122">
        <v>3.4722222222222224E-4</v>
      </c>
      <c r="G30" s="55"/>
      <c r="H30" s="56">
        <v>1.1411182959300114E-2</v>
      </c>
      <c r="I30" s="122">
        <v>7.6388888888888893E-4</v>
      </c>
      <c r="J30" s="55"/>
      <c r="K30" s="99">
        <v>4.325032765399737E-3</v>
      </c>
    </row>
    <row r="31" spans="2:14" x14ac:dyDescent="0.3">
      <c r="B31" s="142" t="s">
        <v>29</v>
      </c>
      <c r="C31" s="122">
        <v>2.6550925925925929E-2</v>
      </c>
      <c r="D31" s="55"/>
      <c r="E31" s="56">
        <v>0.18161665743013222</v>
      </c>
      <c r="F31" s="122">
        <v>7.5925925925925935E-3</v>
      </c>
      <c r="G31" s="55"/>
      <c r="H31" s="56">
        <v>0.24952453404336253</v>
      </c>
      <c r="I31" s="122">
        <v>3.4143518518518524E-2</v>
      </c>
      <c r="J31" s="55"/>
      <c r="K31" s="99">
        <v>0.19331585845347313</v>
      </c>
    </row>
    <row r="32" spans="2:14" x14ac:dyDescent="0.3">
      <c r="B32" s="142" t="s">
        <v>30</v>
      </c>
      <c r="C32" s="122">
        <v>3.0983796296296297E-2</v>
      </c>
      <c r="D32" s="55"/>
      <c r="E32" s="56">
        <v>0.21193888053202439</v>
      </c>
      <c r="F32" s="122">
        <v>6.4814814814814813E-3</v>
      </c>
      <c r="G32" s="55"/>
      <c r="H32" s="56">
        <v>0.21300874857360211</v>
      </c>
      <c r="I32" s="122">
        <v>3.7465277777777799E-2</v>
      </c>
      <c r="J32" s="55"/>
      <c r="K32" s="99">
        <v>0.21212319790301451</v>
      </c>
    </row>
    <row r="33" spans="2:14" x14ac:dyDescent="0.3">
      <c r="B33" s="142" t="s">
        <v>31</v>
      </c>
      <c r="C33" s="122">
        <v>2.9560185185185182E-2</v>
      </c>
      <c r="D33" s="55"/>
      <c r="E33" s="56">
        <v>0.2022009342094846</v>
      </c>
      <c r="F33" s="122">
        <v>5.5555555555555556E-4</v>
      </c>
      <c r="G33" s="55"/>
      <c r="H33" s="56">
        <v>1.8257892734880182E-2</v>
      </c>
      <c r="I33" s="122">
        <v>3.0115740740740738E-2</v>
      </c>
      <c r="J33" s="55"/>
      <c r="K33" s="99">
        <v>0.17051114023591082</v>
      </c>
    </row>
    <row r="34" spans="2:14" x14ac:dyDescent="0.3">
      <c r="B34" s="143" t="s">
        <v>3</v>
      </c>
      <c r="C34" s="17">
        <v>8.7997685185185193E-2</v>
      </c>
      <c r="D34" s="60"/>
      <c r="E34" s="60">
        <v>0.60193175520544695</v>
      </c>
      <c r="F34" s="17">
        <v>1.4976851851851852E-2</v>
      </c>
      <c r="G34" s="60"/>
      <c r="H34" s="60">
        <v>0.49220235831114501</v>
      </c>
      <c r="I34" s="17">
        <v>0.10297453703703706</v>
      </c>
      <c r="J34" s="60"/>
      <c r="K34" s="103">
        <v>0.58302752293577986</v>
      </c>
      <c r="M34" s="133"/>
    </row>
    <row r="35" spans="2:14" x14ac:dyDescent="0.3">
      <c r="B35" s="137"/>
      <c r="C35" s="138"/>
      <c r="D35" s="138"/>
      <c r="E35" s="138"/>
      <c r="F35" s="138"/>
      <c r="G35" s="138"/>
      <c r="H35" s="138"/>
      <c r="I35" s="138"/>
      <c r="J35" s="138"/>
      <c r="K35" s="141"/>
      <c r="L35" s="138"/>
      <c r="M35" s="138"/>
      <c r="N35" s="138"/>
    </row>
    <row r="36" spans="2:14" x14ac:dyDescent="0.3">
      <c r="B36" s="102" t="s">
        <v>6</v>
      </c>
      <c r="C36" s="17">
        <v>0.14619212962962963</v>
      </c>
      <c r="D36" s="139"/>
      <c r="E36" s="60">
        <v>1</v>
      </c>
      <c r="F36" s="17">
        <v>3.0428240740740742E-2</v>
      </c>
      <c r="G36" s="139"/>
      <c r="H36" s="60">
        <v>1</v>
      </c>
      <c r="I36" s="17">
        <v>0.1766203703703704</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2"/>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88671875" style="92" customWidth="1"/>
    <col min="7" max="7" width="10.88671875" style="2" customWidth="1"/>
    <col min="8" max="8" width="10.88671875" style="92" customWidth="1"/>
    <col min="9" max="11" width="10.88671875" style="2" customWidth="1"/>
    <col min="12" max="16384" width="8.88671875" style="2"/>
  </cols>
  <sheetData>
    <row r="1" spans="2:11" s="120" customFormat="1" x14ac:dyDescent="0.3">
      <c r="C1" s="132"/>
      <c r="D1" s="132"/>
      <c r="E1" s="132"/>
      <c r="F1" s="132"/>
      <c r="H1" s="132"/>
    </row>
    <row r="2" spans="2:11" s="120" customFormat="1" ht="15" thickBot="1" x14ac:dyDescent="0.35">
      <c r="C2" s="132"/>
      <c r="D2" s="132"/>
      <c r="E2" s="132"/>
      <c r="F2" s="132"/>
      <c r="H2" s="132"/>
    </row>
    <row r="3" spans="2:11" s="120" customFormat="1" x14ac:dyDescent="0.3">
      <c r="B3" s="180" t="s">
        <v>91</v>
      </c>
      <c r="C3" s="181"/>
      <c r="D3" s="181"/>
      <c r="E3" s="181"/>
      <c r="F3" s="181"/>
      <c r="G3" s="181"/>
      <c r="H3" s="182"/>
      <c r="I3" s="181"/>
      <c r="J3" s="181"/>
      <c r="K3" s="182"/>
    </row>
    <row r="4" spans="2:11" s="120" customFormat="1" x14ac:dyDescent="0.3">
      <c r="B4" s="183" t="s">
        <v>159</v>
      </c>
      <c r="C4" s="184"/>
      <c r="D4" s="184"/>
      <c r="E4" s="184"/>
      <c r="F4" s="184"/>
      <c r="G4" s="184"/>
      <c r="H4" s="184"/>
      <c r="I4" s="184"/>
      <c r="J4" s="184"/>
      <c r="K4" s="185"/>
    </row>
    <row r="5" spans="2:11" s="120" customFormat="1" x14ac:dyDescent="0.3">
      <c r="B5" s="121"/>
      <c r="C5" s="186" t="s">
        <v>73</v>
      </c>
      <c r="D5" s="184"/>
      <c r="E5" s="187"/>
      <c r="F5" s="186" t="s">
        <v>74</v>
      </c>
      <c r="G5" s="184"/>
      <c r="H5" s="187"/>
      <c r="I5" s="184" t="s">
        <v>75</v>
      </c>
      <c r="J5" s="184"/>
      <c r="K5" s="185"/>
    </row>
    <row r="6" spans="2:11" s="120" customFormat="1" x14ac:dyDescent="0.3">
      <c r="B6" s="1" t="s">
        <v>11</v>
      </c>
      <c r="C6" s="96" t="s">
        <v>4</v>
      </c>
      <c r="D6" s="9" t="s">
        <v>5</v>
      </c>
      <c r="E6" s="104" t="s">
        <v>5</v>
      </c>
      <c r="F6" s="96" t="s">
        <v>4</v>
      </c>
      <c r="G6" s="9" t="s">
        <v>5</v>
      </c>
      <c r="H6" s="104" t="s">
        <v>5</v>
      </c>
      <c r="I6" s="93" t="s">
        <v>4</v>
      </c>
      <c r="J6" s="9" t="s">
        <v>5</v>
      </c>
      <c r="K6" s="94" t="s">
        <v>5</v>
      </c>
    </row>
    <row r="7" spans="2:11" s="120" customFormat="1" x14ac:dyDescent="0.3">
      <c r="B7" s="98" t="s">
        <v>12</v>
      </c>
      <c r="C7" s="122">
        <v>4.6180555555555549E-3</v>
      </c>
      <c r="D7" s="55">
        <v>0.45599999999999996</v>
      </c>
      <c r="E7" s="56">
        <v>0.15211589782691573</v>
      </c>
      <c r="F7" s="122"/>
      <c r="G7" s="55"/>
      <c r="H7" s="56"/>
      <c r="I7" s="122">
        <v>4.6180555555555549E-3</v>
      </c>
      <c r="J7" s="55">
        <v>0.45599999999999996</v>
      </c>
      <c r="K7" s="99">
        <v>0.15211589782691573</v>
      </c>
    </row>
    <row r="8" spans="2:11" s="120" customFormat="1" x14ac:dyDescent="0.3">
      <c r="B8" s="98" t="s">
        <v>101</v>
      </c>
      <c r="C8" s="122"/>
      <c r="D8" s="55"/>
      <c r="E8" s="56"/>
      <c r="F8" s="122"/>
      <c r="G8" s="55"/>
      <c r="H8" s="56"/>
      <c r="I8" s="122"/>
      <c r="J8" s="55"/>
      <c r="K8" s="99"/>
    </row>
    <row r="9" spans="2:11" s="120" customFormat="1" x14ac:dyDescent="0.3">
      <c r="B9" s="98" t="s">
        <v>13</v>
      </c>
      <c r="C9" s="122">
        <v>1.2962962962962963E-3</v>
      </c>
      <c r="D9" s="55">
        <v>0.128</v>
      </c>
      <c r="E9" s="56">
        <v>4.2699199390011433E-2</v>
      </c>
      <c r="F9" s="122"/>
      <c r="G9" s="55"/>
      <c r="H9" s="56"/>
      <c r="I9" s="122">
        <v>1.2962962962962963E-3</v>
      </c>
      <c r="J9" s="55">
        <v>0.128</v>
      </c>
      <c r="K9" s="99">
        <v>4.2699199390011433E-2</v>
      </c>
    </row>
    <row r="10" spans="2:11" s="120" customFormat="1" x14ac:dyDescent="0.3">
      <c r="B10" s="98" t="s">
        <v>14</v>
      </c>
      <c r="C10" s="122"/>
      <c r="D10" s="55"/>
      <c r="E10" s="56"/>
      <c r="F10" s="122"/>
      <c r="G10" s="55"/>
      <c r="H10" s="56"/>
      <c r="I10" s="122"/>
      <c r="J10" s="55"/>
      <c r="K10" s="99"/>
    </row>
    <row r="11" spans="2:11" s="120" customFormat="1" x14ac:dyDescent="0.3">
      <c r="B11" s="98" t="s">
        <v>15</v>
      </c>
      <c r="C11" s="122">
        <v>6.4814814814814824E-4</v>
      </c>
      <c r="D11" s="55">
        <v>6.4000000000000015E-2</v>
      </c>
      <c r="E11" s="56">
        <v>2.134959969500572E-2</v>
      </c>
      <c r="F11" s="122"/>
      <c r="G11" s="55"/>
      <c r="H11" s="56"/>
      <c r="I11" s="122">
        <v>6.4814814814814824E-4</v>
      </c>
      <c r="J11" s="55">
        <v>6.4000000000000015E-2</v>
      </c>
      <c r="K11" s="99">
        <v>2.134959969500572E-2</v>
      </c>
    </row>
    <row r="12" spans="2:11" s="120" customFormat="1" x14ac:dyDescent="0.3">
      <c r="B12" s="98" t="s">
        <v>161</v>
      </c>
      <c r="C12" s="122">
        <v>1.3773148148148147E-3</v>
      </c>
      <c r="D12" s="55">
        <v>0.13599999999999998</v>
      </c>
      <c r="E12" s="56">
        <v>4.5367899351887148E-2</v>
      </c>
      <c r="F12" s="122"/>
      <c r="G12" s="55"/>
      <c r="H12" s="56"/>
      <c r="I12" s="122">
        <v>1.3773148148148147E-3</v>
      </c>
      <c r="J12" s="55">
        <v>0.13599999999999998</v>
      </c>
      <c r="K12" s="99">
        <v>4.5367899351887148E-2</v>
      </c>
    </row>
    <row r="13" spans="2:11" s="120" customFormat="1" x14ac:dyDescent="0.3">
      <c r="B13" s="98" t="s">
        <v>16</v>
      </c>
      <c r="C13" s="122"/>
      <c r="D13" s="55"/>
      <c r="E13" s="56"/>
      <c r="F13" s="122"/>
      <c r="G13" s="55"/>
      <c r="H13" s="56"/>
      <c r="I13" s="122"/>
      <c r="J13" s="55"/>
      <c r="K13" s="99"/>
    </row>
    <row r="14" spans="2:11" s="120" customFormat="1" x14ac:dyDescent="0.3">
      <c r="B14" s="98" t="s">
        <v>148</v>
      </c>
      <c r="C14" s="122"/>
      <c r="D14" s="55"/>
      <c r="E14" s="56"/>
      <c r="F14" s="122"/>
      <c r="G14" s="55"/>
      <c r="H14" s="56"/>
      <c r="I14" s="122"/>
      <c r="J14" s="55"/>
      <c r="K14" s="99"/>
    </row>
    <row r="15" spans="2:11" s="120" customFormat="1" x14ac:dyDescent="0.3">
      <c r="B15" s="98" t="s">
        <v>17</v>
      </c>
      <c r="C15" s="122"/>
      <c r="D15" s="55"/>
      <c r="E15" s="56"/>
      <c r="F15" s="122"/>
      <c r="G15" s="55"/>
      <c r="H15" s="56"/>
      <c r="I15" s="122"/>
      <c r="J15" s="55"/>
      <c r="K15" s="99"/>
    </row>
    <row r="16" spans="2:11" s="120" customFormat="1" x14ac:dyDescent="0.3">
      <c r="B16" s="98" t="s">
        <v>18</v>
      </c>
      <c r="C16" s="122">
        <v>9.3749999999999997E-4</v>
      </c>
      <c r="D16" s="55">
        <v>9.2571428571428568E-2</v>
      </c>
      <c r="E16" s="56">
        <v>3.0880670987418986E-2</v>
      </c>
      <c r="F16" s="122"/>
      <c r="G16" s="55"/>
      <c r="H16" s="56"/>
      <c r="I16" s="122">
        <v>9.3749999999999997E-4</v>
      </c>
      <c r="J16" s="55">
        <v>9.2571428571428568E-2</v>
      </c>
      <c r="K16" s="99">
        <v>3.0880670987418986E-2</v>
      </c>
    </row>
    <row r="17" spans="2:14" s="120" customFormat="1" x14ac:dyDescent="0.3">
      <c r="B17" s="98" t="s">
        <v>19</v>
      </c>
      <c r="C17" s="122"/>
      <c r="D17" s="55"/>
      <c r="E17" s="56"/>
      <c r="F17" s="122"/>
      <c r="G17" s="55"/>
      <c r="H17" s="56"/>
      <c r="I17" s="122"/>
      <c r="J17" s="55"/>
      <c r="K17" s="99"/>
    </row>
    <row r="18" spans="2:14" s="120" customFormat="1" x14ac:dyDescent="0.3">
      <c r="B18" s="98" t="s">
        <v>20</v>
      </c>
      <c r="C18" s="122"/>
      <c r="D18" s="55"/>
      <c r="E18" s="56"/>
      <c r="F18" s="122"/>
      <c r="G18" s="55"/>
      <c r="H18" s="56"/>
      <c r="I18" s="122"/>
      <c r="J18" s="55"/>
      <c r="K18" s="99"/>
    </row>
    <row r="19" spans="2:14" s="120" customFormat="1" x14ac:dyDescent="0.3">
      <c r="B19" s="98" t="s">
        <v>21</v>
      </c>
      <c r="C19" s="122"/>
      <c r="D19" s="55"/>
      <c r="E19" s="56"/>
      <c r="F19" s="122"/>
      <c r="G19" s="55"/>
      <c r="H19" s="56"/>
      <c r="I19" s="122"/>
      <c r="J19" s="55"/>
      <c r="K19" s="99"/>
    </row>
    <row r="20" spans="2:14" s="120" customFormat="1" x14ac:dyDescent="0.3">
      <c r="B20" s="98" t="s">
        <v>102</v>
      </c>
      <c r="C20" s="122"/>
      <c r="D20" s="55"/>
      <c r="E20" s="56"/>
      <c r="F20" s="122"/>
      <c r="G20" s="55"/>
      <c r="H20" s="56"/>
      <c r="I20" s="122"/>
      <c r="J20" s="55"/>
      <c r="K20" s="99"/>
    </row>
    <row r="21" spans="2:14" s="120" customFormat="1" x14ac:dyDescent="0.3">
      <c r="B21" s="98" t="s">
        <v>103</v>
      </c>
      <c r="C21" s="122">
        <v>3.1250000000000001E-4</v>
      </c>
      <c r="D21" s="55">
        <v>3.0857142857142857E-2</v>
      </c>
      <c r="E21" s="56">
        <v>1.0293556995806329E-2</v>
      </c>
      <c r="F21" s="122"/>
      <c r="G21" s="55"/>
      <c r="H21" s="56"/>
      <c r="I21" s="122">
        <v>3.1250000000000001E-4</v>
      </c>
      <c r="J21" s="55">
        <v>3.0857142857142857E-2</v>
      </c>
      <c r="K21" s="99">
        <v>1.0293556995806329E-2</v>
      </c>
    </row>
    <row r="22" spans="2:14" s="120" customFormat="1" x14ac:dyDescent="0.3">
      <c r="B22" s="98" t="s">
        <v>22</v>
      </c>
      <c r="C22" s="122"/>
      <c r="D22" s="55"/>
      <c r="E22" s="56"/>
      <c r="F22" s="122"/>
      <c r="G22" s="55"/>
      <c r="H22" s="56"/>
      <c r="I22" s="122"/>
      <c r="J22" s="55"/>
      <c r="K22" s="99"/>
    </row>
    <row r="23" spans="2:14" s="120" customFormat="1" x14ac:dyDescent="0.3">
      <c r="B23" s="98" t="s">
        <v>23</v>
      </c>
      <c r="C23" s="122"/>
      <c r="D23" s="55"/>
      <c r="E23" s="56"/>
      <c r="F23" s="122"/>
      <c r="G23" s="55"/>
      <c r="H23" s="56"/>
      <c r="I23" s="122"/>
      <c r="J23" s="55"/>
      <c r="K23" s="99"/>
    </row>
    <row r="24" spans="2:14" s="120" customFormat="1" x14ac:dyDescent="0.3">
      <c r="B24" s="98" t="s">
        <v>24</v>
      </c>
      <c r="C24" s="122">
        <v>9.3750000000000007E-4</v>
      </c>
      <c r="D24" s="55">
        <v>9.2571428571428582E-2</v>
      </c>
      <c r="E24" s="56">
        <v>3.0880670987418989E-2</v>
      </c>
      <c r="F24" s="122"/>
      <c r="G24" s="55"/>
      <c r="H24" s="56"/>
      <c r="I24" s="122">
        <v>9.3750000000000007E-4</v>
      </c>
      <c r="J24" s="55">
        <v>9.2571428571428582E-2</v>
      </c>
      <c r="K24" s="99">
        <v>3.0880670987418989E-2</v>
      </c>
    </row>
    <row r="25" spans="2:14" s="120" customFormat="1" x14ac:dyDescent="0.3">
      <c r="B25" s="102" t="s">
        <v>3</v>
      </c>
      <c r="C25" s="59">
        <v>1.0127314814814815E-2</v>
      </c>
      <c r="D25" s="60">
        <v>1</v>
      </c>
      <c r="E25" s="61">
        <v>0.33358749523446429</v>
      </c>
      <c r="F25" s="59"/>
      <c r="G25" s="60"/>
      <c r="H25" s="61"/>
      <c r="I25" s="59">
        <v>1.0127314814814815E-2</v>
      </c>
      <c r="J25" s="60">
        <v>1</v>
      </c>
      <c r="K25" s="134">
        <v>0.33358749523446429</v>
      </c>
    </row>
    <row r="26" spans="2:14" s="120" customFormat="1" x14ac:dyDescent="0.3">
      <c r="B26" s="135"/>
      <c r="C26" s="16"/>
      <c r="D26" s="16"/>
      <c r="E26" s="16"/>
      <c r="F26" s="16"/>
      <c r="G26" s="16"/>
      <c r="H26" s="16"/>
      <c r="I26" s="16"/>
      <c r="J26" s="16"/>
      <c r="K26" s="140"/>
      <c r="L26" s="16"/>
      <c r="M26" s="16"/>
      <c r="N26" s="16"/>
    </row>
    <row r="27" spans="2:14" s="120" customFormat="1" x14ac:dyDescent="0.3">
      <c r="B27" s="1" t="s">
        <v>25</v>
      </c>
      <c r="C27" s="9" t="s">
        <v>4</v>
      </c>
      <c r="D27" s="9" t="s">
        <v>5</v>
      </c>
      <c r="E27" s="9" t="s">
        <v>5</v>
      </c>
      <c r="F27" s="9" t="s">
        <v>4</v>
      </c>
      <c r="G27" s="9" t="s">
        <v>5</v>
      </c>
      <c r="H27" s="9" t="s">
        <v>5</v>
      </c>
      <c r="I27" s="9" t="s">
        <v>4</v>
      </c>
      <c r="J27" s="9" t="s">
        <v>5</v>
      </c>
      <c r="K27" s="136" t="s">
        <v>5</v>
      </c>
    </row>
    <row r="28" spans="2:14" s="120" customFormat="1" x14ac:dyDescent="0.3">
      <c r="B28" s="142" t="s">
        <v>26</v>
      </c>
      <c r="C28" s="122">
        <v>5.7870370370370367E-4</v>
      </c>
      <c r="D28" s="55"/>
      <c r="E28" s="56">
        <v>1.9062142584826532E-2</v>
      </c>
      <c r="F28" s="122"/>
      <c r="G28" s="55"/>
      <c r="H28" s="56"/>
      <c r="I28" s="122">
        <v>5.7870370370370367E-4</v>
      </c>
      <c r="J28" s="55"/>
      <c r="K28" s="99">
        <v>1.9062142584826532E-2</v>
      </c>
    </row>
    <row r="29" spans="2:14" s="120" customFormat="1" x14ac:dyDescent="0.3">
      <c r="B29" s="142" t="s">
        <v>27</v>
      </c>
      <c r="C29" s="122"/>
      <c r="D29" s="55"/>
      <c r="E29" s="56"/>
      <c r="F29" s="122"/>
      <c r="G29" s="55"/>
      <c r="H29" s="56"/>
      <c r="I29" s="122"/>
      <c r="J29" s="55"/>
      <c r="K29" s="99"/>
    </row>
    <row r="30" spans="2:14" s="120" customFormat="1" x14ac:dyDescent="0.3">
      <c r="B30" s="142" t="s">
        <v>28</v>
      </c>
      <c r="C30" s="122"/>
      <c r="D30" s="55"/>
      <c r="E30" s="56"/>
      <c r="F30" s="122"/>
      <c r="G30" s="55"/>
      <c r="H30" s="56"/>
      <c r="I30" s="122"/>
      <c r="J30" s="55"/>
      <c r="K30" s="99"/>
    </row>
    <row r="31" spans="2:14" s="120" customFormat="1" x14ac:dyDescent="0.3">
      <c r="B31" s="142" t="s">
        <v>29</v>
      </c>
      <c r="C31" s="122">
        <v>7.1643518518518514E-3</v>
      </c>
      <c r="D31" s="55"/>
      <c r="E31" s="56">
        <v>0.23598932520015248</v>
      </c>
      <c r="F31" s="122"/>
      <c r="G31" s="55"/>
      <c r="H31" s="56"/>
      <c r="I31" s="122">
        <v>7.1643518518518514E-3</v>
      </c>
      <c r="J31" s="55"/>
      <c r="K31" s="99">
        <v>0.23598932520015248</v>
      </c>
    </row>
    <row r="32" spans="2:14" s="120" customFormat="1" x14ac:dyDescent="0.3">
      <c r="B32" s="142" t="s">
        <v>30</v>
      </c>
      <c r="C32" s="122">
        <v>7.8240740740740753E-3</v>
      </c>
      <c r="D32" s="55"/>
      <c r="E32" s="56">
        <v>0.2577201677468548</v>
      </c>
      <c r="F32" s="122"/>
      <c r="G32" s="55"/>
      <c r="H32" s="56"/>
      <c r="I32" s="122">
        <v>7.8240740740740753E-3</v>
      </c>
      <c r="J32" s="55"/>
      <c r="K32" s="99">
        <v>0.2577201677468548</v>
      </c>
    </row>
    <row r="33" spans="2:14" s="120" customFormat="1" x14ac:dyDescent="0.3">
      <c r="B33" s="142" t="s">
        <v>31</v>
      </c>
      <c r="C33" s="122">
        <v>4.6643518518518518E-3</v>
      </c>
      <c r="D33" s="55"/>
      <c r="E33" s="56">
        <v>0.15364086923370188</v>
      </c>
      <c r="F33" s="122"/>
      <c r="G33" s="55"/>
      <c r="H33" s="56"/>
      <c r="I33" s="122">
        <v>4.6643518518518518E-3</v>
      </c>
      <c r="J33" s="55"/>
      <c r="K33" s="99">
        <v>0.15364086923370188</v>
      </c>
    </row>
    <row r="34" spans="2:14" s="120" customFormat="1" x14ac:dyDescent="0.3">
      <c r="B34" s="143" t="s">
        <v>3</v>
      </c>
      <c r="C34" s="17">
        <v>2.0231481481481482E-2</v>
      </c>
      <c r="D34" s="60"/>
      <c r="E34" s="60">
        <v>0.66641250476553571</v>
      </c>
      <c r="F34" s="17"/>
      <c r="G34" s="60"/>
      <c r="H34" s="60"/>
      <c r="I34" s="17">
        <v>2.0231481481481482E-2</v>
      </c>
      <c r="J34" s="60"/>
      <c r="K34" s="103">
        <v>0.66641250476553571</v>
      </c>
      <c r="M34" s="133"/>
    </row>
    <row r="35" spans="2:14" s="120" customFormat="1" x14ac:dyDescent="0.3">
      <c r="B35" s="137"/>
      <c r="C35" s="138"/>
      <c r="D35" s="138"/>
      <c r="E35" s="138"/>
      <c r="F35" s="138"/>
      <c r="G35" s="138"/>
      <c r="H35" s="138"/>
      <c r="I35" s="138"/>
      <c r="J35" s="138"/>
      <c r="K35" s="141"/>
      <c r="L35" s="138"/>
      <c r="M35" s="138"/>
      <c r="N35" s="138"/>
    </row>
    <row r="36" spans="2:14" s="120" customFormat="1" x14ac:dyDescent="0.3">
      <c r="B36" s="102" t="s">
        <v>6</v>
      </c>
      <c r="C36" s="17">
        <v>3.0358796296296297E-2</v>
      </c>
      <c r="D36" s="139"/>
      <c r="E36" s="60">
        <v>1</v>
      </c>
      <c r="F36" s="17"/>
      <c r="G36" s="139"/>
      <c r="H36" s="60"/>
      <c r="I36" s="17">
        <v>3.0358796296296297E-2</v>
      </c>
      <c r="J36" s="139"/>
      <c r="K36" s="103">
        <v>1</v>
      </c>
    </row>
    <row r="37" spans="2:14" s="120" customFormat="1" ht="66" customHeight="1" thickBot="1" x14ac:dyDescent="0.35">
      <c r="B37" s="177" t="s">
        <v>76</v>
      </c>
      <c r="C37" s="178"/>
      <c r="D37" s="178"/>
      <c r="E37" s="178"/>
      <c r="F37" s="178"/>
      <c r="G37" s="178"/>
      <c r="H37" s="179"/>
      <c r="I37" s="178"/>
      <c r="J37" s="178"/>
      <c r="K37" s="179"/>
    </row>
    <row r="38" spans="2:14" s="120" customFormat="1" x14ac:dyDescent="0.3">
      <c r="C38" s="132"/>
      <c r="D38" s="132"/>
      <c r="E38" s="132"/>
      <c r="F38" s="132"/>
      <c r="H38" s="132"/>
    </row>
    <row r="39" spans="2:14" s="120" customFormat="1" x14ac:dyDescent="0.3">
      <c r="C39" s="132"/>
      <c r="D39" s="132"/>
      <c r="E39" s="132"/>
      <c r="F39" s="132"/>
      <c r="H39" s="132"/>
    </row>
    <row r="40" spans="2:14" s="120" customFormat="1" x14ac:dyDescent="0.3">
      <c r="C40" s="132"/>
      <c r="D40" s="132"/>
      <c r="E40" s="132"/>
      <c r="F40" s="132"/>
      <c r="H40" s="132"/>
    </row>
    <row r="41" spans="2:14" s="120" customFormat="1" x14ac:dyDescent="0.3">
      <c r="C41" s="132"/>
      <c r="D41" s="132"/>
      <c r="E41" s="132"/>
      <c r="F41" s="132"/>
      <c r="H41" s="132"/>
    </row>
    <row r="42" spans="2:14" s="120" customFormat="1" x14ac:dyDescent="0.3">
      <c r="C42" s="132"/>
      <c r="D42" s="132"/>
      <c r="E42" s="132"/>
      <c r="F42" s="132"/>
      <c r="H42" s="132"/>
    </row>
    <row r="43" spans="2:14" s="120" customFormat="1" x14ac:dyDescent="0.3">
      <c r="C43" s="132"/>
      <c r="D43" s="132"/>
      <c r="E43" s="132"/>
      <c r="F43" s="132"/>
      <c r="H43" s="132"/>
    </row>
    <row r="44" spans="2:14" s="120" customFormat="1" x14ac:dyDescent="0.3">
      <c r="C44" s="132"/>
      <c r="D44" s="132"/>
      <c r="E44" s="132"/>
      <c r="F44" s="132"/>
      <c r="H44" s="132"/>
    </row>
    <row r="45" spans="2:14" s="120" customFormat="1" x14ac:dyDescent="0.3">
      <c r="C45" s="132"/>
      <c r="D45" s="132"/>
      <c r="E45" s="132"/>
      <c r="F45" s="132"/>
      <c r="H45" s="132"/>
    </row>
    <row r="46" spans="2:14" s="120" customFormat="1" x14ac:dyDescent="0.3">
      <c r="C46" s="132"/>
      <c r="D46" s="132"/>
      <c r="E46" s="132"/>
      <c r="F46" s="132"/>
      <c r="H46" s="132"/>
    </row>
    <row r="47" spans="2:14" s="120" customFormat="1" x14ac:dyDescent="0.3">
      <c r="C47" s="132"/>
      <c r="D47" s="132"/>
      <c r="E47" s="132"/>
      <c r="F47" s="132"/>
      <c r="H47" s="132"/>
    </row>
    <row r="48" spans="2:14" s="120" customFormat="1" x14ac:dyDescent="0.3">
      <c r="C48" s="132"/>
      <c r="D48" s="132"/>
      <c r="E48" s="132"/>
      <c r="F48" s="132"/>
      <c r="H48" s="132"/>
    </row>
    <row r="49" spans="3:8" s="120" customFormat="1" x14ac:dyDescent="0.3">
      <c r="C49" s="132"/>
      <c r="D49" s="132"/>
      <c r="E49" s="132"/>
      <c r="F49" s="132"/>
      <c r="H49" s="132"/>
    </row>
    <row r="50" spans="3:8" s="120" customFormat="1" x14ac:dyDescent="0.3">
      <c r="C50" s="132"/>
      <c r="D50" s="132"/>
      <c r="E50" s="132"/>
      <c r="F50" s="132"/>
      <c r="H50" s="132"/>
    </row>
    <row r="51" spans="3:8" s="120" customFormat="1" x14ac:dyDescent="0.3">
      <c r="C51" s="132"/>
      <c r="D51" s="132"/>
      <c r="E51" s="132"/>
      <c r="F51" s="132"/>
      <c r="H51" s="132"/>
    </row>
    <row r="52" spans="3:8" s="120" customFormat="1" x14ac:dyDescent="0.3">
      <c r="C52" s="132"/>
      <c r="D52" s="132"/>
      <c r="E52" s="132"/>
      <c r="F52" s="132"/>
      <c r="H52" s="132"/>
    </row>
    <row r="53" spans="3:8" s="120" customFormat="1" x14ac:dyDescent="0.3">
      <c r="C53" s="132"/>
      <c r="D53" s="132"/>
      <c r="E53" s="132"/>
      <c r="F53" s="132"/>
      <c r="H53" s="132"/>
    </row>
    <row r="54" spans="3:8" s="120" customFormat="1" x14ac:dyDescent="0.3">
      <c r="C54" s="132"/>
      <c r="D54" s="132"/>
      <c r="E54" s="132"/>
      <c r="F54" s="132"/>
      <c r="H54" s="132"/>
    </row>
    <row r="55" spans="3:8" s="120" customFormat="1" x14ac:dyDescent="0.3">
      <c r="C55" s="132"/>
      <c r="D55" s="132"/>
      <c r="E55" s="132"/>
      <c r="F55" s="132"/>
      <c r="H55" s="132"/>
    </row>
    <row r="56" spans="3:8" s="120" customFormat="1" x14ac:dyDescent="0.3">
      <c r="C56" s="132"/>
      <c r="D56" s="132"/>
      <c r="E56" s="132"/>
      <c r="F56" s="132"/>
      <c r="H56" s="132"/>
    </row>
    <row r="57" spans="3:8" s="120" customFormat="1" x14ac:dyDescent="0.3">
      <c r="C57" s="132"/>
      <c r="D57" s="132"/>
      <c r="E57" s="132"/>
      <c r="F57" s="132"/>
      <c r="H57" s="132"/>
    </row>
    <row r="58" spans="3:8" s="120" customFormat="1" x14ac:dyDescent="0.3">
      <c r="C58" s="132"/>
      <c r="D58" s="132"/>
      <c r="E58" s="132"/>
      <c r="F58" s="132"/>
      <c r="H58" s="132"/>
    </row>
    <row r="59" spans="3:8" s="120" customFormat="1" x14ac:dyDescent="0.3">
      <c r="C59" s="132"/>
      <c r="D59" s="132"/>
      <c r="E59" s="132"/>
      <c r="F59" s="132"/>
      <c r="H59" s="132"/>
    </row>
    <row r="60" spans="3:8" s="120" customFormat="1" x14ac:dyDescent="0.3">
      <c r="C60" s="132"/>
      <c r="D60" s="132"/>
      <c r="E60" s="132"/>
      <c r="F60" s="132"/>
      <c r="H60" s="132"/>
    </row>
    <row r="61" spans="3:8" s="120" customFormat="1" x14ac:dyDescent="0.3">
      <c r="C61" s="132"/>
      <c r="D61" s="132"/>
      <c r="E61" s="132"/>
      <c r="F61" s="132"/>
      <c r="H61" s="132"/>
    </row>
    <row r="62" spans="3:8" s="120" customFormat="1" x14ac:dyDescent="0.3">
      <c r="C62" s="132"/>
      <c r="D62" s="132"/>
      <c r="E62" s="132"/>
      <c r="F62" s="132"/>
      <c r="H62" s="132"/>
    </row>
    <row r="63" spans="3:8" s="120" customFormat="1" x14ac:dyDescent="0.3">
      <c r="C63" s="132"/>
      <c r="D63" s="132"/>
      <c r="E63" s="132"/>
      <c r="F63" s="132"/>
      <c r="H63" s="132"/>
    </row>
    <row r="64" spans="3:8" s="120" customFormat="1" x14ac:dyDescent="0.3">
      <c r="C64" s="132"/>
      <c r="D64" s="132"/>
      <c r="E64" s="132"/>
      <c r="F64" s="132"/>
      <c r="H64" s="132"/>
    </row>
    <row r="65" spans="3:8" s="120" customFormat="1" x14ac:dyDescent="0.3">
      <c r="C65" s="132"/>
      <c r="D65" s="132"/>
      <c r="E65" s="132"/>
      <c r="F65" s="132"/>
      <c r="H65" s="132"/>
    </row>
    <row r="66" spans="3:8" s="120" customFormat="1" x14ac:dyDescent="0.3">
      <c r="C66" s="132"/>
      <c r="D66" s="132"/>
      <c r="E66" s="132"/>
      <c r="F66" s="132"/>
      <c r="H66" s="132"/>
    </row>
    <row r="67" spans="3:8" s="120" customFormat="1" x14ac:dyDescent="0.3">
      <c r="C67" s="132"/>
      <c r="D67" s="132"/>
      <c r="E67" s="132"/>
      <c r="F67" s="132"/>
      <c r="H67" s="132"/>
    </row>
    <row r="68" spans="3:8" s="120" customFormat="1" x14ac:dyDescent="0.3">
      <c r="C68" s="132"/>
      <c r="D68" s="132"/>
      <c r="E68" s="132"/>
      <c r="F68" s="132"/>
      <c r="H68" s="132"/>
    </row>
    <row r="69" spans="3:8" s="120" customFormat="1" x14ac:dyDescent="0.3">
      <c r="C69" s="132"/>
      <c r="D69" s="132"/>
      <c r="E69" s="132"/>
      <c r="F69" s="132"/>
      <c r="H69" s="132"/>
    </row>
    <row r="70" spans="3:8" s="120" customFormat="1" x14ac:dyDescent="0.3">
      <c r="C70" s="132"/>
      <c r="D70" s="132"/>
      <c r="E70" s="132"/>
      <c r="F70" s="132"/>
      <c r="H70" s="132"/>
    </row>
    <row r="71" spans="3:8" s="120" customFormat="1" x14ac:dyDescent="0.3">
      <c r="C71" s="132"/>
      <c r="D71" s="132"/>
      <c r="E71" s="132"/>
      <c r="F71" s="132"/>
      <c r="H71" s="132"/>
    </row>
    <row r="72" spans="3:8" s="120" customFormat="1" x14ac:dyDescent="0.3">
      <c r="C72" s="132"/>
      <c r="D72" s="132"/>
      <c r="E72" s="132"/>
      <c r="F72" s="132"/>
      <c r="H72" s="13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2"/>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88671875" style="92" customWidth="1"/>
    <col min="7" max="7" width="10.88671875" style="2" customWidth="1"/>
    <col min="8" max="8" width="10.88671875" style="92" customWidth="1"/>
    <col min="9" max="11" width="10.88671875" style="2" customWidth="1"/>
    <col min="12" max="16384" width="8.88671875" style="2"/>
  </cols>
  <sheetData>
    <row r="1" spans="2:11" s="120" customFormat="1" x14ac:dyDescent="0.3">
      <c r="C1" s="132"/>
      <c r="D1" s="132"/>
      <c r="E1" s="132"/>
      <c r="F1" s="132"/>
      <c r="H1" s="132"/>
    </row>
    <row r="2" spans="2:11" s="120" customFormat="1" ht="15" thickBot="1" x14ac:dyDescent="0.35">
      <c r="C2" s="132"/>
      <c r="D2" s="132"/>
      <c r="E2" s="132"/>
      <c r="F2" s="132"/>
      <c r="H2" s="132"/>
    </row>
    <row r="3" spans="2:11" s="120" customFormat="1" x14ac:dyDescent="0.3">
      <c r="B3" s="180" t="s">
        <v>92</v>
      </c>
      <c r="C3" s="181"/>
      <c r="D3" s="181"/>
      <c r="E3" s="181"/>
      <c r="F3" s="181"/>
      <c r="G3" s="181"/>
      <c r="H3" s="182"/>
      <c r="I3" s="181"/>
      <c r="J3" s="181"/>
      <c r="K3" s="182"/>
    </row>
    <row r="4" spans="2:11" s="120" customFormat="1" x14ac:dyDescent="0.3">
      <c r="B4" s="183" t="s">
        <v>159</v>
      </c>
      <c r="C4" s="184"/>
      <c r="D4" s="184"/>
      <c r="E4" s="184"/>
      <c r="F4" s="184"/>
      <c r="G4" s="184"/>
      <c r="H4" s="184"/>
      <c r="I4" s="184"/>
      <c r="J4" s="184"/>
      <c r="K4" s="185"/>
    </row>
    <row r="5" spans="2:11" s="120" customFormat="1" x14ac:dyDescent="0.3">
      <c r="B5" s="121"/>
      <c r="C5" s="186" t="s">
        <v>73</v>
      </c>
      <c r="D5" s="184"/>
      <c r="E5" s="187"/>
      <c r="F5" s="186" t="s">
        <v>74</v>
      </c>
      <c r="G5" s="184"/>
      <c r="H5" s="187"/>
      <c r="I5" s="184" t="s">
        <v>75</v>
      </c>
      <c r="J5" s="184"/>
      <c r="K5" s="185"/>
    </row>
    <row r="6" spans="2:11" s="120" customFormat="1" x14ac:dyDescent="0.3">
      <c r="B6" s="1" t="s">
        <v>11</v>
      </c>
      <c r="C6" s="96" t="s">
        <v>4</v>
      </c>
      <c r="D6" s="9" t="s">
        <v>5</v>
      </c>
      <c r="E6" s="104" t="s">
        <v>5</v>
      </c>
      <c r="F6" s="96" t="s">
        <v>4</v>
      </c>
      <c r="G6" s="9" t="s">
        <v>5</v>
      </c>
      <c r="H6" s="104" t="s">
        <v>5</v>
      </c>
      <c r="I6" s="93" t="s">
        <v>4</v>
      </c>
      <c r="J6" s="9" t="s">
        <v>5</v>
      </c>
      <c r="K6" s="94" t="s">
        <v>5</v>
      </c>
    </row>
    <row r="7" spans="2:11" s="120" customFormat="1" x14ac:dyDescent="0.3">
      <c r="B7" s="98" t="s">
        <v>12</v>
      </c>
      <c r="C7" s="122">
        <v>9.0972222222222184E-3</v>
      </c>
      <c r="D7" s="55">
        <v>0.46757882212968466</v>
      </c>
      <c r="E7" s="56">
        <v>0.13561076604554864</v>
      </c>
      <c r="F7" s="122"/>
      <c r="G7" s="55"/>
      <c r="H7" s="56"/>
      <c r="I7" s="122">
        <v>9.0972222222222184E-3</v>
      </c>
      <c r="J7" s="55">
        <v>0.46757882212968466</v>
      </c>
      <c r="K7" s="99">
        <v>0.13561076604554864</v>
      </c>
    </row>
    <row r="8" spans="2:11" s="120" customFormat="1" x14ac:dyDescent="0.3">
      <c r="B8" s="98" t="s">
        <v>101</v>
      </c>
      <c r="C8" s="122"/>
      <c r="D8" s="55"/>
      <c r="E8" s="56"/>
      <c r="F8" s="122"/>
      <c r="G8" s="55"/>
      <c r="H8" s="56"/>
      <c r="I8" s="122"/>
      <c r="J8" s="55"/>
      <c r="K8" s="99"/>
    </row>
    <row r="9" spans="2:11" s="120" customFormat="1" x14ac:dyDescent="0.3">
      <c r="B9" s="98" t="s">
        <v>13</v>
      </c>
      <c r="C9" s="122">
        <v>4.502314814814814E-3</v>
      </c>
      <c r="D9" s="55">
        <v>0.23140987507436053</v>
      </c>
      <c r="E9" s="56">
        <v>6.7115251897860606E-2</v>
      </c>
      <c r="F9" s="122"/>
      <c r="G9" s="55"/>
      <c r="H9" s="56"/>
      <c r="I9" s="122">
        <v>4.502314814814814E-3</v>
      </c>
      <c r="J9" s="55">
        <v>0.23140987507436053</v>
      </c>
      <c r="K9" s="99">
        <v>6.7115251897860606E-2</v>
      </c>
    </row>
    <row r="10" spans="2:11" s="120" customFormat="1" x14ac:dyDescent="0.3">
      <c r="B10" s="98" t="s">
        <v>14</v>
      </c>
      <c r="C10" s="122">
        <v>4.6296296296296294E-5</v>
      </c>
      <c r="D10" s="55">
        <v>2.3795359904818566E-3</v>
      </c>
      <c r="E10" s="56">
        <v>6.9013112491373373E-4</v>
      </c>
      <c r="F10" s="122"/>
      <c r="G10" s="55"/>
      <c r="H10" s="56"/>
      <c r="I10" s="122">
        <v>4.6296296296296294E-5</v>
      </c>
      <c r="J10" s="55">
        <v>2.3795359904818566E-3</v>
      </c>
      <c r="K10" s="99">
        <v>6.9013112491373373E-4</v>
      </c>
    </row>
    <row r="11" spans="2:11" s="120" customFormat="1" x14ac:dyDescent="0.3">
      <c r="B11" s="98" t="s">
        <v>15</v>
      </c>
      <c r="C11" s="122">
        <v>2.1296296296296298E-3</v>
      </c>
      <c r="D11" s="55">
        <v>0.10945865556216543</v>
      </c>
      <c r="E11" s="56">
        <v>3.1746031746031758E-2</v>
      </c>
      <c r="F11" s="122"/>
      <c r="G11" s="55"/>
      <c r="H11" s="56"/>
      <c r="I11" s="122">
        <v>2.1296296296296298E-3</v>
      </c>
      <c r="J11" s="55">
        <v>0.10945865556216543</v>
      </c>
      <c r="K11" s="99">
        <v>3.1746031746031758E-2</v>
      </c>
    </row>
    <row r="12" spans="2:11" s="120" customFormat="1" x14ac:dyDescent="0.3">
      <c r="B12" s="98" t="s">
        <v>161</v>
      </c>
      <c r="C12" s="122">
        <v>1.0185185185185186E-3</v>
      </c>
      <c r="D12" s="55">
        <v>5.2349791790600855E-2</v>
      </c>
      <c r="E12" s="56">
        <v>1.5182884748102145E-2</v>
      </c>
      <c r="F12" s="122"/>
      <c r="G12" s="55"/>
      <c r="H12" s="56"/>
      <c r="I12" s="122">
        <v>1.0185185185185186E-3</v>
      </c>
      <c r="J12" s="55">
        <v>5.2349791790600855E-2</v>
      </c>
      <c r="K12" s="99">
        <v>1.5182884748102145E-2</v>
      </c>
    </row>
    <row r="13" spans="2:11" s="120" customFormat="1" x14ac:dyDescent="0.3">
      <c r="B13" s="98" t="s">
        <v>16</v>
      </c>
      <c r="C13" s="122"/>
      <c r="D13" s="55"/>
      <c r="E13" s="56"/>
      <c r="F13" s="122"/>
      <c r="G13" s="55"/>
      <c r="H13" s="56"/>
      <c r="I13" s="122"/>
      <c r="J13" s="55"/>
      <c r="K13" s="99"/>
    </row>
    <row r="14" spans="2:11" s="120" customFormat="1" x14ac:dyDescent="0.3">
      <c r="B14" s="98" t="s">
        <v>148</v>
      </c>
      <c r="C14" s="122"/>
      <c r="D14" s="55"/>
      <c r="E14" s="56"/>
      <c r="F14" s="122"/>
      <c r="G14" s="55"/>
      <c r="H14" s="56"/>
      <c r="I14" s="122"/>
      <c r="J14" s="55"/>
      <c r="K14" s="99"/>
    </row>
    <row r="15" spans="2:11" s="120" customFormat="1" x14ac:dyDescent="0.3">
      <c r="B15" s="98" t="s">
        <v>17</v>
      </c>
      <c r="C15" s="122"/>
      <c r="D15" s="55"/>
      <c r="E15" s="56"/>
      <c r="F15" s="122"/>
      <c r="G15" s="55"/>
      <c r="H15" s="56"/>
      <c r="I15" s="122"/>
      <c r="J15" s="55"/>
      <c r="K15" s="99"/>
    </row>
    <row r="16" spans="2:11" s="120" customFormat="1" x14ac:dyDescent="0.3">
      <c r="B16" s="98" t="s">
        <v>18</v>
      </c>
      <c r="C16" s="122">
        <v>1.0648148148148149E-3</v>
      </c>
      <c r="D16" s="55">
        <v>5.4729327781082714E-2</v>
      </c>
      <c r="E16" s="56">
        <v>1.5873015873015879E-2</v>
      </c>
      <c r="F16" s="122"/>
      <c r="G16" s="55"/>
      <c r="H16" s="56"/>
      <c r="I16" s="122">
        <v>1.0648148148148149E-3</v>
      </c>
      <c r="J16" s="55">
        <v>5.4729327781082714E-2</v>
      </c>
      <c r="K16" s="99">
        <v>1.5873015873015879E-2</v>
      </c>
    </row>
    <row r="17" spans="2:14" s="120" customFormat="1" x14ac:dyDescent="0.3">
      <c r="B17" s="98" t="s">
        <v>19</v>
      </c>
      <c r="C17" s="122"/>
      <c r="D17" s="55"/>
      <c r="E17" s="56"/>
      <c r="F17" s="122"/>
      <c r="G17" s="55"/>
      <c r="H17" s="56"/>
      <c r="I17" s="122"/>
      <c r="J17" s="55"/>
      <c r="K17" s="99"/>
    </row>
    <row r="18" spans="2:14" s="120" customFormat="1" x14ac:dyDescent="0.3">
      <c r="B18" s="98" t="s">
        <v>20</v>
      </c>
      <c r="C18" s="122"/>
      <c r="D18" s="55"/>
      <c r="E18" s="56"/>
      <c r="F18" s="122"/>
      <c r="G18" s="55"/>
      <c r="H18" s="56"/>
      <c r="I18" s="122"/>
      <c r="J18" s="55"/>
      <c r="K18" s="99"/>
    </row>
    <row r="19" spans="2:14" s="120" customFormat="1" x14ac:dyDescent="0.3">
      <c r="B19" s="98" t="s">
        <v>21</v>
      </c>
      <c r="C19" s="122"/>
      <c r="D19" s="55"/>
      <c r="E19" s="56"/>
      <c r="F19" s="122"/>
      <c r="G19" s="55"/>
      <c r="H19" s="56"/>
      <c r="I19" s="122"/>
      <c r="J19" s="55"/>
      <c r="K19" s="99"/>
    </row>
    <row r="20" spans="2:14" s="120" customFormat="1" x14ac:dyDescent="0.3">
      <c r="B20" s="98" t="s">
        <v>102</v>
      </c>
      <c r="C20" s="122"/>
      <c r="D20" s="55"/>
      <c r="E20" s="56"/>
      <c r="F20" s="122"/>
      <c r="G20" s="55"/>
      <c r="H20" s="56"/>
      <c r="I20" s="122"/>
      <c r="J20" s="55"/>
      <c r="K20" s="99"/>
    </row>
    <row r="21" spans="2:14" s="120" customFormat="1" x14ac:dyDescent="0.3">
      <c r="B21" s="98" t="s">
        <v>103</v>
      </c>
      <c r="C21" s="122">
        <v>6.01851851851852E-4</v>
      </c>
      <c r="D21" s="55">
        <v>3.0933967876264148E-2</v>
      </c>
      <c r="E21" s="56">
        <v>8.9717046238785413E-3</v>
      </c>
      <c r="F21" s="122"/>
      <c r="G21" s="55"/>
      <c r="H21" s="56"/>
      <c r="I21" s="122">
        <v>6.01851851851852E-4</v>
      </c>
      <c r="J21" s="55">
        <v>3.0933967876264148E-2</v>
      </c>
      <c r="K21" s="99">
        <v>8.9717046238785413E-3</v>
      </c>
    </row>
    <row r="22" spans="2:14" s="120" customFormat="1" x14ac:dyDescent="0.3">
      <c r="B22" s="98" t="s">
        <v>22</v>
      </c>
      <c r="C22" s="122"/>
      <c r="D22" s="55"/>
      <c r="E22" s="56"/>
      <c r="F22" s="122"/>
      <c r="G22" s="55"/>
      <c r="H22" s="56"/>
      <c r="I22" s="122"/>
      <c r="J22" s="55"/>
      <c r="K22" s="99"/>
    </row>
    <row r="23" spans="2:14" s="120" customFormat="1" x14ac:dyDescent="0.3">
      <c r="B23" s="98" t="s">
        <v>23</v>
      </c>
      <c r="C23" s="122"/>
      <c r="D23" s="55"/>
      <c r="E23" s="56"/>
      <c r="F23" s="122"/>
      <c r="G23" s="55"/>
      <c r="H23" s="56"/>
      <c r="I23" s="122"/>
      <c r="J23" s="55"/>
      <c r="K23" s="99"/>
    </row>
    <row r="24" spans="2:14" s="120" customFormat="1" x14ac:dyDescent="0.3">
      <c r="B24" s="98" t="s">
        <v>24</v>
      </c>
      <c r="C24" s="122">
        <v>9.953703703703702E-4</v>
      </c>
      <c r="D24" s="55">
        <v>5.1160023795359916E-2</v>
      </c>
      <c r="E24" s="56">
        <v>1.4837819185645274E-2</v>
      </c>
      <c r="F24" s="122"/>
      <c r="G24" s="55"/>
      <c r="H24" s="56"/>
      <c r="I24" s="122">
        <v>9.953703703703702E-4</v>
      </c>
      <c r="J24" s="55">
        <v>5.1160023795359916E-2</v>
      </c>
      <c r="K24" s="99">
        <v>1.4837819185645274E-2</v>
      </c>
    </row>
    <row r="25" spans="2:14" s="120" customFormat="1" x14ac:dyDescent="0.3">
      <c r="B25" s="102" t="s">
        <v>3</v>
      </c>
      <c r="C25" s="59">
        <v>1.9456018518518511E-2</v>
      </c>
      <c r="D25" s="60">
        <v>1.0000000000000002</v>
      </c>
      <c r="E25" s="61">
        <v>0.29002760524499654</v>
      </c>
      <c r="F25" s="59"/>
      <c r="G25" s="60"/>
      <c r="H25" s="61"/>
      <c r="I25" s="59">
        <v>1.9456018518518511E-2</v>
      </c>
      <c r="J25" s="60">
        <v>1.0000000000000002</v>
      </c>
      <c r="K25" s="134">
        <v>0.29002760524499654</v>
      </c>
    </row>
    <row r="26" spans="2:14" s="120" customFormat="1" x14ac:dyDescent="0.3">
      <c r="B26" s="135"/>
      <c r="C26" s="16"/>
      <c r="D26" s="16"/>
      <c r="E26" s="16"/>
      <c r="F26" s="16"/>
      <c r="G26" s="16"/>
      <c r="H26" s="16"/>
      <c r="I26" s="16"/>
      <c r="J26" s="16"/>
      <c r="K26" s="140"/>
      <c r="L26" s="16"/>
      <c r="M26" s="16"/>
      <c r="N26" s="16"/>
    </row>
    <row r="27" spans="2:14" s="120" customFormat="1" x14ac:dyDescent="0.3">
      <c r="B27" s="1" t="s">
        <v>25</v>
      </c>
      <c r="C27" s="9" t="s">
        <v>4</v>
      </c>
      <c r="D27" s="9" t="s">
        <v>5</v>
      </c>
      <c r="E27" s="9" t="s">
        <v>5</v>
      </c>
      <c r="F27" s="9" t="s">
        <v>4</v>
      </c>
      <c r="G27" s="9" t="s">
        <v>5</v>
      </c>
      <c r="H27" s="9" t="s">
        <v>5</v>
      </c>
      <c r="I27" s="9" t="s">
        <v>4</v>
      </c>
      <c r="J27" s="9" t="s">
        <v>5</v>
      </c>
      <c r="K27" s="136" t="s">
        <v>5</v>
      </c>
    </row>
    <row r="28" spans="2:14" s="120" customFormat="1" x14ac:dyDescent="0.3">
      <c r="B28" s="142" t="s">
        <v>26</v>
      </c>
      <c r="C28" s="122">
        <v>4.3287037037037027E-3</v>
      </c>
      <c r="D28" s="55"/>
      <c r="E28" s="56">
        <v>6.4527260179434096E-2</v>
      </c>
      <c r="F28" s="122"/>
      <c r="G28" s="55"/>
      <c r="H28" s="56"/>
      <c r="I28" s="122">
        <v>4.3287037037037027E-3</v>
      </c>
      <c r="J28" s="55"/>
      <c r="K28" s="99">
        <v>6.4527260179434096E-2</v>
      </c>
    </row>
    <row r="29" spans="2:14" s="120" customFormat="1" x14ac:dyDescent="0.3">
      <c r="B29" s="142" t="s">
        <v>27</v>
      </c>
      <c r="C29" s="122"/>
      <c r="D29" s="55"/>
      <c r="E29" s="56"/>
      <c r="F29" s="122"/>
      <c r="G29" s="55"/>
      <c r="H29" s="56"/>
      <c r="I29" s="122"/>
      <c r="J29" s="55"/>
      <c r="K29" s="99"/>
    </row>
    <row r="30" spans="2:14" s="120" customFormat="1" x14ac:dyDescent="0.3">
      <c r="B30" s="142" t="s">
        <v>28</v>
      </c>
      <c r="C30" s="122">
        <v>3.9351851851851847E-4</v>
      </c>
      <c r="D30" s="55"/>
      <c r="E30" s="56">
        <v>5.8661145617667368E-3</v>
      </c>
      <c r="F30" s="122"/>
      <c r="G30" s="55"/>
      <c r="H30" s="56"/>
      <c r="I30" s="122">
        <v>3.9351851851851847E-4</v>
      </c>
      <c r="J30" s="55"/>
      <c r="K30" s="99">
        <v>5.8661145617667368E-3</v>
      </c>
    </row>
    <row r="31" spans="2:14" s="120" customFormat="1" x14ac:dyDescent="0.3">
      <c r="B31" s="142" t="s">
        <v>29</v>
      </c>
      <c r="C31" s="122">
        <v>1.337962962962963E-2</v>
      </c>
      <c r="D31" s="55"/>
      <c r="E31" s="56">
        <v>0.19944789510006908</v>
      </c>
      <c r="F31" s="122"/>
      <c r="G31" s="55"/>
      <c r="H31" s="56"/>
      <c r="I31" s="122">
        <v>1.337962962962963E-2</v>
      </c>
      <c r="J31" s="55"/>
      <c r="K31" s="99">
        <v>0.19944789510006908</v>
      </c>
    </row>
    <row r="32" spans="2:14" s="120" customFormat="1" x14ac:dyDescent="0.3">
      <c r="B32" s="142" t="s">
        <v>30</v>
      </c>
      <c r="C32" s="122">
        <v>1.8923611111111106E-2</v>
      </c>
      <c r="D32" s="55"/>
      <c r="E32" s="56">
        <v>0.28209109730848864</v>
      </c>
      <c r="F32" s="122"/>
      <c r="G32" s="55"/>
      <c r="H32" s="56"/>
      <c r="I32" s="122">
        <v>1.8923611111111106E-2</v>
      </c>
      <c r="J32" s="55"/>
      <c r="K32" s="99">
        <v>0.28209109730848864</v>
      </c>
    </row>
    <row r="33" spans="2:14" s="120" customFormat="1" x14ac:dyDescent="0.3">
      <c r="B33" s="142" t="s">
        <v>31</v>
      </c>
      <c r="C33" s="122">
        <v>1.0601851851851852E-2</v>
      </c>
      <c r="D33" s="55"/>
      <c r="E33" s="56">
        <v>0.15804002760524505</v>
      </c>
      <c r="F33" s="122"/>
      <c r="G33" s="55"/>
      <c r="H33" s="56"/>
      <c r="I33" s="122">
        <v>1.0601851851851852E-2</v>
      </c>
      <c r="J33" s="55"/>
      <c r="K33" s="99">
        <v>0.15804002760524505</v>
      </c>
    </row>
    <row r="34" spans="2:14" s="120" customFormat="1" x14ac:dyDescent="0.3">
      <c r="B34" s="143" t="s">
        <v>3</v>
      </c>
      <c r="C34" s="17">
        <v>4.7627314814814803E-2</v>
      </c>
      <c r="D34" s="60"/>
      <c r="E34" s="60">
        <v>0.70997239475500351</v>
      </c>
      <c r="F34" s="17"/>
      <c r="G34" s="60"/>
      <c r="H34" s="60"/>
      <c r="I34" s="17">
        <v>4.7627314814814803E-2</v>
      </c>
      <c r="J34" s="60"/>
      <c r="K34" s="103">
        <v>0.70997239475500351</v>
      </c>
      <c r="M34" s="133"/>
    </row>
    <row r="35" spans="2:14" s="120" customFormat="1" x14ac:dyDescent="0.3">
      <c r="B35" s="137"/>
      <c r="C35" s="138"/>
      <c r="D35" s="138"/>
      <c r="E35" s="138"/>
      <c r="F35" s="138"/>
      <c r="G35" s="138"/>
      <c r="H35" s="138"/>
      <c r="I35" s="138"/>
      <c r="J35" s="138"/>
      <c r="K35" s="141"/>
      <c r="L35" s="138"/>
      <c r="M35" s="138"/>
      <c r="N35" s="138"/>
    </row>
    <row r="36" spans="2:14" s="120" customFormat="1" x14ac:dyDescent="0.3">
      <c r="B36" s="102" t="s">
        <v>6</v>
      </c>
      <c r="C36" s="17">
        <v>6.7083333333333314E-2</v>
      </c>
      <c r="D36" s="139"/>
      <c r="E36" s="60">
        <v>1</v>
      </c>
      <c r="F36" s="17"/>
      <c r="G36" s="139"/>
      <c r="H36" s="60"/>
      <c r="I36" s="17">
        <v>6.7083333333333314E-2</v>
      </c>
      <c r="J36" s="139"/>
      <c r="K36" s="103">
        <v>1</v>
      </c>
    </row>
    <row r="37" spans="2:14" s="120" customFormat="1" ht="66" customHeight="1" thickBot="1" x14ac:dyDescent="0.35">
      <c r="B37" s="177" t="s">
        <v>76</v>
      </c>
      <c r="C37" s="178"/>
      <c r="D37" s="178"/>
      <c r="E37" s="178"/>
      <c r="F37" s="178"/>
      <c r="G37" s="178"/>
      <c r="H37" s="179"/>
      <c r="I37" s="178"/>
      <c r="J37" s="178"/>
      <c r="K37" s="179"/>
    </row>
    <row r="38" spans="2:14" s="120" customFormat="1" x14ac:dyDescent="0.3">
      <c r="C38" s="132"/>
      <c r="D38" s="132"/>
      <c r="E38" s="132"/>
      <c r="F38" s="132"/>
      <c r="H38" s="132"/>
    </row>
    <row r="39" spans="2:14" s="120" customFormat="1" x14ac:dyDescent="0.3">
      <c r="C39" s="132"/>
      <c r="D39" s="132"/>
      <c r="E39" s="132"/>
      <c r="F39" s="132"/>
      <c r="H39" s="132"/>
    </row>
    <row r="40" spans="2:14" s="120" customFormat="1" x14ac:dyDescent="0.3">
      <c r="C40" s="132"/>
      <c r="D40" s="132"/>
      <c r="E40" s="132"/>
      <c r="F40" s="132"/>
      <c r="H40" s="132"/>
    </row>
    <row r="41" spans="2:14" s="120" customFormat="1" x14ac:dyDescent="0.3">
      <c r="C41" s="132"/>
      <c r="D41" s="132"/>
      <c r="E41" s="132"/>
      <c r="F41" s="132"/>
      <c r="H41" s="132"/>
    </row>
    <row r="42" spans="2:14" s="120" customFormat="1" x14ac:dyDescent="0.3">
      <c r="C42" s="132"/>
      <c r="D42" s="132"/>
      <c r="E42" s="132"/>
      <c r="F42" s="132"/>
      <c r="H42" s="132"/>
    </row>
    <row r="43" spans="2:14" s="120" customFormat="1" x14ac:dyDescent="0.3">
      <c r="C43" s="132"/>
      <c r="D43" s="132"/>
      <c r="E43" s="132"/>
      <c r="F43" s="132"/>
      <c r="H43" s="132"/>
    </row>
    <row r="44" spans="2:14" s="120" customFormat="1" x14ac:dyDescent="0.3">
      <c r="C44" s="132"/>
      <c r="D44" s="132"/>
      <c r="E44" s="132"/>
      <c r="F44" s="132"/>
      <c r="H44" s="132"/>
    </row>
    <row r="45" spans="2:14" s="120" customFormat="1" x14ac:dyDescent="0.3">
      <c r="C45" s="132"/>
      <c r="D45" s="132"/>
      <c r="E45" s="132"/>
      <c r="F45" s="132"/>
      <c r="H45" s="132"/>
    </row>
    <row r="46" spans="2:14" s="120" customFormat="1" x14ac:dyDescent="0.3">
      <c r="C46" s="132"/>
      <c r="D46" s="132"/>
      <c r="E46" s="132"/>
      <c r="F46" s="132"/>
      <c r="H46" s="132"/>
    </row>
    <row r="47" spans="2:14" s="120" customFormat="1" x14ac:dyDescent="0.3">
      <c r="C47" s="132"/>
      <c r="D47" s="132"/>
      <c r="E47" s="132"/>
      <c r="F47" s="132"/>
      <c r="H47" s="132"/>
    </row>
    <row r="48" spans="2:14" s="120" customFormat="1" x14ac:dyDescent="0.3">
      <c r="C48" s="132"/>
      <c r="D48" s="132"/>
      <c r="E48" s="132"/>
      <c r="F48" s="132"/>
      <c r="H48" s="132"/>
    </row>
    <row r="49" spans="3:8" s="120" customFormat="1" x14ac:dyDescent="0.3">
      <c r="C49" s="132"/>
      <c r="D49" s="132"/>
      <c r="E49" s="132"/>
      <c r="F49" s="132"/>
      <c r="H49" s="132"/>
    </row>
    <row r="50" spans="3:8" s="120" customFormat="1" x14ac:dyDescent="0.3">
      <c r="C50" s="132"/>
      <c r="D50" s="132"/>
      <c r="E50" s="132"/>
      <c r="F50" s="132"/>
      <c r="H50" s="132"/>
    </row>
    <row r="51" spans="3:8" s="120" customFormat="1" x14ac:dyDescent="0.3">
      <c r="C51" s="132"/>
      <c r="D51" s="132"/>
      <c r="E51" s="132"/>
      <c r="F51" s="132"/>
      <c r="H51" s="132"/>
    </row>
    <row r="52" spans="3:8" s="120" customFormat="1" x14ac:dyDescent="0.3">
      <c r="C52" s="132"/>
      <c r="D52" s="132"/>
      <c r="E52" s="132"/>
      <c r="F52" s="132"/>
      <c r="H52" s="132"/>
    </row>
    <row r="53" spans="3:8" s="120" customFormat="1" x14ac:dyDescent="0.3">
      <c r="C53" s="132"/>
      <c r="D53" s="132"/>
      <c r="E53" s="132"/>
      <c r="F53" s="132"/>
      <c r="H53" s="132"/>
    </row>
    <row r="54" spans="3:8" s="120" customFormat="1" x14ac:dyDescent="0.3">
      <c r="C54" s="132"/>
      <c r="D54" s="132"/>
      <c r="E54" s="132"/>
      <c r="F54" s="132"/>
      <c r="H54" s="132"/>
    </row>
    <row r="55" spans="3:8" s="120" customFormat="1" x14ac:dyDescent="0.3">
      <c r="C55" s="132"/>
      <c r="D55" s="132"/>
      <c r="E55" s="132"/>
      <c r="F55" s="132"/>
      <c r="H55" s="132"/>
    </row>
    <row r="56" spans="3:8" s="120" customFormat="1" x14ac:dyDescent="0.3">
      <c r="C56" s="132"/>
      <c r="D56" s="132"/>
      <c r="E56" s="132"/>
      <c r="F56" s="132"/>
      <c r="H56" s="132"/>
    </row>
    <row r="57" spans="3:8" s="120" customFormat="1" x14ac:dyDescent="0.3">
      <c r="C57" s="132"/>
      <c r="D57" s="132"/>
      <c r="E57" s="132"/>
      <c r="F57" s="132"/>
      <c r="H57" s="132"/>
    </row>
    <row r="58" spans="3:8" s="120" customFormat="1" x14ac:dyDescent="0.3">
      <c r="C58" s="132"/>
      <c r="D58" s="132"/>
      <c r="E58" s="132"/>
      <c r="F58" s="132"/>
      <c r="H58" s="132"/>
    </row>
    <row r="59" spans="3:8" s="120" customFormat="1" x14ac:dyDescent="0.3">
      <c r="C59" s="132"/>
      <c r="D59" s="132"/>
      <c r="E59" s="132"/>
      <c r="F59" s="132"/>
      <c r="H59" s="132"/>
    </row>
    <row r="60" spans="3:8" s="120" customFormat="1" x14ac:dyDescent="0.3">
      <c r="C60" s="132"/>
      <c r="D60" s="132"/>
      <c r="E60" s="132"/>
      <c r="F60" s="132"/>
      <c r="H60" s="132"/>
    </row>
    <row r="61" spans="3:8" s="120" customFormat="1" x14ac:dyDescent="0.3">
      <c r="C61" s="132"/>
      <c r="D61" s="132"/>
      <c r="E61" s="132"/>
      <c r="F61" s="132"/>
      <c r="H61" s="132"/>
    </row>
    <row r="62" spans="3:8" s="120" customFormat="1" x14ac:dyDescent="0.3">
      <c r="C62" s="132"/>
      <c r="D62" s="132"/>
      <c r="E62" s="132"/>
      <c r="F62" s="132"/>
      <c r="H62" s="132"/>
    </row>
    <row r="63" spans="3:8" s="120" customFormat="1" x14ac:dyDescent="0.3">
      <c r="C63" s="132"/>
      <c r="D63" s="132"/>
      <c r="E63" s="132"/>
      <c r="F63" s="132"/>
      <c r="H63" s="132"/>
    </row>
    <row r="64" spans="3:8" s="120" customFormat="1" x14ac:dyDescent="0.3">
      <c r="C64" s="132"/>
      <c r="D64" s="132"/>
      <c r="E64" s="132"/>
      <c r="F64" s="132"/>
      <c r="H64" s="132"/>
    </row>
    <row r="65" spans="3:8" s="120" customFormat="1" x14ac:dyDescent="0.3">
      <c r="C65" s="132"/>
      <c r="D65" s="132"/>
      <c r="E65" s="132"/>
      <c r="F65" s="132"/>
      <c r="H65" s="132"/>
    </row>
    <row r="66" spans="3:8" s="120" customFormat="1" x14ac:dyDescent="0.3">
      <c r="C66" s="132"/>
      <c r="D66" s="132"/>
      <c r="E66" s="132"/>
      <c r="F66" s="132"/>
      <c r="H66" s="132"/>
    </row>
    <row r="67" spans="3:8" s="120" customFormat="1" x14ac:dyDescent="0.3">
      <c r="C67" s="132"/>
      <c r="D67" s="132"/>
      <c r="E67" s="132"/>
      <c r="F67" s="132"/>
      <c r="H67" s="132"/>
    </row>
    <row r="68" spans="3:8" s="120" customFormat="1" x14ac:dyDescent="0.3">
      <c r="C68" s="132"/>
      <c r="D68" s="132"/>
      <c r="E68" s="132"/>
      <c r="F68" s="132"/>
      <c r="H68" s="132"/>
    </row>
    <row r="69" spans="3:8" s="120" customFormat="1" x14ac:dyDescent="0.3">
      <c r="C69" s="132"/>
      <c r="D69" s="132"/>
      <c r="E69" s="132"/>
      <c r="F69" s="132"/>
      <c r="H69" s="132"/>
    </row>
    <row r="70" spans="3:8" s="120" customFormat="1" x14ac:dyDescent="0.3">
      <c r="C70" s="132"/>
      <c r="D70" s="132"/>
      <c r="E70" s="132"/>
      <c r="F70" s="132"/>
      <c r="H70" s="132"/>
    </row>
    <row r="71" spans="3:8" s="120" customFormat="1" x14ac:dyDescent="0.3">
      <c r="C71" s="132"/>
      <c r="D71" s="132"/>
      <c r="E71" s="132"/>
      <c r="F71" s="132"/>
      <c r="H71" s="132"/>
    </row>
    <row r="72" spans="3:8" s="120" customFormat="1" x14ac:dyDescent="0.3">
      <c r="C72" s="132"/>
      <c r="D72" s="132"/>
      <c r="E72" s="132"/>
      <c r="F72" s="132"/>
      <c r="H72" s="13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4" width="8" style="2" customWidth="1"/>
    <col min="15" max="16384" width="8.88671875" style="2"/>
  </cols>
  <sheetData>
    <row r="2" spans="2:14" ht="15" thickBot="1" x14ac:dyDescent="0.35"/>
    <row r="3" spans="2:14" x14ac:dyDescent="0.3">
      <c r="B3" s="180" t="s">
        <v>149</v>
      </c>
      <c r="C3" s="181"/>
      <c r="D3" s="181"/>
      <c r="E3" s="181"/>
      <c r="F3" s="181"/>
      <c r="G3" s="181"/>
      <c r="H3" s="182"/>
      <c r="I3" s="181"/>
      <c r="J3" s="181"/>
      <c r="K3" s="181"/>
      <c r="L3" s="181"/>
      <c r="M3" s="181"/>
      <c r="N3" s="182"/>
    </row>
    <row r="4" spans="2:14" x14ac:dyDescent="0.3">
      <c r="B4" s="183" t="s">
        <v>159</v>
      </c>
      <c r="C4" s="184"/>
      <c r="D4" s="184"/>
      <c r="E4" s="184"/>
      <c r="F4" s="184"/>
      <c r="G4" s="184"/>
      <c r="H4" s="185"/>
      <c r="I4" s="184"/>
      <c r="J4" s="184"/>
      <c r="K4" s="184"/>
      <c r="L4" s="184"/>
      <c r="M4" s="184"/>
      <c r="N4" s="185"/>
    </row>
    <row r="5" spans="2:14" x14ac:dyDescent="0.3">
      <c r="B5" s="121"/>
      <c r="C5" s="186" t="s">
        <v>0</v>
      </c>
      <c r="D5" s="184"/>
      <c r="E5" s="187"/>
      <c r="F5" s="186" t="s">
        <v>1</v>
      </c>
      <c r="G5" s="184"/>
      <c r="H5" s="187"/>
      <c r="I5" s="184" t="s">
        <v>2</v>
      </c>
      <c r="J5" s="184"/>
      <c r="K5" s="187"/>
      <c r="L5" s="186" t="s">
        <v>3</v>
      </c>
      <c r="M5" s="184"/>
      <c r="N5" s="185"/>
    </row>
    <row r="6" spans="2:14" x14ac:dyDescent="0.3">
      <c r="B6" s="1" t="s">
        <v>11</v>
      </c>
      <c r="C6" s="118" t="s">
        <v>4</v>
      </c>
      <c r="D6" s="9" t="s">
        <v>5</v>
      </c>
      <c r="E6" s="119" t="s">
        <v>5</v>
      </c>
      <c r="F6" s="118" t="s">
        <v>4</v>
      </c>
      <c r="G6" s="9" t="s">
        <v>5</v>
      </c>
      <c r="H6" s="119" t="s">
        <v>5</v>
      </c>
      <c r="I6" s="116" t="s">
        <v>4</v>
      </c>
      <c r="J6" s="9" t="s">
        <v>5</v>
      </c>
      <c r="K6" s="119" t="s">
        <v>5</v>
      </c>
      <c r="L6" s="118" t="s">
        <v>4</v>
      </c>
      <c r="M6" s="9" t="s">
        <v>5</v>
      </c>
      <c r="N6" s="117" t="s">
        <v>5</v>
      </c>
    </row>
    <row r="7" spans="2:14" x14ac:dyDescent="0.3">
      <c r="B7" s="98" t="s">
        <v>12</v>
      </c>
      <c r="C7" s="176">
        <f>IFERROR(GETPIVOTDATA("T. Parola hh:mm:ss",[2]pivot!$A$1,"Radio/Canale","RAI Radiouno","PLURALISMO POLITICO","Partito Democratico"),"")</f>
        <v>1.8078703703703708E-2</v>
      </c>
      <c r="D7" s="26">
        <f t="shared" ref="D7:D24" si="0">C7/C$25</f>
        <v>0.42735978112175116</v>
      </c>
      <c r="E7" s="26">
        <f t="shared" ref="E7:E24" si="1">C7/C$36</f>
        <v>0.21616385275394417</v>
      </c>
      <c r="F7" s="153">
        <v>7.2453703703703699E-3</v>
      </c>
      <c r="G7" s="26">
        <v>0.45961820851688689</v>
      </c>
      <c r="H7" s="26">
        <v>0.26809421841541753</v>
      </c>
      <c r="I7" s="153">
        <v>7.9745370370370352E-3</v>
      </c>
      <c r="J7" s="26">
        <v>0.3696351931330471</v>
      </c>
      <c r="K7" s="26">
        <v>0.22754293262879782</v>
      </c>
      <c r="L7" s="27">
        <f>C7+F7+I7</f>
        <v>3.3298611111111112E-2</v>
      </c>
      <c r="M7" s="26">
        <f>L7/L$25</f>
        <v>0.41810783316378419</v>
      </c>
      <c r="N7" s="28">
        <f>L7/L$36</f>
        <v>0.22853284613551508</v>
      </c>
    </row>
    <row r="8" spans="2:14" x14ac:dyDescent="0.3">
      <c r="B8" s="98" t="s">
        <v>101</v>
      </c>
      <c r="C8" s="176">
        <f>IFERROR(GETPIVOTDATA("T. Parola hh:mm:ss",[2]pivot!$A$1,"Radio/Canale","RAI Radiouno","PLURALISMO POLITICO","Sinistra Italiana - Sinistra Ecologia Libertà"),0)</f>
        <v>1.226851851851852E-3</v>
      </c>
      <c r="D8" s="26">
        <f t="shared" si="0"/>
        <v>2.9001367989056094E-2</v>
      </c>
      <c r="E8" s="26">
        <f t="shared" si="1"/>
        <v>1.466924993080543E-2</v>
      </c>
      <c r="F8" s="153">
        <v>7.0601851851851858E-4</v>
      </c>
      <c r="G8" s="26">
        <v>4.4787077826725405E-2</v>
      </c>
      <c r="H8" s="26">
        <v>2.6124197002141331E-2</v>
      </c>
      <c r="I8" s="153">
        <v>4.861111111111111E-4</v>
      </c>
      <c r="J8" s="26">
        <v>2.2532188841201714E-2</v>
      </c>
      <c r="K8" s="26">
        <v>1.3870541611624834E-2</v>
      </c>
      <c r="L8" s="27">
        <f t="shared" ref="L8:L24" si="2">C8+F8+I8</f>
        <v>2.4189814814814816E-3</v>
      </c>
      <c r="M8" s="26">
        <f t="shared" ref="M8:M24" si="3">L8/L$25</f>
        <v>3.0373492224967293E-2</v>
      </c>
      <c r="N8" s="28">
        <f t="shared" ref="N8:N24" si="4">L8/L$36</f>
        <v>1.6601795218047499E-2</v>
      </c>
    </row>
    <row r="9" spans="2:14" x14ac:dyDescent="0.3">
      <c r="B9" s="98" t="s">
        <v>13</v>
      </c>
      <c r="C9" s="176">
        <f>IFERROR(GETPIVOTDATA("T. Parola hh:mm:ss",[2]pivot!$A$1,"Radio/Canale","RAI Radiouno","PLURALISMO POLITICO","PDL - Forza Italia"),0)</f>
        <v>8.2523148148148148E-3</v>
      </c>
      <c r="D9" s="26">
        <f t="shared" si="0"/>
        <v>0.19507523939808483</v>
      </c>
      <c r="E9" s="26">
        <f t="shared" si="1"/>
        <v>9.8671464157210093E-2</v>
      </c>
      <c r="F9" s="153">
        <v>3.0324074074074081E-3</v>
      </c>
      <c r="G9" s="26">
        <v>0.19236417033773864</v>
      </c>
      <c r="H9" s="26">
        <v>0.11220556745182016</v>
      </c>
      <c r="I9" s="153">
        <v>3.1018518518518517E-3</v>
      </c>
      <c r="J9" s="26">
        <v>0.14377682403433475</v>
      </c>
      <c r="K9" s="26">
        <v>8.8507265521796552E-2</v>
      </c>
      <c r="L9" s="27">
        <f t="shared" si="2"/>
        <v>1.4386574074074076E-2</v>
      </c>
      <c r="M9" s="26">
        <f t="shared" si="3"/>
        <v>0.18064234849585814</v>
      </c>
      <c r="N9" s="28">
        <f t="shared" si="4"/>
        <v>9.8736992612598287E-2</v>
      </c>
    </row>
    <row r="10" spans="2:14" x14ac:dyDescent="0.3">
      <c r="B10" s="98" t="s">
        <v>14</v>
      </c>
      <c r="C10" s="176">
        <f>IFERROR(GETPIVOTDATA("T. Parola hh:mm:ss",[2]pivot!$A$1,"Radio/Canale","RAI Radiouno","PLURALISMO POLITICO","Area Popolare (NCD - UDC)"),0)</f>
        <v>1.6898148148148148E-3</v>
      </c>
      <c r="D10" s="26">
        <f t="shared" si="0"/>
        <v>3.9945280437756497E-2</v>
      </c>
      <c r="E10" s="26">
        <f t="shared" si="1"/>
        <v>2.0204815942430118E-2</v>
      </c>
      <c r="F10" s="153">
        <v>6.018518518518519E-4</v>
      </c>
      <c r="G10" s="26">
        <v>3.81791483113069E-2</v>
      </c>
      <c r="H10" s="26">
        <v>2.226980728051392E-2</v>
      </c>
      <c r="I10" s="153">
        <v>7.0601851851851847E-4</v>
      </c>
      <c r="J10" s="26">
        <v>3.2725321888412012E-2</v>
      </c>
      <c r="K10" s="26">
        <v>2.0145310435931305E-2</v>
      </c>
      <c r="L10" s="27">
        <f t="shared" si="2"/>
        <v>2.9976851851851853E-3</v>
      </c>
      <c r="M10" s="26">
        <f t="shared" si="3"/>
        <v>3.7639877924720233E-2</v>
      </c>
      <c r="N10" s="28">
        <f t="shared" si="4"/>
        <v>2.0573516562077999E-2</v>
      </c>
    </row>
    <row r="11" spans="2:14" x14ac:dyDescent="0.3">
      <c r="B11" s="98" t="s">
        <v>15</v>
      </c>
      <c r="C11" s="176">
        <f>IFERROR(GETPIVOTDATA("T. Parola hh:mm:ss",[2]pivot!$A$1,"Radio/Canale","RAI Radiouno","PLURALISMO POLITICO","Lega Nord"),0)</f>
        <v>5.4050925925925924E-3</v>
      </c>
      <c r="D11" s="26">
        <f t="shared" si="0"/>
        <v>0.1277701778385773</v>
      </c>
      <c r="E11" s="26">
        <f t="shared" si="1"/>
        <v>6.4627733185718253E-2</v>
      </c>
      <c r="F11" s="153">
        <v>1.5740740740740739E-3</v>
      </c>
      <c r="G11" s="26">
        <v>9.9853157121879574E-2</v>
      </c>
      <c r="H11" s="26">
        <v>5.8244111349036398E-2</v>
      </c>
      <c r="I11" s="153">
        <v>4.0509259259259257E-3</v>
      </c>
      <c r="J11" s="26">
        <v>0.18776824034334763</v>
      </c>
      <c r="K11" s="26">
        <v>0.11558784676354028</v>
      </c>
      <c r="L11" s="27">
        <f t="shared" si="2"/>
        <v>1.1030092592592591E-2</v>
      </c>
      <c r="M11" s="26">
        <f t="shared" si="3"/>
        <v>0.13849731143729102</v>
      </c>
      <c r="N11" s="28">
        <f t="shared" si="4"/>
        <v>7.570100881722136E-2</v>
      </c>
    </row>
    <row r="12" spans="2:14" x14ac:dyDescent="0.3">
      <c r="B12" s="98" t="s">
        <v>161</v>
      </c>
      <c r="C12" s="176">
        <f>IFERROR(GETPIVOTDATA("T. Parola hh:mm:ss",[2]pivot!$A$1,"Radio/Canale","RAI Radiouno","PLURALISMO POLITICO","MoVimento 5 Stelle"),0)</f>
        <v>2.1990740740740742E-3</v>
      </c>
      <c r="D12" s="55">
        <f t="shared" si="0"/>
        <v>5.1983584131326956E-2</v>
      </c>
      <c r="E12" s="55">
        <f t="shared" si="1"/>
        <v>2.6293938555217278E-2</v>
      </c>
      <c r="F12" s="153">
        <v>3.7037037037037041E-4</v>
      </c>
      <c r="G12" s="55">
        <v>2.3494860499265788E-2</v>
      </c>
      <c r="H12" s="55">
        <v>1.3704496788008566E-2</v>
      </c>
      <c r="I12" s="153">
        <v>1.5046296296296297E-4</v>
      </c>
      <c r="J12" s="26">
        <v>6.974248927038627E-3</v>
      </c>
      <c r="K12" s="26">
        <v>4.2932628797886395E-3</v>
      </c>
      <c r="L12" s="27">
        <f t="shared" si="2"/>
        <v>2.7199074074074074E-3</v>
      </c>
      <c r="M12" s="26">
        <f t="shared" si="3"/>
        <v>3.4152012788838823E-2</v>
      </c>
      <c r="N12" s="28">
        <f t="shared" si="4"/>
        <v>1.8667090316943358E-2</v>
      </c>
    </row>
    <row r="13" spans="2:14" x14ac:dyDescent="0.3">
      <c r="B13" s="98" t="s">
        <v>16</v>
      </c>
      <c r="C13" s="176"/>
      <c r="D13" s="55"/>
      <c r="E13" s="55"/>
      <c r="F13" s="153"/>
      <c r="G13" s="55"/>
      <c r="H13" s="55"/>
      <c r="I13" s="153"/>
      <c r="J13" s="26"/>
      <c r="K13" s="26"/>
      <c r="L13" s="27"/>
      <c r="M13" s="26"/>
      <c r="N13" s="28"/>
    </row>
    <row r="14" spans="2:14" x14ac:dyDescent="0.3">
      <c r="B14" s="98" t="s">
        <v>148</v>
      </c>
      <c r="C14" s="176"/>
      <c r="D14" s="55"/>
      <c r="E14" s="55"/>
      <c r="F14" s="153"/>
      <c r="G14" s="55"/>
      <c r="H14" s="55"/>
      <c r="I14" s="153"/>
      <c r="J14" s="26"/>
      <c r="K14" s="26"/>
      <c r="L14" s="27"/>
      <c r="M14" s="26"/>
      <c r="N14" s="28"/>
    </row>
    <row r="15" spans="2:14" x14ac:dyDescent="0.3">
      <c r="B15" s="98" t="s">
        <v>17</v>
      </c>
      <c r="C15" s="176">
        <f>IFERROR(GETPIVOTDATA("T. Parola hh:mm:ss",[2]pivot!$A$1,"Radio/Canale","RAI Radiouno","PLURALISMO POLITICO","Partito Socialista Italiano"),0)</f>
        <v>5.2083333333333333E-4</v>
      </c>
      <c r="D15" s="26">
        <f t="shared" si="0"/>
        <v>1.2311901504787962E-2</v>
      </c>
      <c r="E15" s="26">
        <f t="shared" si="1"/>
        <v>6.2275117630777761E-3</v>
      </c>
      <c r="F15" s="153"/>
      <c r="G15" s="26"/>
      <c r="H15" s="26"/>
      <c r="I15" s="153">
        <v>7.6388888888888893E-4</v>
      </c>
      <c r="J15" s="26">
        <v>3.5407725321888413E-2</v>
      </c>
      <c r="K15" s="26">
        <v>2.1796565389696168E-2</v>
      </c>
      <c r="L15" s="27">
        <f t="shared" si="2"/>
        <v>1.2847222222222223E-3</v>
      </c>
      <c r="M15" s="26">
        <f t="shared" si="3"/>
        <v>1.613137625345153E-2</v>
      </c>
      <c r="N15" s="28">
        <f t="shared" si="4"/>
        <v>8.8172213837477142E-3</v>
      </c>
    </row>
    <row r="16" spans="2:14" x14ac:dyDescent="0.3">
      <c r="B16" s="98" t="s">
        <v>18</v>
      </c>
      <c r="C16" s="176">
        <f>IFERROR(GETPIVOTDATA("T. Parola hh:mm:ss",[2]pivot!$A$1,"Radio/Canale","RAI Radiouno","PLURALISMO POLITICO","Fratelli d'Italia"),0)</f>
        <v>2.0370370370370373E-3</v>
      </c>
      <c r="D16" s="26">
        <f t="shared" si="0"/>
        <v>4.8153214774281812E-2</v>
      </c>
      <c r="E16" s="26">
        <f t="shared" si="1"/>
        <v>2.4356490451148637E-2</v>
      </c>
      <c r="F16" s="153">
        <v>9.837962962962962E-4</v>
      </c>
      <c r="G16" s="26">
        <v>6.2408223201174735E-2</v>
      </c>
      <c r="H16" s="26">
        <v>3.6402569593147749E-2</v>
      </c>
      <c r="I16" s="153">
        <v>1.4814814814814814E-3</v>
      </c>
      <c r="J16" s="26">
        <v>6.8669527896995694E-2</v>
      </c>
      <c r="K16" s="26">
        <v>4.2272126816380443E-2</v>
      </c>
      <c r="L16" s="27">
        <f t="shared" si="2"/>
        <v>4.5023148148148149E-3</v>
      </c>
      <c r="M16" s="26">
        <f t="shared" si="3"/>
        <v>5.6532480744077879E-2</v>
      </c>
      <c r="N16" s="28">
        <f t="shared" si="4"/>
        <v>3.0899992056557305E-2</v>
      </c>
    </row>
    <row r="17" spans="2:14" x14ac:dyDescent="0.3">
      <c r="B17" s="98" t="s">
        <v>19</v>
      </c>
      <c r="C17" s="176"/>
      <c r="D17" s="26"/>
      <c r="E17" s="26"/>
      <c r="F17" s="153"/>
      <c r="G17" s="26"/>
      <c r="H17" s="26"/>
      <c r="I17" s="153"/>
      <c r="J17" s="26"/>
      <c r="K17" s="26"/>
      <c r="L17" s="27"/>
      <c r="M17" s="26"/>
      <c r="N17" s="28"/>
    </row>
    <row r="18" spans="2:14" x14ac:dyDescent="0.3">
      <c r="B18" s="98" t="s">
        <v>20</v>
      </c>
      <c r="C18" s="176"/>
      <c r="D18" s="26"/>
      <c r="E18" s="26"/>
      <c r="F18" s="153"/>
      <c r="G18" s="26"/>
      <c r="H18" s="26"/>
      <c r="I18" s="153"/>
      <c r="J18" s="26"/>
      <c r="K18" s="26"/>
      <c r="L18" s="27"/>
      <c r="M18" s="26"/>
      <c r="N18" s="28"/>
    </row>
    <row r="19" spans="2:14" x14ac:dyDescent="0.3">
      <c r="B19" s="98" t="s">
        <v>21</v>
      </c>
      <c r="C19" s="176"/>
      <c r="D19" s="26"/>
      <c r="E19" s="26"/>
      <c r="F19" s="153"/>
      <c r="G19" s="26"/>
      <c r="H19" s="26"/>
      <c r="I19" s="153"/>
      <c r="J19" s="26"/>
      <c r="K19" s="26"/>
      <c r="L19" s="27"/>
      <c r="M19" s="26"/>
      <c r="N19" s="28"/>
    </row>
    <row r="20" spans="2:14" x14ac:dyDescent="0.3">
      <c r="B20" s="154" t="s">
        <v>102</v>
      </c>
      <c r="C20" s="176"/>
      <c r="D20" s="26"/>
      <c r="E20" s="26"/>
      <c r="F20" s="153"/>
      <c r="G20" s="26"/>
      <c r="H20" s="26"/>
      <c r="I20" s="153"/>
      <c r="J20" s="26"/>
      <c r="K20" s="26"/>
      <c r="L20" s="27"/>
      <c r="M20" s="26"/>
      <c r="N20" s="28"/>
    </row>
    <row r="21" spans="2:14" x14ac:dyDescent="0.3">
      <c r="B21" s="155" t="s">
        <v>103</v>
      </c>
      <c r="C21" s="176"/>
      <c r="D21" s="26"/>
      <c r="E21" s="26"/>
      <c r="F21" s="153"/>
      <c r="G21" s="26"/>
      <c r="H21" s="26"/>
      <c r="I21" s="153"/>
      <c r="J21" s="26"/>
      <c r="K21" s="26"/>
      <c r="L21" s="27"/>
      <c r="M21" s="26"/>
      <c r="N21" s="28"/>
    </row>
    <row r="22" spans="2:14" x14ac:dyDescent="0.3">
      <c r="B22" s="98" t="s">
        <v>22</v>
      </c>
      <c r="C22" s="176"/>
      <c r="D22" s="26"/>
      <c r="E22" s="26"/>
      <c r="F22" s="153"/>
      <c r="G22" s="26"/>
      <c r="H22" s="26"/>
      <c r="I22" s="153"/>
      <c r="J22" s="26"/>
      <c r="K22" s="26"/>
      <c r="L22" s="27"/>
      <c r="M22" s="26"/>
      <c r="N22" s="28"/>
    </row>
    <row r="23" spans="2:14" x14ac:dyDescent="0.3">
      <c r="B23" s="98" t="s">
        <v>23</v>
      </c>
      <c r="C23" s="176"/>
      <c r="D23" s="26"/>
      <c r="E23" s="26"/>
      <c r="F23" s="153"/>
      <c r="G23" s="26"/>
      <c r="H23" s="26"/>
      <c r="I23" s="153"/>
      <c r="J23" s="26"/>
      <c r="K23" s="26"/>
      <c r="L23" s="27"/>
      <c r="M23" s="26"/>
      <c r="N23" s="28"/>
    </row>
    <row r="24" spans="2:14" x14ac:dyDescent="0.3">
      <c r="B24" s="98" t="s">
        <v>24</v>
      </c>
      <c r="C24" s="176">
        <f>IFERROR(GETPIVOTDATA("T. Parola hh:mm:ss",[2]pivot!$A$1,"Radio/Canale","RAI Radiouno","PLURALISMO POLITICO","Altro"),0)</f>
        <v>2.8935185185185184E-3</v>
      </c>
      <c r="D24" s="26">
        <f t="shared" si="0"/>
        <v>6.8399452804377564E-2</v>
      </c>
      <c r="E24" s="26">
        <f t="shared" si="1"/>
        <v>3.459728757265431E-2</v>
      </c>
      <c r="F24" s="153">
        <v>1.2499999999999998E-3</v>
      </c>
      <c r="G24" s="26">
        <v>7.9295154185022004E-2</v>
      </c>
      <c r="H24" s="26">
        <v>4.6252676659528903E-2</v>
      </c>
      <c r="I24" s="153">
        <v>2.8587962962962963E-3</v>
      </c>
      <c r="J24" s="26">
        <v>0.13251072961373389</v>
      </c>
      <c r="K24" s="26">
        <v>8.1571994715984142E-2</v>
      </c>
      <c r="L24" s="27">
        <f t="shared" si="2"/>
        <v>7.0023148148148154E-3</v>
      </c>
      <c r="M24" s="26">
        <f t="shared" si="3"/>
        <v>8.7923266967010583E-2</v>
      </c>
      <c r="N24" s="28">
        <f t="shared" si="4"/>
        <v>4.8057828262769074E-2</v>
      </c>
    </row>
    <row r="25" spans="2:14" x14ac:dyDescent="0.3">
      <c r="B25" s="102" t="s">
        <v>3</v>
      </c>
      <c r="C25" s="30">
        <f>SUM(C7:C24)</f>
        <v>4.2303240740740738E-2</v>
      </c>
      <c r="D25" s="31">
        <f t="shared" ref="D25:E25" si="5">SUM(D7:D24)</f>
        <v>1.0000000000000002</v>
      </c>
      <c r="E25" s="32">
        <f t="shared" si="5"/>
        <v>0.50581234431220612</v>
      </c>
      <c r="F25" s="30">
        <v>1.576388888888889E-2</v>
      </c>
      <c r="G25" s="31">
        <v>0.99999999999999989</v>
      </c>
      <c r="H25" s="32">
        <v>0.58329764453961463</v>
      </c>
      <c r="I25" s="30">
        <v>2.1574074074074075E-2</v>
      </c>
      <c r="J25" s="31">
        <v>0.99999999999999978</v>
      </c>
      <c r="K25" s="32">
        <v>0.61558784676354028</v>
      </c>
      <c r="L25" s="30">
        <f>SUM(L7:L$24)</f>
        <v>7.9641203703703728E-2</v>
      </c>
      <c r="M25" s="31">
        <f>SUM(M7:M24)</f>
        <v>0.99999999999999967</v>
      </c>
      <c r="N25" s="33">
        <f>SUM(N7:N24)</f>
        <v>0.54658829136547771</v>
      </c>
    </row>
    <row r="26" spans="2:14" x14ac:dyDescent="0.3">
      <c r="B26" s="124"/>
      <c r="C26" s="125"/>
      <c r="D26" s="125"/>
      <c r="E26" s="125"/>
      <c r="F26" s="125"/>
      <c r="G26" s="125"/>
      <c r="H26" s="125"/>
      <c r="I26" s="125"/>
      <c r="J26" s="125"/>
      <c r="K26" s="125"/>
      <c r="L26" s="125"/>
      <c r="M26" s="125"/>
      <c r="N26" s="126"/>
    </row>
    <row r="27" spans="2:14" x14ac:dyDescent="0.3">
      <c r="B27" s="1" t="s">
        <v>25</v>
      </c>
      <c r="C27" s="4" t="s">
        <v>4</v>
      </c>
      <c r="D27" s="4" t="s">
        <v>5</v>
      </c>
      <c r="E27" s="4" t="s">
        <v>5</v>
      </c>
      <c r="F27" s="9" t="s">
        <v>4</v>
      </c>
      <c r="G27" s="115" t="s">
        <v>5</v>
      </c>
      <c r="H27" s="115" t="s">
        <v>5</v>
      </c>
      <c r="I27" s="9" t="s">
        <v>4</v>
      </c>
      <c r="J27" s="115" t="s">
        <v>5</v>
      </c>
      <c r="K27" s="115" t="s">
        <v>5</v>
      </c>
      <c r="L27" s="174" t="s">
        <v>4</v>
      </c>
      <c r="M27" s="4" t="s">
        <v>5</v>
      </c>
      <c r="N27" s="175" t="s">
        <v>5</v>
      </c>
    </row>
    <row r="28" spans="2:14" x14ac:dyDescent="0.3">
      <c r="B28" s="98" t="s">
        <v>26</v>
      </c>
      <c r="C28" s="176">
        <f>IFERROR(GETPIVOTDATA("T. Parola hh:mm:ss",[2]pivot!$A$1,"Radio/Canale","RAI Radiouno","PLURALISMO POLITICO","Presidente della Repubblica"),0)</f>
        <v>1.0254629629629629E-2</v>
      </c>
      <c r="D28" s="27"/>
      <c r="E28" s="26">
        <f t="shared" ref="E28:E33" si="6">C28/C$36</f>
        <v>0.12261278715748687</v>
      </c>
      <c r="F28" s="153">
        <v>2.3148148148148147E-3</v>
      </c>
      <c r="G28" s="27"/>
      <c r="H28" s="26">
        <v>8.5653104925053528E-2</v>
      </c>
      <c r="I28" s="153">
        <v>3.2291666666666671E-3</v>
      </c>
      <c r="J28" s="27"/>
      <c r="K28" s="26">
        <v>9.2140026420079263E-2</v>
      </c>
      <c r="L28" s="27">
        <f t="shared" ref="L28:L33" si="7">C28+F28+I28</f>
        <v>1.579861111111111E-2</v>
      </c>
      <c r="M28" s="26"/>
      <c r="N28" s="28">
        <f t="shared" ref="N28:N33" si="8">L28/L$36</f>
        <v>0.1084279926920327</v>
      </c>
    </row>
    <row r="29" spans="2:14" x14ac:dyDescent="0.3">
      <c r="B29" s="98" t="s">
        <v>27</v>
      </c>
      <c r="C29" s="176">
        <f>IFERROR(GETPIVOTDATA("T. Parola hh:mm:ss",[2]pivot!$A$1,"Radio/Canale","RAI Radiouno","PLURALISMO POLITICO","Presidente del Senato"),0)</f>
        <v>8.9120370370370362E-4</v>
      </c>
      <c r="D29" s="27"/>
      <c r="E29" s="26">
        <f t="shared" si="6"/>
        <v>1.0655964572377528E-2</v>
      </c>
      <c r="F29" s="153">
        <v>3.4722222222222222E-5</v>
      </c>
      <c r="G29" s="27"/>
      <c r="H29" s="26">
        <v>1.2847965738758029E-3</v>
      </c>
      <c r="I29" s="153">
        <v>3.4722222222222222E-5</v>
      </c>
      <c r="J29" s="27"/>
      <c r="K29" s="26">
        <v>9.9075297225891673E-4</v>
      </c>
      <c r="L29" s="27">
        <f t="shared" si="7"/>
        <v>9.6064814814814808E-4</v>
      </c>
      <c r="M29" s="26"/>
      <c r="N29" s="28">
        <f t="shared" si="8"/>
        <v>6.5930574310906322E-3</v>
      </c>
    </row>
    <row r="30" spans="2:14" x14ac:dyDescent="0.3">
      <c r="B30" s="98" t="s">
        <v>28</v>
      </c>
      <c r="C30" s="176">
        <f>IFERROR(GETPIVOTDATA("T. Parola hh:mm:ss",[2]pivot!$A$1,"Radio/Canale","RAI Radiouno","PLURALISMO POLITICO","Presidente della Camera"),0)</f>
        <v>2.6967592592592586E-3</v>
      </c>
      <c r="D30" s="27"/>
      <c r="E30" s="26">
        <f t="shared" si="6"/>
        <v>3.2244672017713812E-2</v>
      </c>
      <c r="F30" s="153">
        <v>2.199074074074074E-4</v>
      </c>
      <c r="G30" s="27"/>
      <c r="H30" s="26">
        <v>8.1370449678800864E-3</v>
      </c>
      <c r="I30" s="153">
        <v>4.861111111111111E-4</v>
      </c>
      <c r="J30" s="27"/>
      <c r="K30" s="26">
        <v>1.3870541611624834E-2</v>
      </c>
      <c r="L30" s="27">
        <f t="shared" si="7"/>
        <v>3.4027777777777771E-3</v>
      </c>
      <c r="M30" s="26"/>
      <c r="N30" s="28">
        <f t="shared" si="8"/>
        <v>2.3353721502899348E-2</v>
      </c>
    </row>
    <row r="31" spans="2:14" x14ac:dyDescent="0.3">
      <c r="B31" s="98" t="s">
        <v>29</v>
      </c>
      <c r="C31" s="176">
        <f>IFERROR(GETPIVOTDATA("T. Parola hh:mm:ss",[2]pivot!$A$1,"Radio/Canale","RAI Radiouno","PLURALISMO POLITICO","Presidente del Consiglio"),0)</f>
        <v>1.3877314814814813E-2</v>
      </c>
      <c r="D31" s="27"/>
      <c r="E31" s="26">
        <f t="shared" si="6"/>
        <v>0.16592859119845005</v>
      </c>
      <c r="F31" s="153">
        <v>4.7569444444444439E-3</v>
      </c>
      <c r="G31" s="27"/>
      <c r="H31" s="26">
        <v>0.17601713062098498</v>
      </c>
      <c r="I31" s="153">
        <v>3.8657407407407412E-3</v>
      </c>
      <c r="J31" s="27"/>
      <c r="K31" s="26">
        <v>0.11030383091149275</v>
      </c>
      <c r="L31" s="27">
        <f t="shared" si="7"/>
        <v>2.2499999999999999E-2</v>
      </c>
      <c r="M31" s="26"/>
      <c r="N31" s="28">
        <f t="shared" si="8"/>
        <v>0.1544205258559059</v>
      </c>
    </row>
    <row r="32" spans="2:14" x14ac:dyDescent="0.3">
      <c r="B32" s="98" t="s">
        <v>30</v>
      </c>
      <c r="C32" s="176">
        <f>IFERROR(GETPIVOTDATA("T. Parola hh:mm:ss",[2]pivot!$A$1,"Radio/Canale","RAI Radiouno","PLURALISMO POLITICO","Governo/Ministri/Sottosegretari"),0)</f>
        <v>1.3402777777777777E-2</v>
      </c>
      <c r="D32" s="27"/>
      <c r="E32" s="26">
        <f t="shared" si="6"/>
        <v>0.16025463603653475</v>
      </c>
      <c r="F32" s="153">
        <v>3.7037037037037034E-3</v>
      </c>
      <c r="G32" s="27"/>
      <c r="H32" s="26">
        <v>0.13704496788008563</v>
      </c>
      <c r="I32" s="153">
        <v>5.4050925925925933E-3</v>
      </c>
      <c r="J32" s="27"/>
      <c r="K32" s="26">
        <v>0.15422721268163805</v>
      </c>
      <c r="L32" s="27">
        <f t="shared" si="7"/>
        <v>2.2511574074074073E-2</v>
      </c>
      <c r="M32" s="26"/>
      <c r="N32" s="28">
        <f t="shared" si="8"/>
        <v>0.15449996028278651</v>
      </c>
    </row>
    <row r="33" spans="2:14" x14ac:dyDescent="0.3">
      <c r="B33" s="98" t="s">
        <v>31</v>
      </c>
      <c r="C33" s="176">
        <f>IFERROR(GETPIVOTDATA("T. Parola hh:mm:ss",[2]pivot!$A$1,"Radio/Canale","RAI Radiouno","PLURALISMO POLITICO","Unione Europea"),0)</f>
        <v>2.0833333333333332E-4</v>
      </c>
      <c r="D33" s="27"/>
      <c r="E33" s="26">
        <f t="shared" si="6"/>
        <v>2.4910047052311103E-3</v>
      </c>
      <c r="F33" s="153">
        <v>2.3148148148148149E-4</v>
      </c>
      <c r="G33" s="27"/>
      <c r="H33" s="26">
        <v>8.5653104925053538E-3</v>
      </c>
      <c r="I33" s="153">
        <v>4.5138888888888892E-4</v>
      </c>
      <c r="J33" s="27"/>
      <c r="K33" s="26">
        <v>1.2879788639365919E-2</v>
      </c>
      <c r="L33" s="27">
        <f t="shared" si="7"/>
        <v>8.9120370370370373E-4</v>
      </c>
      <c r="M33" s="26"/>
      <c r="N33" s="28">
        <f t="shared" si="8"/>
        <v>6.1164508698069728E-3</v>
      </c>
    </row>
    <row r="34" spans="2:14" x14ac:dyDescent="0.3">
      <c r="B34" s="102" t="s">
        <v>3</v>
      </c>
      <c r="C34" s="34">
        <f>SUM(C28:C33)</f>
        <v>4.133101851851851E-2</v>
      </c>
      <c r="D34" s="34"/>
      <c r="E34" s="31">
        <f>SUM(E28:E33)</f>
        <v>0.4941876556877941</v>
      </c>
      <c r="F34" s="34">
        <v>1.1261574074074073E-2</v>
      </c>
      <c r="G34" s="34"/>
      <c r="H34" s="31">
        <v>0.41670235546038537</v>
      </c>
      <c r="I34" s="34">
        <v>1.3472222222222224E-2</v>
      </c>
      <c r="J34" s="34"/>
      <c r="K34" s="31">
        <v>0.38441215323645972</v>
      </c>
      <c r="L34" s="34">
        <f>SUM(L28:L33)</f>
        <v>6.6064814814814812E-2</v>
      </c>
      <c r="M34" s="34"/>
      <c r="N34" s="33">
        <f>SUM(N28:N33)</f>
        <v>0.45341170863452207</v>
      </c>
    </row>
    <row r="35" spans="2:14" x14ac:dyDescent="0.3">
      <c r="B35" s="127"/>
      <c r="C35" s="128"/>
      <c r="D35" s="128"/>
      <c r="E35" s="128"/>
      <c r="F35" s="128"/>
      <c r="G35" s="128"/>
      <c r="H35" s="128"/>
      <c r="I35" s="128"/>
      <c r="J35" s="128"/>
      <c r="K35" s="128"/>
      <c r="L35" s="128"/>
      <c r="M35" s="128"/>
      <c r="N35" s="129"/>
    </row>
    <row r="36" spans="2:14" x14ac:dyDescent="0.3">
      <c r="B36" s="102" t="s">
        <v>6</v>
      </c>
      <c r="C36" s="34">
        <f>C25+C34</f>
        <v>8.3634259259259242E-2</v>
      </c>
      <c r="D36" s="36"/>
      <c r="E36" s="31">
        <f>E25+E34</f>
        <v>1.0000000000000002</v>
      </c>
      <c r="F36" s="34">
        <v>2.7025462962962963E-2</v>
      </c>
      <c r="G36" s="36"/>
      <c r="H36" s="31">
        <v>1</v>
      </c>
      <c r="I36" s="34">
        <v>3.5046296296296298E-2</v>
      </c>
      <c r="J36" s="36"/>
      <c r="K36" s="31">
        <v>1</v>
      </c>
      <c r="L36" s="34">
        <f>L25+L34</f>
        <v>0.14570601851851855</v>
      </c>
      <c r="M36" s="36"/>
      <c r="N36" s="35">
        <f>N25+N34</f>
        <v>0.99999999999999978</v>
      </c>
    </row>
    <row r="37" spans="2:14" ht="66" customHeight="1" thickBot="1" x14ac:dyDescent="0.35">
      <c r="B37" s="201" t="s">
        <v>150</v>
      </c>
      <c r="C37" s="202"/>
      <c r="D37" s="202"/>
      <c r="E37" s="202"/>
      <c r="F37" s="202"/>
      <c r="G37" s="202"/>
      <c r="H37" s="203"/>
      <c r="I37" s="202"/>
      <c r="J37" s="202"/>
      <c r="K37" s="202"/>
      <c r="L37" s="202"/>
      <c r="M37" s="202"/>
      <c r="N37" s="203"/>
    </row>
  </sheetData>
  <mergeCells count="7">
    <mergeCell ref="B37:N37"/>
    <mergeCell ref="B3:N3"/>
    <mergeCell ref="B4:N4"/>
    <mergeCell ref="C5:E5"/>
    <mergeCell ref="F5:H5"/>
    <mergeCell ref="I5:K5"/>
    <mergeCell ref="L5:N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2"/>
  <sheetViews>
    <sheet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4" width="8.33203125" style="2" customWidth="1"/>
    <col min="15" max="16384" width="8.88671875" style="2"/>
  </cols>
  <sheetData>
    <row r="1" spans="2:14" s="120" customFormat="1" x14ac:dyDescent="0.3"/>
    <row r="2" spans="2:14" s="120" customFormat="1" ht="15" thickBot="1" x14ac:dyDescent="0.35"/>
    <row r="3" spans="2:14" s="120" customFormat="1" x14ac:dyDescent="0.3">
      <c r="B3" s="180" t="s">
        <v>151</v>
      </c>
      <c r="C3" s="181"/>
      <c r="D3" s="181"/>
      <c r="E3" s="181"/>
      <c r="F3" s="181"/>
      <c r="G3" s="181"/>
      <c r="H3" s="182"/>
      <c r="I3" s="181"/>
      <c r="J3" s="181"/>
      <c r="K3" s="181"/>
      <c r="L3" s="181"/>
      <c r="M3" s="181"/>
      <c r="N3" s="182"/>
    </row>
    <row r="4" spans="2:14" s="120" customFormat="1" x14ac:dyDescent="0.3">
      <c r="B4" s="183" t="s">
        <v>159</v>
      </c>
      <c r="C4" s="184"/>
      <c r="D4" s="184"/>
      <c r="E4" s="184"/>
      <c r="F4" s="184"/>
      <c r="G4" s="184"/>
      <c r="H4" s="185"/>
      <c r="I4" s="184"/>
      <c r="J4" s="184"/>
      <c r="K4" s="184"/>
      <c r="L4" s="184"/>
      <c r="M4" s="184"/>
      <c r="N4" s="185"/>
    </row>
    <row r="5" spans="2:14" s="120" customFormat="1" x14ac:dyDescent="0.3">
      <c r="B5" s="121"/>
      <c r="C5" s="186" t="s">
        <v>0</v>
      </c>
      <c r="D5" s="184"/>
      <c r="E5" s="187"/>
      <c r="F5" s="186" t="s">
        <v>1</v>
      </c>
      <c r="G5" s="184"/>
      <c r="H5" s="187"/>
      <c r="I5" s="184" t="s">
        <v>2</v>
      </c>
      <c r="J5" s="184"/>
      <c r="K5" s="187"/>
      <c r="L5" s="186" t="s">
        <v>3</v>
      </c>
      <c r="M5" s="184"/>
      <c r="N5" s="185"/>
    </row>
    <row r="6" spans="2:14" s="120" customFormat="1" x14ac:dyDescent="0.3">
      <c r="B6" s="1" t="s">
        <v>11</v>
      </c>
      <c r="C6" s="118" t="s">
        <v>4</v>
      </c>
      <c r="D6" s="9" t="s">
        <v>5</v>
      </c>
      <c r="E6" s="119" t="s">
        <v>5</v>
      </c>
      <c r="F6" s="118" t="s">
        <v>4</v>
      </c>
      <c r="G6" s="9" t="s">
        <v>5</v>
      </c>
      <c r="H6" s="119" t="s">
        <v>5</v>
      </c>
      <c r="I6" s="116" t="s">
        <v>4</v>
      </c>
      <c r="J6" s="9" t="s">
        <v>5</v>
      </c>
      <c r="K6" s="119" t="s">
        <v>5</v>
      </c>
      <c r="L6" s="118" t="s">
        <v>4</v>
      </c>
      <c r="M6" s="9" t="s">
        <v>5</v>
      </c>
      <c r="N6" s="117" t="s">
        <v>5</v>
      </c>
    </row>
    <row r="7" spans="2:14" s="120" customFormat="1" x14ac:dyDescent="0.3">
      <c r="B7" s="98" t="s">
        <v>12</v>
      </c>
      <c r="C7" s="153">
        <v>3.0752314814814823E-2</v>
      </c>
      <c r="D7" s="26">
        <v>0.41974723538704589</v>
      </c>
      <c r="E7" s="26">
        <v>0.11591989878277564</v>
      </c>
      <c r="F7" s="153">
        <v>1.5648148148148144E-2</v>
      </c>
      <c r="G7" s="26">
        <v>0.56099585062240664</v>
      </c>
      <c r="H7" s="26">
        <v>0.1592649310872894</v>
      </c>
      <c r="I7" s="153">
        <v>2.162037037037037E-2</v>
      </c>
      <c r="J7" s="26">
        <v>0.51460055096418722</v>
      </c>
      <c r="K7" s="26">
        <v>0.16168960443174935</v>
      </c>
      <c r="L7" s="27">
        <f>C7+F7+I7</f>
        <v>6.8020833333333336E-2</v>
      </c>
      <c r="M7" s="26">
        <f>L7/L$25</f>
        <v>0.47510105092966864</v>
      </c>
      <c r="N7" s="28">
        <f>L7/L$36</f>
        <v>0.136792123455066</v>
      </c>
    </row>
    <row r="8" spans="2:14" s="120" customFormat="1" x14ac:dyDescent="0.3">
      <c r="B8" s="98" t="s">
        <v>101</v>
      </c>
      <c r="C8" s="153">
        <v>1.3773148148148147E-3</v>
      </c>
      <c r="D8" s="26">
        <v>1.8799368088467612E-2</v>
      </c>
      <c r="E8" s="26">
        <v>5.1917455608394038E-3</v>
      </c>
      <c r="F8" s="153"/>
      <c r="G8" s="26"/>
      <c r="H8" s="26"/>
      <c r="I8" s="153">
        <v>1.1921296296296296E-3</v>
      </c>
      <c r="J8" s="26">
        <v>2.8374655647382917E-2</v>
      </c>
      <c r="K8" s="26">
        <v>8.91543322080845E-3</v>
      </c>
      <c r="L8" s="27">
        <f t="shared" ref="L8:L24" si="0">C8+F8+I8</f>
        <v>2.5694444444444445E-3</v>
      </c>
      <c r="M8" s="26">
        <f t="shared" ref="M8:M24" si="1">L8/L$25</f>
        <v>1.7946645109135007E-2</v>
      </c>
      <c r="N8" s="28">
        <f t="shared" ref="N8:N24" si="2">L8/L$36</f>
        <v>5.1672369247957551E-3</v>
      </c>
    </row>
    <row r="9" spans="2:14" s="120" customFormat="1" x14ac:dyDescent="0.3">
      <c r="B9" s="98" t="s">
        <v>13</v>
      </c>
      <c r="C9" s="153">
        <v>1.3877314814814813E-2</v>
      </c>
      <c r="D9" s="26">
        <v>0.18941548183254342</v>
      </c>
      <c r="E9" s="26">
        <v>5.2310108634003739E-2</v>
      </c>
      <c r="F9" s="153">
        <v>6.7476851851851838E-3</v>
      </c>
      <c r="G9" s="26">
        <v>0.24190871369294606</v>
      </c>
      <c r="H9" s="26">
        <v>6.8677111556131459E-2</v>
      </c>
      <c r="I9" s="153">
        <v>5.6712962962962958E-3</v>
      </c>
      <c r="J9" s="26">
        <v>0.13498622589531678</v>
      </c>
      <c r="K9" s="26">
        <v>4.2413226001904274E-2</v>
      </c>
      <c r="L9" s="27">
        <f t="shared" si="0"/>
        <v>2.6296296296296293E-2</v>
      </c>
      <c r="M9" s="26">
        <f t="shared" si="1"/>
        <v>0.18367016976556186</v>
      </c>
      <c r="N9" s="28">
        <f t="shared" si="2"/>
        <v>5.2882713032143938E-2</v>
      </c>
    </row>
    <row r="10" spans="2:14" s="120" customFormat="1" x14ac:dyDescent="0.3">
      <c r="B10" s="98" t="s">
        <v>14</v>
      </c>
      <c r="C10" s="153">
        <v>1.7361111111111109E-4</v>
      </c>
      <c r="D10" s="26">
        <v>2.3696682464454974E-3</v>
      </c>
      <c r="E10" s="26">
        <v>6.5442170934950467E-4</v>
      </c>
      <c r="F10" s="153">
        <v>6.9444444444444444E-5</v>
      </c>
      <c r="G10" s="26">
        <v>2.4896265560165982E-3</v>
      </c>
      <c r="H10" s="26">
        <v>7.0679703145246791E-4</v>
      </c>
      <c r="I10" s="153">
        <v>6.8287037037037036E-4</v>
      </c>
      <c r="J10" s="26">
        <v>1.6253443526170797E-2</v>
      </c>
      <c r="K10" s="26">
        <v>5.1068986410456171E-3</v>
      </c>
      <c r="L10" s="27">
        <f t="shared" si="0"/>
        <v>9.2592592592592596E-4</v>
      </c>
      <c r="M10" s="26">
        <f t="shared" si="1"/>
        <v>6.4672594987873902E-3</v>
      </c>
      <c r="N10" s="28">
        <f t="shared" si="2"/>
        <v>1.8620673602867586E-3</v>
      </c>
    </row>
    <row r="11" spans="2:14" s="120" customFormat="1" x14ac:dyDescent="0.3">
      <c r="B11" s="98" t="s">
        <v>15</v>
      </c>
      <c r="C11" s="153">
        <v>4.8611111111111103E-3</v>
      </c>
      <c r="D11" s="55">
        <v>6.6350710900473925E-2</v>
      </c>
      <c r="E11" s="55">
        <v>1.832380786178613E-2</v>
      </c>
      <c r="F11" s="153">
        <v>1.6203703703703703E-3</v>
      </c>
      <c r="G11" s="55">
        <v>5.8091286307053951E-2</v>
      </c>
      <c r="H11" s="55">
        <v>1.6491930733890919E-2</v>
      </c>
      <c r="I11" s="153">
        <v>2.453703703703704E-3</v>
      </c>
      <c r="J11" s="55">
        <v>5.8402203856749317E-2</v>
      </c>
      <c r="K11" s="55">
        <v>1.8350212066130016E-2</v>
      </c>
      <c r="L11" s="27">
        <f t="shared" si="0"/>
        <v>8.9351851851851849E-3</v>
      </c>
      <c r="M11" s="26">
        <f t="shared" si="1"/>
        <v>6.2409054163298311E-2</v>
      </c>
      <c r="N11" s="28">
        <f t="shared" si="2"/>
        <v>1.7968950026767218E-2</v>
      </c>
    </row>
    <row r="12" spans="2:14" s="120" customFormat="1" x14ac:dyDescent="0.3">
      <c r="B12" s="98" t="s">
        <v>161</v>
      </c>
      <c r="C12" s="153">
        <v>9.1550925925925931E-3</v>
      </c>
      <c r="D12" s="55">
        <v>0.12496050552922591</v>
      </c>
      <c r="E12" s="55">
        <v>3.450983813969722E-2</v>
      </c>
      <c r="F12" s="153">
        <v>1.0995370370370371E-3</v>
      </c>
      <c r="G12" s="55">
        <v>3.9419087136929473E-2</v>
      </c>
      <c r="H12" s="55">
        <v>1.1190952997997411E-2</v>
      </c>
      <c r="I12" s="153">
        <v>2.7893518518518523E-3</v>
      </c>
      <c r="J12" s="55">
        <v>6.6391184573002762E-2</v>
      </c>
      <c r="K12" s="55">
        <v>2.0860382584610065E-2</v>
      </c>
      <c r="L12" s="27">
        <f t="shared" si="0"/>
        <v>1.3043981481481483E-2</v>
      </c>
      <c r="M12" s="26">
        <f t="shared" si="1"/>
        <v>9.1107518189167361E-2</v>
      </c>
      <c r="N12" s="28">
        <f t="shared" si="2"/>
        <v>2.6231873938039715E-2</v>
      </c>
    </row>
    <row r="13" spans="2:14" s="120" customFormat="1" x14ac:dyDescent="0.3">
      <c r="B13" s="98" t="s">
        <v>16</v>
      </c>
      <c r="C13" s="153"/>
      <c r="D13" s="55"/>
      <c r="E13" s="55"/>
      <c r="F13" s="153"/>
      <c r="G13" s="55"/>
      <c r="H13" s="55"/>
      <c r="I13" s="153"/>
      <c r="J13" s="55"/>
      <c r="K13" s="55"/>
      <c r="L13" s="27"/>
      <c r="M13" s="26"/>
      <c r="N13" s="28"/>
    </row>
    <row r="14" spans="2:14" s="120" customFormat="1" x14ac:dyDescent="0.3">
      <c r="B14" s="98" t="s">
        <v>148</v>
      </c>
      <c r="C14" s="153"/>
      <c r="D14" s="55"/>
      <c r="E14" s="55"/>
      <c r="F14" s="153"/>
      <c r="G14" s="55"/>
      <c r="H14" s="55"/>
      <c r="I14" s="153"/>
      <c r="J14" s="55"/>
      <c r="K14" s="55"/>
      <c r="L14" s="27"/>
      <c r="M14" s="26"/>
      <c r="N14" s="28"/>
    </row>
    <row r="15" spans="2:14" s="120" customFormat="1" x14ac:dyDescent="0.3">
      <c r="B15" s="98" t="s">
        <v>17</v>
      </c>
      <c r="C15" s="153"/>
      <c r="D15" s="55"/>
      <c r="E15" s="55"/>
      <c r="F15" s="153"/>
      <c r="G15" s="55"/>
      <c r="H15" s="55"/>
      <c r="I15" s="153">
        <v>1.3888888888888889E-4</v>
      </c>
      <c r="J15" s="55">
        <v>3.3057851239669421E-3</v>
      </c>
      <c r="K15" s="55">
        <v>1.0386912490262272E-3</v>
      </c>
      <c r="L15" s="27">
        <f t="shared" si="0"/>
        <v>1.3888888888888889E-4</v>
      </c>
      <c r="M15" s="26">
        <f t="shared" si="1"/>
        <v>9.7008892481810851E-4</v>
      </c>
      <c r="N15" s="28">
        <f t="shared" si="2"/>
        <v>2.793101040430138E-4</v>
      </c>
    </row>
    <row r="16" spans="2:14" s="120" customFormat="1" x14ac:dyDescent="0.3">
      <c r="B16" s="98" t="s">
        <v>18</v>
      </c>
      <c r="C16" s="153">
        <v>3.2986111111111111E-3</v>
      </c>
      <c r="D16" s="55">
        <v>4.5023696682464455E-2</v>
      </c>
      <c r="E16" s="55">
        <v>1.243401247764059E-2</v>
      </c>
      <c r="F16" s="153">
        <v>2.6273148148148145E-3</v>
      </c>
      <c r="G16" s="55">
        <v>9.4190871369294618E-2</v>
      </c>
      <c r="H16" s="55">
        <v>2.67404876899517E-2</v>
      </c>
      <c r="I16" s="153">
        <v>3.9930555555555561E-3</v>
      </c>
      <c r="J16" s="55">
        <v>9.5041322314049589E-2</v>
      </c>
      <c r="K16" s="55">
        <v>2.9862373409504036E-2</v>
      </c>
      <c r="L16" s="27">
        <f t="shared" si="0"/>
        <v>9.9189814814814817E-3</v>
      </c>
      <c r="M16" s="26">
        <f t="shared" si="1"/>
        <v>6.9280517380759923E-2</v>
      </c>
      <c r="N16" s="28">
        <f t="shared" si="2"/>
        <v>1.9947396597071902E-2</v>
      </c>
    </row>
    <row r="17" spans="2:14" s="120" customFormat="1" x14ac:dyDescent="0.3">
      <c r="B17" s="98" t="s">
        <v>19</v>
      </c>
      <c r="C17" s="153"/>
      <c r="D17" s="55"/>
      <c r="E17" s="55"/>
      <c r="F17" s="153"/>
      <c r="G17" s="55"/>
      <c r="H17" s="55"/>
      <c r="I17" s="153"/>
      <c r="J17" s="55"/>
      <c r="K17" s="55"/>
      <c r="L17" s="27"/>
      <c r="M17" s="26"/>
      <c r="N17" s="28"/>
    </row>
    <row r="18" spans="2:14" s="120" customFormat="1" x14ac:dyDescent="0.3">
      <c r="B18" s="98" t="s">
        <v>20</v>
      </c>
      <c r="C18" s="153"/>
      <c r="D18" s="55"/>
      <c r="E18" s="55"/>
      <c r="F18" s="153"/>
      <c r="G18" s="55"/>
      <c r="H18" s="55"/>
      <c r="I18" s="153"/>
      <c r="J18" s="55"/>
      <c r="K18" s="55"/>
      <c r="L18" s="27"/>
      <c r="M18" s="26"/>
      <c r="N18" s="28"/>
    </row>
    <row r="19" spans="2:14" s="120" customFormat="1" x14ac:dyDescent="0.3">
      <c r="B19" s="98" t="s">
        <v>21</v>
      </c>
      <c r="C19" s="153"/>
      <c r="D19" s="55"/>
      <c r="E19" s="55"/>
      <c r="F19" s="153"/>
      <c r="G19" s="55"/>
      <c r="H19" s="55"/>
      <c r="I19" s="153"/>
      <c r="J19" s="55"/>
      <c r="K19" s="55"/>
      <c r="L19" s="27"/>
      <c r="M19" s="26"/>
      <c r="N19" s="28"/>
    </row>
    <row r="20" spans="2:14" s="120" customFormat="1" x14ac:dyDescent="0.3">
      <c r="B20" s="154" t="s">
        <v>102</v>
      </c>
      <c r="C20" s="153"/>
      <c r="D20" s="55"/>
      <c r="E20" s="55"/>
      <c r="F20" s="153"/>
      <c r="G20" s="55"/>
      <c r="H20" s="55"/>
      <c r="I20" s="153"/>
      <c r="J20" s="55"/>
      <c r="K20" s="55"/>
      <c r="L20" s="27"/>
      <c r="M20" s="26"/>
      <c r="N20" s="28"/>
    </row>
    <row r="21" spans="2:14" s="120" customFormat="1" x14ac:dyDescent="0.3">
      <c r="B21" s="155" t="s">
        <v>103</v>
      </c>
      <c r="C21" s="153">
        <v>3.1250000000000001E-4</v>
      </c>
      <c r="D21" s="55">
        <v>4.2654028436018955E-3</v>
      </c>
      <c r="E21" s="55">
        <v>1.1779590768291085E-3</v>
      </c>
      <c r="F21" s="153"/>
      <c r="G21" s="55"/>
      <c r="H21" s="55"/>
      <c r="I21" s="153">
        <v>4.7453703703703698E-4</v>
      </c>
      <c r="J21" s="55">
        <v>1.1294765840220383E-2</v>
      </c>
      <c r="K21" s="55">
        <v>3.5488617675062759E-3</v>
      </c>
      <c r="L21" s="27">
        <f t="shared" si="0"/>
        <v>7.8703703703703705E-4</v>
      </c>
      <c r="M21" s="26">
        <f t="shared" si="1"/>
        <v>5.4971705739692818E-3</v>
      </c>
      <c r="N21" s="28">
        <f t="shared" si="2"/>
        <v>1.5827572562437447E-3</v>
      </c>
    </row>
    <row r="22" spans="2:14" s="120" customFormat="1" x14ac:dyDescent="0.3">
      <c r="B22" s="98" t="s">
        <v>22</v>
      </c>
      <c r="C22" s="153"/>
      <c r="D22" s="55"/>
      <c r="E22" s="55"/>
      <c r="F22" s="153"/>
      <c r="G22" s="55"/>
      <c r="H22" s="55"/>
      <c r="I22" s="153"/>
      <c r="J22" s="55"/>
      <c r="K22" s="55"/>
      <c r="L22" s="27"/>
      <c r="M22" s="26"/>
      <c r="N22" s="28"/>
    </row>
    <row r="23" spans="2:14" s="120" customFormat="1" x14ac:dyDescent="0.3">
      <c r="B23" s="98" t="s">
        <v>23</v>
      </c>
      <c r="C23" s="153">
        <v>4.7453703703703698E-4</v>
      </c>
      <c r="D23" s="55">
        <v>6.4770932069510255E-3</v>
      </c>
      <c r="E23" s="55">
        <v>1.7887526722219795E-3</v>
      </c>
      <c r="F23" s="153"/>
      <c r="G23" s="55"/>
      <c r="H23" s="55"/>
      <c r="I23" s="153"/>
      <c r="J23" s="55"/>
      <c r="K23" s="55"/>
      <c r="L23" s="27">
        <f t="shared" si="0"/>
        <v>4.7453703703703698E-4</v>
      </c>
      <c r="M23" s="26">
        <f t="shared" si="1"/>
        <v>3.3144704931285371E-3</v>
      </c>
      <c r="N23" s="28">
        <f t="shared" si="2"/>
        <v>9.5430952214696366E-4</v>
      </c>
    </row>
    <row r="24" spans="2:14" s="120" customFormat="1" x14ac:dyDescent="0.3">
      <c r="B24" s="98" t="s">
        <v>24</v>
      </c>
      <c r="C24" s="153">
        <v>8.9814814814814844E-3</v>
      </c>
      <c r="D24" s="26">
        <v>0.12259083728278045</v>
      </c>
      <c r="E24" s="26">
        <v>3.3855416430347722E-2</v>
      </c>
      <c r="F24" s="153">
        <v>8.1018518518518516E-5</v>
      </c>
      <c r="G24" s="55">
        <v>2.9045643153526976E-3</v>
      </c>
      <c r="H24" s="55">
        <v>8.2459653669454593E-4</v>
      </c>
      <c r="I24" s="153">
        <v>2.9976851851851857E-3</v>
      </c>
      <c r="J24" s="26">
        <v>7.1349862258953178E-2</v>
      </c>
      <c r="K24" s="26">
        <v>2.2418419458149406E-2</v>
      </c>
      <c r="L24" s="27">
        <f t="shared" si="0"/>
        <v>1.2060185185185188E-2</v>
      </c>
      <c r="M24" s="26">
        <f t="shared" si="1"/>
        <v>8.4236054971705776E-2</v>
      </c>
      <c r="N24" s="28">
        <f t="shared" si="2"/>
        <v>2.4253427367735034E-2</v>
      </c>
    </row>
    <row r="25" spans="2:14" s="120" customFormat="1" x14ac:dyDescent="0.3">
      <c r="B25" s="102" t="s">
        <v>3</v>
      </c>
      <c r="C25" s="30">
        <v>7.3263888888888892E-2</v>
      </c>
      <c r="D25" s="31">
        <v>1</v>
      </c>
      <c r="E25" s="32">
        <v>0.27616596134549104</v>
      </c>
      <c r="F25" s="30">
        <v>2.7893518518518512E-2</v>
      </c>
      <c r="G25" s="31">
        <v>1</v>
      </c>
      <c r="H25" s="32">
        <v>0.28389680763340785</v>
      </c>
      <c r="I25" s="30">
        <v>4.2013888888888892E-2</v>
      </c>
      <c r="J25" s="31">
        <v>1</v>
      </c>
      <c r="K25" s="32">
        <v>0.31420410283043376</v>
      </c>
      <c r="L25" s="30">
        <f>SUM(L7:L$24)</f>
        <v>0.14317129629629627</v>
      </c>
      <c r="M25" s="31">
        <f>SUM(M7:M24)</f>
        <v>1.0000000000000002</v>
      </c>
      <c r="N25" s="33">
        <f>SUM(N7:N24)</f>
        <v>0.28792216558434008</v>
      </c>
    </row>
    <row r="26" spans="2:14" s="120" customFormat="1" x14ac:dyDescent="0.3">
      <c r="B26" s="124"/>
      <c r="C26" s="125"/>
      <c r="D26" s="125"/>
      <c r="E26" s="125"/>
      <c r="F26" s="125"/>
      <c r="G26" s="125"/>
      <c r="H26" s="125"/>
      <c r="I26" s="125"/>
      <c r="J26" s="125"/>
      <c r="K26" s="125"/>
      <c r="L26" s="125"/>
      <c r="M26" s="125"/>
      <c r="N26" s="126"/>
    </row>
    <row r="27" spans="2:14" s="120" customFormat="1" x14ac:dyDescent="0.3">
      <c r="B27" s="1" t="s">
        <v>25</v>
      </c>
      <c r="C27" s="4" t="s">
        <v>4</v>
      </c>
      <c r="D27" s="4" t="s">
        <v>5</v>
      </c>
      <c r="E27" s="4" t="s">
        <v>5</v>
      </c>
      <c r="F27" s="9" t="s">
        <v>4</v>
      </c>
      <c r="G27" s="115" t="s">
        <v>5</v>
      </c>
      <c r="H27" s="115" t="s">
        <v>5</v>
      </c>
      <c r="I27" s="9" t="s">
        <v>4</v>
      </c>
      <c r="J27" s="115" t="s">
        <v>5</v>
      </c>
      <c r="K27" s="115" t="s">
        <v>5</v>
      </c>
      <c r="L27" s="174" t="s">
        <v>4</v>
      </c>
      <c r="M27" s="4" t="s">
        <v>5</v>
      </c>
      <c r="N27" s="175" t="s">
        <v>5</v>
      </c>
    </row>
    <row r="28" spans="2:14" s="120" customFormat="1" x14ac:dyDescent="0.3">
      <c r="B28" s="98" t="s">
        <v>26</v>
      </c>
      <c r="C28" s="153">
        <v>1.3935185185185179E-2</v>
      </c>
      <c r="D28" s="27"/>
      <c r="E28" s="26">
        <v>5.2528249203786889E-2</v>
      </c>
      <c r="F28" s="153">
        <v>5.0000000000000001E-3</v>
      </c>
      <c r="G28" s="27"/>
      <c r="H28" s="26">
        <v>5.0889386264577695E-2</v>
      </c>
      <c r="I28" s="153">
        <v>5.4282407407407396E-3</v>
      </c>
      <c r="J28" s="27"/>
      <c r="K28" s="26">
        <v>4.0595516316108367E-2</v>
      </c>
      <c r="L28" s="27">
        <f t="shared" ref="L28:L33" si="3">C28+F28+I28</f>
        <v>2.436342592592592E-2</v>
      </c>
      <c r="M28" s="26"/>
      <c r="N28" s="28">
        <f t="shared" ref="N28:N33" si="4">L28/L$36</f>
        <v>4.8995647417545321E-2</v>
      </c>
    </row>
    <row r="29" spans="2:14" s="120" customFormat="1" x14ac:dyDescent="0.3">
      <c r="B29" s="98" t="s">
        <v>27</v>
      </c>
      <c r="C29" s="153">
        <v>2.5462962962962961E-4</v>
      </c>
      <c r="D29" s="27"/>
      <c r="E29" s="26">
        <v>9.5981850704594026E-4</v>
      </c>
      <c r="F29" s="153">
        <v>3.4722222222222222E-5</v>
      </c>
      <c r="G29" s="27"/>
      <c r="H29" s="26">
        <v>3.5339851572623396E-4</v>
      </c>
      <c r="I29" s="153"/>
      <c r="J29" s="27"/>
      <c r="K29" s="26"/>
      <c r="L29" s="27">
        <f t="shared" si="3"/>
        <v>2.8935185185185184E-4</v>
      </c>
      <c r="M29" s="26"/>
      <c r="N29" s="28">
        <f t="shared" si="4"/>
        <v>5.8189605008961197E-4</v>
      </c>
    </row>
    <row r="30" spans="2:14" s="120" customFormat="1" x14ac:dyDescent="0.3">
      <c r="B30" s="98" t="s">
        <v>28</v>
      </c>
      <c r="C30" s="153">
        <v>2.0370370370370369E-3</v>
      </c>
      <c r="D30" s="27"/>
      <c r="E30" s="26">
        <v>7.6785480563675221E-3</v>
      </c>
      <c r="F30" s="153">
        <v>2.0486111111111113E-3</v>
      </c>
      <c r="G30" s="27"/>
      <c r="H30" s="26">
        <v>2.0850512427847807E-2</v>
      </c>
      <c r="I30" s="153">
        <v>1.3773148148148149E-3</v>
      </c>
      <c r="J30" s="27"/>
      <c r="K30" s="26">
        <v>1.0300354886176753E-2</v>
      </c>
      <c r="L30" s="27">
        <f t="shared" si="3"/>
        <v>5.4629629629629629E-3</v>
      </c>
      <c r="M30" s="26"/>
      <c r="N30" s="28">
        <f t="shared" si="4"/>
        <v>1.0986197425691875E-2</v>
      </c>
    </row>
    <row r="31" spans="2:14" s="120" customFormat="1" x14ac:dyDescent="0.3">
      <c r="B31" s="98" t="s">
        <v>29</v>
      </c>
      <c r="C31" s="153">
        <v>3.6736111111111115E-2</v>
      </c>
      <c r="D31" s="27"/>
      <c r="E31" s="26">
        <v>0.13847563369835522</v>
      </c>
      <c r="F31" s="153">
        <v>1.9317129629629635E-2</v>
      </c>
      <c r="G31" s="27"/>
      <c r="H31" s="26">
        <v>0.19660737424902824</v>
      </c>
      <c r="I31" s="153">
        <v>2.071759259259259E-2</v>
      </c>
      <c r="J31" s="27"/>
      <c r="K31" s="26">
        <v>0.15493811131307886</v>
      </c>
      <c r="L31" s="27">
        <f t="shared" si="3"/>
        <v>7.6770833333333344E-2</v>
      </c>
      <c r="M31" s="26"/>
      <c r="N31" s="28">
        <f t="shared" si="4"/>
        <v>0.15438866000977589</v>
      </c>
    </row>
    <row r="32" spans="2:14" s="120" customFormat="1" x14ac:dyDescent="0.3">
      <c r="B32" s="98" t="s">
        <v>30</v>
      </c>
      <c r="C32" s="153">
        <v>3.9120370370370375E-2</v>
      </c>
      <c r="D32" s="27"/>
      <c r="E32" s="26">
        <v>0.14746302517342175</v>
      </c>
      <c r="F32" s="153">
        <v>2.0532407407407399E-2</v>
      </c>
      <c r="G32" s="27"/>
      <c r="H32" s="26">
        <v>0.20897632229944627</v>
      </c>
      <c r="I32" s="153">
        <v>3.0428240740740745E-2</v>
      </c>
      <c r="J32" s="27"/>
      <c r="K32" s="26">
        <v>0.22755994114082931</v>
      </c>
      <c r="L32" s="27">
        <f t="shared" si="3"/>
        <v>9.0081018518518519E-2</v>
      </c>
      <c r="M32" s="26"/>
      <c r="N32" s="28">
        <f t="shared" si="4"/>
        <v>0.18115587831389801</v>
      </c>
    </row>
    <row r="33" spans="2:14" s="120" customFormat="1" x14ac:dyDescent="0.3">
      <c r="B33" s="98" t="s">
        <v>31</v>
      </c>
      <c r="C33" s="153">
        <v>9.9942129629629617E-2</v>
      </c>
      <c r="D33" s="27"/>
      <c r="E33" s="26">
        <v>0.37672876401553151</v>
      </c>
      <c r="F33" s="153">
        <v>2.3425925925925933E-2</v>
      </c>
      <c r="G33" s="27"/>
      <c r="H33" s="26">
        <v>0.23842619860996594</v>
      </c>
      <c r="I33" s="153">
        <v>3.3749999999999988E-2</v>
      </c>
      <c r="J33" s="27"/>
      <c r="K33" s="26">
        <v>0.25240197351337312</v>
      </c>
      <c r="L33" s="27">
        <f t="shared" si="3"/>
        <v>0.15711805555555552</v>
      </c>
      <c r="M33" s="26"/>
      <c r="N33" s="28">
        <f t="shared" si="4"/>
        <v>0.31596955519865927</v>
      </c>
    </row>
    <row r="34" spans="2:14" s="120" customFormat="1" x14ac:dyDescent="0.3">
      <c r="B34" s="102" t="s">
        <v>3</v>
      </c>
      <c r="C34" s="34">
        <v>0.19202546296296297</v>
      </c>
      <c r="D34" s="34"/>
      <c r="E34" s="31">
        <v>0.72383403865450879</v>
      </c>
      <c r="F34" s="34">
        <v>7.0358796296296294E-2</v>
      </c>
      <c r="G34" s="34"/>
      <c r="H34" s="31">
        <v>0.71610319236659226</v>
      </c>
      <c r="I34" s="34">
        <v>9.1701388888888874E-2</v>
      </c>
      <c r="J34" s="34"/>
      <c r="K34" s="31">
        <v>0.68579589716956635</v>
      </c>
      <c r="L34" s="34">
        <f>SUM(L28:L33)</f>
        <v>0.35408564814814814</v>
      </c>
      <c r="M34" s="34"/>
      <c r="N34" s="33">
        <f>SUM(N28:N33)</f>
        <v>0.71207783441565997</v>
      </c>
    </row>
    <row r="35" spans="2:14" s="120" customFormat="1" x14ac:dyDescent="0.3">
      <c r="B35" s="127"/>
      <c r="C35" s="128"/>
      <c r="D35" s="128"/>
      <c r="E35" s="128"/>
      <c r="F35" s="128"/>
      <c r="G35" s="128"/>
      <c r="H35" s="128"/>
      <c r="I35" s="128"/>
      <c r="J35" s="128"/>
      <c r="K35" s="128"/>
      <c r="L35" s="128"/>
      <c r="M35" s="128"/>
      <c r="N35" s="129"/>
    </row>
    <row r="36" spans="2:14" s="120" customFormat="1" x14ac:dyDescent="0.3">
      <c r="B36" s="102" t="s">
        <v>6</v>
      </c>
      <c r="C36" s="34">
        <v>0.26528935185185187</v>
      </c>
      <c r="D36" s="36"/>
      <c r="E36" s="31">
        <v>0.99999999999999978</v>
      </c>
      <c r="F36" s="34">
        <v>9.8252314814814806E-2</v>
      </c>
      <c r="G36" s="36"/>
      <c r="H36" s="31">
        <v>1</v>
      </c>
      <c r="I36" s="34">
        <v>0.13371527777777775</v>
      </c>
      <c r="J36" s="36"/>
      <c r="K36" s="31">
        <v>1</v>
      </c>
      <c r="L36" s="34">
        <f>L25+L34</f>
        <v>0.4972569444444444</v>
      </c>
      <c r="M36" s="36"/>
      <c r="N36" s="35">
        <f>N25+N34</f>
        <v>1</v>
      </c>
    </row>
    <row r="37" spans="2:14" s="120" customFormat="1" ht="66" customHeight="1" thickBot="1" x14ac:dyDescent="0.35">
      <c r="B37" s="201" t="s">
        <v>71</v>
      </c>
      <c r="C37" s="202"/>
      <c r="D37" s="202"/>
      <c r="E37" s="202"/>
      <c r="F37" s="202"/>
      <c r="G37" s="202"/>
      <c r="H37" s="202"/>
      <c r="I37" s="202"/>
      <c r="J37" s="202"/>
      <c r="K37" s="202"/>
      <c r="L37" s="202"/>
      <c r="M37" s="202"/>
      <c r="N37" s="203"/>
    </row>
    <row r="38" spans="2:14" s="120" customFormat="1" x14ac:dyDescent="0.3"/>
    <row r="39" spans="2:14" s="120" customFormat="1" x14ac:dyDescent="0.3"/>
    <row r="40" spans="2:14" s="120" customFormat="1" x14ac:dyDescent="0.3"/>
    <row r="41" spans="2:14" s="120" customFormat="1" x14ac:dyDescent="0.3"/>
    <row r="42" spans="2:14" s="120" customFormat="1" x14ac:dyDescent="0.3"/>
    <row r="43" spans="2:14" s="120" customFormat="1" x14ac:dyDescent="0.3"/>
    <row r="44" spans="2:14" s="120" customFormat="1" x14ac:dyDescent="0.3"/>
    <row r="45" spans="2:14" s="120" customFormat="1" x14ac:dyDescent="0.3"/>
    <row r="46" spans="2:14" s="120" customFormat="1" x14ac:dyDescent="0.3"/>
    <row r="47" spans="2:14" s="120" customFormat="1" x14ac:dyDescent="0.3"/>
    <row r="48" spans="2:14" s="120" customFormat="1" x14ac:dyDescent="0.3"/>
    <row r="49" s="120" customFormat="1" x14ac:dyDescent="0.3"/>
    <row r="50" s="120" customFormat="1" x14ac:dyDescent="0.3"/>
    <row r="51" s="120" customFormat="1" x14ac:dyDescent="0.3"/>
    <row r="52" s="120" customFormat="1" x14ac:dyDescent="0.3"/>
    <row r="53" s="120" customFormat="1" x14ac:dyDescent="0.3"/>
    <row r="54" s="120" customFormat="1" x14ac:dyDescent="0.3"/>
    <row r="55" s="120" customFormat="1" x14ac:dyDescent="0.3"/>
    <row r="56" s="120" customFormat="1" x14ac:dyDescent="0.3"/>
    <row r="57" s="120" customFormat="1" x14ac:dyDescent="0.3"/>
    <row r="58" s="120" customFormat="1" x14ac:dyDescent="0.3"/>
    <row r="59" s="120" customFormat="1" x14ac:dyDescent="0.3"/>
    <row r="60" s="120" customFormat="1" x14ac:dyDescent="0.3"/>
    <row r="61" s="120" customFormat="1" x14ac:dyDescent="0.3"/>
    <row r="62" s="120" customFormat="1" x14ac:dyDescent="0.3"/>
    <row r="63" s="120" customFormat="1" x14ac:dyDescent="0.3"/>
    <row r="64" s="120" customFormat="1" x14ac:dyDescent="0.3"/>
    <row r="65" s="120" customFormat="1" x14ac:dyDescent="0.3"/>
    <row r="66" s="120" customFormat="1" x14ac:dyDescent="0.3"/>
    <row r="67" s="120" customFormat="1" x14ac:dyDescent="0.3"/>
    <row r="68" s="120" customFormat="1" x14ac:dyDescent="0.3"/>
    <row r="69" s="120" customFormat="1" x14ac:dyDescent="0.3"/>
    <row r="70" s="120" customFormat="1" x14ac:dyDescent="0.3"/>
    <row r="71" s="120" customFormat="1" x14ac:dyDescent="0.3"/>
    <row r="72" s="120" customFormat="1" x14ac:dyDescent="0.3"/>
  </sheetData>
  <mergeCells count="7">
    <mergeCell ref="B37:N37"/>
    <mergeCell ref="B3:N3"/>
    <mergeCell ref="B4:N4"/>
    <mergeCell ref="C5:E5"/>
    <mergeCell ref="F5:H5"/>
    <mergeCell ref="I5:K5"/>
    <mergeCell ref="L5:N5"/>
  </mergeCells>
  <printOptions horizontalCentered="1" verticalCentered="1"/>
  <pageMargins left="0.70866141732283472" right="0.70866141732283472" top="0.74803149606299213" bottom="0.74803149606299213" header="0.31496062992125984" footer="0.31496062992125984"/>
  <pageSetup paperSize="9"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4" width="8.6640625" style="2" customWidth="1"/>
    <col min="15" max="16384" width="8.88671875" style="2"/>
  </cols>
  <sheetData>
    <row r="2" spans="2:14" ht="15" thickBot="1" x14ac:dyDescent="0.35"/>
    <row r="3" spans="2:14" x14ac:dyDescent="0.3">
      <c r="B3" s="180" t="s">
        <v>152</v>
      </c>
      <c r="C3" s="181"/>
      <c r="D3" s="181"/>
      <c r="E3" s="181"/>
      <c r="F3" s="181"/>
      <c r="G3" s="181"/>
      <c r="H3" s="182"/>
      <c r="I3" s="181"/>
      <c r="J3" s="181"/>
      <c r="K3" s="181"/>
      <c r="L3" s="181"/>
      <c r="M3" s="181"/>
      <c r="N3" s="182"/>
    </row>
    <row r="4" spans="2:14" x14ac:dyDescent="0.3">
      <c r="B4" s="183" t="s">
        <v>159</v>
      </c>
      <c r="C4" s="184"/>
      <c r="D4" s="184"/>
      <c r="E4" s="184"/>
      <c r="F4" s="184"/>
      <c r="G4" s="184"/>
      <c r="H4" s="185"/>
      <c r="I4" s="184"/>
      <c r="J4" s="184"/>
      <c r="K4" s="184"/>
      <c r="L4" s="184"/>
      <c r="M4" s="184"/>
      <c r="N4" s="185"/>
    </row>
    <row r="5" spans="2:14" x14ac:dyDescent="0.3">
      <c r="B5" s="121"/>
      <c r="C5" s="186" t="s">
        <v>0</v>
      </c>
      <c r="D5" s="184"/>
      <c r="E5" s="187"/>
      <c r="F5" s="186" t="s">
        <v>1</v>
      </c>
      <c r="G5" s="184"/>
      <c r="H5" s="187"/>
      <c r="I5" s="184" t="s">
        <v>2</v>
      </c>
      <c r="J5" s="184"/>
      <c r="K5" s="187"/>
      <c r="L5" s="186" t="s">
        <v>3</v>
      </c>
      <c r="M5" s="184"/>
      <c r="N5" s="185"/>
    </row>
    <row r="6" spans="2:14" x14ac:dyDescent="0.3">
      <c r="B6" s="1" t="s">
        <v>11</v>
      </c>
      <c r="C6" s="118" t="s">
        <v>4</v>
      </c>
      <c r="D6" s="9" t="s">
        <v>5</v>
      </c>
      <c r="E6" s="119" t="s">
        <v>5</v>
      </c>
      <c r="F6" s="118" t="s">
        <v>4</v>
      </c>
      <c r="G6" s="9" t="s">
        <v>5</v>
      </c>
      <c r="H6" s="119" t="s">
        <v>5</v>
      </c>
      <c r="I6" s="116" t="s">
        <v>4</v>
      </c>
      <c r="J6" s="9" t="s">
        <v>5</v>
      </c>
      <c r="K6" s="119" t="s">
        <v>5</v>
      </c>
      <c r="L6" s="118" t="s">
        <v>4</v>
      </c>
      <c r="M6" s="9" t="s">
        <v>5</v>
      </c>
      <c r="N6" s="117" t="s">
        <v>5</v>
      </c>
    </row>
    <row r="7" spans="2:14" x14ac:dyDescent="0.3">
      <c r="B7" s="98" t="s">
        <v>12</v>
      </c>
      <c r="C7" s="153">
        <v>4.8831018518518524E-2</v>
      </c>
      <c r="D7" s="26">
        <v>0.42253380070105168</v>
      </c>
      <c r="E7" s="26">
        <v>0.13994759014163932</v>
      </c>
      <c r="F7" s="153">
        <v>2.2893518518518507E-2</v>
      </c>
      <c r="G7" s="26">
        <v>0.52439024390243894</v>
      </c>
      <c r="H7" s="26">
        <v>0.18274205469327415</v>
      </c>
      <c r="I7" s="153">
        <v>2.959490740740742E-2</v>
      </c>
      <c r="J7" s="26">
        <v>0.4654168183472881</v>
      </c>
      <c r="K7" s="26">
        <v>0.17536520128934927</v>
      </c>
      <c r="L7" s="27">
        <f>C7+F7+I7</f>
        <v>0.10131944444444445</v>
      </c>
      <c r="M7" s="26">
        <f>L7/L$25</f>
        <v>0.45472962443509435</v>
      </c>
      <c r="N7" s="28">
        <f>L7/L$36</f>
        <v>0.15758208525345624</v>
      </c>
    </row>
    <row r="8" spans="2:14" x14ac:dyDescent="0.3">
      <c r="B8" s="98" t="s">
        <v>101</v>
      </c>
      <c r="C8" s="153">
        <v>2.6041666666666665E-3</v>
      </c>
      <c r="D8" s="26">
        <v>2.2533800701051578E-2</v>
      </c>
      <c r="E8" s="26">
        <v>7.4634291969350184E-3</v>
      </c>
      <c r="F8" s="153">
        <v>7.0601851851851858E-4</v>
      </c>
      <c r="G8" s="26">
        <v>1.6171792152704142E-2</v>
      </c>
      <c r="H8" s="26">
        <v>5.6356245380635639E-3</v>
      </c>
      <c r="I8" s="153">
        <v>1.6782407407407408E-3</v>
      </c>
      <c r="J8" s="26">
        <v>2.6392428103385508E-2</v>
      </c>
      <c r="K8" s="26">
        <v>9.9444482545778777E-3</v>
      </c>
      <c r="L8" s="27">
        <f t="shared" ref="L8:L24" si="0">C8+F8+I8</f>
        <v>4.9884259259259257E-3</v>
      </c>
      <c r="M8" s="26">
        <f t="shared" ref="M8:M24" si="1">L8/L$25</f>
        <v>2.2388447353384241E-2</v>
      </c>
      <c r="N8" s="28">
        <f t="shared" ref="N8:N24" si="2">L8/L$36</f>
        <v>7.7584965437788016E-3</v>
      </c>
    </row>
    <row r="9" spans="2:14" x14ac:dyDescent="0.3">
      <c r="B9" s="98" t="s">
        <v>13</v>
      </c>
      <c r="C9" s="153">
        <v>2.2129629629629628E-2</v>
      </c>
      <c r="D9" s="26">
        <v>0.1914872308462694</v>
      </c>
      <c r="E9" s="26">
        <v>6.3422562775732244E-2</v>
      </c>
      <c r="F9" s="153">
        <v>9.7800925925925902E-3</v>
      </c>
      <c r="G9" s="26">
        <v>0.22401908801696713</v>
      </c>
      <c r="H9" s="26">
        <v>7.8067257945306709E-2</v>
      </c>
      <c r="I9" s="153">
        <v>8.773148148148148E-3</v>
      </c>
      <c r="J9" s="26">
        <v>0.13796869311976701</v>
      </c>
      <c r="K9" s="26">
        <v>5.1985460530827796E-2</v>
      </c>
      <c r="L9" s="27">
        <f t="shared" si="0"/>
        <v>4.0682870370370362E-2</v>
      </c>
      <c r="M9" s="26">
        <f t="shared" si="1"/>
        <v>0.18258791751077866</v>
      </c>
      <c r="N9" s="28">
        <f t="shared" si="2"/>
        <v>6.3274049539170499E-2</v>
      </c>
    </row>
    <row r="10" spans="2:14" x14ac:dyDescent="0.3">
      <c r="B10" s="98" t="s">
        <v>14</v>
      </c>
      <c r="C10" s="153">
        <v>1.8634259259259259E-3</v>
      </c>
      <c r="D10" s="55">
        <v>1.6124186279419129E-2</v>
      </c>
      <c r="E10" s="55">
        <v>5.340498225362391E-3</v>
      </c>
      <c r="F10" s="153">
        <v>6.7129629629629625E-4</v>
      </c>
      <c r="G10" s="55">
        <v>1.5376458112407215E-2</v>
      </c>
      <c r="H10" s="55">
        <v>5.3584626755358465E-3</v>
      </c>
      <c r="I10" s="153">
        <v>1.3888888888888889E-3</v>
      </c>
      <c r="J10" s="26">
        <v>2.1842009464870766E-2</v>
      </c>
      <c r="K10" s="26">
        <v>8.2298882106851389E-3</v>
      </c>
      <c r="L10" s="27">
        <f t="shared" si="0"/>
        <v>3.9236111111111112E-3</v>
      </c>
      <c r="M10" s="26">
        <f t="shared" si="1"/>
        <v>1.7609474832476237E-2</v>
      </c>
      <c r="N10" s="28">
        <f t="shared" si="2"/>
        <v>6.1023905529953917E-3</v>
      </c>
    </row>
    <row r="11" spans="2:14" x14ac:dyDescent="0.3">
      <c r="B11" s="98" t="s">
        <v>15</v>
      </c>
      <c r="C11" s="153">
        <v>1.0266203703703703E-2</v>
      </c>
      <c r="D11" s="55">
        <v>8.8833249874812226E-2</v>
      </c>
      <c r="E11" s="55">
        <v>2.9422496434139384E-2</v>
      </c>
      <c r="F11" s="153">
        <v>3.1944444444444446E-3</v>
      </c>
      <c r="G11" s="55">
        <v>7.3170731707317097E-2</v>
      </c>
      <c r="H11" s="55">
        <v>2.5498891352549895E-2</v>
      </c>
      <c r="I11" s="153">
        <v>6.5046296296296276E-3</v>
      </c>
      <c r="J11" s="26">
        <v>0.10229341099381138</v>
      </c>
      <c r="K11" s="26">
        <v>3.8543309786708724E-2</v>
      </c>
      <c r="L11" s="27">
        <f t="shared" si="0"/>
        <v>1.9965277777777776E-2</v>
      </c>
      <c r="M11" s="26">
        <f t="shared" si="1"/>
        <v>8.9605734767025089E-2</v>
      </c>
      <c r="N11" s="28">
        <f t="shared" si="2"/>
        <v>3.1051987327188939E-2</v>
      </c>
    </row>
    <row r="12" spans="2:14" x14ac:dyDescent="0.3">
      <c r="B12" s="98" t="s">
        <v>161</v>
      </c>
      <c r="C12" s="153">
        <v>1.1354166666666665E-2</v>
      </c>
      <c r="D12" s="55">
        <v>9.8247371056584876E-2</v>
      </c>
      <c r="E12" s="55">
        <v>3.2540551298636679E-2</v>
      </c>
      <c r="F12" s="153">
        <v>1.4699074074074074E-3</v>
      </c>
      <c r="G12" s="55">
        <v>3.3669141039236489E-2</v>
      </c>
      <c r="H12" s="55">
        <v>1.1733185513673319E-2</v>
      </c>
      <c r="I12" s="153">
        <v>2.9398148148148152E-3</v>
      </c>
      <c r="J12" s="26">
        <v>4.6232253367309795E-2</v>
      </c>
      <c r="K12" s="26">
        <v>1.7419930045950213E-2</v>
      </c>
      <c r="L12" s="27">
        <f t="shared" si="0"/>
        <v>1.576388888888889E-2</v>
      </c>
      <c r="M12" s="26">
        <f t="shared" si="1"/>
        <v>7.0749571450833743E-2</v>
      </c>
      <c r="N12" s="28">
        <f t="shared" si="2"/>
        <v>2.4517569124423964E-2</v>
      </c>
    </row>
    <row r="13" spans="2:14" x14ac:dyDescent="0.3">
      <c r="B13" s="98" t="s">
        <v>16</v>
      </c>
      <c r="C13" s="153"/>
      <c r="D13" s="55"/>
      <c r="E13" s="55"/>
      <c r="F13" s="153"/>
      <c r="G13" s="55"/>
      <c r="H13" s="55"/>
      <c r="I13" s="153"/>
      <c r="J13" s="26"/>
      <c r="K13" s="26"/>
      <c r="L13" s="27"/>
      <c r="M13" s="26"/>
      <c r="N13" s="28"/>
    </row>
    <row r="14" spans="2:14" x14ac:dyDescent="0.3">
      <c r="B14" s="98" t="s">
        <v>148</v>
      </c>
      <c r="C14" s="153"/>
      <c r="D14" s="55"/>
      <c r="E14" s="55"/>
      <c r="F14" s="153"/>
      <c r="G14" s="55"/>
      <c r="H14" s="55"/>
      <c r="I14" s="153"/>
      <c r="J14" s="26"/>
      <c r="K14" s="26"/>
      <c r="L14" s="27"/>
      <c r="M14" s="26"/>
      <c r="N14" s="28"/>
    </row>
    <row r="15" spans="2:14" x14ac:dyDescent="0.3">
      <c r="B15" s="98" t="s">
        <v>17</v>
      </c>
      <c r="C15" s="153">
        <v>5.2083333333333333E-4</v>
      </c>
      <c r="D15" s="55">
        <v>4.5067601402103159E-3</v>
      </c>
      <c r="E15" s="55">
        <v>1.4926858393870038E-3</v>
      </c>
      <c r="F15" s="153"/>
      <c r="G15" s="55"/>
      <c r="H15" s="55"/>
      <c r="I15" s="153">
        <v>9.0277777777777784E-4</v>
      </c>
      <c r="J15" s="26">
        <v>1.4197306152165998E-2</v>
      </c>
      <c r="K15" s="26">
        <v>5.3494273369453409E-3</v>
      </c>
      <c r="L15" s="27">
        <f t="shared" si="0"/>
        <v>1.4236111111111112E-3</v>
      </c>
      <c r="M15" s="26">
        <f t="shared" si="1"/>
        <v>6.3892784790400507E-3</v>
      </c>
      <c r="N15" s="28">
        <f t="shared" si="2"/>
        <v>2.2141417050691244E-3</v>
      </c>
    </row>
    <row r="16" spans="2:14" x14ac:dyDescent="0.3">
      <c r="B16" s="98" t="s">
        <v>18</v>
      </c>
      <c r="C16" s="153">
        <v>5.3356481481481475E-3</v>
      </c>
      <c r="D16" s="55">
        <v>4.6169253880821229E-2</v>
      </c>
      <c r="E16" s="55">
        <v>1.5291737154609082E-2</v>
      </c>
      <c r="F16" s="153">
        <v>3.6111111111111105E-3</v>
      </c>
      <c r="G16" s="55">
        <v>8.2714740190880182E-2</v>
      </c>
      <c r="H16" s="55">
        <v>2.8824833702882482E-2</v>
      </c>
      <c r="I16" s="153">
        <v>5.4745370370370356E-3</v>
      </c>
      <c r="J16" s="26">
        <v>8.6093920640698915E-2</v>
      </c>
      <c r="K16" s="26">
        <v>3.2439476030450581E-2</v>
      </c>
      <c r="L16" s="27">
        <f t="shared" si="0"/>
        <v>1.4421296296296293E-2</v>
      </c>
      <c r="M16" s="26">
        <f t="shared" si="1"/>
        <v>6.4723910446210578E-2</v>
      </c>
      <c r="N16" s="28">
        <f t="shared" si="2"/>
        <v>2.2429435483870962E-2</v>
      </c>
    </row>
    <row r="17" spans="2:14" x14ac:dyDescent="0.3">
      <c r="B17" s="98" t="s">
        <v>19</v>
      </c>
      <c r="C17" s="153"/>
      <c r="D17" s="55"/>
      <c r="E17" s="55"/>
      <c r="F17" s="153"/>
      <c r="G17" s="55"/>
      <c r="H17" s="55"/>
      <c r="I17" s="153"/>
      <c r="J17" s="26"/>
      <c r="K17" s="26"/>
      <c r="L17" s="27"/>
      <c r="M17" s="26"/>
      <c r="N17" s="28"/>
    </row>
    <row r="18" spans="2:14" x14ac:dyDescent="0.3">
      <c r="B18" s="98" t="s">
        <v>20</v>
      </c>
      <c r="C18" s="153"/>
      <c r="D18" s="55"/>
      <c r="E18" s="55"/>
      <c r="F18" s="153"/>
      <c r="G18" s="55"/>
      <c r="H18" s="55"/>
      <c r="I18" s="153"/>
      <c r="J18" s="26"/>
      <c r="K18" s="26"/>
      <c r="L18" s="27"/>
      <c r="M18" s="26"/>
      <c r="N18" s="28"/>
    </row>
    <row r="19" spans="2:14" x14ac:dyDescent="0.3">
      <c r="B19" s="98" t="s">
        <v>21</v>
      </c>
      <c r="C19" s="153"/>
      <c r="D19" s="26"/>
      <c r="E19" s="26"/>
      <c r="F19" s="153"/>
      <c r="G19" s="26"/>
      <c r="H19" s="26"/>
      <c r="I19" s="153"/>
      <c r="J19" s="26"/>
      <c r="K19" s="26"/>
      <c r="L19" s="27"/>
      <c r="M19" s="26"/>
      <c r="N19" s="28"/>
    </row>
    <row r="20" spans="2:14" x14ac:dyDescent="0.3">
      <c r="B20" s="154" t="s">
        <v>102</v>
      </c>
      <c r="C20" s="153"/>
      <c r="D20" s="26"/>
      <c r="E20" s="26"/>
      <c r="F20" s="153"/>
      <c r="G20" s="26"/>
      <c r="H20" s="26"/>
      <c r="I20" s="153"/>
      <c r="J20" s="26"/>
      <c r="K20" s="26"/>
      <c r="L20" s="27"/>
      <c r="M20" s="26"/>
      <c r="N20" s="28"/>
    </row>
    <row r="21" spans="2:14" x14ac:dyDescent="0.3">
      <c r="B21" s="155" t="s">
        <v>103</v>
      </c>
      <c r="C21" s="153">
        <v>3.1250000000000001E-4</v>
      </c>
      <c r="D21" s="26">
        <v>2.7040560841261898E-3</v>
      </c>
      <c r="E21" s="26">
        <v>8.9561150363220228E-4</v>
      </c>
      <c r="F21" s="153"/>
      <c r="G21" s="26"/>
      <c r="H21" s="26"/>
      <c r="I21" s="153">
        <v>4.7453703703703698E-4</v>
      </c>
      <c r="J21" s="26">
        <v>7.4626865671641772E-3</v>
      </c>
      <c r="K21" s="26">
        <v>2.8118784719840888E-3</v>
      </c>
      <c r="L21" s="27">
        <f t="shared" si="0"/>
        <v>7.8703703703703705E-4</v>
      </c>
      <c r="M21" s="26">
        <f t="shared" si="1"/>
        <v>3.5322840371928735E-3</v>
      </c>
      <c r="N21" s="28">
        <f t="shared" si="2"/>
        <v>1.224078341013825E-3</v>
      </c>
    </row>
    <row r="22" spans="2:14" x14ac:dyDescent="0.3">
      <c r="B22" s="98" t="s">
        <v>22</v>
      </c>
      <c r="C22" s="153"/>
      <c r="D22" s="26"/>
      <c r="E22" s="26"/>
      <c r="F22" s="153"/>
      <c r="G22" s="26"/>
      <c r="H22" s="26"/>
      <c r="I22" s="153"/>
      <c r="J22" s="26"/>
      <c r="K22" s="26"/>
      <c r="L22" s="27"/>
      <c r="M22" s="26"/>
      <c r="N22" s="28"/>
    </row>
    <row r="23" spans="2:14" x14ac:dyDescent="0.3">
      <c r="B23" s="98" t="s">
        <v>23</v>
      </c>
      <c r="C23" s="153">
        <v>4.7453703703703698E-4</v>
      </c>
      <c r="D23" s="26">
        <v>4.1061592388582872E-3</v>
      </c>
      <c r="E23" s="26">
        <v>1.3600026536637144E-3</v>
      </c>
      <c r="F23" s="153"/>
      <c r="G23" s="26"/>
      <c r="H23" s="26"/>
      <c r="I23" s="153"/>
      <c r="J23" s="26"/>
      <c r="K23" s="26"/>
      <c r="L23" s="27">
        <f t="shared" si="0"/>
        <v>4.7453703703703698E-4</v>
      </c>
      <c r="M23" s="26">
        <f t="shared" si="1"/>
        <v>2.1297594930133499E-3</v>
      </c>
      <c r="N23" s="28">
        <f t="shared" si="2"/>
        <v>7.3804723502304142E-4</v>
      </c>
    </row>
    <row r="24" spans="2:14" x14ac:dyDescent="0.3">
      <c r="B24" s="98" t="s">
        <v>24</v>
      </c>
      <c r="C24" s="153">
        <v>1.1874999999999998E-2</v>
      </c>
      <c r="D24" s="26">
        <v>0.10275413119679519</v>
      </c>
      <c r="E24" s="26">
        <v>3.4033237138023684E-2</v>
      </c>
      <c r="F24" s="153">
        <v>1.3310185185185185E-3</v>
      </c>
      <c r="G24" s="26">
        <v>3.048780487804879E-2</v>
      </c>
      <c r="H24" s="26">
        <v>1.0624538063562455E-2</v>
      </c>
      <c r="I24" s="153">
        <v>5.8564814814814807E-3</v>
      </c>
      <c r="J24" s="26">
        <v>9.2100473243538386E-2</v>
      </c>
      <c r="K24" s="26">
        <v>3.4702695288388999E-2</v>
      </c>
      <c r="L24" s="27">
        <f t="shared" si="0"/>
        <v>1.9062499999999996E-2</v>
      </c>
      <c r="M24" s="26">
        <f t="shared" si="1"/>
        <v>8.5553997194950909E-2</v>
      </c>
      <c r="N24" s="28">
        <f t="shared" si="2"/>
        <v>2.9647897465437782E-2</v>
      </c>
    </row>
    <row r="25" spans="2:14" x14ac:dyDescent="0.3">
      <c r="B25" s="102" t="s">
        <v>3</v>
      </c>
      <c r="C25" s="30">
        <v>0.11556712962962962</v>
      </c>
      <c r="D25" s="31">
        <v>1.0000000000000002</v>
      </c>
      <c r="E25" s="32">
        <v>0.33121040236176075</v>
      </c>
      <c r="F25" s="30">
        <v>4.3657407407407395E-2</v>
      </c>
      <c r="G25" s="31">
        <v>1</v>
      </c>
      <c r="H25" s="32">
        <v>0.3484848484848484</v>
      </c>
      <c r="I25" s="30">
        <v>6.3587962962962971E-2</v>
      </c>
      <c r="J25" s="31">
        <v>1</v>
      </c>
      <c r="K25" s="32">
        <v>0.37679171524586802</v>
      </c>
      <c r="L25" s="30">
        <f>SUM(L7:L$24)</f>
        <v>0.22281249999999997</v>
      </c>
      <c r="M25" s="31">
        <f>SUM(M7:M24)</f>
        <v>1</v>
      </c>
      <c r="N25" s="33">
        <f>SUM(N7:N24)</f>
        <v>0.34654017857142855</v>
      </c>
    </row>
    <row r="26" spans="2:14" x14ac:dyDescent="0.3">
      <c r="B26" s="124"/>
      <c r="C26" s="125"/>
      <c r="D26" s="125"/>
      <c r="E26" s="125"/>
      <c r="F26" s="125"/>
      <c r="G26" s="125"/>
      <c r="H26" s="125"/>
      <c r="I26" s="125"/>
      <c r="J26" s="125"/>
      <c r="K26" s="125"/>
      <c r="L26" s="125"/>
      <c r="M26" s="125"/>
      <c r="N26" s="126"/>
    </row>
    <row r="27" spans="2:14" x14ac:dyDescent="0.3">
      <c r="B27" s="1" t="s">
        <v>25</v>
      </c>
      <c r="C27" s="4" t="s">
        <v>4</v>
      </c>
      <c r="D27" s="4" t="s">
        <v>5</v>
      </c>
      <c r="E27" s="4" t="s">
        <v>5</v>
      </c>
      <c r="F27" s="9" t="s">
        <v>4</v>
      </c>
      <c r="G27" s="115" t="s">
        <v>5</v>
      </c>
      <c r="H27" s="115" t="s">
        <v>5</v>
      </c>
      <c r="I27" s="9" t="s">
        <v>4</v>
      </c>
      <c r="J27" s="115" t="s">
        <v>5</v>
      </c>
      <c r="K27" s="115" t="s">
        <v>5</v>
      </c>
      <c r="L27" s="174" t="s">
        <v>4</v>
      </c>
      <c r="M27" s="4" t="s">
        <v>5</v>
      </c>
      <c r="N27" s="175" t="s">
        <v>5</v>
      </c>
    </row>
    <row r="28" spans="2:14" x14ac:dyDescent="0.3">
      <c r="B28" s="98" t="s">
        <v>26</v>
      </c>
      <c r="C28" s="153">
        <v>2.4189814814814803E-2</v>
      </c>
      <c r="D28" s="27"/>
      <c r="E28" s="26">
        <v>6.932696454041859E-2</v>
      </c>
      <c r="F28" s="153">
        <v>7.3148148148148139E-3</v>
      </c>
      <c r="G28" s="27"/>
      <c r="H28" s="26">
        <v>5.8388765705838876E-2</v>
      </c>
      <c r="I28" s="153">
        <v>8.6574074074074071E-3</v>
      </c>
      <c r="J28" s="27"/>
      <c r="K28" s="26">
        <v>5.1299636513270699E-2</v>
      </c>
      <c r="L28" s="27">
        <f t="shared" ref="L28:L33" si="3">C28+F28+I28</f>
        <v>4.0162037037037024E-2</v>
      </c>
      <c r="M28" s="26"/>
      <c r="N28" s="28">
        <f t="shared" ref="N28:N33" si="4">L28/L$36</f>
        <v>6.2463997695852515E-2</v>
      </c>
    </row>
    <row r="29" spans="2:14" x14ac:dyDescent="0.3">
      <c r="B29" s="98" t="s">
        <v>27</v>
      </c>
      <c r="C29" s="153">
        <v>1.1458333333333333E-3</v>
      </c>
      <c r="D29" s="27"/>
      <c r="E29" s="26">
        <v>3.2839088466514081E-3</v>
      </c>
      <c r="F29" s="153">
        <v>6.9444444444444444E-5</v>
      </c>
      <c r="G29" s="27"/>
      <c r="H29" s="26">
        <v>5.5432372505543237E-4</v>
      </c>
      <c r="I29" s="153">
        <v>3.4722222222222222E-5</v>
      </c>
      <c r="J29" s="27"/>
      <c r="K29" s="26">
        <v>2.0574720526712848E-4</v>
      </c>
      <c r="L29" s="27">
        <f t="shared" si="3"/>
        <v>1.25E-3</v>
      </c>
      <c r="M29" s="26"/>
      <c r="N29" s="28">
        <f t="shared" si="4"/>
        <v>1.9441244239631337E-3</v>
      </c>
    </row>
    <row r="30" spans="2:14" x14ac:dyDescent="0.3">
      <c r="B30" s="98" t="s">
        <v>28</v>
      </c>
      <c r="C30" s="153">
        <v>4.7337962962962958E-3</v>
      </c>
      <c r="D30" s="27"/>
      <c r="E30" s="26">
        <v>1.3566855740206323E-2</v>
      </c>
      <c r="F30" s="153">
        <v>2.2685185185185187E-3</v>
      </c>
      <c r="G30" s="27"/>
      <c r="H30" s="26">
        <v>1.8107908351810795E-2</v>
      </c>
      <c r="I30" s="153">
        <v>1.8634259259259259E-3</v>
      </c>
      <c r="J30" s="27"/>
      <c r="K30" s="26">
        <v>1.1041766682669228E-2</v>
      </c>
      <c r="L30" s="27">
        <f t="shared" si="3"/>
        <v>8.86574074074074E-3</v>
      </c>
      <c r="M30" s="26"/>
      <c r="N30" s="28">
        <f t="shared" si="4"/>
        <v>1.3788882488479261E-2</v>
      </c>
    </row>
    <row r="31" spans="2:14" x14ac:dyDescent="0.3">
      <c r="B31" s="98" t="s">
        <v>29</v>
      </c>
      <c r="C31" s="153">
        <v>5.0613425925925923E-2</v>
      </c>
      <c r="D31" s="27"/>
      <c r="E31" s="26">
        <v>0.14505589279198594</v>
      </c>
      <c r="F31" s="153">
        <v>2.4074074074074078E-2</v>
      </c>
      <c r="G31" s="27"/>
      <c r="H31" s="26">
        <v>0.19216555801921661</v>
      </c>
      <c r="I31" s="153">
        <v>2.4583333333333329E-2</v>
      </c>
      <c r="J31" s="27"/>
      <c r="K31" s="26">
        <v>0.14566902132912693</v>
      </c>
      <c r="L31" s="27">
        <f t="shared" si="3"/>
        <v>9.9270833333333336E-2</v>
      </c>
      <c r="M31" s="26"/>
      <c r="N31" s="28">
        <f t="shared" si="4"/>
        <v>0.15439588133640553</v>
      </c>
    </row>
    <row r="32" spans="2:14" x14ac:dyDescent="0.3">
      <c r="B32" s="98" t="s">
        <v>30</v>
      </c>
      <c r="C32" s="153">
        <v>5.2523148148148173E-2</v>
      </c>
      <c r="D32" s="27"/>
      <c r="E32" s="26">
        <v>0.15052907420307171</v>
      </c>
      <c r="F32" s="153">
        <v>2.4236111111111087E-2</v>
      </c>
      <c r="G32" s="27"/>
      <c r="H32" s="26">
        <v>0.19345898004434572</v>
      </c>
      <c r="I32" s="153">
        <v>3.5833333333333321E-2</v>
      </c>
      <c r="J32" s="27"/>
      <c r="K32" s="26">
        <v>0.21233111583567651</v>
      </c>
      <c r="L32" s="27">
        <f t="shared" si="3"/>
        <v>0.11259259259259258</v>
      </c>
      <c r="M32" s="26"/>
      <c r="N32" s="28">
        <f t="shared" si="4"/>
        <v>0.17511520737327188</v>
      </c>
    </row>
    <row r="33" spans="2:14" x14ac:dyDescent="0.3">
      <c r="B33" s="98" t="s">
        <v>31</v>
      </c>
      <c r="C33" s="153">
        <v>0.10015046296296294</v>
      </c>
      <c r="D33" s="27"/>
      <c r="E33" s="26">
        <v>0.28702690151590537</v>
      </c>
      <c r="F33" s="153">
        <v>2.3657407407407415E-2</v>
      </c>
      <c r="G33" s="27"/>
      <c r="H33" s="26">
        <v>0.18883961566888405</v>
      </c>
      <c r="I33" s="153">
        <v>3.4201388888888885E-2</v>
      </c>
      <c r="J33" s="27"/>
      <c r="K33" s="26">
        <v>0.20266099718812153</v>
      </c>
      <c r="L33" s="27">
        <f t="shared" si="3"/>
        <v>0.15800925925925924</v>
      </c>
      <c r="M33" s="26"/>
      <c r="N33" s="28">
        <f t="shared" si="4"/>
        <v>0.24575172811059906</v>
      </c>
    </row>
    <row r="34" spans="2:14" x14ac:dyDescent="0.3">
      <c r="B34" s="102" t="s">
        <v>3</v>
      </c>
      <c r="C34" s="34">
        <v>0.23335648148148147</v>
      </c>
      <c r="D34" s="34"/>
      <c r="E34" s="31">
        <v>0.66878959763823931</v>
      </c>
      <c r="F34" s="34">
        <v>8.1620370370370357E-2</v>
      </c>
      <c r="G34" s="34"/>
      <c r="H34" s="31">
        <v>0.65151515151515149</v>
      </c>
      <c r="I34" s="34">
        <v>0.10517361111111109</v>
      </c>
      <c r="J34" s="34"/>
      <c r="K34" s="31">
        <v>0.62320828475413204</v>
      </c>
      <c r="L34" s="34">
        <f>SUM(L28:L33)</f>
        <v>0.42015046296296293</v>
      </c>
      <c r="M34" s="34"/>
      <c r="N34" s="33">
        <f>SUM(N28:N33)</f>
        <v>0.6534598214285714</v>
      </c>
    </row>
    <row r="35" spans="2:14" x14ac:dyDescent="0.3">
      <c r="B35" s="127"/>
      <c r="C35" s="128"/>
      <c r="D35" s="128"/>
      <c r="E35" s="128"/>
      <c r="F35" s="128"/>
      <c r="G35" s="128"/>
      <c r="H35" s="128"/>
      <c r="I35" s="128"/>
      <c r="J35" s="128"/>
      <c r="K35" s="128"/>
      <c r="L35" s="128"/>
      <c r="M35" s="128"/>
      <c r="N35" s="129"/>
    </row>
    <row r="36" spans="2:14" x14ac:dyDescent="0.3">
      <c r="B36" s="102" t="s">
        <v>6</v>
      </c>
      <c r="C36" s="34">
        <v>0.34892361111111109</v>
      </c>
      <c r="D36" s="36"/>
      <c r="E36" s="31">
        <v>1</v>
      </c>
      <c r="F36" s="34">
        <v>0.12527777777777777</v>
      </c>
      <c r="G36" s="36"/>
      <c r="H36" s="31">
        <v>0.99999999999999989</v>
      </c>
      <c r="I36" s="34">
        <v>0.16876157407407405</v>
      </c>
      <c r="J36" s="36"/>
      <c r="K36" s="31">
        <v>1</v>
      </c>
      <c r="L36" s="34">
        <f>L25+L34</f>
        <v>0.64296296296296296</v>
      </c>
      <c r="M36" s="36"/>
      <c r="N36" s="35">
        <f>N25+N34</f>
        <v>1</v>
      </c>
    </row>
    <row r="37" spans="2:14" ht="66" customHeight="1" thickBot="1" x14ac:dyDescent="0.35">
      <c r="B37" s="188" t="s">
        <v>72</v>
      </c>
      <c r="C37" s="189"/>
      <c r="D37" s="189"/>
      <c r="E37" s="189"/>
      <c r="F37" s="189"/>
      <c r="G37" s="189"/>
      <c r="H37" s="190"/>
      <c r="I37" s="189"/>
      <c r="J37" s="189"/>
      <c r="K37" s="189"/>
      <c r="L37" s="189"/>
      <c r="M37" s="189"/>
      <c r="N37" s="190"/>
    </row>
  </sheetData>
  <mergeCells count="7">
    <mergeCell ref="B37:N37"/>
    <mergeCell ref="B3:N3"/>
    <mergeCell ref="B4:N4"/>
    <mergeCell ref="C5:E5"/>
    <mergeCell ref="F5:H5"/>
    <mergeCell ref="I5:K5"/>
    <mergeCell ref="L5:N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2"/>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33203125" style="92" customWidth="1"/>
    <col min="7" max="7" width="10.33203125" style="2" customWidth="1"/>
    <col min="8" max="8" width="10.33203125" style="92" customWidth="1"/>
    <col min="9" max="11" width="10.33203125" style="2" customWidth="1"/>
    <col min="12" max="16384" width="8.88671875" style="2"/>
  </cols>
  <sheetData>
    <row r="1" spans="2:11" s="120" customFormat="1" x14ac:dyDescent="0.3">
      <c r="C1" s="132"/>
      <c r="D1" s="132"/>
      <c r="E1" s="132"/>
      <c r="F1" s="132"/>
      <c r="H1" s="132"/>
    </row>
    <row r="2" spans="2:11" s="120" customFormat="1" ht="15" thickBot="1" x14ac:dyDescent="0.35">
      <c r="C2" s="132"/>
      <c r="D2" s="132"/>
      <c r="E2" s="132"/>
      <c r="F2" s="132"/>
      <c r="H2" s="132"/>
    </row>
    <row r="3" spans="2:11" s="120" customFormat="1" x14ac:dyDescent="0.3">
      <c r="B3" s="180" t="s">
        <v>153</v>
      </c>
      <c r="C3" s="181"/>
      <c r="D3" s="181"/>
      <c r="E3" s="181"/>
      <c r="F3" s="181"/>
      <c r="G3" s="181"/>
      <c r="H3" s="182"/>
      <c r="I3" s="181"/>
      <c r="J3" s="181"/>
      <c r="K3" s="182"/>
    </row>
    <row r="4" spans="2:11" s="120" customFormat="1" x14ac:dyDescent="0.3">
      <c r="B4" s="183" t="s">
        <v>159</v>
      </c>
      <c r="C4" s="184"/>
      <c r="D4" s="184"/>
      <c r="E4" s="184"/>
      <c r="F4" s="184"/>
      <c r="G4" s="184"/>
      <c r="H4" s="185"/>
      <c r="I4" s="184"/>
      <c r="J4" s="184"/>
      <c r="K4" s="185"/>
    </row>
    <row r="5" spans="2:11" s="120" customFormat="1" x14ac:dyDescent="0.3">
      <c r="B5" s="121"/>
      <c r="C5" s="186" t="s">
        <v>73</v>
      </c>
      <c r="D5" s="184"/>
      <c r="E5" s="187"/>
      <c r="F5" s="186" t="s">
        <v>74</v>
      </c>
      <c r="G5" s="184"/>
      <c r="H5" s="187"/>
      <c r="I5" s="184" t="s">
        <v>75</v>
      </c>
      <c r="J5" s="184"/>
      <c r="K5" s="185"/>
    </row>
    <row r="6" spans="2:11" s="120" customFormat="1" x14ac:dyDescent="0.3">
      <c r="B6" s="1" t="s">
        <v>11</v>
      </c>
      <c r="C6" s="118" t="s">
        <v>4</v>
      </c>
      <c r="D6" s="9" t="s">
        <v>5</v>
      </c>
      <c r="E6" s="119" t="s">
        <v>5</v>
      </c>
      <c r="F6" s="118" t="s">
        <v>4</v>
      </c>
      <c r="G6" s="9" t="s">
        <v>5</v>
      </c>
      <c r="H6" s="119" t="s">
        <v>5</v>
      </c>
      <c r="I6" s="116" t="s">
        <v>4</v>
      </c>
      <c r="J6" s="9" t="s">
        <v>5</v>
      </c>
      <c r="K6" s="117" t="s">
        <v>5</v>
      </c>
    </row>
    <row r="7" spans="2:11" s="120" customFormat="1" x14ac:dyDescent="0.3">
      <c r="B7" s="98" t="s">
        <v>12</v>
      </c>
      <c r="C7" s="153">
        <v>3.6851851851851851E-2</v>
      </c>
      <c r="D7" s="55">
        <v>0.53584651632446989</v>
      </c>
      <c r="E7" s="56">
        <v>0.1639715727675353</v>
      </c>
      <c r="F7" s="153">
        <v>1.0613425925925929E-2</v>
      </c>
      <c r="G7" s="55">
        <v>0.43356973995271875</v>
      </c>
      <c r="H7" s="56">
        <v>0.2360360360360361</v>
      </c>
      <c r="I7" s="153">
        <v>4.7465277777777794E-2</v>
      </c>
      <c r="J7" s="55">
        <v>0.50899838649621454</v>
      </c>
      <c r="K7" s="99">
        <v>0.17598592455906972</v>
      </c>
    </row>
    <row r="8" spans="2:11" s="120" customFormat="1" x14ac:dyDescent="0.3">
      <c r="B8" s="98" t="s">
        <v>101</v>
      </c>
      <c r="C8" s="153">
        <v>3.8194444444444446E-4</v>
      </c>
      <c r="D8" s="55">
        <v>5.5536856277347705E-3</v>
      </c>
      <c r="E8" s="56">
        <v>1.6994541147389024E-3</v>
      </c>
      <c r="F8" s="153"/>
      <c r="G8" s="55"/>
      <c r="H8" s="56"/>
      <c r="I8" s="153">
        <v>3.8194444444444446E-4</v>
      </c>
      <c r="J8" s="55">
        <v>4.0958173017252072E-3</v>
      </c>
      <c r="K8" s="99">
        <v>1.4161266789683735E-3</v>
      </c>
    </row>
    <row r="9" spans="2:11" s="120" customFormat="1" x14ac:dyDescent="0.3">
      <c r="B9" s="98" t="s">
        <v>13</v>
      </c>
      <c r="C9" s="153">
        <v>6.7013888888888887E-3</v>
      </c>
      <c r="D9" s="55">
        <v>9.7441938741164608E-2</v>
      </c>
      <c r="E9" s="56">
        <v>2.9817694922237101E-2</v>
      </c>
      <c r="F9" s="153">
        <v>2.3263888888888887E-3</v>
      </c>
      <c r="G9" s="55">
        <v>9.5035460992907786E-2</v>
      </c>
      <c r="H9" s="56">
        <v>5.1737451737451735E-2</v>
      </c>
      <c r="I9" s="153">
        <v>9.0277777777777769E-3</v>
      </c>
      <c r="J9" s="55">
        <v>9.6810227131686702E-2</v>
      </c>
      <c r="K9" s="99">
        <v>3.3472085139252462E-2</v>
      </c>
    </row>
    <row r="10" spans="2:11" s="120" customFormat="1" x14ac:dyDescent="0.3">
      <c r="B10" s="98" t="s">
        <v>14</v>
      </c>
      <c r="C10" s="153">
        <v>4.3981481481481476E-4</v>
      </c>
      <c r="D10" s="55">
        <v>6.3951531470885226E-3</v>
      </c>
      <c r="E10" s="56">
        <v>1.9569471624266144E-3</v>
      </c>
      <c r="F10" s="153"/>
      <c r="G10" s="55"/>
      <c r="H10" s="56"/>
      <c r="I10" s="153">
        <v>4.3981481481481476E-4</v>
      </c>
      <c r="J10" s="55">
        <v>4.7163956807744802E-3</v>
      </c>
      <c r="K10" s="99">
        <v>1.6306913272969147E-3</v>
      </c>
    </row>
    <row r="11" spans="2:11" s="120" customFormat="1" x14ac:dyDescent="0.3">
      <c r="B11" s="98" t="s">
        <v>15</v>
      </c>
      <c r="C11" s="153">
        <v>5.2314814814814819E-3</v>
      </c>
      <c r="D11" s="55">
        <v>7.6068663749579282E-2</v>
      </c>
      <c r="E11" s="56">
        <v>2.3277371510969209E-2</v>
      </c>
      <c r="F11" s="153">
        <v>1.8634259259259261E-3</v>
      </c>
      <c r="G11" s="55">
        <v>7.6122931442080377E-2</v>
      </c>
      <c r="H11" s="56">
        <v>4.1441441441441448E-2</v>
      </c>
      <c r="I11" s="153">
        <v>7.0949074074074083E-3</v>
      </c>
      <c r="J11" s="55">
        <v>7.6082909271440985E-2</v>
      </c>
      <c r="K11" s="99">
        <v>2.6305625885079183E-2</v>
      </c>
    </row>
    <row r="12" spans="2:11" s="120" customFormat="1" x14ac:dyDescent="0.3">
      <c r="B12" s="98" t="s">
        <v>161</v>
      </c>
      <c r="C12" s="153">
        <v>7.0254629629629634E-3</v>
      </c>
      <c r="D12" s="55">
        <v>0.10215415684954562</v>
      </c>
      <c r="E12" s="56">
        <v>3.1259655989288294E-2</v>
      </c>
      <c r="F12" s="153">
        <v>4.4097222222222229E-3</v>
      </c>
      <c r="G12" s="55">
        <v>0.18014184397163122</v>
      </c>
      <c r="H12" s="56">
        <v>9.8069498069498079E-2</v>
      </c>
      <c r="I12" s="153">
        <v>1.1435185185185184E-2</v>
      </c>
      <c r="J12" s="55">
        <v>0.12262628770013649</v>
      </c>
      <c r="K12" s="99">
        <v>4.2397974509719778E-2</v>
      </c>
    </row>
    <row r="13" spans="2:11" s="120" customFormat="1" x14ac:dyDescent="0.3">
      <c r="B13" s="98" t="s">
        <v>16</v>
      </c>
      <c r="C13" s="153"/>
      <c r="D13" s="55"/>
      <c r="E13" s="56"/>
      <c r="F13" s="153"/>
      <c r="G13" s="55"/>
      <c r="H13" s="56"/>
      <c r="I13" s="153"/>
      <c r="J13" s="55"/>
      <c r="K13" s="99"/>
    </row>
    <row r="14" spans="2:11" s="120" customFormat="1" x14ac:dyDescent="0.3">
      <c r="B14" s="98" t="s">
        <v>148</v>
      </c>
      <c r="C14" s="153"/>
      <c r="D14" s="55"/>
      <c r="E14" s="56"/>
      <c r="F14" s="153"/>
      <c r="G14" s="55"/>
      <c r="H14" s="56"/>
      <c r="I14" s="153"/>
      <c r="J14" s="55"/>
      <c r="K14" s="99"/>
    </row>
    <row r="15" spans="2:11" s="120" customFormat="1" x14ac:dyDescent="0.3">
      <c r="B15" s="98" t="s">
        <v>17</v>
      </c>
      <c r="C15" s="153"/>
      <c r="D15" s="55"/>
      <c r="E15" s="56"/>
      <c r="F15" s="153"/>
      <c r="G15" s="55"/>
      <c r="H15" s="56"/>
      <c r="I15" s="153"/>
      <c r="J15" s="55"/>
      <c r="K15" s="99"/>
    </row>
    <row r="16" spans="2:11" s="120" customFormat="1" x14ac:dyDescent="0.3">
      <c r="B16" s="98" t="s">
        <v>18</v>
      </c>
      <c r="C16" s="153">
        <v>4.6874999999999998E-3</v>
      </c>
      <c r="D16" s="55">
        <v>6.815886906765399E-2</v>
      </c>
      <c r="E16" s="56">
        <v>2.0856936862704709E-2</v>
      </c>
      <c r="F16" s="153">
        <v>9.4907407407407419E-4</v>
      </c>
      <c r="G16" s="55">
        <v>3.8770685579196218E-2</v>
      </c>
      <c r="H16" s="56">
        <v>2.1106821106821109E-2</v>
      </c>
      <c r="I16" s="153">
        <v>5.6365740740740734E-3</v>
      </c>
      <c r="J16" s="55">
        <v>6.0444334119399264E-2</v>
      </c>
      <c r="K16" s="99">
        <v>2.0898596747199932E-2</v>
      </c>
    </row>
    <row r="17" spans="2:14" s="120" customFormat="1" x14ac:dyDescent="0.3">
      <c r="B17" s="98" t="s">
        <v>19</v>
      </c>
      <c r="C17" s="153"/>
      <c r="D17" s="55"/>
      <c r="E17" s="56"/>
      <c r="F17" s="153"/>
      <c r="G17" s="55"/>
      <c r="H17" s="56"/>
      <c r="I17" s="153"/>
      <c r="J17" s="55"/>
      <c r="K17" s="99"/>
    </row>
    <row r="18" spans="2:14" s="120" customFormat="1" x14ac:dyDescent="0.3">
      <c r="B18" s="98" t="s">
        <v>20</v>
      </c>
      <c r="C18" s="153">
        <v>4.0509259259259264E-4</v>
      </c>
      <c r="D18" s="55">
        <v>5.8902726354762716E-3</v>
      </c>
      <c r="E18" s="56">
        <v>1.8024513338139874E-3</v>
      </c>
      <c r="F18" s="153"/>
      <c r="G18" s="55"/>
      <c r="H18" s="56"/>
      <c r="I18" s="153">
        <v>4.0509259259259264E-4</v>
      </c>
      <c r="J18" s="55">
        <v>4.3440486533449169E-3</v>
      </c>
      <c r="K18" s="99">
        <v>1.5019525382997901E-3</v>
      </c>
    </row>
    <row r="19" spans="2:14" s="120" customFormat="1" x14ac:dyDescent="0.3">
      <c r="B19" s="98" t="s">
        <v>21</v>
      </c>
      <c r="C19" s="153"/>
      <c r="D19" s="55"/>
      <c r="E19" s="56"/>
      <c r="F19" s="153"/>
      <c r="G19" s="55"/>
      <c r="H19" s="56"/>
      <c r="I19" s="153"/>
      <c r="J19" s="55"/>
      <c r="K19" s="99"/>
    </row>
    <row r="20" spans="2:14" s="120" customFormat="1" x14ac:dyDescent="0.3">
      <c r="B20" s="154" t="s">
        <v>102</v>
      </c>
      <c r="C20" s="153">
        <v>5.7870370370370366E-5</v>
      </c>
      <c r="D20" s="55">
        <v>8.4146751935375297E-4</v>
      </c>
      <c r="E20" s="56">
        <v>2.5749304768771242E-4</v>
      </c>
      <c r="F20" s="153"/>
      <c r="G20" s="55"/>
      <c r="H20" s="56"/>
      <c r="I20" s="153">
        <v>5.7870370370370366E-5</v>
      </c>
      <c r="J20" s="55">
        <v>6.2057837904927373E-4</v>
      </c>
      <c r="K20" s="99">
        <v>2.1456464832854142E-4</v>
      </c>
    </row>
    <row r="21" spans="2:14" s="120" customFormat="1" x14ac:dyDescent="0.3">
      <c r="B21" s="155" t="s">
        <v>103</v>
      </c>
      <c r="C21" s="153">
        <v>2.2222222222222222E-3</v>
      </c>
      <c r="D21" s="55">
        <v>3.2312352743184114E-2</v>
      </c>
      <c r="E21" s="56">
        <v>9.8877330312081586E-3</v>
      </c>
      <c r="F21" s="153"/>
      <c r="G21" s="55"/>
      <c r="H21" s="56"/>
      <c r="I21" s="153">
        <v>2.2222222222222222E-3</v>
      </c>
      <c r="J21" s="55">
        <v>2.3830209755492115E-2</v>
      </c>
      <c r="K21" s="99">
        <v>8.2392824958159912E-3</v>
      </c>
    </row>
    <row r="22" spans="2:14" s="120" customFormat="1" x14ac:dyDescent="0.3">
      <c r="B22" s="98" t="s">
        <v>22</v>
      </c>
      <c r="C22" s="153"/>
      <c r="D22" s="55"/>
      <c r="E22" s="56"/>
      <c r="F22" s="153"/>
      <c r="G22" s="55"/>
      <c r="H22" s="56"/>
      <c r="I22" s="153"/>
      <c r="J22" s="55"/>
      <c r="K22" s="99"/>
    </row>
    <row r="23" spans="2:14" s="120" customFormat="1" x14ac:dyDescent="0.3">
      <c r="B23" s="98" t="s">
        <v>23</v>
      </c>
      <c r="C23" s="153"/>
      <c r="D23" s="55"/>
      <c r="E23" s="56"/>
      <c r="F23" s="153"/>
      <c r="G23" s="55"/>
      <c r="H23" s="56"/>
      <c r="I23" s="153"/>
      <c r="J23" s="55"/>
      <c r="K23" s="99"/>
    </row>
    <row r="24" spans="2:14" s="120" customFormat="1" x14ac:dyDescent="0.3">
      <c r="B24" s="98" t="s">
        <v>24</v>
      </c>
      <c r="C24" s="153">
        <v>4.7685185185185183E-3</v>
      </c>
      <c r="D24" s="55">
        <v>6.9336923594749245E-2</v>
      </c>
      <c r="E24" s="56">
        <v>2.1217427129467507E-2</v>
      </c>
      <c r="F24" s="153">
        <v>4.3171296296296291E-3</v>
      </c>
      <c r="G24" s="55">
        <v>0.17635933806146567</v>
      </c>
      <c r="H24" s="56">
        <v>9.6010296010295995E-2</v>
      </c>
      <c r="I24" s="153">
        <v>9.0856481481481465E-3</v>
      </c>
      <c r="J24" s="55">
        <v>9.7430805510735977E-2</v>
      </c>
      <c r="K24" s="99">
        <v>3.3686649787580999E-2</v>
      </c>
    </row>
    <row r="25" spans="2:14" s="120" customFormat="1" x14ac:dyDescent="0.3">
      <c r="B25" s="102" t="s">
        <v>3</v>
      </c>
      <c r="C25" s="59">
        <v>6.8773148148148139E-2</v>
      </c>
      <c r="D25" s="60">
        <v>1</v>
      </c>
      <c r="E25" s="61">
        <v>0.30600473787207749</v>
      </c>
      <c r="F25" s="59">
        <v>2.447916666666667E-2</v>
      </c>
      <c r="G25" s="60">
        <v>1</v>
      </c>
      <c r="H25" s="61">
        <v>0.54440154440154453</v>
      </c>
      <c r="I25" s="59">
        <v>9.325231481481483E-2</v>
      </c>
      <c r="J25" s="60">
        <v>1.0000000000000002</v>
      </c>
      <c r="K25" s="134">
        <v>0.34574947431661168</v>
      </c>
    </row>
    <row r="26" spans="2:14" s="120" customFormat="1" x14ac:dyDescent="0.3">
      <c r="B26" s="135"/>
      <c r="C26" s="16"/>
      <c r="D26" s="16"/>
      <c r="E26" s="16"/>
      <c r="F26" s="16"/>
      <c r="G26" s="16"/>
      <c r="H26" s="16"/>
      <c r="I26" s="16"/>
      <c r="J26" s="16"/>
      <c r="K26" s="140"/>
      <c r="L26" s="16"/>
      <c r="M26" s="16"/>
      <c r="N26" s="16"/>
    </row>
    <row r="27" spans="2:14" s="120" customFormat="1" x14ac:dyDescent="0.3">
      <c r="B27" s="1" t="s">
        <v>25</v>
      </c>
      <c r="C27" s="9" t="s">
        <v>4</v>
      </c>
      <c r="D27" s="9" t="s">
        <v>5</v>
      </c>
      <c r="E27" s="9" t="s">
        <v>5</v>
      </c>
      <c r="F27" s="9" t="s">
        <v>4</v>
      </c>
      <c r="G27" s="9" t="s">
        <v>5</v>
      </c>
      <c r="H27" s="9" t="s">
        <v>5</v>
      </c>
      <c r="I27" s="9" t="s">
        <v>4</v>
      </c>
      <c r="J27" s="9" t="s">
        <v>5</v>
      </c>
      <c r="K27" s="136" t="s">
        <v>5</v>
      </c>
    </row>
    <row r="28" spans="2:14" s="120" customFormat="1" x14ac:dyDescent="0.3">
      <c r="B28" s="98" t="s">
        <v>26</v>
      </c>
      <c r="C28" s="153">
        <v>2.3958333333333331E-3</v>
      </c>
      <c r="D28" s="55"/>
      <c r="E28" s="56">
        <v>1.0660212174271296E-2</v>
      </c>
      <c r="F28" s="153">
        <v>9.9537037037037042E-4</v>
      </c>
      <c r="G28" s="55"/>
      <c r="H28" s="56">
        <v>2.2136422136422137E-2</v>
      </c>
      <c r="I28" s="153">
        <v>3.3912037037037031E-3</v>
      </c>
      <c r="J28" s="55"/>
      <c r="K28" s="99">
        <v>1.2573488392052525E-2</v>
      </c>
    </row>
    <row r="29" spans="2:14" s="120" customFormat="1" x14ac:dyDescent="0.3">
      <c r="B29" s="98" t="s">
        <v>27</v>
      </c>
      <c r="C29" s="153"/>
      <c r="D29" s="55"/>
      <c r="E29" s="56"/>
      <c r="F29" s="153"/>
      <c r="G29" s="55"/>
      <c r="H29" s="56"/>
      <c r="I29" s="153"/>
      <c r="J29" s="55"/>
      <c r="K29" s="99"/>
    </row>
    <row r="30" spans="2:14" s="120" customFormat="1" x14ac:dyDescent="0.3">
      <c r="B30" s="98" t="s">
        <v>28</v>
      </c>
      <c r="C30" s="153">
        <v>6.9444444444444436E-4</v>
      </c>
      <c r="D30" s="55"/>
      <c r="E30" s="56">
        <v>3.089916572252549E-3</v>
      </c>
      <c r="F30" s="153">
        <v>7.7546296296296293E-4</v>
      </c>
      <c r="G30" s="55"/>
      <c r="H30" s="56">
        <v>1.7245817245817245E-2</v>
      </c>
      <c r="I30" s="153">
        <v>1.4699074074074074E-3</v>
      </c>
      <c r="J30" s="55"/>
      <c r="K30" s="99">
        <v>5.4499420675449524E-3</v>
      </c>
    </row>
    <row r="31" spans="2:14" s="120" customFormat="1" x14ac:dyDescent="0.3">
      <c r="B31" s="98" t="s">
        <v>29</v>
      </c>
      <c r="C31" s="153">
        <v>3.2071759259259244E-2</v>
      </c>
      <c r="D31" s="55"/>
      <c r="E31" s="56">
        <v>0.14270264702853017</v>
      </c>
      <c r="F31" s="153">
        <v>6.851851851851852E-3</v>
      </c>
      <c r="G31" s="55"/>
      <c r="H31" s="56">
        <v>0.15238095238095239</v>
      </c>
      <c r="I31" s="153">
        <v>3.892361111111111E-2</v>
      </c>
      <c r="J31" s="55"/>
      <c r="K31" s="99">
        <v>0.14431618246577696</v>
      </c>
    </row>
    <row r="32" spans="2:14" s="120" customFormat="1" x14ac:dyDescent="0.3">
      <c r="B32" s="98" t="s">
        <v>30</v>
      </c>
      <c r="C32" s="153">
        <v>3.3020833333333326E-2</v>
      </c>
      <c r="D32" s="55"/>
      <c r="E32" s="56">
        <v>0.14692553301060871</v>
      </c>
      <c r="F32" s="153">
        <v>1.105324074074074E-2</v>
      </c>
      <c r="G32" s="55"/>
      <c r="H32" s="56">
        <v>0.24581724581724582</v>
      </c>
      <c r="I32" s="153">
        <v>4.4074074074074043E-2</v>
      </c>
      <c r="J32" s="55"/>
      <c r="K32" s="99">
        <v>0.16341243616701703</v>
      </c>
    </row>
    <row r="33" spans="2:14" s="120" customFormat="1" x14ac:dyDescent="0.3">
      <c r="B33" s="98" t="s">
        <v>31</v>
      </c>
      <c r="C33" s="153">
        <v>8.7789351851851855E-2</v>
      </c>
      <c r="D33" s="55"/>
      <c r="E33" s="56">
        <v>0.39061695334225982</v>
      </c>
      <c r="F33" s="153">
        <v>8.1018518518518505E-4</v>
      </c>
      <c r="G33" s="55"/>
      <c r="H33" s="56">
        <v>1.8018018018018014E-2</v>
      </c>
      <c r="I33" s="153">
        <v>8.8599537037037032E-2</v>
      </c>
      <c r="J33" s="55"/>
      <c r="K33" s="99">
        <v>0.3284984765909969</v>
      </c>
    </row>
    <row r="34" spans="2:14" s="120" customFormat="1" x14ac:dyDescent="0.3">
      <c r="B34" s="102" t="s">
        <v>3</v>
      </c>
      <c r="C34" s="17">
        <v>0.15597222222222221</v>
      </c>
      <c r="D34" s="60"/>
      <c r="E34" s="60">
        <v>0.69399526212792262</v>
      </c>
      <c r="F34" s="17">
        <v>2.0486111111111108E-2</v>
      </c>
      <c r="G34" s="60"/>
      <c r="H34" s="60">
        <v>0.45559845559845563</v>
      </c>
      <c r="I34" s="17">
        <v>0.17645833333333327</v>
      </c>
      <c r="J34" s="60"/>
      <c r="K34" s="103">
        <v>0.65425052568338837</v>
      </c>
    </row>
    <row r="35" spans="2:14" s="120" customFormat="1" x14ac:dyDescent="0.3">
      <c r="B35" s="137"/>
      <c r="C35" s="138"/>
      <c r="D35" s="138"/>
      <c r="E35" s="138"/>
      <c r="F35" s="138"/>
      <c r="G35" s="138"/>
      <c r="H35" s="138"/>
      <c r="I35" s="138"/>
      <c r="J35" s="138"/>
      <c r="K35" s="141"/>
      <c r="L35" s="138"/>
      <c r="M35" s="138"/>
      <c r="N35" s="138"/>
    </row>
    <row r="36" spans="2:14" s="120" customFormat="1" x14ac:dyDescent="0.3">
      <c r="B36" s="102" t="s">
        <v>6</v>
      </c>
      <c r="C36" s="17">
        <v>0.22474537037037035</v>
      </c>
      <c r="D36" s="139"/>
      <c r="E36" s="60">
        <v>1</v>
      </c>
      <c r="F36" s="17">
        <v>4.4965277777777778E-2</v>
      </c>
      <c r="G36" s="139"/>
      <c r="H36" s="60">
        <v>1.0000000000000002</v>
      </c>
      <c r="I36" s="17">
        <v>0.2697106481481481</v>
      </c>
      <c r="J36" s="139"/>
      <c r="K36" s="103">
        <v>1</v>
      </c>
    </row>
    <row r="37" spans="2:14" s="120" customFormat="1" ht="66" customHeight="1" thickBot="1" x14ac:dyDescent="0.35">
      <c r="B37" s="177" t="s">
        <v>76</v>
      </c>
      <c r="C37" s="178"/>
      <c r="D37" s="178"/>
      <c r="E37" s="178"/>
      <c r="F37" s="178"/>
      <c r="G37" s="178"/>
      <c r="H37" s="179"/>
      <c r="I37" s="178"/>
      <c r="J37" s="178"/>
      <c r="K37" s="179"/>
    </row>
    <row r="38" spans="2:14" s="120" customFormat="1" x14ac:dyDescent="0.3">
      <c r="C38" s="132"/>
      <c r="D38" s="132"/>
      <c r="E38" s="132"/>
      <c r="F38" s="132"/>
      <c r="H38" s="132"/>
    </row>
    <row r="39" spans="2:14" s="120" customFormat="1" x14ac:dyDescent="0.3">
      <c r="C39" s="132"/>
      <c r="D39" s="132"/>
      <c r="E39" s="132"/>
      <c r="F39" s="132"/>
      <c r="H39" s="132"/>
    </row>
    <row r="40" spans="2:14" s="120" customFormat="1" x14ac:dyDescent="0.3">
      <c r="C40" s="132"/>
      <c r="D40" s="132"/>
      <c r="E40" s="132"/>
      <c r="F40" s="132"/>
      <c r="H40" s="132"/>
    </row>
    <row r="41" spans="2:14" s="120" customFormat="1" x14ac:dyDescent="0.3">
      <c r="C41" s="132"/>
      <c r="D41" s="132"/>
      <c r="E41" s="132"/>
      <c r="F41" s="132"/>
      <c r="H41" s="132"/>
    </row>
    <row r="42" spans="2:14" s="120" customFormat="1" x14ac:dyDescent="0.3">
      <c r="C42" s="132"/>
      <c r="D42" s="132"/>
      <c r="E42" s="132"/>
      <c r="F42" s="132"/>
      <c r="H42" s="132"/>
    </row>
    <row r="43" spans="2:14" s="120" customFormat="1" x14ac:dyDescent="0.3">
      <c r="C43" s="132"/>
      <c r="D43" s="132"/>
      <c r="E43" s="132"/>
      <c r="F43" s="132"/>
      <c r="H43" s="132"/>
    </row>
    <row r="44" spans="2:14" s="120" customFormat="1" x14ac:dyDescent="0.3">
      <c r="C44" s="132"/>
      <c r="D44" s="132"/>
      <c r="E44" s="132"/>
      <c r="F44" s="132"/>
      <c r="H44" s="132"/>
    </row>
    <row r="45" spans="2:14" s="120" customFormat="1" x14ac:dyDescent="0.3">
      <c r="C45" s="132"/>
      <c r="D45" s="132"/>
      <c r="E45" s="132"/>
      <c r="F45" s="132"/>
      <c r="H45" s="132"/>
    </row>
    <row r="46" spans="2:14" s="120" customFormat="1" x14ac:dyDescent="0.3">
      <c r="C46" s="132"/>
      <c r="D46" s="132"/>
      <c r="E46" s="132"/>
      <c r="F46" s="132"/>
      <c r="H46" s="132"/>
    </row>
    <row r="47" spans="2:14" s="120" customFormat="1" x14ac:dyDescent="0.3">
      <c r="C47" s="132"/>
      <c r="D47" s="132"/>
      <c r="E47" s="132"/>
      <c r="F47" s="132"/>
      <c r="H47" s="132"/>
    </row>
    <row r="48" spans="2:14" s="120" customFormat="1" x14ac:dyDescent="0.3">
      <c r="C48" s="132"/>
      <c r="D48" s="132"/>
      <c r="E48" s="132"/>
      <c r="F48" s="132"/>
      <c r="H48" s="132"/>
    </row>
    <row r="49" spans="3:8" s="120" customFormat="1" x14ac:dyDescent="0.3">
      <c r="C49" s="132"/>
      <c r="D49" s="132"/>
      <c r="E49" s="132"/>
      <c r="F49" s="132"/>
      <c r="H49" s="132"/>
    </row>
    <row r="50" spans="3:8" s="120" customFormat="1" x14ac:dyDescent="0.3">
      <c r="C50" s="132"/>
      <c r="D50" s="132"/>
      <c r="E50" s="132"/>
      <c r="F50" s="132"/>
      <c r="H50" s="132"/>
    </row>
    <row r="51" spans="3:8" s="120" customFormat="1" x14ac:dyDescent="0.3">
      <c r="C51" s="132"/>
      <c r="D51" s="132"/>
      <c r="E51" s="132"/>
      <c r="F51" s="132"/>
      <c r="H51" s="132"/>
    </row>
    <row r="52" spans="3:8" s="120" customFormat="1" x14ac:dyDescent="0.3">
      <c r="C52" s="132"/>
      <c r="D52" s="132"/>
      <c r="E52" s="132"/>
      <c r="F52" s="132"/>
      <c r="H52" s="132"/>
    </row>
    <row r="53" spans="3:8" s="120" customFormat="1" x14ac:dyDescent="0.3">
      <c r="C53" s="132"/>
      <c r="D53" s="132"/>
      <c r="E53" s="132"/>
      <c r="F53" s="132"/>
      <c r="H53" s="132"/>
    </row>
    <row r="54" spans="3:8" s="120" customFormat="1" x14ac:dyDescent="0.3">
      <c r="C54" s="132"/>
      <c r="D54" s="132"/>
      <c r="E54" s="132"/>
      <c r="F54" s="132"/>
      <c r="H54" s="132"/>
    </row>
    <row r="55" spans="3:8" s="120" customFormat="1" x14ac:dyDescent="0.3">
      <c r="C55" s="132"/>
      <c r="D55" s="132"/>
      <c r="E55" s="132"/>
      <c r="F55" s="132"/>
      <c r="H55" s="132"/>
    </row>
    <row r="56" spans="3:8" s="120" customFormat="1" x14ac:dyDescent="0.3">
      <c r="C56" s="132"/>
      <c r="D56" s="132"/>
      <c r="E56" s="132"/>
      <c r="F56" s="132"/>
      <c r="H56" s="132"/>
    </row>
    <row r="57" spans="3:8" s="120" customFormat="1" x14ac:dyDescent="0.3">
      <c r="C57" s="132"/>
      <c r="D57" s="132"/>
      <c r="E57" s="132"/>
      <c r="F57" s="132"/>
      <c r="H57" s="132"/>
    </row>
    <row r="58" spans="3:8" s="120" customFormat="1" x14ac:dyDescent="0.3">
      <c r="C58" s="132"/>
      <c r="D58" s="132"/>
      <c r="E58" s="132"/>
      <c r="F58" s="132"/>
      <c r="H58" s="132"/>
    </row>
    <row r="59" spans="3:8" s="120" customFormat="1" x14ac:dyDescent="0.3">
      <c r="C59" s="132"/>
      <c r="D59" s="132"/>
      <c r="E59" s="132"/>
      <c r="F59" s="132"/>
      <c r="H59" s="132"/>
    </row>
    <row r="60" spans="3:8" s="120" customFormat="1" x14ac:dyDescent="0.3">
      <c r="C60" s="132"/>
      <c r="D60" s="132"/>
      <c r="E60" s="132"/>
      <c r="F60" s="132"/>
      <c r="H60" s="132"/>
    </row>
    <row r="61" spans="3:8" s="120" customFormat="1" x14ac:dyDescent="0.3">
      <c r="C61" s="132"/>
      <c r="D61" s="132"/>
      <c r="E61" s="132"/>
      <c r="F61" s="132"/>
      <c r="H61" s="132"/>
    </row>
    <row r="62" spans="3:8" s="120" customFormat="1" x14ac:dyDescent="0.3">
      <c r="C62" s="132"/>
      <c r="D62" s="132"/>
      <c r="E62" s="132"/>
      <c r="F62" s="132"/>
      <c r="H62" s="132"/>
    </row>
    <row r="63" spans="3:8" s="120" customFormat="1" x14ac:dyDescent="0.3">
      <c r="C63" s="132"/>
      <c r="D63" s="132"/>
      <c r="E63" s="132"/>
      <c r="F63" s="132"/>
      <c r="H63" s="132"/>
    </row>
    <row r="64" spans="3:8" s="120" customFormat="1" x14ac:dyDescent="0.3">
      <c r="C64" s="132"/>
      <c r="D64" s="132"/>
      <c r="E64" s="132"/>
      <c r="F64" s="132"/>
      <c r="H64" s="132"/>
    </row>
    <row r="65" spans="3:8" s="120" customFormat="1" x14ac:dyDescent="0.3">
      <c r="C65" s="132"/>
      <c r="D65" s="132"/>
      <c r="E65" s="132"/>
      <c r="F65" s="132"/>
      <c r="H65" s="132"/>
    </row>
    <row r="66" spans="3:8" s="120" customFormat="1" x14ac:dyDescent="0.3">
      <c r="C66" s="132"/>
      <c r="D66" s="132"/>
      <c r="E66" s="132"/>
      <c r="F66" s="132"/>
      <c r="H66" s="132"/>
    </row>
    <row r="67" spans="3:8" s="120" customFormat="1" x14ac:dyDescent="0.3">
      <c r="C67" s="132"/>
      <c r="D67" s="132"/>
      <c r="E67" s="132"/>
      <c r="F67" s="132"/>
      <c r="H67" s="132"/>
    </row>
    <row r="68" spans="3:8" s="120" customFormat="1" x14ac:dyDescent="0.3">
      <c r="C68" s="132"/>
      <c r="D68" s="132"/>
      <c r="E68" s="132"/>
      <c r="F68" s="132"/>
      <c r="H68" s="132"/>
    </row>
    <row r="69" spans="3:8" s="120" customFormat="1" x14ac:dyDescent="0.3">
      <c r="C69" s="132"/>
      <c r="D69" s="132"/>
      <c r="E69" s="132"/>
      <c r="F69" s="132"/>
      <c r="H69" s="132"/>
    </row>
    <row r="70" spans="3:8" s="120" customFormat="1" x14ac:dyDescent="0.3">
      <c r="C70" s="132"/>
      <c r="D70" s="132"/>
      <c r="E70" s="132"/>
      <c r="F70" s="132"/>
      <c r="H70" s="132"/>
    </row>
    <row r="71" spans="3:8" s="120" customFormat="1" x14ac:dyDescent="0.3">
      <c r="C71" s="132"/>
      <c r="D71" s="132"/>
      <c r="E71" s="132"/>
      <c r="F71" s="132"/>
      <c r="H71" s="132"/>
    </row>
    <row r="72" spans="3:8" s="120" customFormat="1" x14ac:dyDescent="0.3">
      <c r="C72" s="132"/>
      <c r="D72" s="132"/>
      <c r="E72" s="132"/>
      <c r="F72" s="132"/>
      <c r="H72" s="13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9"/>
  <sheetViews>
    <sheet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4" width="8.44140625" style="2" customWidth="1"/>
    <col min="15" max="16384" width="8.88671875" style="2"/>
  </cols>
  <sheetData>
    <row r="2" spans="2:14" ht="15" thickBot="1" x14ac:dyDescent="0.35"/>
    <row r="3" spans="2:14" x14ac:dyDescent="0.3">
      <c r="B3" s="180" t="s">
        <v>79</v>
      </c>
      <c r="C3" s="181"/>
      <c r="D3" s="181"/>
      <c r="E3" s="181"/>
      <c r="F3" s="181"/>
      <c r="G3" s="181"/>
      <c r="H3" s="182"/>
      <c r="I3" s="181"/>
      <c r="J3" s="181"/>
      <c r="K3" s="181"/>
      <c r="L3" s="181"/>
      <c r="M3" s="181"/>
      <c r="N3" s="182"/>
    </row>
    <row r="4" spans="2:14" x14ac:dyDescent="0.3">
      <c r="B4" s="183" t="s">
        <v>159</v>
      </c>
      <c r="C4" s="184"/>
      <c r="D4" s="184"/>
      <c r="E4" s="184"/>
      <c r="F4" s="184"/>
      <c r="G4" s="184"/>
      <c r="H4" s="185"/>
      <c r="I4" s="184"/>
      <c r="J4" s="184"/>
      <c r="K4" s="184"/>
      <c r="L4" s="184"/>
      <c r="M4" s="184"/>
      <c r="N4" s="185"/>
    </row>
    <row r="5" spans="2:14" x14ac:dyDescent="0.3">
      <c r="B5" s="121"/>
      <c r="C5" s="186" t="s">
        <v>0</v>
      </c>
      <c r="D5" s="184"/>
      <c r="E5" s="187"/>
      <c r="F5" s="186" t="s">
        <v>1</v>
      </c>
      <c r="G5" s="184"/>
      <c r="H5" s="187"/>
      <c r="I5" s="184" t="s">
        <v>2</v>
      </c>
      <c r="J5" s="184"/>
      <c r="K5" s="187"/>
      <c r="L5" s="186" t="s">
        <v>3</v>
      </c>
      <c r="M5" s="184"/>
      <c r="N5" s="185"/>
    </row>
    <row r="6" spans="2:14" x14ac:dyDescent="0.3">
      <c r="B6" s="1" t="s">
        <v>11</v>
      </c>
      <c r="C6" s="96" t="s">
        <v>4</v>
      </c>
      <c r="D6" s="9" t="s">
        <v>5</v>
      </c>
      <c r="E6" s="104" t="s">
        <v>5</v>
      </c>
      <c r="F6" s="96" t="s">
        <v>4</v>
      </c>
      <c r="G6" s="9" t="s">
        <v>5</v>
      </c>
      <c r="H6" s="104" t="s">
        <v>5</v>
      </c>
      <c r="I6" s="93" t="s">
        <v>4</v>
      </c>
      <c r="J6" s="9" t="s">
        <v>5</v>
      </c>
      <c r="K6" s="104" t="s">
        <v>5</v>
      </c>
      <c r="L6" s="96" t="s">
        <v>4</v>
      </c>
      <c r="M6" s="9" t="s">
        <v>5</v>
      </c>
      <c r="N6" s="94" t="s">
        <v>5</v>
      </c>
    </row>
    <row r="7" spans="2:14" x14ac:dyDescent="0.3">
      <c r="B7" s="98" t="s">
        <v>12</v>
      </c>
      <c r="C7" s="122">
        <v>0.11857638888888895</v>
      </c>
      <c r="D7" s="26">
        <v>0.47520756992439356</v>
      </c>
      <c r="E7" s="26">
        <v>0.14569319813990536</v>
      </c>
      <c r="F7" s="122">
        <v>2.5949074074074076E-2</v>
      </c>
      <c r="G7" s="26">
        <v>0.57902892561983477</v>
      </c>
      <c r="H7" s="26">
        <v>0.14438433797011849</v>
      </c>
      <c r="I7" s="122">
        <v>3.2465277777777787E-2</v>
      </c>
      <c r="J7" s="26">
        <v>0.53094832481544585</v>
      </c>
      <c r="K7" s="26">
        <v>0.17331932773109249</v>
      </c>
      <c r="L7" s="27">
        <f>C7+F7+I7</f>
        <v>0.17699074074074084</v>
      </c>
      <c r="M7" s="26">
        <f>L7/L$25</f>
        <v>0.4978837012437326</v>
      </c>
      <c r="N7" s="28">
        <f>L7/L$36</f>
        <v>0.14987601807293868</v>
      </c>
    </row>
    <row r="8" spans="2:14" x14ac:dyDescent="0.3">
      <c r="B8" s="98" t="s">
        <v>101</v>
      </c>
      <c r="C8" s="122">
        <v>5.2199074074074066E-3</v>
      </c>
      <c r="D8" s="26">
        <v>2.0919337631615555E-2</v>
      </c>
      <c r="E8" s="26">
        <v>6.4136293178230618E-3</v>
      </c>
      <c r="F8" s="122">
        <v>2.3148148148148147E-5</v>
      </c>
      <c r="G8" s="26">
        <v>5.1652892561983473E-4</v>
      </c>
      <c r="H8" s="26">
        <v>1.2879958784131889E-4</v>
      </c>
      <c r="I8" s="122">
        <v>1.6203703703703708E-3</v>
      </c>
      <c r="J8" s="26">
        <v>2.6500094643195155E-2</v>
      </c>
      <c r="K8" s="26">
        <v>8.6505190311418709E-3</v>
      </c>
      <c r="L8" s="27">
        <f t="shared" ref="L8:L24" si="0">C8+F8+I8</f>
        <v>6.8634259259259256E-3</v>
      </c>
      <c r="M8" s="26">
        <f t="shared" ref="M8:M24" si="1">L8/L$25</f>
        <v>1.9307156345640418E-2</v>
      </c>
      <c r="N8" s="28">
        <f t="shared" ref="N8:N24" si="2">L8/L$36</f>
        <v>5.8119591104664262E-3</v>
      </c>
    </row>
    <row r="9" spans="2:14" x14ac:dyDescent="0.3">
      <c r="B9" s="98" t="s">
        <v>13</v>
      </c>
      <c r="C9" s="122">
        <v>3.2442129629629619E-2</v>
      </c>
      <c r="D9" s="26">
        <v>0.13001530683241327</v>
      </c>
      <c r="E9" s="26">
        <v>3.9861203942035565E-2</v>
      </c>
      <c r="F9" s="122">
        <v>9.4444444444444445E-3</v>
      </c>
      <c r="G9" s="26">
        <v>0.21074380165289255</v>
      </c>
      <c r="H9" s="26">
        <v>5.255023183925811E-2</v>
      </c>
      <c r="I9" s="122">
        <v>7.2569444444444443E-3</v>
      </c>
      <c r="J9" s="26">
        <v>0.11868256672345256</v>
      </c>
      <c r="K9" s="26">
        <v>3.8741967375185364E-2</v>
      </c>
      <c r="L9" s="27">
        <f t="shared" si="0"/>
        <v>4.9143518518518503E-2</v>
      </c>
      <c r="M9" s="26">
        <f t="shared" si="1"/>
        <v>0.13824314644787383</v>
      </c>
      <c r="N9" s="28">
        <f t="shared" si="2"/>
        <v>4.1614803344081686E-2</v>
      </c>
    </row>
    <row r="10" spans="2:14" x14ac:dyDescent="0.3">
      <c r="B10" s="98" t="s">
        <v>14</v>
      </c>
      <c r="C10" s="122">
        <v>5.5555555555555556E-4</v>
      </c>
      <c r="D10" s="26">
        <v>2.2264483510366891E-3</v>
      </c>
      <c r="E10" s="26">
        <v>6.8260356375943914E-4</v>
      </c>
      <c r="F10" s="122">
        <v>1.9675925925925926E-4</v>
      </c>
      <c r="G10" s="26">
        <v>4.3904958677685952E-3</v>
      </c>
      <c r="H10" s="26">
        <v>1.0947964966512107E-3</v>
      </c>
      <c r="I10" s="122">
        <v>6.8287037037037036E-4</v>
      </c>
      <c r="J10" s="26">
        <v>1.116789702820367E-2</v>
      </c>
      <c r="K10" s="26">
        <v>3.645575877409787E-3</v>
      </c>
      <c r="L10" s="27">
        <f t="shared" si="0"/>
        <v>1.4351851851851852E-3</v>
      </c>
      <c r="M10" s="26">
        <f t="shared" si="1"/>
        <v>4.0372468581103063E-3</v>
      </c>
      <c r="N10" s="28">
        <f t="shared" si="2"/>
        <v>1.2153169134870774E-3</v>
      </c>
    </row>
    <row r="11" spans="2:14" x14ac:dyDescent="0.3">
      <c r="B11" s="98" t="s">
        <v>15</v>
      </c>
      <c r="C11" s="122">
        <v>1.8263888888888889E-2</v>
      </c>
      <c r="D11" s="26">
        <v>7.3194489540331156E-2</v>
      </c>
      <c r="E11" s="26">
        <v>2.2440592158591559E-2</v>
      </c>
      <c r="F11" s="122">
        <v>2.662037037037037E-3</v>
      </c>
      <c r="G11" s="26">
        <v>5.9400826446280988E-2</v>
      </c>
      <c r="H11" s="26">
        <v>1.4811952601751674E-2</v>
      </c>
      <c r="I11" s="122">
        <v>3.9120370370370377E-3</v>
      </c>
      <c r="J11" s="26">
        <v>6.3978799924285443E-2</v>
      </c>
      <c r="K11" s="26">
        <v>2.0884824518042515E-2</v>
      </c>
      <c r="L11" s="27">
        <f t="shared" si="0"/>
        <v>2.4837962962962961E-2</v>
      </c>
      <c r="M11" s="26">
        <f t="shared" si="1"/>
        <v>6.9870417399231596E-2</v>
      </c>
      <c r="N11" s="28">
        <f t="shared" si="2"/>
        <v>2.1032823357606999E-2</v>
      </c>
    </row>
    <row r="12" spans="2:14" x14ac:dyDescent="0.3">
      <c r="B12" s="98" t="s">
        <v>161</v>
      </c>
      <c r="C12" s="122">
        <v>2.3043981481481485E-2</v>
      </c>
      <c r="D12" s="26">
        <v>9.2351222227376004E-2</v>
      </c>
      <c r="E12" s="26">
        <v>2.8313826988438404E-2</v>
      </c>
      <c r="F12" s="122">
        <v>1.8171296296296297E-3</v>
      </c>
      <c r="G12" s="26">
        <v>4.0547520661157029E-2</v>
      </c>
      <c r="H12" s="26">
        <v>1.0110767645543535E-2</v>
      </c>
      <c r="I12" s="122">
        <v>4.0509259259259257E-3</v>
      </c>
      <c r="J12" s="26">
        <v>6.6250236607987872E-2</v>
      </c>
      <c r="K12" s="26">
        <v>2.162629757785467E-2</v>
      </c>
      <c r="L12" s="27">
        <f t="shared" si="0"/>
        <v>2.8912037037037042E-2</v>
      </c>
      <c r="M12" s="26">
        <f t="shared" si="1"/>
        <v>8.133098912548023E-2</v>
      </c>
      <c r="N12" s="28">
        <f t="shared" si="2"/>
        <v>2.4482755241054192E-2</v>
      </c>
    </row>
    <row r="13" spans="2:14" x14ac:dyDescent="0.3">
      <c r="B13" s="98" t="s">
        <v>16</v>
      </c>
      <c r="C13" s="122"/>
      <c r="D13" s="26"/>
      <c r="E13" s="26"/>
      <c r="F13" s="122"/>
      <c r="G13" s="26"/>
      <c r="H13" s="26"/>
      <c r="I13" s="122"/>
      <c r="J13" s="26"/>
      <c r="K13" s="26"/>
      <c r="L13" s="27"/>
      <c r="M13" s="26"/>
      <c r="N13" s="28"/>
    </row>
    <row r="14" spans="2:14" x14ac:dyDescent="0.3">
      <c r="B14" s="98" t="s">
        <v>148</v>
      </c>
      <c r="C14" s="122"/>
      <c r="D14" s="26"/>
      <c r="E14" s="26"/>
      <c r="F14" s="122"/>
      <c r="G14" s="26"/>
      <c r="H14" s="26"/>
      <c r="I14" s="122"/>
      <c r="J14" s="26"/>
      <c r="K14" s="26"/>
      <c r="L14" s="27"/>
      <c r="M14" s="26"/>
      <c r="N14" s="28"/>
    </row>
    <row r="15" spans="2:14" x14ac:dyDescent="0.3">
      <c r="B15" s="98" t="s">
        <v>17</v>
      </c>
      <c r="C15" s="122"/>
      <c r="D15" s="26"/>
      <c r="E15" s="26"/>
      <c r="F15" s="122"/>
      <c r="G15" s="26"/>
      <c r="H15" s="26"/>
      <c r="I15" s="122">
        <v>1.3888888888888889E-4</v>
      </c>
      <c r="J15" s="26">
        <v>2.2714366837024414E-3</v>
      </c>
      <c r="K15" s="26">
        <v>7.4147305981216009E-4</v>
      </c>
      <c r="L15" s="27">
        <f t="shared" si="0"/>
        <v>1.3888888888888889E-4</v>
      </c>
      <c r="M15" s="26">
        <f t="shared" si="1"/>
        <v>3.9070130884938452E-4</v>
      </c>
      <c r="N15" s="28">
        <f t="shared" si="2"/>
        <v>1.1761131420842685E-4</v>
      </c>
    </row>
    <row r="16" spans="2:14" x14ac:dyDescent="0.3">
      <c r="B16" s="98" t="s">
        <v>18</v>
      </c>
      <c r="C16" s="122">
        <v>1.8773148148148153E-2</v>
      </c>
      <c r="D16" s="26">
        <v>7.5235400528781471E-2</v>
      </c>
      <c r="E16" s="26">
        <v>2.306631209203772E-2</v>
      </c>
      <c r="F16" s="122">
        <v>4.5370370370370382E-3</v>
      </c>
      <c r="G16" s="26">
        <v>0.10123966942148763</v>
      </c>
      <c r="H16" s="26">
        <v>2.5244719216898512E-2</v>
      </c>
      <c r="I16" s="122">
        <v>5.5787037037037029E-3</v>
      </c>
      <c r="J16" s="26">
        <v>9.1236040128714724E-2</v>
      </c>
      <c r="K16" s="26">
        <v>2.9782501235788426E-2</v>
      </c>
      <c r="L16" s="27">
        <f t="shared" si="0"/>
        <v>2.8888888888888895E-2</v>
      </c>
      <c r="M16" s="26">
        <f t="shared" si="1"/>
        <v>8.1265872240671999E-2</v>
      </c>
      <c r="N16" s="28">
        <f t="shared" si="2"/>
        <v>2.446315335535279E-2</v>
      </c>
    </row>
    <row r="17" spans="2:14" x14ac:dyDescent="0.3">
      <c r="B17" s="98" t="s">
        <v>19</v>
      </c>
      <c r="C17" s="122"/>
      <c r="D17" s="26"/>
      <c r="E17" s="26"/>
      <c r="F17" s="122"/>
      <c r="G17" s="26"/>
      <c r="H17" s="26"/>
      <c r="I17" s="122"/>
      <c r="J17" s="26"/>
      <c r="K17" s="26"/>
      <c r="L17" s="27"/>
      <c r="M17" s="26"/>
      <c r="N17" s="28"/>
    </row>
    <row r="18" spans="2:14" x14ac:dyDescent="0.3">
      <c r="B18" s="98" t="s">
        <v>20</v>
      </c>
      <c r="C18" s="122"/>
      <c r="D18" s="26"/>
      <c r="E18" s="26"/>
      <c r="F18" s="122"/>
      <c r="G18" s="26"/>
      <c r="H18" s="26"/>
      <c r="I18" s="122"/>
      <c r="J18" s="26"/>
      <c r="K18" s="26"/>
      <c r="L18" s="27"/>
      <c r="M18" s="26"/>
      <c r="N18" s="28"/>
    </row>
    <row r="19" spans="2:14" x14ac:dyDescent="0.3">
      <c r="B19" s="98" t="s">
        <v>21</v>
      </c>
      <c r="C19" s="122"/>
      <c r="D19" s="26"/>
      <c r="E19" s="26"/>
      <c r="F19" s="122"/>
      <c r="G19" s="26"/>
      <c r="H19" s="26"/>
      <c r="I19" s="122"/>
      <c r="J19" s="26"/>
      <c r="K19" s="26"/>
      <c r="L19" s="27"/>
      <c r="M19" s="26"/>
      <c r="N19" s="28"/>
    </row>
    <row r="20" spans="2:14" s="120" customFormat="1" x14ac:dyDescent="0.3">
      <c r="B20" s="98" t="s">
        <v>102</v>
      </c>
      <c r="C20" s="122"/>
      <c r="D20" s="55"/>
      <c r="E20" s="55"/>
      <c r="F20" s="122"/>
      <c r="G20" s="55"/>
      <c r="H20" s="55"/>
      <c r="I20" s="122"/>
      <c r="J20" s="55"/>
      <c r="K20" s="55"/>
      <c r="L20" s="27"/>
      <c r="M20" s="26"/>
      <c r="N20" s="28"/>
    </row>
    <row r="21" spans="2:14" s="120" customFormat="1" x14ac:dyDescent="0.3">
      <c r="B21" s="98" t="s">
        <v>103</v>
      </c>
      <c r="C21" s="122">
        <v>5.7638888888888904E-3</v>
      </c>
      <c r="D21" s="55">
        <v>2.3099401642005656E-2</v>
      </c>
      <c r="E21" s="55">
        <v>7.0820119740041829E-3</v>
      </c>
      <c r="F21" s="122"/>
      <c r="G21" s="55"/>
      <c r="H21" s="55"/>
      <c r="I21" s="122">
        <v>8.7962962962962962E-4</v>
      </c>
      <c r="J21" s="55">
        <v>1.4385765663448796E-2</v>
      </c>
      <c r="K21" s="55">
        <v>4.6959960454770137E-3</v>
      </c>
      <c r="L21" s="27">
        <f t="shared" si="0"/>
        <v>6.64351851851852E-3</v>
      </c>
      <c r="M21" s="26">
        <f t="shared" si="1"/>
        <v>1.868854593996223E-2</v>
      </c>
      <c r="N21" s="28">
        <f t="shared" si="2"/>
        <v>5.625741196303085E-3</v>
      </c>
    </row>
    <row r="22" spans="2:14" x14ac:dyDescent="0.3">
      <c r="B22" s="98" t="s">
        <v>22</v>
      </c>
      <c r="C22" s="122"/>
      <c r="D22" s="26"/>
      <c r="E22" s="26"/>
      <c r="F22" s="122"/>
      <c r="G22" s="26"/>
      <c r="H22" s="26"/>
      <c r="I22" s="122"/>
      <c r="J22" s="26"/>
      <c r="K22" s="26"/>
      <c r="L22" s="27"/>
      <c r="M22" s="26"/>
      <c r="N22" s="28"/>
    </row>
    <row r="23" spans="2:14" x14ac:dyDescent="0.3">
      <c r="B23" s="98" t="s">
        <v>23</v>
      </c>
      <c r="C23" s="122">
        <v>1.1458333333333333E-3</v>
      </c>
      <c r="D23" s="26">
        <v>4.5920497240131714E-3</v>
      </c>
      <c r="E23" s="26">
        <v>1.4078698502538432E-3</v>
      </c>
      <c r="F23" s="122"/>
      <c r="G23" s="26"/>
      <c r="H23" s="26"/>
      <c r="I23" s="122"/>
      <c r="J23" s="26"/>
      <c r="K23" s="26"/>
      <c r="L23" s="27">
        <f t="shared" si="0"/>
        <v>1.1458333333333333E-3</v>
      </c>
      <c r="M23" s="26">
        <f t="shared" si="1"/>
        <v>3.2232857980074225E-3</v>
      </c>
      <c r="N23" s="28">
        <f t="shared" si="2"/>
        <v>9.7029334221952149E-4</v>
      </c>
    </row>
    <row r="24" spans="2:14" x14ac:dyDescent="0.3">
      <c r="B24" s="98" t="s">
        <v>24</v>
      </c>
      <c r="C24" s="122">
        <v>2.5740740740740745E-2</v>
      </c>
      <c r="D24" s="26">
        <v>0.10315877359803327</v>
      </c>
      <c r="E24" s="26">
        <v>3.1627298454187353E-2</v>
      </c>
      <c r="F24" s="122">
        <v>1.8518518518518518E-4</v>
      </c>
      <c r="G24" s="26">
        <v>4.1322314049586778E-3</v>
      </c>
      <c r="H24" s="26">
        <v>1.0303967027305511E-3</v>
      </c>
      <c r="I24" s="122">
        <v>4.5601851851851853E-3</v>
      </c>
      <c r="J24" s="26">
        <v>7.457883778156349E-2</v>
      </c>
      <c r="K24" s="26">
        <v>2.434503213049926E-2</v>
      </c>
      <c r="L24" s="27">
        <f t="shared" si="0"/>
        <v>3.0486111111111113E-2</v>
      </c>
      <c r="M24" s="26">
        <f t="shared" si="1"/>
        <v>8.5758937292439913E-2</v>
      </c>
      <c r="N24" s="28">
        <f t="shared" si="2"/>
        <v>2.5815683468749694E-2</v>
      </c>
    </row>
    <row r="25" spans="2:14" s="5" customFormat="1" x14ac:dyDescent="0.3">
      <c r="B25" s="102" t="s">
        <v>3</v>
      </c>
      <c r="C25" s="30">
        <v>0.24952546296296307</v>
      </c>
      <c r="D25" s="31">
        <v>0.99999999999999989</v>
      </c>
      <c r="E25" s="32">
        <v>0.30658854648103651</v>
      </c>
      <c r="F25" s="30">
        <v>4.4814814814814814E-2</v>
      </c>
      <c r="G25" s="31">
        <v>1.0000000000000002</v>
      </c>
      <c r="H25" s="32">
        <v>0.24935600206079336</v>
      </c>
      <c r="I25" s="30">
        <v>6.1145833333333344E-2</v>
      </c>
      <c r="J25" s="31">
        <v>1</v>
      </c>
      <c r="K25" s="32">
        <v>0.32643351458230352</v>
      </c>
      <c r="L25" s="30">
        <f>SUM(L7:L$24)</f>
        <v>0.35548611111111122</v>
      </c>
      <c r="M25" s="31">
        <f>SUM(M7:M24)</f>
        <v>1.0000000000000002</v>
      </c>
      <c r="N25" s="33">
        <f>SUM(N7:N24)</f>
        <v>0.30102615871646859</v>
      </c>
    </row>
    <row r="26" spans="2:14" x14ac:dyDescent="0.3">
      <c r="B26" s="124"/>
      <c r="C26" s="125"/>
      <c r="D26" s="125"/>
      <c r="E26" s="125"/>
      <c r="F26" s="125"/>
      <c r="G26" s="125"/>
      <c r="H26" s="125"/>
      <c r="I26" s="125"/>
      <c r="J26" s="125"/>
      <c r="K26" s="125"/>
      <c r="L26" s="125"/>
      <c r="M26" s="125"/>
      <c r="N26" s="126"/>
    </row>
    <row r="27" spans="2:14" x14ac:dyDescent="0.3">
      <c r="B27" s="1" t="s">
        <v>25</v>
      </c>
      <c r="C27" s="4" t="s">
        <v>4</v>
      </c>
      <c r="D27" s="4" t="s">
        <v>5</v>
      </c>
      <c r="E27" s="4" t="s">
        <v>5</v>
      </c>
      <c r="F27" s="9" t="s">
        <v>4</v>
      </c>
      <c r="G27" s="91" t="s">
        <v>5</v>
      </c>
      <c r="H27" s="91" t="s">
        <v>5</v>
      </c>
      <c r="I27" s="9" t="s">
        <v>4</v>
      </c>
      <c r="J27" s="91" t="s">
        <v>5</v>
      </c>
      <c r="K27" s="91" t="s">
        <v>5</v>
      </c>
      <c r="L27" s="90" t="s">
        <v>4</v>
      </c>
      <c r="M27" s="4" t="s">
        <v>5</v>
      </c>
      <c r="N27" s="89" t="s">
        <v>5</v>
      </c>
    </row>
    <row r="28" spans="2:14" x14ac:dyDescent="0.3">
      <c r="B28" s="98" t="s">
        <v>26</v>
      </c>
      <c r="C28" s="122">
        <v>3.1296296296296294E-2</v>
      </c>
      <c r="D28" s="27"/>
      <c r="E28" s="26">
        <v>3.8453334091781734E-2</v>
      </c>
      <c r="F28" s="122">
        <v>9.5138888888888877E-3</v>
      </c>
      <c r="G28" s="27"/>
      <c r="H28" s="26">
        <v>5.2936630602782066E-2</v>
      </c>
      <c r="I28" s="122">
        <v>8.4027777777777764E-3</v>
      </c>
      <c r="J28" s="27"/>
      <c r="K28" s="26">
        <v>4.485912011863568E-2</v>
      </c>
      <c r="L28" s="27">
        <f t="shared" ref="L28:L33" si="3">C28+F28+I28</f>
        <v>4.9212962962962958E-2</v>
      </c>
      <c r="M28" s="26"/>
      <c r="N28" s="28">
        <f t="shared" ref="N28:N33" si="4">L28/L$36</f>
        <v>4.1673609001185906E-2</v>
      </c>
    </row>
    <row r="29" spans="2:14" x14ac:dyDescent="0.3">
      <c r="B29" s="98" t="s">
        <v>27</v>
      </c>
      <c r="C29" s="122">
        <v>5.2083333333333333E-4</v>
      </c>
      <c r="D29" s="27"/>
      <c r="E29" s="26">
        <v>6.399408410244741E-4</v>
      </c>
      <c r="F29" s="122">
        <v>1.0416666666666666E-4</v>
      </c>
      <c r="G29" s="27"/>
      <c r="H29" s="26">
        <v>5.7959814528593505E-4</v>
      </c>
      <c r="I29" s="122">
        <v>2.0833333333333335E-4</v>
      </c>
      <c r="J29" s="27"/>
      <c r="K29" s="26">
        <v>1.1122095897182402E-3</v>
      </c>
      <c r="L29" s="27">
        <f t="shared" si="3"/>
        <v>8.3333333333333339E-4</v>
      </c>
      <c r="M29" s="26"/>
      <c r="N29" s="28">
        <f t="shared" si="4"/>
        <v>7.0566788525056111E-4</v>
      </c>
    </row>
    <row r="30" spans="2:14" x14ac:dyDescent="0.3">
      <c r="B30" s="98" t="s">
        <v>28</v>
      </c>
      <c r="C30" s="122">
        <v>5.6712962962962967E-3</v>
      </c>
      <c r="D30" s="27"/>
      <c r="E30" s="26">
        <v>6.968244713377608E-3</v>
      </c>
      <c r="F30" s="122">
        <v>2.0486111111111113E-3</v>
      </c>
      <c r="G30" s="27"/>
      <c r="H30" s="26">
        <v>1.1398763523956724E-2</v>
      </c>
      <c r="I30" s="122">
        <v>1.701388888888889E-3</v>
      </c>
      <c r="J30" s="27"/>
      <c r="K30" s="26">
        <v>9.0830449826989623E-3</v>
      </c>
      <c r="L30" s="27">
        <f t="shared" si="3"/>
        <v>9.4212962962962974E-3</v>
      </c>
      <c r="M30" s="26"/>
      <c r="N30" s="28">
        <f t="shared" si="4"/>
        <v>7.9779674804716216E-3</v>
      </c>
    </row>
    <row r="31" spans="2:14" x14ac:dyDescent="0.3">
      <c r="B31" s="98" t="s">
        <v>29</v>
      </c>
      <c r="C31" s="122">
        <v>0.13211805555555545</v>
      </c>
      <c r="D31" s="27"/>
      <c r="E31" s="26">
        <v>0.16233166000654148</v>
      </c>
      <c r="F31" s="122">
        <v>3.2650462962962944E-2</v>
      </c>
      <c r="G31" s="27"/>
      <c r="H31" s="26">
        <v>0.1816718186501802</v>
      </c>
      <c r="I31" s="122">
        <v>2.8495370370370376E-2</v>
      </c>
      <c r="J31" s="27"/>
      <c r="K31" s="26">
        <v>0.15212555610479489</v>
      </c>
      <c r="L31" s="27">
        <f t="shared" si="3"/>
        <v>0.19326388888888876</v>
      </c>
      <c r="M31" s="26"/>
      <c r="N31" s="28">
        <f t="shared" si="4"/>
        <v>0.16365614372102585</v>
      </c>
    </row>
    <row r="32" spans="2:14" x14ac:dyDescent="0.3">
      <c r="B32" s="98" t="s">
        <v>30</v>
      </c>
      <c r="C32" s="122">
        <v>0.11289351851851864</v>
      </c>
      <c r="D32" s="27"/>
      <c r="E32" s="26">
        <v>0.1387107325189495</v>
      </c>
      <c r="F32" s="122">
        <v>4.7638888888888918E-2</v>
      </c>
      <c r="G32" s="27"/>
      <c r="H32" s="26">
        <v>0.26506955177743446</v>
      </c>
      <c r="I32" s="122">
        <v>4.1620370370370391E-2</v>
      </c>
      <c r="J32" s="27"/>
      <c r="K32" s="26">
        <v>0.2221947602570441</v>
      </c>
      <c r="L32" s="27">
        <f t="shared" si="3"/>
        <v>0.20215277777777796</v>
      </c>
      <c r="M32" s="26"/>
      <c r="N32" s="28">
        <f t="shared" si="4"/>
        <v>0.17118326783036542</v>
      </c>
    </row>
    <row r="33" spans="2:14" x14ac:dyDescent="0.3">
      <c r="B33" s="98" t="s">
        <v>31</v>
      </c>
      <c r="C33" s="122">
        <v>0.28185185185185174</v>
      </c>
      <c r="D33" s="27"/>
      <c r="E33" s="26">
        <v>0.34630754134728864</v>
      </c>
      <c r="F33" s="122">
        <v>4.2951388888888893E-2</v>
      </c>
      <c r="G33" s="27"/>
      <c r="H33" s="26">
        <v>0.23898763523956726</v>
      </c>
      <c r="I33" s="122">
        <v>4.5740740740740721E-2</v>
      </c>
      <c r="J33" s="27"/>
      <c r="K33" s="26">
        <v>0.24419179436480462</v>
      </c>
      <c r="L33" s="27">
        <f t="shared" si="3"/>
        <v>0.37054398148148138</v>
      </c>
      <c r="M33" s="26"/>
      <c r="N33" s="28">
        <f t="shared" si="4"/>
        <v>0.31377718536523203</v>
      </c>
    </row>
    <row r="34" spans="2:14" s="5" customFormat="1" x14ac:dyDescent="0.3">
      <c r="B34" s="102" t="s">
        <v>3</v>
      </c>
      <c r="C34" s="34">
        <v>0.56435185185185177</v>
      </c>
      <c r="D34" s="34"/>
      <c r="E34" s="31">
        <v>0.69341145351896349</v>
      </c>
      <c r="F34" s="34">
        <v>0.13490740740740742</v>
      </c>
      <c r="G34" s="34"/>
      <c r="H34" s="31">
        <v>0.75064399793920655</v>
      </c>
      <c r="I34" s="34">
        <v>0.12616898148148148</v>
      </c>
      <c r="J34" s="34"/>
      <c r="K34" s="31">
        <v>0.67356648541769648</v>
      </c>
      <c r="L34" s="34">
        <f>SUM(L28:L33)</f>
        <v>0.82542824074074073</v>
      </c>
      <c r="M34" s="34"/>
      <c r="N34" s="33">
        <f>SUM(N28:N33)</f>
        <v>0.69897384128353135</v>
      </c>
    </row>
    <row r="35" spans="2:14" x14ac:dyDescent="0.3">
      <c r="B35" s="127"/>
      <c r="C35" s="128"/>
      <c r="D35" s="128"/>
      <c r="E35" s="128"/>
      <c r="F35" s="128"/>
      <c r="G35" s="128"/>
      <c r="H35" s="128"/>
      <c r="I35" s="128"/>
      <c r="J35" s="128"/>
      <c r="K35" s="128"/>
      <c r="L35" s="128"/>
      <c r="M35" s="128"/>
      <c r="N35" s="129"/>
    </row>
    <row r="36" spans="2:14" x14ac:dyDescent="0.3">
      <c r="B36" s="102" t="s">
        <v>6</v>
      </c>
      <c r="C36" s="34">
        <v>0.81387731481481485</v>
      </c>
      <c r="D36" s="36"/>
      <c r="E36" s="31">
        <v>1</v>
      </c>
      <c r="F36" s="34">
        <v>0.17972222222222223</v>
      </c>
      <c r="G36" s="36"/>
      <c r="H36" s="31">
        <v>0.99999999999999989</v>
      </c>
      <c r="I36" s="34">
        <v>0.18731481481481482</v>
      </c>
      <c r="J36" s="36"/>
      <c r="K36" s="31">
        <v>1</v>
      </c>
      <c r="L36" s="34">
        <f>L25+L34</f>
        <v>1.1809143518518519</v>
      </c>
      <c r="M36" s="36"/>
      <c r="N36" s="35">
        <f>N25+N34</f>
        <v>1</v>
      </c>
    </row>
    <row r="37" spans="2:14" ht="66" customHeight="1" thickBot="1" x14ac:dyDescent="0.35">
      <c r="B37" s="188" t="s">
        <v>71</v>
      </c>
      <c r="C37" s="189"/>
      <c r="D37" s="189"/>
      <c r="E37" s="189"/>
      <c r="F37" s="189"/>
      <c r="G37" s="189"/>
      <c r="H37" s="190"/>
      <c r="I37" s="189"/>
      <c r="J37" s="189"/>
      <c r="K37" s="189"/>
      <c r="L37" s="189"/>
      <c r="M37" s="189"/>
      <c r="N37" s="190"/>
    </row>
    <row r="39" spans="2:14" x14ac:dyDescent="0.3">
      <c r="L39" s="130"/>
    </row>
  </sheetData>
  <mergeCells count="7">
    <mergeCell ref="B37:N37"/>
    <mergeCell ref="B3:N3"/>
    <mergeCell ref="B4:N4"/>
    <mergeCell ref="C5:E5"/>
    <mergeCell ref="F5:H5"/>
    <mergeCell ref="I5:K5"/>
    <mergeCell ref="L5:N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33203125" style="92" customWidth="1"/>
    <col min="7" max="7" width="10.33203125" style="2" customWidth="1"/>
    <col min="8" max="8" width="10.33203125" style="92" customWidth="1"/>
    <col min="9" max="11" width="10.33203125" style="2" customWidth="1"/>
    <col min="12" max="16384" width="8.88671875" style="2"/>
  </cols>
  <sheetData>
    <row r="2" spans="2:11" ht="15" thickBot="1" x14ac:dyDescent="0.35"/>
    <row r="3" spans="2:11" x14ac:dyDescent="0.3">
      <c r="B3" s="191" t="s">
        <v>154</v>
      </c>
      <c r="C3" s="192"/>
      <c r="D3" s="192"/>
      <c r="E3" s="192"/>
      <c r="F3" s="192"/>
      <c r="G3" s="192"/>
      <c r="H3" s="193"/>
      <c r="I3" s="192"/>
      <c r="J3" s="192"/>
      <c r="K3" s="193"/>
    </row>
    <row r="4" spans="2:11" x14ac:dyDescent="0.3">
      <c r="B4" s="183" t="s">
        <v>159</v>
      </c>
      <c r="C4" s="184"/>
      <c r="D4" s="184"/>
      <c r="E4" s="184"/>
      <c r="F4" s="184"/>
      <c r="G4" s="184"/>
      <c r="H4" s="185"/>
      <c r="I4" s="184"/>
      <c r="J4" s="184"/>
      <c r="K4" s="185"/>
    </row>
    <row r="5" spans="2:11" x14ac:dyDescent="0.3">
      <c r="B5" s="121"/>
      <c r="C5" s="186" t="s">
        <v>73</v>
      </c>
      <c r="D5" s="184"/>
      <c r="E5" s="187"/>
      <c r="F5" s="186" t="s">
        <v>74</v>
      </c>
      <c r="G5" s="184"/>
      <c r="H5" s="187"/>
      <c r="I5" s="184" t="s">
        <v>75</v>
      </c>
      <c r="J5" s="184"/>
      <c r="K5" s="185"/>
    </row>
    <row r="6" spans="2:11" x14ac:dyDescent="0.3">
      <c r="B6" s="1" t="s">
        <v>11</v>
      </c>
      <c r="C6" s="118" t="s">
        <v>4</v>
      </c>
      <c r="D6" s="9" t="s">
        <v>5</v>
      </c>
      <c r="E6" s="119" t="s">
        <v>5</v>
      </c>
      <c r="F6" s="118" t="s">
        <v>4</v>
      </c>
      <c r="G6" s="9" t="s">
        <v>5</v>
      </c>
      <c r="H6" s="119" t="s">
        <v>5</v>
      </c>
      <c r="I6" s="116" t="s">
        <v>4</v>
      </c>
      <c r="J6" s="9" t="s">
        <v>5</v>
      </c>
      <c r="K6" s="117" t="s">
        <v>5</v>
      </c>
    </row>
    <row r="7" spans="2:11" x14ac:dyDescent="0.3">
      <c r="B7" s="98" t="s">
        <v>12</v>
      </c>
      <c r="C7" s="153">
        <v>4.21296296296296E-3</v>
      </c>
      <c r="D7" s="55">
        <v>0.39479392624728832</v>
      </c>
      <c r="E7" s="56">
        <v>0.19901585565882987</v>
      </c>
      <c r="F7" s="153"/>
      <c r="G7" s="55"/>
      <c r="H7" s="56"/>
      <c r="I7" s="153">
        <v>4.21296296296296E-3</v>
      </c>
      <c r="J7" s="55">
        <v>0.39479392624728832</v>
      </c>
      <c r="K7" s="99">
        <v>0.19901585565882987</v>
      </c>
    </row>
    <row r="8" spans="2:11" x14ac:dyDescent="0.3">
      <c r="B8" s="98" t="s">
        <v>101</v>
      </c>
      <c r="C8" s="153"/>
      <c r="D8" s="55"/>
      <c r="E8" s="56"/>
      <c r="F8" s="153"/>
      <c r="G8" s="55"/>
      <c r="H8" s="56"/>
      <c r="I8" s="153"/>
      <c r="J8" s="55"/>
      <c r="K8" s="99"/>
    </row>
    <row r="9" spans="2:11" x14ac:dyDescent="0.3">
      <c r="B9" s="98" t="s">
        <v>13</v>
      </c>
      <c r="C9" s="153">
        <v>2.8472222222222215E-3</v>
      </c>
      <c r="D9" s="55">
        <v>0.26681127982646419</v>
      </c>
      <c r="E9" s="56">
        <v>0.13449972662657189</v>
      </c>
      <c r="F9" s="153"/>
      <c r="G9" s="55"/>
      <c r="H9" s="56"/>
      <c r="I9" s="153">
        <v>2.8472222222222215E-3</v>
      </c>
      <c r="J9" s="55">
        <v>0.26681127982646419</v>
      </c>
      <c r="K9" s="99">
        <v>0.13449972662657189</v>
      </c>
    </row>
    <row r="10" spans="2:11" x14ac:dyDescent="0.3">
      <c r="B10" s="98" t="s">
        <v>14</v>
      </c>
      <c r="C10" s="153">
        <v>4.6296296296296294E-5</v>
      </c>
      <c r="D10" s="55">
        <v>4.3383947939262483E-3</v>
      </c>
      <c r="E10" s="56">
        <v>2.1869874248223076E-3</v>
      </c>
      <c r="F10" s="153"/>
      <c r="G10" s="55"/>
      <c r="H10" s="56"/>
      <c r="I10" s="153">
        <v>4.6296296296296294E-5</v>
      </c>
      <c r="J10" s="55">
        <v>4.3383947939262483E-3</v>
      </c>
      <c r="K10" s="99">
        <v>2.1869874248223076E-3</v>
      </c>
    </row>
    <row r="11" spans="2:11" x14ac:dyDescent="0.3">
      <c r="B11" s="98" t="s">
        <v>15</v>
      </c>
      <c r="C11" s="153">
        <v>7.7546296296296315E-4</v>
      </c>
      <c r="D11" s="55">
        <v>7.2668112798264684E-2</v>
      </c>
      <c r="E11" s="56">
        <v>3.6632039365773666E-2</v>
      </c>
      <c r="F11" s="153"/>
      <c r="G11" s="55"/>
      <c r="H11" s="56"/>
      <c r="I11" s="153">
        <v>7.7546296296296315E-4</v>
      </c>
      <c r="J11" s="55">
        <v>7.2668112798264684E-2</v>
      </c>
      <c r="K11" s="99">
        <v>3.6632039365773666E-2</v>
      </c>
    </row>
    <row r="12" spans="2:11" x14ac:dyDescent="0.3">
      <c r="B12" s="98" t="s">
        <v>161</v>
      </c>
      <c r="C12" s="153">
        <v>1.0185185185185184E-3</v>
      </c>
      <c r="D12" s="55">
        <v>9.5444685466377452E-2</v>
      </c>
      <c r="E12" s="56">
        <v>4.8113723346090771E-2</v>
      </c>
      <c r="F12" s="153"/>
      <c r="G12" s="55"/>
      <c r="H12" s="56"/>
      <c r="I12" s="153">
        <v>1.0185185185185184E-3</v>
      </c>
      <c r="J12" s="55">
        <v>9.5444685466377452E-2</v>
      </c>
      <c r="K12" s="99">
        <v>4.8113723346090771E-2</v>
      </c>
    </row>
    <row r="13" spans="2:11" x14ac:dyDescent="0.3">
      <c r="B13" s="98" t="s">
        <v>16</v>
      </c>
      <c r="C13" s="153"/>
      <c r="D13" s="55"/>
      <c r="E13" s="56"/>
      <c r="F13" s="153"/>
      <c r="G13" s="55"/>
      <c r="H13" s="56"/>
      <c r="I13" s="153"/>
      <c r="J13" s="55"/>
      <c r="K13" s="99"/>
    </row>
    <row r="14" spans="2:11" x14ac:dyDescent="0.3">
      <c r="B14" s="98" t="s">
        <v>148</v>
      </c>
      <c r="C14" s="153"/>
      <c r="D14" s="55"/>
      <c r="E14" s="56"/>
      <c r="F14" s="153"/>
      <c r="G14" s="55"/>
      <c r="H14" s="56"/>
      <c r="I14" s="153"/>
      <c r="J14" s="55"/>
      <c r="K14" s="99"/>
    </row>
    <row r="15" spans="2:11" x14ac:dyDescent="0.3">
      <c r="B15" s="98" t="s">
        <v>17</v>
      </c>
      <c r="C15" s="153"/>
      <c r="D15" s="55"/>
      <c r="E15" s="56"/>
      <c r="F15" s="153"/>
      <c r="G15" s="55"/>
      <c r="H15" s="56"/>
      <c r="I15" s="153"/>
      <c r="J15" s="55"/>
      <c r="K15" s="99"/>
    </row>
    <row r="16" spans="2:11" x14ac:dyDescent="0.3">
      <c r="B16" s="98" t="s">
        <v>18</v>
      </c>
      <c r="C16" s="153">
        <v>7.1759259259259259E-4</v>
      </c>
      <c r="D16" s="55">
        <v>6.7245119305856846E-2</v>
      </c>
      <c r="E16" s="56">
        <v>3.389830508474577E-2</v>
      </c>
      <c r="F16" s="153"/>
      <c r="G16" s="55"/>
      <c r="H16" s="56"/>
      <c r="I16" s="153">
        <v>7.1759259259259259E-4</v>
      </c>
      <c r="J16" s="55">
        <v>6.7245119305856846E-2</v>
      </c>
      <c r="K16" s="99">
        <v>3.389830508474577E-2</v>
      </c>
    </row>
    <row r="17" spans="2:14" x14ac:dyDescent="0.3">
      <c r="B17" s="98" t="s">
        <v>19</v>
      </c>
      <c r="C17" s="153"/>
      <c r="D17" s="55"/>
      <c r="E17" s="56"/>
      <c r="F17" s="153"/>
      <c r="G17" s="55"/>
      <c r="H17" s="56"/>
      <c r="I17" s="153"/>
      <c r="J17" s="55"/>
      <c r="K17" s="99"/>
    </row>
    <row r="18" spans="2:14" x14ac:dyDescent="0.3">
      <c r="B18" s="98" t="s">
        <v>20</v>
      </c>
      <c r="C18" s="153"/>
      <c r="D18" s="55"/>
      <c r="E18" s="56"/>
      <c r="F18" s="153"/>
      <c r="G18" s="55"/>
      <c r="H18" s="56"/>
      <c r="I18" s="153"/>
      <c r="J18" s="55"/>
      <c r="K18" s="99"/>
    </row>
    <row r="19" spans="2:14" x14ac:dyDescent="0.3">
      <c r="B19" s="98" t="s">
        <v>21</v>
      </c>
      <c r="C19" s="153"/>
      <c r="D19" s="55"/>
      <c r="E19" s="56"/>
      <c r="F19" s="153"/>
      <c r="G19" s="55"/>
      <c r="H19" s="56"/>
      <c r="I19" s="153"/>
      <c r="J19" s="55"/>
      <c r="K19" s="99"/>
    </row>
    <row r="20" spans="2:14" x14ac:dyDescent="0.3">
      <c r="B20" s="154" t="s">
        <v>102</v>
      </c>
      <c r="C20" s="153"/>
      <c r="D20" s="55"/>
      <c r="E20" s="56"/>
      <c r="F20" s="153"/>
      <c r="G20" s="55"/>
      <c r="H20" s="56"/>
      <c r="I20" s="153"/>
      <c r="J20" s="55"/>
      <c r="K20" s="99"/>
    </row>
    <row r="21" spans="2:14" x14ac:dyDescent="0.3">
      <c r="B21" s="155" t="s">
        <v>103</v>
      </c>
      <c r="C21" s="153">
        <v>4.7453703703703704E-4</v>
      </c>
      <c r="D21" s="55">
        <v>4.446854663774405E-2</v>
      </c>
      <c r="E21" s="56">
        <v>2.2416621104428654E-2</v>
      </c>
      <c r="F21" s="153"/>
      <c r="G21" s="55"/>
      <c r="H21" s="56"/>
      <c r="I21" s="153">
        <v>4.7453703703703704E-4</v>
      </c>
      <c r="J21" s="55">
        <v>4.446854663774405E-2</v>
      </c>
      <c r="K21" s="99">
        <v>2.2416621104428654E-2</v>
      </c>
    </row>
    <row r="22" spans="2:14" x14ac:dyDescent="0.3">
      <c r="B22" s="98" t="s">
        <v>22</v>
      </c>
      <c r="C22" s="153"/>
      <c r="D22" s="55"/>
      <c r="E22" s="56"/>
      <c r="F22" s="153"/>
      <c r="G22" s="55"/>
      <c r="H22" s="56"/>
      <c r="I22" s="153"/>
      <c r="J22" s="55"/>
      <c r="K22" s="99"/>
    </row>
    <row r="23" spans="2:14" x14ac:dyDescent="0.3">
      <c r="B23" s="98" t="s">
        <v>23</v>
      </c>
      <c r="C23" s="153"/>
      <c r="D23" s="55"/>
      <c r="E23" s="56"/>
      <c r="F23" s="153"/>
      <c r="G23" s="55"/>
      <c r="H23" s="56"/>
      <c r="I23" s="153"/>
      <c r="J23" s="55"/>
      <c r="K23" s="99"/>
    </row>
    <row r="24" spans="2:14" x14ac:dyDescent="0.3">
      <c r="B24" s="98" t="s">
        <v>24</v>
      </c>
      <c r="C24" s="153">
        <v>5.7870370370370367E-4</v>
      </c>
      <c r="D24" s="55">
        <v>5.4229934924078106E-2</v>
      </c>
      <c r="E24" s="56">
        <v>2.7337342810278845E-2</v>
      </c>
      <c r="F24" s="153"/>
      <c r="G24" s="55"/>
      <c r="H24" s="56"/>
      <c r="I24" s="153">
        <v>5.7870370370370367E-4</v>
      </c>
      <c r="J24" s="55">
        <v>5.4229934924078106E-2</v>
      </c>
      <c r="K24" s="99">
        <v>2.7337342810278845E-2</v>
      </c>
    </row>
    <row r="25" spans="2:14" s="5" customFormat="1" x14ac:dyDescent="0.3">
      <c r="B25" s="102" t="s">
        <v>3</v>
      </c>
      <c r="C25" s="59">
        <v>1.0671296296296293E-2</v>
      </c>
      <c r="D25" s="60">
        <v>0.99999999999999989</v>
      </c>
      <c r="E25" s="61">
        <v>0.50410060142154189</v>
      </c>
      <c r="F25" s="59"/>
      <c r="G25" s="60"/>
      <c r="H25" s="61"/>
      <c r="I25" s="59">
        <v>1.0671296296296293E-2</v>
      </c>
      <c r="J25" s="60">
        <v>0.99999999999999989</v>
      </c>
      <c r="K25" s="134">
        <v>0.50410060142154189</v>
      </c>
    </row>
    <row r="26" spans="2:14" x14ac:dyDescent="0.3">
      <c r="B26" s="124"/>
      <c r="C26" s="125"/>
      <c r="D26" s="125"/>
      <c r="E26" s="125"/>
      <c r="F26" s="125"/>
      <c r="G26" s="125"/>
      <c r="H26" s="125"/>
      <c r="I26" s="125"/>
      <c r="J26" s="125"/>
      <c r="K26" s="126"/>
      <c r="L26" s="16"/>
      <c r="M26" s="16"/>
      <c r="N26" s="16"/>
    </row>
    <row r="27" spans="2:14" s="10" customFormat="1" x14ac:dyDescent="0.3">
      <c r="B27" s="1" t="s">
        <v>25</v>
      </c>
      <c r="C27" s="9" t="s">
        <v>4</v>
      </c>
      <c r="D27" s="9" t="s">
        <v>5</v>
      </c>
      <c r="E27" s="9" t="s">
        <v>5</v>
      </c>
      <c r="F27" s="9" t="s">
        <v>4</v>
      </c>
      <c r="G27" s="9" t="s">
        <v>5</v>
      </c>
      <c r="H27" s="9" t="s">
        <v>5</v>
      </c>
      <c r="I27" s="9" t="s">
        <v>4</v>
      </c>
      <c r="J27" s="9" t="s">
        <v>5</v>
      </c>
      <c r="K27" s="136" t="s">
        <v>5</v>
      </c>
    </row>
    <row r="28" spans="2:14" x14ac:dyDescent="0.3">
      <c r="B28" s="98" t="s">
        <v>26</v>
      </c>
      <c r="C28" s="153">
        <v>3.7037037037037035E-4</v>
      </c>
      <c r="D28" s="55"/>
      <c r="E28" s="56">
        <v>1.7495899398578461E-2</v>
      </c>
      <c r="F28" s="153"/>
      <c r="G28" s="55"/>
      <c r="H28" s="56"/>
      <c r="I28" s="153">
        <v>3.7037037037037035E-4</v>
      </c>
      <c r="J28" s="55"/>
      <c r="K28" s="99">
        <v>1.7495899398578461E-2</v>
      </c>
    </row>
    <row r="29" spans="2:14" x14ac:dyDescent="0.3">
      <c r="B29" s="98" t="s">
        <v>27</v>
      </c>
      <c r="C29" s="153"/>
      <c r="D29" s="55"/>
      <c r="E29" s="56"/>
      <c r="F29" s="153"/>
      <c r="G29" s="55"/>
      <c r="H29" s="56"/>
      <c r="I29" s="153"/>
      <c r="J29" s="55"/>
      <c r="K29" s="99"/>
    </row>
    <row r="30" spans="2:14" x14ac:dyDescent="0.3">
      <c r="B30" s="98" t="s">
        <v>28</v>
      </c>
      <c r="C30" s="153">
        <v>1.273148148148148E-4</v>
      </c>
      <c r="D30" s="55"/>
      <c r="E30" s="56">
        <v>6.0142154182613464E-3</v>
      </c>
      <c r="F30" s="153"/>
      <c r="G30" s="55"/>
      <c r="H30" s="56"/>
      <c r="I30" s="153">
        <v>1.273148148148148E-4</v>
      </c>
      <c r="J30" s="55"/>
      <c r="K30" s="99">
        <v>6.0142154182613464E-3</v>
      </c>
    </row>
    <row r="31" spans="2:14" x14ac:dyDescent="0.3">
      <c r="B31" s="98" t="s">
        <v>29</v>
      </c>
      <c r="C31" s="153">
        <v>3.6226851851851836E-3</v>
      </c>
      <c r="D31" s="55"/>
      <c r="E31" s="56">
        <v>0.1711317659923455</v>
      </c>
      <c r="F31" s="153"/>
      <c r="G31" s="55"/>
      <c r="H31" s="56"/>
      <c r="I31" s="153">
        <v>3.6226851851851836E-3</v>
      </c>
      <c r="J31" s="55"/>
      <c r="K31" s="99">
        <v>0.1711317659923455</v>
      </c>
    </row>
    <row r="32" spans="2:14" x14ac:dyDescent="0.3">
      <c r="B32" s="98" t="s">
        <v>30</v>
      </c>
      <c r="C32" s="153">
        <v>4.1203703703703689E-3</v>
      </c>
      <c r="D32" s="55"/>
      <c r="E32" s="56">
        <v>0.19464188080918532</v>
      </c>
      <c r="F32" s="153"/>
      <c r="G32" s="55"/>
      <c r="H32" s="56"/>
      <c r="I32" s="153">
        <v>4.1203703703703689E-3</v>
      </c>
      <c r="J32" s="55"/>
      <c r="K32" s="99">
        <v>0.19464188080918532</v>
      </c>
    </row>
    <row r="33" spans="2:14" x14ac:dyDescent="0.3">
      <c r="B33" s="98" t="s">
        <v>31</v>
      </c>
      <c r="C33" s="153">
        <v>2.2569444444444447E-3</v>
      </c>
      <c r="D33" s="55"/>
      <c r="E33" s="56">
        <v>0.10661563696008752</v>
      </c>
      <c r="F33" s="153"/>
      <c r="G33" s="55"/>
      <c r="H33" s="56"/>
      <c r="I33" s="153">
        <v>2.2569444444444447E-3</v>
      </c>
      <c r="J33" s="55"/>
      <c r="K33" s="99">
        <v>0.10661563696008752</v>
      </c>
    </row>
    <row r="34" spans="2:14" s="5" customFormat="1" x14ac:dyDescent="0.3">
      <c r="B34" s="102" t="s">
        <v>3</v>
      </c>
      <c r="C34" s="156">
        <v>1.0497685185185183E-2</v>
      </c>
      <c r="D34" s="60"/>
      <c r="E34" s="60">
        <v>0.49589939857845816</v>
      </c>
      <c r="F34" s="156"/>
      <c r="G34" s="60"/>
      <c r="H34" s="60"/>
      <c r="I34" s="17">
        <v>1.0497685185185183E-2</v>
      </c>
      <c r="J34" s="60"/>
      <c r="K34" s="103">
        <v>0.49589939857845816</v>
      </c>
    </row>
    <row r="35" spans="2:14" x14ac:dyDescent="0.3">
      <c r="B35" s="127"/>
      <c r="C35" s="128"/>
      <c r="D35" s="128"/>
      <c r="E35" s="128"/>
      <c r="F35" s="128"/>
      <c r="G35" s="128"/>
      <c r="H35" s="128"/>
      <c r="I35" s="128"/>
      <c r="J35" s="128"/>
      <c r="K35" s="129"/>
      <c r="L35" s="138"/>
      <c r="M35" s="138"/>
      <c r="N35" s="138"/>
    </row>
    <row r="36" spans="2:14" s="157" customFormat="1" x14ac:dyDescent="0.3">
      <c r="B36" s="102" t="s">
        <v>6</v>
      </c>
      <c r="C36" s="17">
        <v>2.1168981481481476E-2</v>
      </c>
      <c r="D36" s="139"/>
      <c r="E36" s="60">
        <v>1</v>
      </c>
      <c r="F36" s="17"/>
      <c r="G36" s="139"/>
      <c r="H36" s="60"/>
      <c r="I36" s="17">
        <v>2.1168981481481476E-2</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2"/>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 style="92" customWidth="1"/>
    <col min="7" max="7" width="10" style="2" customWidth="1"/>
    <col min="8" max="8" width="10" style="92" customWidth="1"/>
    <col min="9" max="11" width="10" style="2" customWidth="1"/>
    <col min="12" max="16384" width="8.88671875" style="2"/>
  </cols>
  <sheetData>
    <row r="1" spans="2:11" s="120" customFormat="1" x14ac:dyDescent="0.3">
      <c r="C1" s="132"/>
      <c r="D1" s="132"/>
      <c r="E1" s="132"/>
      <c r="F1" s="132"/>
      <c r="H1" s="132"/>
    </row>
    <row r="2" spans="2:11" s="120" customFormat="1" ht="15" thickBot="1" x14ac:dyDescent="0.35">
      <c r="C2" s="132"/>
      <c r="D2" s="132"/>
      <c r="E2" s="132"/>
      <c r="F2" s="132"/>
      <c r="H2" s="132"/>
    </row>
    <row r="3" spans="2:11" s="120" customFormat="1" x14ac:dyDescent="0.3">
      <c r="B3" s="180" t="s">
        <v>155</v>
      </c>
      <c r="C3" s="181"/>
      <c r="D3" s="181"/>
      <c r="E3" s="181"/>
      <c r="F3" s="181"/>
      <c r="G3" s="181"/>
      <c r="H3" s="182"/>
      <c r="I3" s="181"/>
      <c r="J3" s="181"/>
      <c r="K3" s="182"/>
    </row>
    <row r="4" spans="2:11" s="120" customFormat="1" x14ac:dyDescent="0.3">
      <c r="B4" s="183" t="s">
        <v>159</v>
      </c>
      <c r="C4" s="184"/>
      <c r="D4" s="184"/>
      <c r="E4" s="184"/>
      <c r="F4" s="184"/>
      <c r="G4" s="184"/>
      <c r="H4" s="185"/>
      <c r="I4" s="184"/>
      <c r="J4" s="184"/>
      <c r="K4" s="185"/>
    </row>
    <row r="5" spans="2:11" s="120" customFormat="1" x14ac:dyDescent="0.3">
      <c r="B5" s="121"/>
      <c r="C5" s="186" t="s">
        <v>73</v>
      </c>
      <c r="D5" s="184"/>
      <c r="E5" s="187"/>
      <c r="F5" s="186" t="s">
        <v>74</v>
      </c>
      <c r="G5" s="184"/>
      <c r="H5" s="187"/>
      <c r="I5" s="184" t="s">
        <v>75</v>
      </c>
      <c r="J5" s="184"/>
      <c r="K5" s="185"/>
    </row>
    <row r="6" spans="2:11" s="120" customFormat="1" x14ac:dyDescent="0.3">
      <c r="B6" s="1" t="s">
        <v>11</v>
      </c>
      <c r="C6" s="118" t="s">
        <v>4</v>
      </c>
      <c r="D6" s="9" t="s">
        <v>5</v>
      </c>
      <c r="E6" s="119" t="s">
        <v>5</v>
      </c>
      <c r="F6" s="118" t="s">
        <v>4</v>
      </c>
      <c r="G6" s="9" t="s">
        <v>5</v>
      </c>
      <c r="H6" s="119" t="s">
        <v>5</v>
      </c>
      <c r="I6" s="116" t="s">
        <v>4</v>
      </c>
      <c r="J6" s="9" t="s">
        <v>5</v>
      </c>
      <c r="K6" s="117" t="s">
        <v>5</v>
      </c>
    </row>
    <row r="7" spans="2:11" s="120" customFormat="1" x14ac:dyDescent="0.3">
      <c r="B7" s="98" t="s">
        <v>12</v>
      </c>
      <c r="C7" s="153">
        <v>1.3275462962962961E-2</v>
      </c>
      <c r="D7" s="55">
        <v>0.47771761765930859</v>
      </c>
      <c r="E7" s="56">
        <v>0.20696499458679174</v>
      </c>
      <c r="F7" s="153">
        <v>3.3101851851851851E-3</v>
      </c>
      <c r="G7" s="55">
        <v>0.37239583333333331</v>
      </c>
      <c r="H7" s="56">
        <v>0.16793893129770995</v>
      </c>
      <c r="I7" s="153">
        <v>1.6585648148148141E-2</v>
      </c>
      <c r="J7" s="55">
        <v>0.45219312085831481</v>
      </c>
      <c r="K7" s="99">
        <v>0.19779158040027597</v>
      </c>
    </row>
    <row r="8" spans="2:11" s="120" customFormat="1" x14ac:dyDescent="0.3">
      <c r="B8" s="98" t="s">
        <v>101</v>
      </c>
      <c r="C8" s="153">
        <v>8.2175925925925927E-4</v>
      </c>
      <c r="D8" s="55">
        <v>2.957101207830071E-2</v>
      </c>
      <c r="E8" s="56">
        <v>1.28112594731144E-2</v>
      </c>
      <c r="F8" s="153">
        <v>4.3981481481481481E-4</v>
      </c>
      <c r="G8" s="55">
        <v>4.9479166666666664E-2</v>
      </c>
      <c r="H8" s="56">
        <v>2.2313564298297128E-2</v>
      </c>
      <c r="I8" s="153">
        <v>1.261574074074074E-3</v>
      </c>
      <c r="J8" s="55">
        <v>3.4395708425370784E-2</v>
      </c>
      <c r="K8" s="99">
        <v>1.5044858523119393E-2</v>
      </c>
    </row>
    <row r="9" spans="2:11" s="120" customFormat="1" x14ac:dyDescent="0.3">
      <c r="B9" s="98" t="s">
        <v>13</v>
      </c>
      <c r="C9" s="153">
        <v>2.3379629629629631E-3</v>
      </c>
      <c r="D9" s="55">
        <v>8.413161182840484E-2</v>
      </c>
      <c r="E9" s="56">
        <v>3.6448935402381817E-2</v>
      </c>
      <c r="F9" s="153">
        <v>1.8981481481481479E-3</v>
      </c>
      <c r="G9" s="55">
        <v>0.21354166666666663</v>
      </c>
      <c r="H9" s="56">
        <v>9.6300645918966546E-2</v>
      </c>
      <c r="I9" s="153">
        <v>4.2361111111111106E-3</v>
      </c>
      <c r="J9" s="55">
        <v>0.1154938466393184</v>
      </c>
      <c r="K9" s="99">
        <v>5.0517598343685299E-2</v>
      </c>
    </row>
    <row r="10" spans="2:11" s="120" customFormat="1" x14ac:dyDescent="0.3">
      <c r="B10" s="98" t="s">
        <v>14</v>
      </c>
      <c r="C10" s="153">
        <v>1.1574074074074075E-4</v>
      </c>
      <c r="D10" s="55">
        <v>4.1649312786339026E-3</v>
      </c>
      <c r="E10" s="56">
        <v>1.8044027426921689E-3</v>
      </c>
      <c r="F10" s="153">
        <v>1.3888888888888889E-4</v>
      </c>
      <c r="G10" s="55">
        <v>1.5625E-2</v>
      </c>
      <c r="H10" s="56">
        <v>7.0463887257780399E-3</v>
      </c>
      <c r="I10" s="153">
        <v>2.5462962962962961E-4</v>
      </c>
      <c r="J10" s="55">
        <v>6.9422530766803416E-3</v>
      </c>
      <c r="K10" s="99">
        <v>3.0365769496204279E-3</v>
      </c>
    </row>
    <row r="11" spans="2:11" s="120" customFormat="1" x14ac:dyDescent="0.3">
      <c r="B11" s="98" t="s">
        <v>15</v>
      </c>
      <c r="C11" s="153">
        <v>2.0833333333333329E-3</v>
      </c>
      <c r="D11" s="55">
        <v>7.4968763015410236E-2</v>
      </c>
      <c r="E11" s="56">
        <v>3.2479249368459036E-2</v>
      </c>
      <c r="F11" s="153">
        <v>8.4490740740740739E-4</v>
      </c>
      <c r="G11" s="55">
        <v>9.5052083333333329E-2</v>
      </c>
      <c r="H11" s="56">
        <v>4.2865531415149746E-2</v>
      </c>
      <c r="I11" s="153">
        <v>2.9282407407407412E-3</v>
      </c>
      <c r="J11" s="55">
        <v>7.9835910381823944E-2</v>
      </c>
      <c r="K11" s="99">
        <v>3.4920634920634928E-2</v>
      </c>
    </row>
    <row r="12" spans="2:11" s="120" customFormat="1" x14ac:dyDescent="0.3">
      <c r="B12" s="98" t="s">
        <v>161</v>
      </c>
      <c r="C12" s="153">
        <v>2.0023148148148148E-3</v>
      </c>
      <c r="D12" s="55">
        <v>7.2053311120366517E-2</v>
      </c>
      <c r="E12" s="56">
        <v>3.1216167448574524E-2</v>
      </c>
      <c r="F12" s="153">
        <v>1.4351851851851852E-3</v>
      </c>
      <c r="G12" s="55">
        <v>0.16145833333333334</v>
      </c>
      <c r="H12" s="56">
        <v>7.2812683499706418E-2</v>
      </c>
      <c r="I12" s="153">
        <v>3.4375E-3</v>
      </c>
      <c r="J12" s="55">
        <v>9.372041653518462E-2</v>
      </c>
      <c r="K12" s="99">
        <v>4.0993788819875782E-2</v>
      </c>
    </row>
    <row r="13" spans="2:11" s="120" customFormat="1" x14ac:dyDescent="0.3">
      <c r="B13" s="98" t="s">
        <v>16</v>
      </c>
      <c r="C13" s="153"/>
      <c r="D13" s="55"/>
      <c r="E13" s="56"/>
      <c r="F13" s="153"/>
      <c r="G13" s="55"/>
      <c r="H13" s="56"/>
      <c r="I13" s="153"/>
      <c r="J13" s="55"/>
      <c r="K13" s="99"/>
    </row>
    <row r="14" spans="2:11" s="120" customFormat="1" x14ac:dyDescent="0.3">
      <c r="B14" s="98" t="s">
        <v>148</v>
      </c>
      <c r="C14" s="153"/>
      <c r="D14" s="55"/>
      <c r="E14" s="56"/>
      <c r="F14" s="153"/>
      <c r="G14" s="55"/>
      <c r="H14" s="56"/>
      <c r="I14" s="153"/>
      <c r="J14" s="55"/>
      <c r="K14" s="99"/>
    </row>
    <row r="15" spans="2:11" s="120" customFormat="1" x14ac:dyDescent="0.3">
      <c r="B15" s="98" t="s">
        <v>17</v>
      </c>
      <c r="C15" s="153"/>
      <c r="D15" s="55"/>
      <c r="E15" s="56"/>
      <c r="F15" s="153">
        <v>2.3148148148148146E-4</v>
      </c>
      <c r="G15" s="55">
        <v>2.6041666666666664E-2</v>
      </c>
      <c r="H15" s="56">
        <v>1.1743981209630066E-2</v>
      </c>
      <c r="I15" s="153">
        <v>2.3148148148148146E-4</v>
      </c>
      <c r="J15" s="55">
        <v>6.3111391606184928E-3</v>
      </c>
      <c r="K15" s="99">
        <v>2.7605244996549345E-3</v>
      </c>
    </row>
    <row r="16" spans="2:11" s="120" customFormat="1" x14ac:dyDescent="0.3">
      <c r="B16" s="98" t="s">
        <v>18</v>
      </c>
      <c r="C16" s="153">
        <v>3.9699074074074072E-3</v>
      </c>
      <c r="D16" s="55">
        <v>0.14285714285714285</v>
      </c>
      <c r="E16" s="56">
        <v>6.1891014074341395E-2</v>
      </c>
      <c r="F16" s="153">
        <v>5.9027777777777778E-4</v>
      </c>
      <c r="G16" s="55">
        <v>6.640625E-2</v>
      </c>
      <c r="H16" s="56">
        <v>2.9947152084556672E-2</v>
      </c>
      <c r="I16" s="153">
        <v>4.5601851851851845E-3</v>
      </c>
      <c r="J16" s="55">
        <v>0.12432944146418429</v>
      </c>
      <c r="K16" s="99">
        <v>5.4382332643202205E-2</v>
      </c>
    </row>
    <row r="17" spans="2:14" s="120" customFormat="1" x14ac:dyDescent="0.3">
      <c r="B17" s="98" t="s">
        <v>19</v>
      </c>
      <c r="C17" s="153"/>
      <c r="D17" s="55"/>
      <c r="E17" s="56"/>
      <c r="F17" s="153"/>
      <c r="G17" s="55"/>
      <c r="H17" s="56"/>
      <c r="I17" s="153"/>
      <c r="J17" s="55"/>
      <c r="K17" s="99"/>
    </row>
    <row r="18" spans="2:14" s="120" customFormat="1" x14ac:dyDescent="0.3">
      <c r="B18" s="98" t="s">
        <v>20</v>
      </c>
      <c r="C18" s="153"/>
      <c r="D18" s="55"/>
      <c r="E18" s="56"/>
      <c r="F18" s="153"/>
      <c r="G18" s="55"/>
      <c r="H18" s="56"/>
      <c r="I18" s="153"/>
      <c r="J18" s="55"/>
      <c r="K18" s="99"/>
    </row>
    <row r="19" spans="2:14" s="120" customFormat="1" x14ac:dyDescent="0.3">
      <c r="B19" s="98" t="s">
        <v>21</v>
      </c>
      <c r="C19" s="153"/>
      <c r="D19" s="55"/>
      <c r="E19" s="56"/>
      <c r="F19" s="153"/>
      <c r="G19" s="55"/>
      <c r="H19" s="56"/>
      <c r="I19" s="153"/>
      <c r="J19" s="55"/>
      <c r="K19" s="99"/>
    </row>
    <row r="20" spans="2:14" s="120" customFormat="1" x14ac:dyDescent="0.3">
      <c r="B20" s="154" t="s">
        <v>102</v>
      </c>
      <c r="C20" s="153"/>
      <c r="D20" s="55"/>
      <c r="E20" s="56"/>
      <c r="F20" s="153"/>
      <c r="G20" s="55"/>
      <c r="H20" s="56"/>
      <c r="I20" s="153"/>
      <c r="J20" s="55"/>
      <c r="K20" s="99"/>
    </row>
    <row r="21" spans="2:14" s="120" customFormat="1" x14ac:dyDescent="0.3">
      <c r="B21" s="155" t="s">
        <v>103</v>
      </c>
      <c r="C21" s="153">
        <v>4.0509259259259258E-4</v>
      </c>
      <c r="D21" s="55">
        <v>1.457725947521866E-2</v>
      </c>
      <c r="E21" s="56">
        <v>6.3154095994225916E-3</v>
      </c>
      <c r="F21" s="153"/>
      <c r="G21" s="55"/>
      <c r="H21" s="56"/>
      <c r="I21" s="153">
        <v>4.0509259259259258E-4</v>
      </c>
      <c r="J21" s="55">
        <v>1.1044493531082363E-2</v>
      </c>
      <c r="K21" s="99">
        <v>4.8309178743961359E-3</v>
      </c>
    </row>
    <row r="22" spans="2:14" s="120" customFormat="1" x14ac:dyDescent="0.3">
      <c r="B22" s="98" t="s">
        <v>22</v>
      </c>
      <c r="C22" s="153"/>
      <c r="D22" s="55"/>
      <c r="E22" s="56"/>
      <c r="F22" s="153"/>
      <c r="G22" s="55"/>
      <c r="H22" s="56"/>
      <c r="I22" s="153"/>
      <c r="J22" s="55"/>
      <c r="K22" s="99"/>
    </row>
    <row r="23" spans="2:14" s="120" customFormat="1" x14ac:dyDescent="0.3">
      <c r="B23" s="98" t="s">
        <v>23</v>
      </c>
      <c r="C23" s="153">
        <v>8.449074074074075E-4</v>
      </c>
      <c r="D23" s="55">
        <v>3.0403998334027495E-2</v>
      </c>
      <c r="E23" s="56">
        <v>1.3172140021652835E-2</v>
      </c>
      <c r="F23" s="153"/>
      <c r="G23" s="55"/>
      <c r="H23" s="56"/>
      <c r="I23" s="153">
        <v>8.449074074074075E-4</v>
      </c>
      <c r="J23" s="55">
        <v>2.3035657936257503E-2</v>
      </c>
      <c r="K23" s="99">
        <v>1.0075914423740513E-2</v>
      </c>
    </row>
    <row r="24" spans="2:14" s="120" customFormat="1" x14ac:dyDescent="0.3">
      <c r="B24" s="98" t="s">
        <v>24</v>
      </c>
      <c r="C24" s="153">
        <v>1.9328703703703702E-3</v>
      </c>
      <c r="D24" s="55">
        <v>6.9554352353186175E-2</v>
      </c>
      <c r="E24" s="56">
        <v>3.0133525802959218E-2</v>
      </c>
      <c r="F24" s="153"/>
      <c r="G24" s="55"/>
      <c r="H24" s="56"/>
      <c r="I24" s="153">
        <v>1.9328703703703702E-3</v>
      </c>
      <c r="J24" s="55">
        <v>5.269801199116441E-2</v>
      </c>
      <c r="K24" s="99">
        <v>2.3050379572118702E-2</v>
      </c>
    </row>
    <row r="25" spans="2:14" s="120" customFormat="1" x14ac:dyDescent="0.3">
      <c r="B25" s="102" t="s">
        <v>3</v>
      </c>
      <c r="C25" s="59">
        <v>2.778935185185185E-2</v>
      </c>
      <c r="D25" s="60">
        <v>1</v>
      </c>
      <c r="E25" s="61">
        <v>0.43323709852038972</v>
      </c>
      <c r="F25" s="59">
        <v>8.8888888888888889E-3</v>
      </c>
      <c r="G25" s="60">
        <v>1</v>
      </c>
      <c r="H25" s="61">
        <v>0.45096887844979461</v>
      </c>
      <c r="I25" s="59">
        <v>3.6678240740740733E-2</v>
      </c>
      <c r="J25" s="60">
        <v>1</v>
      </c>
      <c r="K25" s="134">
        <v>0.43740510697032425</v>
      </c>
    </row>
    <row r="26" spans="2:14" s="120" customFormat="1" x14ac:dyDescent="0.3">
      <c r="B26" s="135"/>
      <c r="C26" s="16"/>
      <c r="D26" s="16"/>
      <c r="E26" s="16"/>
      <c r="F26" s="16"/>
      <c r="G26" s="16"/>
      <c r="H26" s="16"/>
      <c r="I26" s="16"/>
      <c r="J26" s="16"/>
      <c r="K26" s="140"/>
      <c r="L26" s="16"/>
      <c r="M26" s="16"/>
      <c r="N26" s="16"/>
    </row>
    <row r="27" spans="2:14" s="120" customFormat="1" x14ac:dyDescent="0.3">
      <c r="B27" s="1" t="s">
        <v>25</v>
      </c>
      <c r="C27" s="9" t="s">
        <v>4</v>
      </c>
      <c r="D27" s="9" t="s">
        <v>5</v>
      </c>
      <c r="E27" s="9" t="s">
        <v>5</v>
      </c>
      <c r="F27" s="9" t="s">
        <v>4</v>
      </c>
      <c r="G27" s="9" t="s">
        <v>5</v>
      </c>
      <c r="H27" s="9" t="s">
        <v>5</v>
      </c>
      <c r="I27" s="9" t="s">
        <v>4</v>
      </c>
      <c r="J27" s="9" t="s">
        <v>5</v>
      </c>
      <c r="K27" s="136" t="s">
        <v>5</v>
      </c>
    </row>
    <row r="28" spans="2:14" s="120" customFormat="1" x14ac:dyDescent="0.3">
      <c r="B28" s="98" t="s">
        <v>26</v>
      </c>
      <c r="C28" s="153">
        <v>1.9907407407407408E-3</v>
      </c>
      <c r="D28" s="55"/>
      <c r="E28" s="56">
        <v>3.1035727174305309E-2</v>
      </c>
      <c r="F28" s="153">
        <v>8.2175925925925927E-4</v>
      </c>
      <c r="G28" s="55"/>
      <c r="H28" s="56">
        <v>4.1691133294186743E-2</v>
      </c>
      <c r="I28" s="153">
        <v>2.8125000000000008E-3</v>
      </c>
      <c r="J28" s="55"/>
      <c r="K28" s="99">
        <v>3.3540372670807464E-2</v>
      </c>
    </row>
    <row r="29" spans="2:14" s="120" customFormat="1" x14ac:dyDescent="0.3">
      <c r="B29" s="98" t="s">
        <v>27</v>
      </c>
      <c r="C29" s="153"/>
      <c r="D29" s="55"/>
      <c r="E29" s="56"/>
      <c r="F29" s="153">
        <v>3.1250000000000001E-4</v>
      </c>
      <c r="G29" s="55"/>
      <c r="H29" s="56">
        <v>1.585437463300059E-2</v>
      </c>
      <c r="I29" s="153">
        <v>3.1250000000000001E-4</v>
      </c>
      <c r="J29" s="55"/>
      <c r="K29" s="99">
        <v>3.7267080745341618E-3</v>
      </c>
    </row>
    <row r="30" spans="2:14" s="120" customFormat="1" x14ac:dyDescent="0.3">
      <c r="B30" s="98" t="s">
        <v>28</v>
      </c>
      <c r="C30" s="153">
        <v>3.9351851851851852E-4</v>
      </c>
      <c r="D30" s="55"/>
      <c r="E30" s="56">
        <v>6.1349693251533744E-3</v>
      </c>
      <c r="F30" s="153">
        <v>1.8518518518518518E-4</v>
      </c>
      <c r="G30" s="55"/>
      <c r="H30" s="56">
        <v>9.3951849677040532E-3</v>
      </c>
      <c r="I30" s="153">
        <v>5.7870370370370367E-4</v>
      </c>
      <c r="J30" s="55"/>
      <c r="K30" s="99">
        <v>6.901311249137336E-3</v>
      </c>
    </row>
    <row r="31" spans="2:14" s="120" customFormat="1" x14ac:dyDescent="0.3">
      <c r="B31" s="98" t="s">
        <v>29</v>
      </c>
      <c r="C31" s="153">
        <v>1.6296296296296298E-2</v>
      </c>
      <c r="D31" s="55"/>
      <c r="E31" s="56">
        <v>0.25405990617105739</v>
      </c>
      <c r="F31" s="153">
        <v>3.1944444444444438E-3</v>
      </c>
      <c r="G31" s="55"/>
      <c r="H31" s="56">
        <v>0.1620669406928949</v>
      </c>
      <c r="I31" s="153">
        <v>1.9490740740740739E-2</v>
      </c>
      <c r="J31" s="55"/>
      <c r="K31" s="99">
        <v>0.23243616287094548</v>
      </c>
    </row>
    <row r="32" spans="2:14" s="120" customFormat="1" x14ac:dyDescent="0.3">
      <c r="B32" s="98" t="s">
        <v>30</v>
      </c>
      <c r="C32" s="153">
        <v>1.1446759259259255E-2</v>
      </c>
      <c r="D32" s="55"/>
      <c r="E32" s="56">
        <v>0.17845543125225546</v>
      </c>
      <c r="F32" s="153">
        <v>6.0879629629629608E-3</v>
      </c>
      <c r="G32" s="55"/>
      <c r="H32" s="56">
        <v>0.30886670581327064</v>
      </c>
      <c r="I32" s="153">
        <v>1.7534722222222226E-2</v>
      </c>
      <c r="J32" s="55"/>
      <c r="K32" s="99">
        <v>0.20910973084886134</v>
      </c>
    </row>
    <row r="33" spans="2:14" s="120" customFormat="1" x14ac:dyDescent="0.3">
      <c r="B33" s="98" t="s">
        <v>31</v>
      </c>
      <c r="C33" s="153">
        <v>6.2268518518518515E-3</v>
      </c>
      <c r="D33" s="55"/>
      <c r="E33" s="56">
        <v>9.7076867556838684E-2</v>
      </c>
      <c r="F33" s="153">
        <v>2.199074074074074E-4</v>
      </c>
      <c r="G33" s="55"/>
      <c r="H33" s="56">
        <v>1.1156782149148564E-2</v>
      </c>
      <c r="I33" s="153">
        <v>6.446759259259258E-3</v>
      </c>
      <c r="J33" s="55"/>
      <c r="K33" s="99">
        <v>7.6880607315389912E-2</v>
      </c>
    </row>
    <row r="34" spans="2:14" s="120" customFormat="1" x14ac:dyDescent="0.3">
      <c r="B34" s="102" t="s">
        <v>3</v>
      </c>
      <c r="C34" s="17">
        <v>3.6354166666666667E-2</v>
      </c>
      <c r="D34" s="60"/>
      <c r="E34" s="60">
        <v>0.56676290147961017</v>
      </c>
      <c r="F34" s="17">
        <v>1.0821759259259257E-2</v>
      </c>
      <c r="G34" s="60"/>
      <c r="H34" s="60">
        <v>0.54903112155020561</v>
      </c>
      <c r="I34" s="17">
        <v>4.7175925925925927E-2</v>
      </c>
      <c r="J34" s="60"/>
      <c r="K34" s="103">
        <v>0.56259489302967569</v>
      </c>
    </row>
    <row r="35" spans="2:14" s="120" customFormat="1" x14ac:dyDescent="0.3">
      <c r="B35" s="137"/>
      <c r="C35" s="138"/>
      <c r="D35" s="138"/>
      <c r="E35" s="138"/>
      <c r="F35" s="138"/>
      <c r="G35" s="138"/>
      <c r="H35" s="138"/>
      <c r="I35" s="138"/>
      <c r="J35" s="138"/>
      <c r="K35" s="141"/>
      <c r="L35" s="138"/>
      <c r="M35" s="138"/>
      <c r="N35" s="138"/>
    </row>
    <row r="36" spans="2:14" s="120" customFormat="1" x14ac:dyDescent="0.3">
      <c r="B36" s="102" t="s">
        <v>6</v>
      </c>
      <c r="C36" s="17">
        <v>6.4143518518518516E-2</v>
      </c>
      <c r="D36" s="139"/>
      <c r="E36" s="60">
        <v>0.99999999999999989</v>
      </c>
      <c r="F36" s="17">
        <v>1.9710648148148144E-2</v>
      </c>
      <c r="G36" s="139"/>
      <c r="H36" s="60">
        <v>1.0000000000000002</v>
      </c>
      <c r="I36" s="17">
        <v>8.385416666666666E-2</v>
      </c>
      <c r="J36" s="139"/>
      <c r="K36" s="103">
        <v>1</v>
      </c>
    </row>
    <row r="37" spans="2:14" s="120" customFormat="1" ht="66" customHeight="1" thickBot="1" x14ac:dyDescent="0.35">
      <c r="B37" s="177" t="s">
        <v>76</v>
      </c>
      <c r="C37" s="178"/>
      <c r="D37" s="178"/>
      <c r="E37" s="178"/>
      <c r="F37" s="178"/>
      <c r="G37" s="178"/>
      <c r="H37" s="179"/>
      <c r="I37" s="178"/>
      <c r="J37" s="178"/>
      <c r="K37" s="179"/>
    </row>
    <row r="38" spans="2:14" s="120" customFormat="1" x14ac:dyDescent="0.3">
      <c r="C38" s="132"/>
      <c r="D38" s="132"/>
      <c r="E38" s="132"/>
      <c r="F38" s="132"/>
      <c r="H38" s="132"/>
    </row>
    <row r="39" spans="2:14" s="120" customFormat="1" x14ac:dyDescent="0.3">
      <c r="C39" s="132"/>
      <c r="D39" s="132"/>
      <c r="E39" s="132"/>
      <c r="F39" s="132"/>
      <c r="H39" s="132"/>
    </row>
    <row r="40" spans="2:14" s="120" customFormat="1" x14ac:dyDescent="0.3">
      <c r="C40" s="132"/>
      <c r="D40" s="132"/>
      <c r="E40" s="132"/>
      <c r="F40" s="132"/>
      <c r="H40" s="132"/>
    </row>
    <row r="41" spans="2:14" s="120" customFormat="1" x14ac:dyDescent="0.3">
      <c r="C41" s="132"/>
      <c r="D41" s="132"/>
      <c r="E41" s="132"/>
      <c r="F41" s="132"/>
      <c r="H41" s="132"/>
    </row>
    <row r="42" spans="2:14" s="120" customFormat="1" x14ac:dyDescent="0.3">
      <c r="C42" s="132"/>
      <c r="D42" s="132"/>
      <c r="E42" s="132"/>
      <c r="F42" s="132"/>
      <c r="H42" s="132"/>
    </row>
    <row r="43" spans="2:14" s="120" customFormat="1" x14ac:dyDescent="0.3">
      <c r="C43" s="132"/>
      <c r="D43" s="132"/>
      <c r="E43" s="132"/>
      <c r="F43" s="132"/>
      <c r="H43" s="132"/>
    </row>
    <row r="44" spans="2:14" s="120" customFormat="1" x14ac:dyDescent="0.3">
      <c r="C44" s="132"/>
      <c r="D44" s="132"/>
      <c r="E44" s="132"/>
      <c r="F44" s="132"/>
      <c r="H44" s="132"/>
    </row>
    <row r="45" spans="2:14" s="120" customFormat="1" x14ac:dyDescent="0.3">
      <c r="C45" s="132"/>
      <c r="D45" s="132"/>
      <c r="E45" s="132"/>
      <c r="F45" s="132"/>
      <c r="H45" s="132"/>
    </row>
    <row r="46" spans="2:14" s="120" customFormat="1" x14ac:dyDescent="0.3">
      <c r="C46" s="132"/>
      <c r="D46" s="132"/>
      <c r="E46" s="132"/>
      <c r="F46" s="132"/>
      <c r="H46" s="132"/>
    </row>
    <row r="47" spans="2:14" s="120" customFormat="1" x14ac:dyDescent="0.3">
      <c r="C47" s="132"/>
      <c r="D47" s="132"/>
      <c r="E47" s="132"/>
      <c r="F47" s="132"/>
      <c r="H47" s="132"/>
    </row>
    <row r="48" spans="2:14" s="120" customFormat="1" x14ac:dyDescent="0.3">
      <c r="C48" s="132"/>
      <c r="D48" s="132"/>
      <c r="E48" s="132"/>
      <c r="F48" s="132"/>
      <c r="H48" s="132"/>
    </row>
    <row r="49" spans="3:8" s="120" customFormat="1" x14ac:dyDescent="0.3">
      <c r="C49" s="132"/>
      <c r="D49" s="132"/>
      <c r="E49" s="132"/>
      <c r="F49" s="132"/>
      <c r="H49" s="132"/>
    </row>
    <row r="50" spans="3:8" s="120" customFormat="1" x14ac:dyDescent="0.3">
      <c r="C50" s="132"/>
      <c r="D50" s="132"/>
      <c r="E50" s="132"/>
      <c r="F50" s="132"/>
      <c r="H50" s="132"/>
    </row>
    <row r="51" spans="3:8" s="120" customFormat="1" x14ac:dyDescent="0.3">
      <c r="C51" s="132"/>
      <c r="D51" s="132"/>
      <c r="E51" s="132"/>
      <c r="F51" s="132"/>
      <c r="H51" s="132"/>
    </row>
    <row r="52" spans="3:8" s="120" customFormat="1" x14ac:dyDescent="0.3">
      <c r="C52" s="132"/>
      <c r="D52" s="132"/>
      <c r="E52" s="132"/>
      <c r="F52" s="132"/>
      <c r="H52" s="132"/>
    </row>
    <row r="53" spans="3:8" s="120" customFormat="1" x14ac:dyDescent="0.3">
      <c r="C53" s="132"/>
      <c r="D53" s="132"/>
      <c r="E53" s="132"/>
      <c r="F53" s="132"/>
      <c r="H53" s="132"/>
    </row>
    <row r="54" spans="3:8" s="120" customFormat="1" x14ac:dyDescent="0.3">
      <c r="C54" s="132"/>
      <c r="D54" s="132"/>
      <c r="E54" s="132"/>
      <c r="F54" s="132"/>
      <c r="H54" s="132"/>
    </row>
    <row r="55" spans="3:8" s="120" customFormat="1" x14ac:dyDescent="0.3">
      <c r="C55" s="132"/>
      <c r="D55" s="132"/>
      <c r="E55" s="132"/>
      <c r="F55" s="132"/>
      <c r="H55" s="132"/>
    </row>
    <row r="56" spans="3:8" s="120" customFormat="1" x14ac:dyDescent="0.3">
      <c r="C56" s="132"/>
      <c r="D56" s="132"/>
      <c r="E56" s="132"/>
      <c r="F56" s="132"/>
      <c r="H56" s="132"/>
    </row>
    <row r="57" spans="3:8" s="120" customFormat="1" x14ac:dyDescent="0.3">
      <c r="C57" s="132"/>
      <c r="D57" s="132"/>
      <c r="E57" s="132"/>
      <c r="F57" s="132"/>
      <c r="H57" s="132"/>
    </row>
    <row r="58" spans="3:8" s="120" customFormat="1" x14ac:dyDescent="0.3">
      <c r="C58" s="132"/>
      <c r="D58" s="132"/>
      <c r="E58" s="132"/>
      <c r="F58" s="132"/>
      <c r="H58" s="132"/>
    </row>
    <row r="59" spans="3:8" s="120" customFormat="1" x14ac:dyDescent="0.3">
      <c r="C59" s="132"/>
      <c r="D59" s="132"/>
      <c r="E59" s="132"/>
      <c r="F59" s="132"/>
      <c r="H59" s="132"/>
    </row>
    <row r="60" spans="3:8" s="120" customFormat="1" x14ac:dyDescent="0.3">
      <c r="C60" s="132"/>
      <c r="D60" s="132"/>
      <c r="E60" s="132"/>
      <c r="F60" s="132"/>
      <c r="H60" s="132"/>
    </row>
    <row r="61" spans="3:8" s="120" customFormat="1" x14ac:dyDescent="0.3">
      <c r="C61" s="132"/>
      <c r="D61" s="132"/>
      <c r="E61" s="132"/>
      <c r="F61" s="132"/>
      <c r="H61" s="132"/>
    </row>
    <row r="62" spans="3:8" s="120" customFormat="1" x14ac:dyDescent="0.3">
      <c r="C62" s="132"/>
      <c r="D62" s="132"/>
      <c r="E62" s="132"/>
      <c r="F62" s="132"/>
      <c r="H62" s="132"/>
    </row>
    <row r="63" spans="3:8" s="120" customFormat="1" x14ac:dyDescent="0.3">
      <c r="C63" s="132"/>
      <c r="D63" s="132"/>
      <c r="E63" s="132"/>
      <c r="F63" s="132"/>
      <c r="H63" s="132"/>
    </row>
    <row r="64" spans="3:8" s="120" customFormat="1" x14ac:dyDescent="0.3">
      <c r="C64" s="132"/>
      <c r="D64" s="132"/>
      <c r="E64" s="132"/>
      <c r="F64" s="132"/>
      <c r="H64" s="132"/>
    </row>
    <row r="65" spans="3:8" s="120" customFormat="1" x14ac:dyDescent="0.3">
      <c r="C65" s="132"/>
      <c r="D65" s="132"/>
      <c r="E65" s="132"/>
      <c r="F65" s="132"/>
      <c r="H65" s="132"/>
    </row>
    <row r="66" spans="3:8" s="120" customFormat="1" x14ac:dyDescent="0.3">
      <c r="C66" s="132"/>
      <c r="D66" s="132"/>
      <c r="E66" s="132"/>
      <c r="F66" s="132"/>
      <c r="H66" s="132"/>
    </row>
    <row r="67" spans="3:8" s="120" customFormat="1" x14ac:dyDescent="0.3">
      <c r="C67" s="132"/>
      <c r="D67" s="132"/>
      <c r="E67" s="132"/>
      <c r="F67" s="132"/>
      <c r="H67" s="132"/>
    </row>
    <row r="68" spans="3:8" s="120" customFormat="1" x14ac:dyDescent="0.3">
      <c r="C68" s="132"/>
      <c r="D68" s="132"/>
      <c r="E68" s="132"/>
      <c r="F68" s="132"/>
      <c r="H68" s="132"/>
    </row>
    <row r="69" spans="3:8" s="120" customFormat="1" x14ac:dyDescent="0.3">
      <c r="C69" s="132"/>
      <c r="D69" s="132"/>
      <c r="E69" s="132"/>
      <c r="F69" s="132"/>
      <c r="H69" s="132"/>
    </row>
    <row r="70" spans="3:8" s="120" customFormat="1" x14ac:dyDescent="0.3">
      <c r="C70" s="132"/>
      <c r="D70" s="132"/>
      <c r="E70" s="132"/>
      <c r="F70" s="132"/>
      <c r="H70" s="132"/>
    </row>
    <row r="71" spans="3:8" s="120" customFormat="1" x14ac:dyDescent="0.3">
      <c r="C71" s="132"/>
      <c r="D71" s="132"/>
      <c r="E71" s="132"/>
      <c r="F71" s="132"/>
      <c r="H71" s="132"/>
    </row>
    <row r="72" spans="3:8" s="120" customFormat="1" x14ac:dyDescent="0.3">
      <c r="C72" s="132"/>
      <c r="D72" s="132"/>
      <c r="E72" s="132"/>
      <c r="F72" s="132"/>
      <c r="H72" s="13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120" customWidth="1"/>
    <col min="2" max="2" width="42.44140625" style="120" customWidth="1"/>
    <col min="3" max="6" width="10.6640625" style="132" customWidth="1"/>
    <col min="7" max="7" width="10.6640625" style="120" customWidth="1"/>
    <col min="8" max="8" width="10.6640625" style="132" customWidth="1"/>
    <col min="9" max="11" width="10.6640625" style="120" customWidth="1"/>
    <col min="12" max="16384" width="8.88671875" style="120"/>
  </cols>
  <sheetData>
    <row r="2" spans="2:11" ht="15" thickBot="1" x14ac:dyDescent="0.35"/>
    <row r="3" spans="2:11" x14ac:dyDescent="0.3">
      <c r="B3" s="180" t="s">
        <v>156</v>
      </c>
      <c r="C3" s="181"/>
      <c r="D3" s="181"/>
      <c r="E3" s="181"/>
      <c r="F3" s="181"/>
      <c r="G3" s="181"/>
      <c r="H3" s="182"/>
      <c r="I3" s="181"/>
      <c r="J3" s="181"/>
      <c r="K3" s="182"/>
    </row>
    <row r="4" spans="2:11" x14ac:dyDescent="0.3">
      <c r="B4" s="183" t="s">
        <v>159</v>
      </c>
      <c r="C4" s="184"/>
      <c r="D4" s="184"/>
      <c r="E4" s="184"/>
      <c r="F4" s="184"/>
      <c r="G4" s="184"/>
      <c r="H4" s="185"/>
      <c r="I4" s="184"/>
      <c r="J4" s="184"/>
      <c r="K4" s="185"/>
    </row>
    <row r="5" spans="2:11" x14ac:dyDescent="0.3">
      <c r="B5" s="121"/>
      <c r="C5" s="186" t="s">
        <v>73</v>
      </c>
      <c r="D5" s="184"/>
      <c r="E5" s="187"/>
      <c r="F5" s="186" t="s">
        <v>74</v>
      </c>
      <c r="G5" s="184"/>
      <c r="H5" s="187"/>
      <c r="I5" s="184" t="s">
        <v>75</v>
      </c>
      <c r="J5" s="184"/>
      <c r="K5" s="185"/>
    </row>
    <row r="6" spans="2:11" x14ac:dyDescent="0.3">
      <c r="B6" s="1" t="s">
        <v>11</v>
      </c>
      <c r="C6" s="118" t="s">
        <v>4</v>
      </c>
      <c r="D6" s="9" t="s">
        <v>5</v>
      </c>
      <c r="E6" s="119" t="s">
        <v>5</v>
      </c>
      <c r="F6" s="118" t="s">
        <v>4</v>
      </c>
      <c r="G6" s="9" t="s">
        <v>5</v>
      </c>
      <c r="H6" s="119" t="s">
        <v>5</v>
      </c>
      <c r="I6" s="116" t="s">
        <v>4</v>
      </c>
      <c r="J6" s="9" t="s">
        <v>5</v>
      </c>
      <c r="K6" s="117" t="s">
        <v>5</v>
      </c>
    </row>
    <row r="7" spans="2:11" x14ac:dyDescent="0.3">
      <c r="B7" s="98" t="s">
        <v>12</v>
      </c>
      <c r="C7" s="153">
        <v>1.2407407407407407E-2</v>
      </c>
      <c r="D7" s="55">
        <v>0.50974797907750835</v>
      </c>
      <c r="E7" s="56">
        <v>0.20485381234473529</v>
      </c>
      <c r="F7" s="153">
        <v>3.2060185185185178E-3</v>
      </c>
      <c r="G7" s="55">
        <v>0.6873449131513647</v>
      </c>
      <c r="H7" s="56">
        <v>0.29281183932346722</v>
      </c>
      <c r="I7" s="153">
        <v>1.5613425925925925E-2</v>
      </c>
      <c r="J7" s="55">
        <v>0.53830806065442927</v>
      </c>
      <c r="K7" s="99">
        <v>0.21832011652370931</v>
      </c>
    </row>
    <row r="8" spans="2:11" x14ac:dyDescent="0.3">
      <c r="B8" s="98" t="s">
        <v>101</v>
      </c>
      <c r="C8" s="153">
        <v>3.3564814814814812E-4</v>
      </c>
      <c r="D8" s="55">
        <v>1.378982406086543E-2</v>
      </c>
      <c r="E8" s="56">
        <v>5.5417542518631747E-3</v>
      </c>
      <c r="F8" s="153"/>
      <c r="G8" s="55"/>
      <c r="H8" s="56"/>
      <c r="I8" s="153">
        <v>3.3564814814814812E-4</v>
      </c>
      <c r="J8" s="55">
        <v>1.1572226656025537E-2</v>
      </c>
      <c r="K8" s="99">
        <v>4.6933160705615786E-3</v>
      </c>
    </row>
    <row r="9" spans="2:11" x14ac:dyDescent="0.3">
      <c r="B9" s="98" t="s">
        <v>13</v>
      </c>
      <c r="C9" s="153">
        <v>1.9675925925925928E-3</v>
      </c>
      <c r="D9" s="55">
        <v>8.0836899667142192E-2</v>
      </c>
      <c r="E9" s="56">
        <v>3.248614561437034E-2</v>
      </c>
      <c r="F9" s="153">
        <v>2.3148148148148147E-5</v>
      </c>
      <c r="G9" s="55">
        <v>4.9627791563275443E-3</v>
      </c>
      <c r="H9" s="56">
        <v>2.1141649048625794E-3</v>
      </c>
      <c r="I9" s="153">
        <v>1.9907407407407408E-3</v>
      </c>
      <c r="J9" s="55">
        <v>6.8635275339185953E-2</v>
      </c>
      <c r="K9" s="99">
        <v>2.7836219452985922E-2</v>
      </c>
    </row>
    <row r="10" spans="2:11" x14ac:dyDescent="0.3">
      <c r="B10" s="98" t="s">
        <v>14</v>
      </c>
      <c r="C10" s="153">
        <v>1.5046296296296297E-4</v>
      </c>
      <c r="D10" s="55">
        <v>6.1816452686638147E-3</v>
      </c>
      <c r="E10" s="56">
        <v>2.4842346646283204E-3</v>
      </c>
      <c r="F10" s="153"/>
      <c r="G10" s="55"/>
      <c r="H10" s="56"/>
      <c r="I10" s="153">
        <v>1.5046296296296297E-4</v>
      </c>
      <c r="J10" s="55">
        <v>5.1875498802873106E-3</v>
      </c>
      <c r="K10" s="99">
        <v>2.1039003074931218E-3</v>
      </c>
    </row>
    <row r="11" spans="2:11" x14ac:dyDescent="0.3">
      <c r="B11" s="98" t="s">
        <v>15</v>
      </c>
      <c r="C11" s="153">
        <v>2.5231481481481485E-3</v>
      </c>
      <c r="D11" s="55">
        <v>0.10366143604374704</v>
      </c>
      <c r="E11" s="56">
        <v>4.1658704376074912E-2</v>
      </c>
      <c r="F11" s="153">
        <v>2.8935185185185184E-4</v>
      </c>
      <c r="G11" s="55">
        <v>6.2034739454094302E-2</v>
      </c>
      <c r="H11" s="56">
        <v>2.6427061310782242E-2</v>
      </c>
      <c r="I11" s="153">
        <v>2.8125000000000008E-3</v>
      </c>
      <c r="J11" s="55">
        <v>9.696727853152437E-2</v>
      </c>
      <c r="K11" s="99">
        <v>3.932675190160221E-2</v>
      </c>
    </row>
    <row r="12" spans="2:11" x14ac:dyDescent="0.3">
      <c r="B12" s="98" t="s">
        <v>161</v>
      </c>
      <c r="C12" s="153">
        <v>1.4120370370370369E-3</v>
      </c>
      <c r="D12" s="55">
        <v>5.8012363290537328E-2</v>
      </c>
      <c r="E12" s="56">
        <v>2.3313586852665772E-2</v>
      </c>
      <c r="F12" s="153"/>
      <c r="G12" s="55"/>
      <c r="H12" s="56"/>
      <c r="I12" s="153">
        <v>1.4120370370370369E-3</v>
      </c>
      <c r="J12" s="55">
        <v>4.8683160415003986E-2</v>
      </c>
      <c r="K12" s="99">
        <v>1.9744295193396988E-2</v>
      </c>
    </row>
    <row r="13" spans="2:11" x14ac:dyDescent="0.3">
      <c r="B13" s="98" t="s">
        <v>16</v>
      </c>
      <c r="C13" s="153"/>
      <c r="D13" s="55"/>
      <c r="E13" s="56"/>
      <c r="F13" s="153"/>
      <c r="G13" s="55"/>
      <c r="H13" s="56"/>
      <c r="I13" s="153"/>
      <c r="J13" s="55"/>
      <c r="K13" s="99"/>
    </row>
    <row r="14" spans="2:11" x14ac:dyDescent="0.3">
      <c r="B14" s="98" t="s">
        <v>148</v>
      </c>
      <c r="C14" s="153"/>
      <c r="D14" s="55"/>
      <c r="E14" s="56"/>
      <c r="F14" s="153"/>
      <c r="G14" s="55"/>
      <c r="H14" s="56"/>
      <c r="I14" s="153"/>
      <c r="J14" s="55"/>
      <c r="K14" s="99"/>
    </row>
    <row r="15" spans="2:11" x14ac:dyDescent="0.3">
      <c r="B15" s="98" t="s">
        <v>17</v>
      </c>
      <c r="C15" s="153"/>
      <c r="D15" s="55"/>
      <c r="E15" s="56"/>
      <c r="F15" s="153"/>
      <c r="G15" s="55"/>
      <c r="H15" s="56"/>
      <c r="I15" s="153"/>
      <c r="J15" s="55"/>
      <c r="K15" s="99"/>
    </row>
    <row r="16" spans="2:11" x14ac:dyDescent="0.3">
      <c r="B16" s="98" t="s">
        <v>18</v>
      </c>
      <c r="C16" s="153">
        <v>2.4884259259259265E-3</v>
      </c>
      <c r="D16" s="55">
        <v>0.10223490252020925</v>
      </c>
      <c r="E16" s="56">
        <v>4.1085419453468379E-2</v>
      </c>
      <c r="F16" s="153">
        <v>3.0092592592592595E-4</v>
      </c>
      <c r="G16" s="55">
        <v>6.4516129032258077E-2</v>
      </c>
      <c r="H16" s="56">
        <v>2.7484143763213537E-2</v>
      </c>
      <c r="I16" s="153">
        <v>2.7893518518518528E-3</v>
      </c>
      <c r="J16" s="55">
        <v>9.6169193934557098E-2</v>
      </c>
      <c r="K16" s="99">
        <v>3.9003074931218656E-2</v>
      </c>
    </row>
    <row r="17" spans="2:14" x14ac:dyDescent="0.3">
      <c r="B17" s="98" t="s">
        <v>19</v>
      </c>
      <c r="C17" s="153"/>
      <c r="D17" s="55"/>
      <c r="E17" s="56"/>
      <c r="F17" s="153"/>
      <c r="G17" s="55"/>
      <c r="H17" s="56"/>
      <c r="I17" s="153"/>
      <c r="J17" s="55"/>
      <c r="K17" s="99"/>
    </row>
    <row r="18" spans="2:14" x14ac:dyDescent="0.3">
      <c r="B18" s="98" t="s">
        <v>20</v>
      </c>
      <c r="C18" s="153"/>
      <c r="D18" s="55"/>
      <c r="E18" s="56"/>
      <c r="F18" s="153"/>
      <c r="G18" s="55"/>
      <c r="H18" s="56"/>
      <c r="I18" s="153"/>
      <c r="J18" s="55"/>
      <c r="K18" s="99"/>
    </row>
    <row r="19" spans="2:14" x14ac:dyDescent="0.3">
      <c r="B19" s="98" t="s">
        <v>21</v>
      </c>
      <c r="C19" s="153"/>
      <c r="D19" s="55"/>
      <c r="E19" s="56"/>
      <c r="F19" s="153"/>
      <c r="G19" s="55"/>
      <c r="H19" s="56"/>
      <c r="I19" s="153"/>
      <c r="J19" s="55"/>
      <c r="K19" s="99"/>
    </row>
    <row r="20" spans="2:14" x14ac:dyDescent="0.3">
      <c r="B20" s="154" t="s">
        <v>102</v>
      </c>
      <c r="C20" s="153"/>
      <c r="D20" s="55"/>
      <c r="E20" s="56"/>
      <c r="F20" s="153"/>
      <c r="G20" s="55"/>
      <c r="H20" s="56"/>
      <c r="I20" s="153"/>
      <c r="J20" s="55"/>
      <c r="K20" s="99"/>
    </row>
    <row r="21" spans="2:14" x14ac:dyDescent="0.3">
      <c r="B21" s="155" t="s">
        <v>103</v>
      </c>
      <c r="C21" s="153">
        <v>1.1226851851851851E-3</v>
      </c>
      <c r="D21" s="55">
        <v>4.6124583927722299E-2</v>
      </c>
      <c r="E21" s="56">
        <v>1.853621249761131E-2</v>
      </c>
      <c r="F21" s="153"/>
      <c r="G21" s="55"/>
      <c r="H21" s="56"/>
      <c r="I21" s="153">
        <v>1.1226851851851851E-3</v>
      </c>
      <c r="J21" s="55">
        <v>3.8707102952913006E-2</v>
      </c>
      <c r="K21" s="99">
        <v>1.5698333063602524E-2</v>
      </c>
    </row>
    <row r="22" spans="2:14" x14ac:dyDescent="0.3">
      <c r="B22" s="98" t="s">
        <v>22</v>
      </c>
      <c r="C22" s="153"/>
      <c r="D22" s="55"/>
      <c r="E22" s="56"/>
      <c r="F22" s="153"/>
      <c r="G22" s="55"/>
      <c r="H22" s="56"/>
      <c r="I22" s="153"/>
      <c r="J22" s="55"/>
      <c r="K22" s="99"/>
    </row>
    <row r="23" spans="2:14" x14ac:dyDescent="0.3">
      <c r="B23" s="98" t="s">
        <v>23</v>
      </c>
      <c r="C23" s="153"/>
      <c r="D23" s="55"/>
      <c r="E23" s="56"/>
      <c r="F23" s="153"/>
      <c r="G23" s="55"/>
      <c r="H23" s="56"/>
      <c r="I23" s="153"/>
      <c r="J23" s="55"/>
      <c r="K23" s="99"/>
    </row>
    <row r="24" spans="2:14" x14ac:dyDescent="0.3">
      <c r="B24" s="98" t="s">
        <v>24</v>
      </c>
      <c r="C24" s="153">
        <v>1.932870370370371E-3</v>
      </c>
      <c r="D24" s="55">
        <v>7.9410366143604402E-2</v>
      </c>
      <c r="E24" s="56">
        <v>3.1912860691763814E-2</v>
      </c>
      <c r="F24" s="153">
        <v>8.449074074074075E-4</v>
      </c>
      <c r="G24" s="55">
        <v>0.18114143920595538</v>
      </c>
      <c r="H24" s="56">
        <v>7.7167019027484157E-2</v>
      </c>
      <c r="I24" s="153">
        <v>2.7777777777777783E-3</v>
      </c>
      <c r="J24" s="55">
        <v>9.5770151636073442E-2</v>
      </c>
      <c r="K24" s="99">
        <v>3.8841236446026869E-2</v>
      </c>
    </row>
    <row r="25" spans="2:14" x14ac:dyDescent="0.3">
      <c r="B25" s="102" t="s">
        <v>3</v>
      </c>
      <c r="C25" s="59">
        <v>2.4340277777777777E-2</v>
      </c>
      <c r="D25" s="60">
        <v>1</v>
      </c>
      <c r="E25" s="61">
        <v>0.40187273074718133</v>
      </c>
      <c r="F25" s="59">
        <v>4.664351851851851E-3</v>
      </c>
      <c r="G25" s="60">
        <v>1</v>
      </c>
      <c r="H25" s="61">
        <v>0.42600422832980978</v>
      </c>
      <c r="I25" s="59">
        <v>2.900462962962963E-2</v>
      </c>
      <c r="J25" s="60">
        <v>1</v>
      </c>
      <c r="K25" s="134">
        <v>0.40556724389059723</v>
      </c>
    </row>
    <row r="26" spans="2:14" x14ac:dyDescent="0.3">
      <c r="B26" s="124"/>
      <c r="C26" s="125"/>
      <c r="D26" s="125"/>
      <c r="E26" s="125"/>
      <c r="F26" s="125"/>
      <c r="G26" s="125"/>
      <c r="H26" s="125"/>
      <c r="I26" s="125"/>
      <c r="J26" s="125"/>
      <c r="K26" s="126"/>
      <c r="L26" s="16"/>
      <c r="M26" s="16"/>
      <c r="N26" s="16"/>
    </row>
    <row r="27" spans="2:14" x14ac:dyDescent="0.3">
      <c r="B27" s="1" t="s">
        <v>25</v>
      </c>
      <c r="C27" s="9" t="s">
        <v>4</v>
      </c>
      <c r="D27" s="9" t="s">
        <v>5</v>
      </c>
      <c r="E27" s="9" t="s">
        <v>5</v>
      </c>
      <c r="F27" s="9" t="s">
        <v>4</v>
      </c>
      <c r="G27" s="9" t="s">
        <v>5</v>
      </c>
      <c r="H27" s="9" t="s">
        <v>5</v>
      </c>
      <c r="I27" s="9" t="s">
        <v>4</v>
      </c>
      <c r="J27" s="9" t="s">
        <v>5</v>
      </c>
      <c r="K27" s="136" t="s">
        <v>5</v>
      </c>
    </row>
    <row r="28" spans="2:14" x14ac:dyDescent="0.3">
      <c r="B28" s="98" t="s">
        <v>26</v>
      </c>
      <c r="C28" s="153">
        <v>7.291666666666667E-4</v>
      </c>
      <c r="D28" s="55"/>
      <c r="E28" s="56">
        <v>1.2038983374737243E-2</v>
      </c>
      <c r="F28" s="153"/>
      <c r="G28" s="55"/>
      <c r="H28" s="56"/>
      <c r="I28" s="153">
        <v>7.291666666666667E-4</v>
      </c>
      <c r="J28" s="55"/>
      <c r="K28" s="99">
        <v>1.0195824567082052E-2</v>
      </c>
    </row>
    <row r="29" spans="2:14" x14ac:dyDescent="0.3">
      <c r="B29" s="98" t="s">
        <v>27</v>
      </c>
      <c r="C29" s="153"/>
      <c r="D29" s="55"/>
      <c r="E29" s="56"/>
      <c r="F29" s="153"/>
      <c r="G29" s="55"/>
      <c r="H29" s="56"/>
      <c r="I29" s="153"/>
      <c r="J29" s="55"/>
      <c r="K29" s="99"/>
    </row>
    <row r="30" spans="2:14" x14ac:dyDescent="0.3">
      <c r="B30" s="98" t="s">
        <v>28</v>
      </c>
      <c r="C30" s="153">
        <v>1.238425925925926E-3</v>
      </c>
      <c r="D30" s="55"/>
      <c r="E30" s="56">
        <v>2.0447162239633096E-2</v>
      </c>
      <c r="F30" s="153">
        <v>2.7777777777777778E-4</v>
      </c>
      <c r="G30" s="55"/>
      <c r="H30" s="56">
        <v>2.5369978858350954E-2</v>
      </c>
      <c r="I30" s="153">
        <v>1.5162037037037039E-3</v>
      </c>
      <c r="J30" s="55"/>
      <c r="K30" s="99">
        <v>2.1200841560122998E-2</v>
      </c>
    </row>
    <row r="31" spans="2:14" x14ac:dyDescent="0.3">
      <c r="B31" s="98" t="s">
        <v>29</v>
      </c>
      <c r="C31" s="153">
        <v>7.4305555555555574E-3</v>
      </c>
      <c r="D31" s="55"/>
      <c r="E31" s="56">
        <v>0.1226829734377986</v>
      </c>
      <c r="F31" s="153">
        <v>2.44212962962963E-3</v>
      </c>
      <c r="G31" s="55"/>
      <c r="H31" s="56">
        <v>0.22304439746300217</v>
      </c>
      <c r="I31" s="153">
        <v>9.8726851851851909E-3</v>
      </c>
      <c r="J31" s="55"/>
      <c r="K31" s="99">
        <v>0.13804822786858723</v>
      </c>
    </row>
    <row r="32" spans="2:14" x14ac:dyDescent="0.3">
      <c r="B32" s="98" t="s">
        <v>30</v>
      </c>
      <c r="C32" s="153">
        <v>1.5902777777777776E-2</v>
      </c>
      <c r="D32" s="55"/>
      <c r="E32" s="56">
        <v>0.26256449455379316</v>
      </c>
      <c r="F32" s="153">
        <v>3.0671296296296293E-3</v>
      </c>
      <c r="G32" s="55"/>
      <c r="H32" s="56">
        <v>0.28012684989429176</v>
      </c>
      <c r="I32" s="153">
        <v>1.8969907407407408E-2</v>
      </c>
      <c r="J32" s="55"/>
      <c r="K32" s="99">
        <v>0.26525327722932512</v>
      </c>
    </row>
    <row r="33" spans="2:14" x14ac:dyDescent="0.3">
      <c r="B33" s="98" t="s">
        <v>31</v>
      </c>
      <c r="C33" s="153">
        <v>1.0925925925925926E-2</v>
      </c>
      <c r="D33" s="55"/>
      <c r="E33" s="56">
        <v>0.18039365564685647</v>
      </c>
      <c r="F33" s="153">
        <v>4.9768518518518521E-4</v>
      </c>
      <c r="G33" s="55"/>
      <c r="H33" s="56">
        <v>4.5454545454545463E-2</v>
      </c>
      <c r="I33" s="153">
        <v>1.1423611111111108E-2</v>
      </c>
      <c r="J33" s="55"/>
      <c r="K33" s="99">
        <v>0.15973458488428544</v>
      </c>
    </row>
    <row r="34" spans="2:14" x14ac:dyDescent="0.3">
      <c r="B34" s="102" t="s">
        <v>3</v>
      </c>
      <c r="C34" s="17">
        <v>3.6226851851851857E-2</v>
      </c>
      <c r="D34" s="60"/>
      <c r="E34" s="60">
        <v>0.59812726925281856</v>
      </c>
      <c r="F34" s="17">
        <v>6.2847222222222219E-3</v>
      </c>
      <c r="G34" s="60"/>
      <c r="H34" s="60">
        <v>0.57399577167019034</v>
      </c>
      <c r="I34" s="17">
        <v>4.2511574074074077E-2</v>
      </c>
      <c r="J34" s="60"/>
      <c r="K34" s="103">
        <v>0.59443275610940283</v>
      </c>
    </row>
    <row r="35" spans="2:14" x14ac:dyDescent="0.3">
      <c r="B35" s="127"/>
      <c r="C35" s="128"/>
      <c r="D35" s="128"/>
      <c r="E35" s="128"/>
      <c r="F35" s="128"/>
      <c r="G35" s="128"/>
      <c r="H35" s="128"/>
      <c r="I35" s="128"/>
      <c r="J35" s="128"/>
      <c r="K35" s="129"/>
      <c r="L35" s="138"/>
      <c r="M35" s="138"/>
      <c r="N35" s="138"/>
    </row>
    <row r="36" spans="2:14" x14ac:dyDescent="0.3">
      <c r="B36" s="102" t="s">
        <v>6</v>
      </c>
      <c r="C36" s="17">
        <v>6.0567129629629637E-2</v>
      </c>
      <c r="D36" s="139"/>
      <c r="E36" s="60">
        <v>0.99999999999999989</v>
      </c>
      <c r="F36" s="17">
        <v>1.0949074074074073E-2</v>
      </c>
      <c r="G36" s="139"/>
      <c r="H36" s="60">
        <v>1</v>
      </c>
      <c r="I36" s="17">
        <v>7.1516203703703707E-2</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1.33203125" style="92" customWidth="1"/>
    <col min="7" max="7" width="11.33203125" style="2" customWidth="1"/>
    <col min="8" max="8" width="11.33203125" style="92" customWidth="1"/>
    <col min="9" max="11" width="11.33203125" style="2" customWidth="1"/>
    <col min="12" max="16384" width="8.88671875" style="2"/>
  </cols>
  <sheetData>
    <row r="2" spans="2:11" ht="15" thickBot="1" x14ac:dyDescent="0.35"/>
    <row r="3" spans="2:11" x14ac:dyDescent="0.3">
      <c r="B3" s="180" t="s">
        <v>157</v>
      </c>
      <c r="C3" s="181"/>
      <c r="D3" s="181"/>
      <c r="E3" s="181"/>
      <c r="F3" s="181"/>
      <c r="G3" s="181"/>
      <c r="H3" s="182"/>
      <c r="I3" s="181"/>
      <c r="J3" s="181"/>
      <c r="K3" s="182"/>
    </row>
    <row r="4" spans="2:11" x14ac:dyDescent="0.3">
      <c r="B4" s="183" t="s">
        <v>159</v>
      </c>
      <c r="C4" s="184"/>
      <c r="D4" s="184"/>
      <c r="E4" s="184"/>
      <c r="F4" s="184"/>
      <c r="G4" s="184"/>
      <c r="H4" s="185"/>
      <c r="I4" s="184"/>
      <c r="J4" s="184"/>
      <c r="K4" s="185"/>
    </row>
    <row r="5" spans="2:11" x14ac:dyDescent="0.3">
      <c r="B5" s="121"/>
      <c r="C5" s="186" t="s">
        <v>73</v>
      </c>
      <c r="D5" s="184"/>
      <c r="E5" s="187"/>
      <c r="F5" s="186" t="s">
        <v>74</v>
      </c>
      <c r="G5" s="184"/>
      <c r="H5" s="187"/>
      <c r="I5" s="184" t="s">
        <v>75</v>
      </c>
      <c r="J5" s="184"/>
      <c r="K5" s="185"/>
    </row>
    <row r="6" spans="2:11" x14ac:dyDescent="0.3">
      <c r="B6" s="1" t="s">
        <v>11</v>
      </c>
      <c r="C6" s="118" t="s">
        <v>4</v>
      </c>
      <c r="D6" s="9" t="s">
        <v>5</v>
      </c>
      <c r="E6" s="119" t="s">
        <v>5</v>
      </c>
      <c r="F6" s="118" t="s">
        <v>4</v>
      </c>
      <c r="G6" s="9" t="s">
        <v>5</v>
      </c>
      <c r="H6" s="119" t="s">
        <v>5</v>
      </c>
      <c r="I6" s="116" t="s">
        <v>4</v>
      </c>
      <c r="J6" s="9" t="s">
        <v>5</v>
      </c>
      <c r="K6" s="117" t="s">
        <v>5</v>
      </c>
    </row>
    <row r="7" spans="2:11" x14ac:dyDescent="0.3">
      <c r="B7" s="98" t="s">
        <v>12</v>
      </c>
      <c r="C7" s="153">
        <v>1.1956018518518517E-2</v>
      </c>
      <c r="D7" s="55">
        <v>0.48566055477197922</v>
      </c>
      <c r="E7" s="56">
        <v>0.17338032896945282</v>
      </c>
      <c r="F7" s="153">
        <v>3.8773148148148143E-3</v>
      </c>
      <c r="G7" s="55">
        <v>0.48905109489051085</v>
      </c>
      <c r="H7" s="56">
        <v>0.28104026845637581</v>
      </c>
      <c r="I7" s="153">
        <v>1.5833333333333331E-2</v>
      </c>
      <c r="J7" s="55">
        <v>0.48648648648648646</v>
      </c>
      <c r="K7" s="99">
        <v>0.19132867132867132</v>
      </c>
    </row>
    <row r="8" spans="2:11" x14ac:dyDescent="0.3">
      <c r="B8" s="98" t="s">
        <v>101</v>
      </c>
      <c r="C8" s="153">
        <v>7.0601851851851847E-4</v>
      </c>
      <c r="D8" s="55">
        <v>2.867889045604137E-2</v>
      </c>
      <c r="E8" s="56">
        <v>1.0238335011748909E-2</v>
      </c>
      <c r="F8" s="153"/>
      <c r="G8" s="55"/>
      <c r="H8" s="56"/>
      <c r="I8" s="153">
        <v>7.0601851851851847E-4</v>
      </c>
      <c r="J8" s="55">
        <v>2.1692745376955903E-2</v>
      </c>
      <c r="K8" s="99">
        <v>8.531468531468531E-3</v>
      </c>
    </row>
    <row r="9" spans="2:11" x14ac:dyDescent="0.3">
      <c r="B9" s="98" t="s">
        <v>13</v>
      </c>
      <c r="C9" s="153">
        <v>1.8518518518518517E-3</v>
      </c>
      <c r="D9" s="55">
        <v>7.5223319228960972E-2</v>
      </c>
      <c r="E9" s="56">
        <v>2.6854649211144679E-2</v>
      </c>
      <c r="F9" s="153">
        <v>4.7453703703703698E-4</v>
      </c>
      <c r="G9" s="55">
        <v>5.9854014598540138E-2</v>
      </c>
      <c r="H9" s="56">
        <v>3.4395973154362415E-2</v>
      </c>
      <c r="I9" s="153">
        <v>2.3263888888888883E-3</v>
      </c>
      <c r="J9" s="55">
        <v>7.1479374110953037E-2</v>
      </c>
      <c r="K9" s="99">
        <v>2.8111888111888108E-2</v>
      </c>
    </row>
    <row r="10" spans="2:11" x14ac:dyDescent="0.3">
      <c r="B10" s="98" t="s">
        <v>14</v>
      </c>
      <c r="C10" s="153"/>
      <c r="D10" s="55"/>
      <c r="E10" s="56"/>
      <c r="F10" s="153">
        <v>2.199074074074074E-4</v>
      </c>
      <c r="G10" s="55">
        <v>2.7737226277372261E-2</v>
      </c>
      <c r="H10" s="56">
        <v>1.5939597315436243E-2</v>
      </c>
      <c r="I10" s="153">
        <v>2.199074074074074E-4</v>
      </c>
      <c r="J10" s="55">
        <v>6.7567567567567571E-3</v>
      </c>
      <c r="K10" s="99">
        <v>2.6573426573426573E-3</v>
      </c>
    </row>
    <row r="11" spans="2:11" x14ac:dyDescent="0.3">
      <c r="B11" s="98" t="s">
        <v>15</v>
      </c>
      <c r="C11" s="153">
        <v>2.1643518518518518E-3</v>
      </c>
      <c r="D11" s="55">
        <v>8.7917254348848131E-2</v>
      </c>
      <c r="E11" s="56">
        <v>3.1386371265525341E-2</v>
      </c>
      <c r="F11" s="153">
        <v>2.3842592592592591E-3</v>
      </c>
      <c r="G11" s="55">
        <v>0.30072992700729922</v>
      </c>
      <c r="H11" s="56">
        <v>0.17281879194630873</v>
      </c>
      <c r="I11" s="153">
        <v>4.5486111111111118E-3</v>
      </c>
      <c r="J11" s="55">
        <v>0.13975817923186346</v>
      </c>
      <c r="K11" s="99">
        <v>5.4965034965034978E-2</v>
      </c>
    </row>
    <row r="12" spans="2:11" x14ac:dyDescent="0.3">
      <c r="B12" s="98" t="s">
        <v>161</v>
      </c>
      <c r="C12" s="153">
        <v>1.4120370370370372E-3</v>
      </c>
      <c r="D12" s="55">
        <v>5.7357780912082747E-2</v>
      </c>
      <c r="E12" s="56">
        <v>2.0476670023497821E-2</v>
      </c>
      <c r="F12" s="153"/>
      <c r="G12" s="55"/>
      <c r="H12" s="56"/>
      <c r="I12" s="153">
        <v>1.4120370370370372E-3</v>
      </c>
      <c r="J12" s="55">
        <v>4.3385490753911814E-2</v>
      </c>
      <c r="K12" s="99">
        <v>1.7062937062937066E-2</v>
      </c>
    </row>
    <row r="13" spans="2:11" x14ac:dyDescent="0.3">
      <c r="B13" s="98" t="s">
        <v>16</v>
      </c>
      <c r="C13" s="153"/>
      <c r="D13" s="55"/>
      <c r="E13" s="56"/>
      <c r="F13" s="153"/>
      <c r="G13" s="55"/>
      <c r="H13" s="56"/>
      <c r="I13" s="153"/>
      <c r="J13" s="55"/>
      <c r="K13" s="99"/>
    </row>
    <row r="14" spans="2:11" x14ac:dyDescent="0.3">
      <c r="B14" s="98" t="s">
        <v>148</v>
      </c>
      <c r="C14" s="153"/>
      <c r="D14" s="55"/>
      <c r="E14" s="56"/>
      <c r="F14" s="153"/>
      <c r="G14" s="55"/>
      <c r="H14" s="56"/>
      <c r="I14" s="153"/>
      <c r="J14" s="55"/>
      <c r="K14" s="99"/>
    </row>
    <row r="15" spans="2:11" x14ac:dyDescent="0.3">
      <c r="B15" s="98" t="s">
        <v>17</v>
      </c>
      <c r="C15" s="153"/>
      <c r="D15" s="55"/>
      <c r="E15" s="56"/>
      <c r="F15" s="153"/>
      <c r="G15" s="55"/>
      <c r="H15" s="56"/>
      <c r="I15" s="153"/>
      <c r="J15" s="55"/>
      <c r="K15" s="99"/>
    </row>
    <row r="16" spans="2:11" x14ac:dyDescent="0.3">
      <c r="B16" s="98" t="s">
        <v>18</v>
      </c>
      <c r="C16" s="153">
        <v>2.7199074074074074E-3</v>
      </c>
      <c r="D16" s="55">
        <v>0.11048425011753643</v>
      </c>
      <c r="E16" s="56">
        <v>3.9442766028868752E-2</v>
      </c>
      <c r="F16" s="153">
        <v>1.3888888888888889E-4</v>
      </c>
      <c r="G16" s="55">
        <v>1.751824817518248E-2</v>
      </c>
      <c r="H16" s="56">
        <v>1.0067114093959731E-2</v>
      </c>
      <c r="I16" s="153">
        <v>2.8587962962962963E-3</v>
      </c>
      <c r="J16" s="55">
        <v>8.7837837837837843E-2</v>
      </c>
      <c r="K16" s="99">
        <v>3.4545454545454546E-2</v>
      </c>
    </row>
    <row r="17" spans="2:14" x14ac:dyDescent="0.3">
      <c r="B17" s="98" t="s">
        <v>19</v>
      </c>
      <c r="C17" s="153"/>
      <c r="D17" s="55"/>
      <c r="E17" s="56"/>
      <c r="F17" s="153">
        <v>1.5046296296296297E-4</v>
      </c>
      <c r="G17" s="55">
        <v>1.8978102189781024E-2</v>
      </c>
      <c r="H17" s="56">
        <v>1.0906040268456377E-2</v>
      </c>
      <c r="I17" s="153">
        <v>1.5046296296296297E-4</v>
      </c>
      <c r="J17" s="55">
        <v>4.6230440967283074E-3</v>
      </c>
      <c r="K17" s="99">
        <v>1.8181818181818184E-3</v>
      </c>
    </row>
    <row r="18" spans="2:14" x14ac:dyDescent="0.3">
      <c r="B18" s="98" t="s">
        <v>20</v>
      </c>
      <c r="C18" s="153"/>
      <c r="D18" s="55"/>
      <c r="E18" s="56"/>
      <c r="F18" s="153"/>
      <c r="G18" s="55"/>
      <c r="H18" s="56"/>
      <c r="I18" s="153"/>
      <c r="J18" s="55"/>
      <c r="K18" s="99"/>
    </row>
    <row r="19" spans="2:14" x14ac:dyDescent="0.3">
      <c r="B19" s="98" t="s">
        <v>21</v>
      </c>
      <c r="C19" s="153"/>
      <c r="D19" s="55"/>
      <c r="E19" s="56"/>
      <c r="F19" s="153"/>
      <c r="G19" s="55"/>
      <c r="H19" s="56"/>
      <c r="I19" s="153"/>
      <c r="J19" s="55"/>
      <c r="K19" s="99"/>
    </row>
    <row r="20" spans="2:14" x14ac:dyDescent="0.3">
      <c r="B20" s="154" t="s">
        <v>102</v>
      </c>
      <c r="C20" s="153"/>
      <c r="D20" s="55"/>
      <c r="E20" s="56"/>
      <c r="F20" s="153"/>
      <c r="G20" s="55"/>
      <c r="H20" s="56"/>
      <c r="I20" s="153"/>
      <c r="J20" s="55"/>
      <c r="K20" s="99"/>
    </row>
    <row r="21" spans="2:14" x14ac:dyDescent="0.3">
      <c r="B21" s="155" t="s">
        <v>103</v>
      </c>
      <c r="C21" s="153">
        <v>1.5162037037037036E-3</v>
      </c>
      <c r="D21" s="55">
        <v>6.1589092618711795E-2</v>
      </c>
      <c r="E21" s="56">
        <v>2.1987244041624707E-2</v>
      </c>
      <c r="F21" s="153"/>
      <c r="G21" s="55"/>
      <c r="H21" s="56"/>
      <c r="I21" s="153">
        <v>1.5162037037037036E-3</v>
      </c>
      <c r="J21" s="55">
        <v>4.658605974395448E-2</v>
      </c>
      <c r="K21" s="99">
        <v>1.8321678321678324E-2</v>
      </c>
    </row>
    <row r="22" spans="2:14" x14ac:dyDescent="0.3">
      <c r="B22" s="98" t="s">
        <v>22</v>
      </c>
      <c r="C22" s="153"/>
      <c r="D22" s="55"/>
      <c r="E22" s="56"/>
      <c r="F22" s="153"/>
      <c r="G22" s="55"/>
      <c r="H22" s="56"/>
      <c r="I22" s="153"/>
      <c r="J22" s="55"/>
      <c r="K22" s="99"/>
    </row>
    <row r="23" spans="2:14" x14ac:dyDescent="0.3">
      <c r="B23" s="98" t="s">
        <v>23</v>
      </c>
      <c r="C23" s="153"/>
      <c r="D23" s="55"/>
      <c r="E23" s="56"/>
      <c r="F23" s="153">
        <v>4.5138888888888892E-4</v>
      </c>
      <c r="G23" s="55">
        <v>5.693430656934307E-2</v>
      </c>
      <c r="H23" s="56">
        <v>3.2718120805369129E-2</v>
      </c>
      <c r="I23" s="153">
        <v>4.5138888888888892E-4</v>
      </c>
      <c r="J23" s="55">
        <v>1.3869132290184924E-2</v>
      </c>
      <c r="K23" s="99">
        <v>5.4545454545454558E-3</v>
      </c>
    </row>
    <row r="24" spans="2:14" x14ac:dyDescent="0.3">
      <c r="B24" s="98" t="s">
        <v>24</v>
      </c>
      <c r="C24" s="153">
        <v>2.2916666666666667E-3</v>
      </c>
      <c r="D24" s="55">
        <v>9.3088857545839204E-2</v>
      </c>
      <c r="E24" s="56">
        <v>3.3232628398791542E-2</v>
      </c>
      <c r="F24" s="153">
        <v>2.3148148148148146E-4</v>
      </c>
      <c r="G24" s="55">
        <v>2.9197080291970798E-2</v>
      </c>
      <c r="H24" s="56">
        <v>1.6778523489932886E-2</v>
      </c>
      <c r="I24" s="153">
        <v>2.5231481481481481E-3</v>
      </c>
      <c r="J24" s="55">
        <v>7.7524893314367002E-2</v>
      </c>
      <c r="K24" s="99">
        <v>3.0489510489510492E-2</v>
      </c>
    </row>
    <row r="25" spans="2:14" x14ac:dyDescent="0.3">
      <c r="B25" s="102" t="s">
        <v>3</v>
      </c>
      <c r="C25" s="59">
        <v>2.4618055555555556E-2</v>
      </c>
      <c r="D25" s="60">
        <v>0.99999999999999978</v>
      </c>
      <c r="E25" s="61">
        <v>0.35699899295065463</v>
      </c>
      <c r="F25" s="59">
        <v>7.9282407407407409E-3</v>
      </c>
      <c r="G25" s="60">
        <v>0.99999999999999989</v>
      </c>
      <c r="H25" s="61">
        <v>0.57466442953020147</v>
      </c>
      <c r="I25" s="59">
        <v>3.2546296296296295E-2</v>
      </c>
      <c r="J25" s="60">
        <v>1.0000000000000002</v>
      </c>
      <c r="K25" s="134">
        <v>0.39328671328671322</v>
      </c>
    </row>
    <row r="26" spans="2:14" x14ac:dyDescent="0.3">
      <c r="B26" s="124"/>
      <c r="C26" s="125"/>
      <c r="D26" s="125"/>
      <c r="E26" s="125"/>
      <c r="F26" s="125"/>
      <c r="G26" s="125"/>
      <c r="H26" s="125"/>
      <c r="I26" s="125"/>
      <c r="J26" s="125"/>
      <c r="K26" s="126"/>
      <c r="L26" s="16"/>
      <c r="M26" s="16"/>
      <c r="N26" s="16"/>
    </row>
    <row r="27" spans="2:14" x14ac:dyDescent="0.3">
      <c r="B27" s="1" t="s">
        <v>25</v>
      </c>
      <c r="C27" s="9" t="s">
        <v>4</v>
      </c>
      <c r="D27" s="9" t="s">
        <v>5</v>
      </c>
      <c r="E27" s="9" t="s">
        <v>5</v>
      </c>
      <c r="F27" s="9" t="s">
        <v>4</v>
      </c>
      <c r="G27" s="9" t="s">
        <v>5</v>
      </c>
      <c r="H27" s="9" t="s">
        <v>5</v>
      </c>
      <c r="I27" s="9" t="s">
        <v>4</v>
      </c>
      <c r="J27" s="9" t="s">
        <v>5</v>
      </c>
      <c r="K27" s="136" t="s">
        <v>5</v>
      </c>
    </row>
    <row r="28" spans="2:14" x14ac:dyDescent="0.3">
      <c r="B28" s="98" t="s">
        <v>26</v>
      </c>
      <c r="C28" s="153">
        <v>3.3564814814814818E-4</v>
      </c>
      <c r="D28" s="55"/>
      <c r="E28" s="56">
        <v>4.8674051695199736E-3</v>
      </c>
      <c r="F28" s="153"/>
      <c r="G28" s="55"/>
      <c r="H28" s="56"/>
      <c r="I28" s="153">
        <v>3.3564814814814818E-4</v>
      </c>
      <c r="J28" s="55"/>
      <c r="K28" s="99">
        <v>4.0559440559440564E-3</v>
      </c>
    </row>
    <row r="29" spans="2:14" x14ac:dyDescent="0.3">
      <c r="B29" s="98" t="s">
        <v>27</v>
      </c>
      <c r="C29" s="153"/>
      <c r="D29" s="55"/>
      <c r="E29" s="56"/>
      <c r="F29" s="153"/>
      <c r="G29" s="55"/>
      <c r="H29" s="56"/>
      <c r="I29" s="153"/>
      <c r="J29" s="55"/>
      <c r="K29" s="99"/>
    </row>
    <row r="30" spans="2:14" x14ac:dyDescent="0.3">
      <c r="B30" s="98" t="s">
        <v>28</v>
      </c>
      <c r="C30" s="153">
        <v>4.1666666666666664E-4</v>
      </c>
      <c r="D30" s="55"/>
      <c r="E30" s="56">
        <v>6.0422960725075529E-3</v>
      </c>
      <c r="F30" s="153">
        <v>3.4722222222222224E-4</v>
      </c>
      <c r="G30" s="55"/>
      <c r="H30" s="56">
        <v>2.5167785234899331E-2</v>
      </c>
      <c r="I30" s="153">
        <v>7.6388888888888882E-4</v>
      </c>
      <c r="J30" s="55"/>
      <c r="K30" s="99">
        <v>9.2307692307692299E-3</v>
      </c>
    </row>
    <row r="31" spans="2:14" x14ac:dyDescent="0.3">
      <c r="B31" s="98" t="s">
        <v>29</v>
      </c>
      <c r="C31" s="153">
        <v>1.1898148148148144E-2</v>
      </c>
      <c r="D31" s="55"/>
      <c r="E31" s="56">
        <v>0.1725411211816045</v>
      </c>
      <c r="F31" s="153">
        <v>3.6921296296296298E-3</v>
      </c>
      <c r="G31" s="55"/>
      <c r="H31" s="56">
        <v>0.26761744966442957</v>
      </c>
      <c r="I31" s="153">
        <v>1.5590277777777774E-2</v>
      </c>
      <c r="J31" s="55"/>
      <c r="K31" s="99">
        <v>0.18839160839160837</v>
      </c>
    </row>
    <row r="32" spans="2:14" x14ac:dyDescent="0.3">
      <c r="B32" s="98" t="s">
        <v>30</v>
      </c>
      <c r="C32" s="153">
        <v>1.7372685185185185E-2</v>
      </c>
      <c r="D32" s="55"/>
      <c r="E32" s="56">
        <v>0.25193017791205102</v>
      </c>
      <c r="F32" s="153">
        <v>1.8287037037037037E-3</v>
      </c>
      <c r="G32" s="55"/>
      <c r="H32" s="56">
        <v>0.1325503355704698</v>
      </c>
      <c r="I32" s="153">
        <v>1.9201388888888889E-2</v>
      </c>
      <c r="J32" s="55"/>
      <c r="K32" s="99">
        <v>0.23202797202797204</v>
      </c>
    </row>
    <row r="33" spans="2:14" x14ac:dyDescent="0.3">
      <c r="B33" s="98" t="s">
        <v>31</v>
      </c>
      <c r="C33" s="153">
        <v>1.4317129629629628E-2</v>
      </c>
      <c r="D33" s="55"/>
      <c r="E33" s="56">
        <v>0.20762000671366229</v>
      </c>
      <c r="F33" s="153">
        <v>0</v>
      </c>
      <c r="G33" s="55"/>
      <c r="H33" s="56">
        <v>0</v>
      </c>
      <c r="I33" s="153">
        <v>1.4317129629629628E-2</v>
      </c>
      <c r="J33" s="55"/>
      <c r="K33" s="99">
        <v>0.17300699300699299</v>
      </c>
    </row>
    <row r="34" spans="2:14" x14ac:dyDescent="0.3">
      <c r="B34" s="102" t="s">
        <v>3</v>
      </c>
      <c r="C34" s="17">
        <v>4.434027777777777E-2</v>
      </c>
      <c r="D34" s="60"/>
      <c r="E34" s="60">
        <v>0.64300100704934537</v>
      </c>
      <c r="F34" s="17">
        <v>5.868055555555556E-3</v>
      </c>
      <c r="G34" s="60"/>
      <c r="H34" s="60">
        <v>0.4253355704697987</v>
      </c>
      <c r="I34" s="17">
        <v>5.0208333333333327E-2</v>
      </c>
      <c r="J34" s="60"/>
      <c r="K34" s="103">
        <v>0.60671328671328673</v>
      </c>
    </row>
    <row r="35" spans="2:14" x14ac:dyDescent="0.3">
      <c r="B35" s="127"/>
      <c r="C35" s="128"/>
      <c r="D35" s="128"/>
      <c r="E35" s="128"/>
      <c r="F35" s="128"/>
      <c r="G35" s="128"/>
      <c r="H35" s="128"/>
      <c r="I35" s="128"/>
      <c r="J35" s="128"/>
      <c r="K35" s="129"/>
      <c r="L35" s="138"/>
      <c r="M35" s="138"/>
      <c r="N35" s="138"/>
    </row>
    <row r="36" spans="2:14" x14ac:dyDescent="0.3">
      <c r="B36" s="102" t="s">
        <v>6</v>
      </c>
      <c r="C36" s="17">
        <v>6.895833333333333E-2</v>
      </c>
      <c r="D36" s="139"/>
      <c r="E36" s="60">
        <v>1</v>
      </c>
      <c r="F36" s="17">
        <v>1.3796296296296296E-2</v>
      </c>
      <c r="G36" s="139"/>
      <c r="H36" s="60">
        <v>1.0000000000000002</v>
      </c>
      <c r="I36" s="17">
        <v>8.2754629629629622E-2</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120" customWidth="1"/>
    <col min="2" max="2" width="42.44140625" style="120" customWidth="1"/>
    <col min="3" max="6" width="10.88671875" style="132" customWidth="1"/>
    <col min="7" max="7" width="10.88671875" style="120" customWidth="1"/>
    <col min="8" max="8" width="10.88671875" style="132" customWidth="1"/>
    <col min="9" max="11" width="10.88671875" style="120" customWidth="1"/>
    <col min="12" max="16384" width="8.88671875" style="120"/>
  </cols>
  <sheetData>
    <row r="2" spans="2:11" ht="15" thickBot="1" x14ac:dyDescent="0.35"/>
    <row r="3" spans="2:11" x14ac:dyDescent="0.3">
      <c r="B3" s="180" t="s">
        <v>158</v>
      </c>
      <c r="C3" s="181"/>
      <c r="D3" s="181"/>
      <c r="E3" s="181"/>
      <c r="F3" s="181"/>
      <c r="G3" s="181"/>
      <c r="H3" s="182"/>
      <c r="I3" s="181"/>
      <c r="J3" s="181"/>
      <c r="K3" s="182"/>
    </row>
    <row r="4" spans="2:11" x14ac:dyDescent="0.3">
      <c r="B4" s="183" t="s">
        <v>159</v>
      </c>
      <c r="C4" s="184"/>
      <c r="D4" s="184"/>
      <c r="E4" s="184"/>
      <c r="F4" s="184"/>
      <c r="G4" s="184"/>
      <c r="H4" s="185"/>
      <c r="I4" s="184"/>
      <c r="J4" s="184"/>
      <c r="K4" s="185"/>
    </row>
    <row r="5" spans="2:11" x14ac:dyDescent="0.3">
      <c r="B5" s="121"/>
      <c r="C5" s="186" t="s">
        <v>73</v>
      </c>
      <c r="D5" s="184"/>
      <c r="E5" s="187"/>
      <c r="F5" s="186" t="s">
        <v>74</v>
      </c>
      <c r="G5" s="184"/>
      <c r="H5" s="187"/>
      <c r="I5" s="184" t="s">
        <v>75</v>
      </c>
      <c r="J5" s="184"/>
      <c r="K5" s="185"/>
    </row>
    <row r="6" spans="2:11" x14ac:dyDescent="0.3">
      <c r="B6" s="1" t="s">
        <v>11</v>
      </c>
      <c r="C6" s="118" t="s">
        <v>4</v>
      </c>
      <c r="D6" s="9" t="s">
        <v>5</v>
      </c>
      <c r="E6" s="119" t="s">
        <v>5</v>
      </c>
      <c r="F6" s="118" t="s">
        <v>4</v>
      </c>
      <c r="G6" s="9" t="s">
        <v>5</v>
      </c>
      <c r="H6" s="119" t="s">
        <v>5</v>
      </c>
      <c r="I6" s="116" t="s">
        <v>4</v>
      </c>
      <c r="J6" s="9" t="s">
        <v>5</v>
      </c>
      <c r="K6" s="117" t="s">
        <v>5</v>
      </c>
    </row>
    <row r="7" spans="2:11" x14ac:dyDescent="0.3">
      <c r="B7" s="98" t="s">
        <v>12</v>
      </c>
      <c r="C7" s="153">
        <v>4.8842592592592583E-3</v>
      </c>
      <c r="D7" s="55">
        <v>0.55599472990777332</v>
      </c>
      <c r="E7" s="56">
        <v>0.10718821437642873</v>
      </c>
      <c r="F7" s="153"/>
      <c r="G7" s="55"/>
      <c r="H7" s="56"/>
      <c r="I7" s="153">
        <v>4.8842592592592583E-3</v>
      </c>
      <c r="J7" s="55">
        <v>0.55599472990777332</v>
      </c>
      <c r="K7" s="99">
        <v>0.10718821437642873</v>
      </c>
    </row>
    <row r="8" spans="2:11" x14ac:dyDescent="0.3">
      <c r="B8" s="98" t="s">
        <v>101</v>
      </c>
      <c r="C8" s="153"/>
      <c r="D8" s="55"/>
      <c r="E8" s="56"/>
      <c r="F8" s="153"/>
      <c r="G8" s="55"/>
      <c r="H8" s="56"/>
      <c r="I8" s="153"/>
      <c r="J8" s="55"/>
      <c r="K8" s="99"/>
    </row>
    <row r="9" spans="2:11" x14ac:dyDescent="0.3">
      <c r="B9" s="98" t="s">
        <v>13</v>
      </c>
      <c r="C9" s="153">
        <v>1.6550925925925926E-3</v>
      </c>
      <c r="D9" s="55">
        <v>0.18840579710144928</v>
      </c>
      <c r="E9" s="56">
        <v>3.632207264414529E-2</v>
      </c>
      <c r="F9" s="153"/>
      <c r="G9" s="55"/>
      <c r="H9" s="56"/>
      <c r="I9" s="153">
        <v>1.6550925925925926E-3</v>
      </c>
      <c r="J9" s="55">
        <v>0.18840579710144928</v>
      </c>
      <c r="K9" s="99">
        <v>3.632207264414529E-2</v>
      </c>
    </row>
    <row r="10" spans="2:11" x14ac:dyDescent="0.3">
      <c r="B10" s="98" t="s">
        <v>14</v>
      </c>
      <c r="C10" s="153"/>
      <c r="D10" s="55"/>
      <c r="E10" s="56"/>
      <c r="F10" s="153"/>
      <c r="G10" s="55"/>
      <c r="H10" s="56"/>
      <c r="I10" s="153"/>
      <c r="J10" s="55"/>
      <c r="K10" s="99"/>
    </row>
    <row r="11" spans="2:11" x14ac:dyDescent="0.3">
      <c r="B11" s="98" t="s">
        <v>15</v>
      </c>
      <c r="C11" s="153">
        <v>1.3541666666666667E-3</v>
      </c>
      <c r="D11" s="55">
        <v>0.15415019762845852</v>
      </c>
      <c r="E11" s="56">
        <v>2.9718059436118872E-2</v>
      </c>
      <c r="F11" s="153"/>
      <c r="G11" s="55"/>
      <c r="H11" s="56"/>
      <c r="I11" s="153">
        <v>1.3541666666666667E-3</v>
      </c>
      <c r="J11" s="55">
        <v>0.15415019762845852</v>
      </c>
      <c r="K11" s="99">
        <v>2.9718059436118872E-2</v>
      </c>
    </row>
    <row r="12" spans="2:11" x14ac:dyDescent="0.3">
      <c r="B12" s="98" t="s">
        <v>161</v>
      </c>
      <c r="C12" s="153"/>
      <c r="D12" s="55"/>
      <c r="E12" s="56"/>
      <c r="F12" s="153"/>
      <c r="G12" s="55"/>
      <c r="H12" s="56"/>
      <c r="I12" s="153"/>
      <c r="J12" s="55"/>
      <c r="K12" s="99"/>
    </row>
    <row r="13" spans="2:11" x14ac:dyDescent="0.3">
      <c r="B13" s="98" t="s">
        <v>16</v>
      </c>
      <c r="C13" s="153"/>
      <c r="D13" s="55"/>
      <c r="E13" s="56"/>
      <c r="F13" s="153"/>
      <c r="G13" s="55"/>
      <c r="H13" s="56"/>
      <c r="I13" s="153"/>
      <c r="J13" s="55"/>
      <c r="K13" s="99"/>
    </row>
    <row r="14" spans="2:11" x14ac:dyDescent="0.3">
      <c r="B14" s="98" t="s">
        <v>148</v>
      </c>
      <c r="C14" s="153"/>
      <c r="D14" s="55"/>
      <c r="E14" s="56"/>
      <c r="F14" s="153"/>
      <c r="G14" s="55"/>
      <c r="H14" s="56"/>
      <c r="I14" s="153"/>
      <c r="J14" s="55"/>
      <c r="K14" s="99"/>
    </row>
    <row r="15" spans="2:11" x14ac:dyDescent="0.3">
      <c r="B15" s="98" t="s">
        <v>17</v>
      </c>
      <c r="C15" s="153"/>
      <c r="D15" s="55"/>
      <c r="E15" s="56"/>
      <c r="F15" s="153"/>
      <c r="G15" s="55"/>
      <c r="H15" s="56"/>
      <c r="I15" s="153"/>
      <c r="J15" s="55"/>
      <c r="K15" s="99"/>
    </row>
    <row r="16" spans="2:11" x14ac:dyDescent="0.3">
      <c r="B16" s="98" t="s">
        <v>18</v>
      </c>
      <c r="C16" s="153">
        <v>3.4722222222222218E-4</v>
      </c>
      <c r="D16" s="55">
        <v>3.9525691699604744E-2</v>
      </c>
      <c r="E16" s="56">
        <v>7.6200152400304789E-3</v>
      </c>
      <c r="F16" s="153"/>
      <c r="G16" s="55"/>
      <c r="H16" s="56"/>
      <c r="I16" s="153">
        <v>3.4722222222222218E-4</v>
      </c>
      <c r="J16" s="55">
        <v>3.9525691699604744E-2</v>
      </c>
      <c r="K16" s="99">
        <v>7.6200152400304789E-3</v>
      </c>
    </row>
    <row r="17" spans="2:14" x14ac:dyDescent="0.3">
      <c r="B17" s="98" t="s">
        <v>19</v>
      </c>
      <c r="C17" s="153"/>
      <c r="D17" s="55"/>
      <c r="E17" s="56"/>
      <c r="F17" s="153"/>
      <c r="G17" s="55"/>
      <c r="H17" s="56"/>
      <c r="I17" s="153"/>
      <c r="J17" s="55"/>
      <c r="K17" s="99"/>
    </row>
    <row r="18" spans="2:14" x14ac:dyDescent="0.3">
      <c r="B18" s="98" t="s">
        <v>20</v>
      </c>
      <c r="C18" s="153"/>
      <c r="D18" s="55"/>
      <c r="E18" s="56"/>
      <c r="F18" s="153"/>
      <c r="G18" s="55"/>
      <c r="H18" s="56"/>
      <c r="I18" s="153"/>
      <c r="J18" s="55"/>
      <c r="K18" s="99"/>
    </row>
    <row r="19" spans="2:14" x14ac:dyDescent="0.3">
      <c r="B19" s="98" t="s">
        <v>21</v>
      </c>
      <c r="C19" s="153"/>
      <c r="D19" s="55"/>
      <c r="E19" s="56"/>
      <c r="F19" s="153"/>
      <c r="G19" s="55"/>
      <c r="H19" s="56"/>
      <c r="I19" s="153"/>
      <c r="J19" s="55"/>
      <c r="K19" s="99"/>
    </row>
    <row r="20" spans="2:14" x14ac:dyDescent="0.3">
      <c r="B20" s="154" t="s">
        <v>102</v>
      </c>
      <c r="C20" s="153"/>
      <c r="D20" s="55"/>
      <c r="E20" s="56"/>
      <c r="F20" s="153"/>
      <c r="G20" s="55"/>
      <c r="H20" s="56"/>
      <c r="I20" s="153"/>
      <c r="J20" s="55"/>
      <c r="K20" s="99"/>
    </row>
    <row r="21" spans="2:14" x14ac:dyDescent="0.3">
      <c r="B21" s="155" t="s">
        <v>103</v>
      </c>
      <c r="C21" s="153">
        <v>1.273148148148148E-4</v>
      </c>
      <c r="D21" s="55">
        <v>1.4492753623188406E-2</v>
      </c>
      <c r="E21" s="56">
        <v>2.7940055880111758E-3</v>
      </c>
      <c r="F21" s="153"/>
      <c r="G21" s="55"/>
      <c r="H21" s="56"/>
      <c r="I21" s="153">
        <v>1.273148148148148E-4</v>
      </c>
      <c r="J21" s="55">
        <v>1.4492753623188406E-2</v>
      </c>
      <c r="K21" s="99">
        <v>2.7940055880111758E-3</v>
      </c>
    </row>
    <row r="22" spans="2:14" x14ac:dyDescent="0.3">
      <c r="B22" s="98" t="s">
        <v>22</v>
      </c>
      <c r="C22" s="153"/>
      <c r="D22" s="55"/>
      <c r="E22" s="56"/>
      <c r="F22" s="153"/>
      <c r="G22" s="55"/>
      <c r="H22" s="56"/>
      <c r="I22" s="153"/>
      <c r="J22" s="55"/>
      <c r="K22" s="99"/>
    </row>
    <row r="23" spans="2:14" x14ac:dyDescent="0.3">
      <c r="B23" s="98" t="s">
        <v>23</v>
      </c>
      <c r="C23" s="153"/>
      <c r="D23" s="55"/>
      <c r="E23" s="56"/>
      <c r="F23" s="153"/>
      <c r="G23" s="55"/>
      <c r="H23" s="56"/>
      <c r="I23" s="153"/>
      <c r="J23" s="55"/>
      <c r="K23" s="99"/>
    </row>
    <row r="24" spans="2:14" x14ac:dyDescent="0.3">
      <c r="B24" s="98" t="s">
        <v>24</v>
      </c>
      <c r="C24" s="153">
        <v>4.1666666666666669E-4</v>
      </c>
      <c r="D24" s="55">
        <v>4.7430830039525695E-2</v>
      </c>
      <c r="E24" s="56">
        <v>9.1440182880365758E-3</v>
      </c>
      <c r="F24" s="153"/>
      <c r="G24" s="55"/>
      <c r="H24" s="56"/>
      <c r="I24" s="153">
        <v>4.1666666666666669E-4</v>
      </c>
      <c r="J24" s="55">
        <v>4.7430830039525695E-2</v>
      </c>
      <c r="K24" s="99">
        <v>9.1440182880365758E-3</v>
      </c>
    </row>
    <row r="25" spans="2:14" x14ac:dyDescent="0.3">
      <c r="B25" s="102" t="s">
        <v>3</v>
      </c>
      <c r="C25" s="59">
        <v>8.7847222222222215E-3</v>
      </c>
      <c r="D25" s="60">
        <v>1</v>
      </c>
      <c r="E25" s="61">
        <v>0.19278638557277111</v>
      </c>
      <c r="F25" s="59"/>
      <c r="G25" s="60"/>
      <c r="H25" s="61"/>
      <c r="I25" s="59">
        <v>8.7847222222222215E-3</v>
      </c>
      <c r="J25" s="60">
        <v>1</v>
      </c>
      <c r="K25" s="134">
        <v>0.19278638557277111</v>
      </c>
    </row>
    <row r="26" spans="2:14" x14ac:dyDescent="0.3">
      <c r="B26" s="124"/>
      <c r="C26" s="125"/>
      <c r="D26" s="125"/>
      <c r="E26" s="125"/>
      <c r="F26" s="125"/>
      <c r="G26" s="125"/>
      <c r="H26" s="125"/>
      <c r="I26" s="125"/>
      <c r="J26" s="125"/>
      <c r="K26" s="126"/>
      <c r="L26" s="16"/>
      <c r="M26" s="16"/>
      <c r="N26" s="16"/>
    </row>
    <row r="27" spans="2:14" x14ac:dyDescent="0.3">
      <c r="B27" s="1" t="s">
        <v>25</v>
      </c>
      <c r="C27" s="9" t="s">
        <v>4</v>
      </c>
      <c r="D27" s="9" t="s">
        <v>5</v>
      </c>
      <c r="E27" s="9" t="s">
        <v>5</v>
      </c>
      <c r="F27" s="9" t="s">
        <v>4</v>
      </c>
      <c r="G27" s="9" t="s">
        <v>5</v>
      </c>
      <c r="H27" s="9" t="s">
        <v>5</v>
      </c>
      <c r="I27" s="9" t="s">
        <v>4</v>
      </c>
      <c r="J27" s="9" t="s">
        <v>5</v>
      </c>
      <c r="K27" s="136" t="s">
        <v>5</v>
      </c>
    </row>
    <row r="28" spans="2:14" x14ac:dyDescent="0.3">
      <c r="B28" s="142" t="s">
        <v>26</v>
      </c>
      <c r="C28" s="153">
        <v>3.9583333333333337E-3</v>
      </c>
      <c r="D28" s="55"/>
      <c r="E28" s="56">
        <v>8.6868173736347476E-2</v>
      </c>
      <c r="F28" s="153"/>
      <c r="G28" s="55"/>
      <c r="H28" s="56"/>
      <c r="I28" s="153">
        <v>3.9583333333333337E-3</v>
      </c>
      <c r="J28" s="55"/>
      <c r="K28" s="99">
        <v>8.6868173736347476E-2</v>
      </c>
    </row>
    <row r="29" spans="2:14" x14ac:dyDescent="0.3">
      <c r="B29" s="142" t="s">
        <v>27</v>
      </c>
      <c r="C29" s="153"/>
      <c r="D29" s="55"/>
      <c r="E29" s="56"/>
      <c r="F29" s="153"/>
      <c r="G29" s="55"/>
      <c r="H29" s="56"/>
      <c r="I29" s="153"/>
      <c r="J29" s="55"/>
      <c r="K29" s="99"/>
    </row>
    <row r="30" spans="2:14" x14ac:dyDescent="0.3">
      <c r="B30" s="142" t="s">
        <v>28</v>
      </c>
      <c r="C30" s="153">
        <v>2.6620370370370372E-4</v>
      </c>
      <c r="D30" s="55"/>
      <c r="E30" s="56">
        <v>5.8420116840233686E-3</v>
      </c>
      <c r="F30" s="153"/>
      <c r="G30" s="55"/>
      <c r="H30" s="56"/>
      <c r="I30" s="153">
        <v>2.6620370370370372E-4</v>
      </c>
      <c r="J30" s="55"/>
      <c r="K30" s="99">
        <v>5.8420116840233686E-3</v>
      </c>
    </row>
    <row r="31" spans="2:14" x14ac:dyDescent="0.3">
      <c r="B31" s="142" t="s">
        <v>29</v>
      </c>
      <c r="C31" s="153">
        <v>9.5949074074074044E-3</v>
      </c>
      <c r="D31" s="55"/>
      <c r="E31" s="56">
        <v>0.21056642113284219</v>
      </c>
      <c r="F31" s="153"/>
      <c r="G31" s="55"/>
      <c r="H31" s="56"/>
      <c r="I31" s="153">
        <v>9.5949074074074044E-3</v>
      </c>
      <c r="J31" s="55"/>
      <c r="K31" s="99">
        <v>0.21056642113284219</v>
      </c>
    </row>
    <row r="32" spans="2:14" x14ac:dyDescent="0.3">
      <c r="B32" s="142" t="s">
        <v>30</v>
      </c>
      <c r="C32" s="153">
        <v>1.464120370370371E-2</v>
      </c>
      <c r="D32" s="55"/>
      <c r="E32" s="56">
        <v>0.32131064262128539</v>
      </c>
      <c r="F32" s="153"/>
      <c r="G32" s="55"/>
      <c r="H32" s="56"/>
      <c r="I32" s="153">
        <v>1.464120370370371E-2</v>
      </c>
      <c r="J32" s="55"/>
      <c r="K32" s="99">
        <v>0.32131064262128539</v>
      </c>
    </row>
    <row r="33" spans="2:14" x14ac:dyDescent="0.3">
      <c r="B33" s="142" t="s">
        <v>31</v>
      </c>
      <c r="C33" s="153">
        <v>8.3217592592592562E-3</v>
      </c>
      <c r="D33" s="55"/>
      <c r="E33" s="56">
        <v>0.18262636525273043</v>
      </c>
      <c r="F33" s="153"/>
      <c r="G33" s="55"/>
      <c r="H33" s="56"/>
      <c r="I33" s="153">
        <v>8.3217592592592562E-3</v>
      </c>
      <c r="J33" s="55"/>
      <c r="K33" s="99">
        <v>0.18262636525273043</v>
      </c>
    </row>
    <row r="34" spans="2:14" x14ac:dyDescent="0.3">
      <c r="B34" s="143" t="s">
        <v>3</v>
      </c>
      <c r="C34" s="17">
        <v>3.6782407407407409E-2</v>
      </c>
      <c r="D34" s="60"/>
      <c r="E34" s="60">
        <v>0.80721361442722883</v>
      </c>
      <c r="F34" s="17"/>
      <c r="G34" s="60"/>
      <c r="H34" s="60"/>
      <c r="I34" s="17">
        <v>3.6782407407407409E-2</v>
      </c>
      <c r="J34" s="60"/>
      <c r="K34" s="103">
        <v>0.80721361442722883</v>
      </c>
    </row>
    <row r="35" spans="2:14" x14ac:dyDescent="0.3">
      <c r="B35" s="127"/>
      <c r="C35" s="128"/>
      <c r="D35" s="128"/>
      <c r="E35" s="128"/>
      <c r="F35" s="128"/>
      <c r="G35" s="128"/>
      <c r="H35" s="128"/>
      <c r="I35" s="128"/>
      <c r="J35" s="128"/>
      <c r="K35" s="129"/>
      <c r="L35" s="138"/>
      <c r="M35" s="138"/>
      <c r="N35" s="138"/>
    </row>
    <row r="36" spans="2:14" x14ac:dyDescent="0.3">
      <c r="B36" s="102" t="s">
        <v>6</v>
      </c>
      <c r="C36" s="17">
        <v>4.5567129629629631E-2</v>
      </c>
      <c r="D36" s="139"/>
      <c r="E36" s="60">
        <v>1</v>
      </c>
      <c r="F36" s="17"/>
      <c r="G36" s="139"/>
      <c r="H36" s="60"/>
      <c r="I36" s="17">
        <v>4.5567129629629631E-2</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topLeftCell="A16"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4" width="8.33203125" style="2" customWidth="1"/>
    <col min="15" max="16384" width="8.88671875" style="2"/>
  </cols>
  <sheetData>
    <row r="2" spans="2:14" ht="15" thickBot="1" x14ac:dyDescent="0.35"/>
    <row r="3" spans="2:14" x14ac:dyDescent="0.3">
      <c r="B3" s="191" t="s">
        <v>7</v>
      </c>
      <c r="C3" s="192"/>
      <c r="D3" s="192"/>
      <c r="E3" s="192"/>
      <c r="F3" s="192"/>
      <c r="G3" s="192"/>
      <c r="H3" s="193"/>
      <c r="I3" s="192"/>
      <c r="J3" s="192"/>
      <c r="K3" s="192"/>
      <c r="L3" s="192"/>
      <c r="M3" s="192"/>
      <c r="N3" s="193"/>
    </row>
    <row r="4" spans="2:14" x14ac:dyDescent="0.3">
      <c r="B4" s="206" t="s">
        <v>159</v>
      </c>
      <c r="C4" s="198"/>
      <c r="D4" s="198"/>
      <c r="E4" s="198"/>
      <c r="F4" s="198"/>
      <c r="G4" s="198"/>
      <c r="H4" s="200"/>
      <c r="I4" s="198"/>
      <c r="J4" s="198"/>
      <c r="K4" s="198"/>
      <c r="L4" s="198"/>
      <c r="M4" s="198"/>
      <c r="N4" s="200"/>
    </row>
    <row r="5" spans="2:14" x14ac:dyDescent="0.3">
      <c r="B5" s="3"/>
      <c r="C5" s="207" t="s">
        <v>8</v>
      </c>
      <c r="D5" s="208"/>
      <c r="E5" s="209"/>
      <c r="F5" s="197" t="s">
        <v>9</v>
      </c>
      <c r="G5" s="198"/>
      <c r="H5" s="199"/>
      <c r="I5" s="198" t="s">
        <v>10</v>
      </c>
      <c r="J5" s="198"/>
      <c r="K5" s="199"/>
      <c r="L5" s="197" t="s">
        <v>3</v>
      </c>
      <c r="M5" s="198"/>
      <c r="N5" s="200"/>
    </row>
    <row r="6" spans="2:14" x14ac:dyDescent="0.3">
      <c r="B6" s="1" t="s">
        <v>11</v>
      </c>
      <c r="C6" s="20" t="s">
        <v>4</v>
      </c>
      <c r="D6" s="4" t="s">
        <v>5</v>
      </c>
      <c r="E6" s="21" t="s">
        <v>5</v>
      </c>
      <c r="F6" s="20" t="s">
        <v>4</v>
      </c>
      <c r="G6" s="4" t="s">
        <v>5</v>
      </c>
      <c r="H6" s="21" t="s">
        <v>5</v>
      </c>
      <c r="I6" s="18" t="s">
        <v>4</v>
      </c>
      <c r="J6" s="4" t="s">
        <v>5</v>
      </c>
      <c r="K6" s="21" t="s">
        <v>5</v>
      </c>
      <c r="L6" s="20" t="s">
        <v>4</v>
      </c>
      <c r="M6" s="4" t="s">
        <v>5</v>
      </c>
      <c r="N6" s="19" t="s">
        <v>5</v>
      </c>
    </row>
    <row r="7" spans="2:14" x14ac:dyDescent="0.3">
      <c r="B7" s="25" t="s">
        <v>12</v>
      </c>
      <c r="C7" s="22"/>
      <c r="D7" s="26"/>
      <c r="E7" s="26"/>
      <c r="F7" s="22"/>
      <c r="G7" s="26"/>
      <c r="H7" s="26"/>
      <c r="I7" s="22">
        <v>3.0092592592592595E-4</v>
      </c>
      <c r="J7" s="26">
        <v>4.9523809523809532E-2</v>
      </c>
      <c r="K7" s="26">
        <v>2.5870646766169157E-2</v>
      </c>
      <c r="L7" s="27">
        <v>3.0092592592592595E-4</v>
      </c>
      <c r="M7" s="26">
        <v>4.9523809523809532E-2</v>
      </c>
      <c r="N7" s="28">
        <v>2.5870646766169157E-2</v>
      </c>
    </row>
    <row r="8" spans="2:14" x14ac:dyDescent="0.3">
      <c r="B8" s="25" t="s">
        <v>101</v>
      </c>
      <c r="C8" s="22"/>
      <c r="D8" s="26"/>
      <c r="E8" s="26"/>
      <c r="F8" s="22"/>
      <c r="G8" s="26"/>
      <c r="H8" s="26"/>
      <c r="I8" s="22"/>
      <c r="J8" s="26"/>
      <c r="K8" s="26"/>
      <c r="L8" s="27"/>
      <c r="M8" s="26"/>
      <c r="N8" s="28"/>
    </row>
    <row r="9" spans="2:14" x14ac:dyDescent="0.3">
      <c r="B9" s="25" t="s">
        <v>13</v>
      </c>
      <c r="C9" s="22"/>
      <c r="D9" s="26"/>
      <c r="E9" s="26"/>
      <c r="F9" s="22"/>
      <c r="G9" s="26"/>
      <c r="H9" s="26"/>
      <c r="I9" s="22"/>
      <c r="J9" s="26"/>
      <c r="K9" s="26"/>
      <c r="L9" s="27"/>
      <c r="M9" s="26"/>
      <c r="N9" s="28"/>
    </row>
    <row r="10" spans="2:14" x14ac:dyDescent="0.3">
      <c r="B10" s="25" t="s">
        <v>14</v>
      </c>
      <c r="C10" s="22"/>
      <c r="D10" s="26"/>
      <c r="E10" s="26"/>
      <c r="F10" s="22"/>
      <c r="G10" s="26"/>
      <c r="H10" s="26"/>
      <c r="I10" s="22"/>
      <c r="J10" s="26"/>
      <c r="K10" s="26"/>
      <c r="L10" s="27"/>
      <c r="M10" s="26"/>
      <c r="N10" s="28"/>
    </row>
    <row r="11" spans="2:14" x14ac:dyDescent="0.3">
      <c r="B11" s="25" t="s">
        <v>15</v>
      </c>
      <c r="C11" s="22"/>
      <c r="D11" s="26"/>
      <c r="E11" s="26"/>
      <c r="F11" s="22"/>
      <c r="G11" s="26"/>
      <c r="H11" s="26"/>
      <c r="I11" s="22"/>
      <c r="J11" s="26"/>
      <c r="K11" s="26"/>
      <c r="L11" s="27"/>
      <c r="M11" s="26"/>
      <c r="N11" s="28"/>
    </row>
    <row r="12" spans="2:14" x14ac:dyDescent="0.3">
      <c r="B12" s="98" t="s">
        <v>161</v>
      </c>
      <c r="C12" s="22"/>
      <c r="D12" s="26"/>
      <c r="E12" s="26"/>
      <c r="F12" s="22"/>
      <c r="G12" s="26"/>
      <c r="H12" s="26"/>
      <c r="I12" s="22"/>
      <c r="J12" s="26"/>
      <c r="K12" s="26"/>
      <c r="L12" s="27"/>
      <c r="M12" s="26"/>
      <c r="N12" s="28"/>
    </row>
    <row r="13" spans="2:14" x14ac:dyDescent="0.3">
      <c r="B13" s="25" t="s">
        <v>16</v>
      </c>
      <c r="C13" s="22"/>
      <c r="D13" s="26"/>
      <c r="E13" s="26"/>
      <c r="F13" s="22"/>
      <c r="G13" s="26"/>
      <c r="H13" s="26"/>
      <c r="I13" s="22">
        <v>5.7754629629629623E-3</v>
      </c>
      <c r="J13" s="26">
        <v>0.95047619047619047</v>
      </c>
      <c r="K13" s="26">
        <v>0.49651741293532331</v>
      </c>
      <c r="L13" s="27">
        <v>5.7754629629629623E-3</v>
      </c>
      <c r="M13" s="26">
        <v>0.95047619047619047</v>
      </c>
      <c r="N13" s="28">
        <v>0.49651741293532331</v>
      </c>
    </row>
    <row r="14" spans="2:14" x14ac:dyDescent="0.3">
      <c r="B14" s="98" t="s">
        <v>148</v>
      </c>
      <c r="C14" s="22"/>
      <c r="D14" s="26"/>
      <c r="E14" s="26"/>
      <c r="F14" s="22"/>
      <c r="G14" s="26"/>
      <c r="H14" s="26"/>
      <c r="I14" s="22"/>
      <c r="J14" s="26"/>
      <c r="K14" s="26"/>
      <c r="L14" s="27"/>
      <c r="M14" s="26"/>
      <c r="N14" s="28"/>
    </row>
    <row r="15" spans="2:14" x14ac:dyDescent="0.3">
      <c r="B15" s="25" t="s">
        <v>17</v>
      </c>
      <c r="C15" s="22"/>
      <c r="D15" s="26"/>
      <c r="E15" s="26"/>
      <c r="F15" s="22"/>
      <c r="G15" s="26"/>
      <c r="H15" s="26"/>
      <c r="I15" s="22"/>
      <c r="J15" s="26"/>
      <c r="K15" s="26"/>
      <c r="L15" s="27"/>
      <c r="M15" s="26"/>
      <c r="N15" s="28"/>
    </row>
    <row r="16" spans="2:14" x14ac:dyDescent="0.3">
      <c r="B16" s="25" t="s">
        <v>18</v>
      </c>
      <c r="C16" s="22"/>
      <c r="D16" s="26"/>
      <c r="E16" s="26"/>
      <c r="F16" s="22"/>
      <c r="G16" s="26"/>
      <c r="H16" s="26"/>
      <c r="I16" s="22"/>
      <c r="J16" s="26"/>
      <c r="K16" s="26"/>
      <c r="L16" s="27"/>
      <c r="M16" s="26"/>
      <c r="N16" s="28"/>
    </row>
    <row r="17" spans="2:14" x14ac:dyDescent="0.3">
      <c r="B17" s="25" t="s">
        <v>19</v>
      </c>
      <c r="C17" s="22"/>
      <c r="D17" s="26"/>
      <c r="E17" s="26"/>
      <c r="F17" s="22"/>
      <c r="G17" s="26"/>
      <c r="H17" s="26"/>
      <c r="I17" s="22"/>
      <c r="J17" s="26"/>
      <c r="K17" s="26"/>
      <c r="L17" s="27"/>
      <c r="M17" s="26"/>
      <c r="N17" s="28"/>
    </row>
    <row r="18" spans="2:14" x14ac:dyDescent="0.3">
      <c r="B18" s="25" t="s">
        <v>20</v>
      </c>
      <c r="C18" s="22"/>
      <c r="D18" s="26"/>
      <c r="E18" s="26"/>
      <c r="F18" s="22"/>
      <c r="G18" s="26"/>
      <c r="H18" s="26"/>
      <c r="I18" s="22"/>
      <c r="J18" s="26"/>
      <c r="K18" s="26"/>
      <c r="L18" s="27"/>
      <c r="M18" s="26"/>
      <c r="N18" s="28"/>
    </row>
    <row r="19" spans="2:14" x14ac:dyDescent="0.3">
      <c r="B19" s="25" t="s">
        <v>21</v>
      </c>
      <c r="C19" s="22"/>
      <c r="D19" s="26"/>
      <c r="E19" s="26"/>
      <c r="F19" s="22"/>
      <c r="G19" s="26"/>
      <c r="H19" s="26"/>
      <c r="I19" s="22"/>
      <c r="J19" s="26"/>
      <c r="K19" s="26"/>
      <c r="L19" s="27"/>
      <c r="M19" s="26"/>
      <c r="N19" s="28"/>
    </row>
    <row r="20" spans="2:14" x14ac:dyDescent="0.3">
      <c r="B20" s="23" t="s">
        <v>102</v>
      </c>
      <c r="C20" s="22"/>
      <c r="D20" s="26"/>
      <c r="E20" s="26"/>
      <c r="F20" s="22"/>
      <c r="G20" s="26"/>
      <c r="H20" s="26"/>
      <c r="I20" s="22"/>
      <c r="J20" s="26"/>
      <c r="K20" s="26"/>
      <c r="L20" s="27"/>
      <c r="M20" s="26"/>
      <c r="N20" s="28"/>
    </row>
    <row r="21" spans="2:14" x14ac:dyDescent="0.3">
      <c r="B21" s="24" t="s">
        <v>103</v>
      </c>
      <c r="C21" s="22"/>
      <c r="D21" s="26"/>
      <c r="E21" s="26"/>
      <c r="F21" s="22"/>
      <c r="G21" s="26"/>
      <c r="H21" s="26"/>
      <c r="I21" s="22"/>
      <c r="J21" s="26"/>
      <c r="K21" s="26"/>
      <c r="L21" s="27"/>
      <c r="M21" s="26"/>
      <c r="N21" s="28"/>
    </row>
    <row r="22" spans="2:14" x14ac:dyDescent="0.3">
      <c r="B22" s="25" t="s">
        <v>22</v>
      </c>
      <c r="C22" s="22"/>
      <c r="D22" s="26"/>
      <c r="E22" s="26"/>
      <c r="F22" s="22"/>
      <c r="G22" s="26"/>
      <c r="H22" s="26"/>
      <c r="I22" s="22"/>
      <c r="J22" s="26"/>
      <c r="K22" s="26"/>
      <c r="L22" s="27"/>
      <c r="M22" s="26"/>
      <c r="N22" s="28"/>
    </row>
    <row r="23" spans="2:14" x14ac:dyDescent="0.3">
      <c r="B23" s="25" t="s">
        <v>23</v>
      </c>
      <c r="C23" s="22"/>
      <c r="D23" s="26"/>
      <c r="E23" s="26"/>
      <c r="F23" s="22"/>
      <c r="G23" s="26"/>
      <c r="H23" s="26"/>
      <c r="I23" s="22"/>
      <c r="J23" s="26"/>
      <c r="K23" s="26"/>
      <c r="L23" s="27"/>
      <c r="M23" s="26"/>
      <c r="N23" s="28"/>
    </row>
    <row r="24" spans="2:14" x14ac:dyDescent="0.3">
      <c r="B24" s="25" t="s">
        <v>24</v>
      </c>
      <c r="C24" s="22"/>
      <c r="D24" s="26"/>
      <c r="E24" s="26"/>
      <c r="F24" s="22"/>
      <c r="G24" s="26"/>
      <c r="H24" s="26"/>
      <c r="I24" s="22"/>
      <c r="J24" s="26"/>
      <c r="K24" s="26"/>
      <c r="L24" s="27"/>
      <c r="M24" s="26"/>
      <c r="N24" s="28"/>
    </row>
    <row r="25" spans="2:14" s="5" customFormat="1" x14ac:dyDescent="0.3">
      <c r="B25" s="29" t="s">
        <v>3</v>
      </c>
      <c r="C25" s="30"/>
      <c r="D25" s="31"/>
      <c r="E25" s="32"/>
      <c r="F25" s="30"/>
      <c r="G25" s="31"/>
      <c r="H25" s="32"/>
      <c r="I25" s="30">
        <v>6.0763888888888881E-3</v>
      </c>
      <c r="J25" s="31">
        <v>1</v>
      </c>
      <c r="K25" s="32">
        <v>0.52238805970149249</v>
      </c>
      <c r="L25" s="30">
        <v>6.0763888888888881E-3</v>
      </c>
      <c r="M25" s="31">
        <v>1</v>
      </c>
      <c r="N25" s="33">
        <v>0.52238805970149249</v>
      </c>
    </row>
    <row r="26" spans="2:14" x14ac:dyDescent="0.3">
      <c r="B26" s="6"/>
      <c r="C26" s="7"/>
      <c r="D26" s="7"/>
      <c r="E26" s="7"/>
      <c r="F26" s="7"/>
      <c r="G26" s="7"/>
      <c r="H26" s="7"/>
      <c r="I26" s="7"/>
      <c r="J26" s="7"/>
      <c r="K26" s="7"/>
      <c r="L26" s="7"/>
      <c r="M26" s="7"/>
      <c r="N26" s="8"/>
    </row>
    <row r="27" spans="2:14" s="10" customFormat="1" x14ac:dyDescent="0.3">
      <c r="B27" s="1" t="s">
        <v>25</v>
      </c>
      <c r="C27" s="4" t="s">
        <v>4</v>
      </c>
      <c r="D27" s="4" t="s">
        <v>5</v>
      </c>
      <c r="E27" s="4" t="s">
        <v>5</v>
      </c>
      <c r="F27" s="9" t="s">
        <v>4</v>
      </c>
      <c r="G27" s="21" t="s">
        <v>5</v>
      </c>
      <c r="H27" s="21" t="s">
        <v>5</v>
      </c>
      <c r="I27" s="18" t="s">
        <v>4</v>
      </c>
      <c r="J27" s="4" t="s">
        <v>5</v>
      </c>
      <c r="K27" s="21" t="s">
        <v>5</v>
      </c>
      <c r="L27" s="20" t="s">
        <v>4</v>
      </c>
      <c r="M27" s="4" t="s">
        <v>5</v>
      </c>
      <c r="N27" s="19" t="s">
        <v>5</v>
      </c>
    </row>
    <row r="28" spans="2:14" x14ac:dyDescent="0.3">
      <c r="B28" s="25" t="s">
        <v>26</v>
      </c>
      <c r="C28" s="22"/>
      <c r="D28" s="27"/>
      <c r="E28" s="26"/>
      <c r="F28" s="22"/>
      <c r="G28" s="27"/>
      <c r="H28" s="26"/>
      <c r="I28" s="22"/>
      <c r="J28" s="27"/>
      <c r="K28" s="26"/>
      <c r="L28" s="27"/>
      <c r="M28" s="26"/>
      <c r="N28" s="28"/>
    </row>
    <row r="29" spans="2:14" x14ac:dyDescent="0.3">
      <c r="B29" s="25" t="s">
        <v>27</v>
      </c>
      <c r="C29" s="22"/>
      <c r="D29" s="27"/>
      <c r="E29" s="26"/>
      <c r="F29" s="22"/>
      <c r="G29" s="27"/>
      <c r="H29" s="26"/>
      <c r="I29" s="22"/>
      <c r="J29" s="27"/>
      <c r="K29" s="26"/>
      <c r="L29" s="27"/>
      <c r="M29" s="26"/>
      <c r="N29" s="28"/>
    </row>
    <row r="30" spans="2:14" x14ac:dyDescent="0.3">
      <c r="B30" s="25" t="s">
        <v>28</v>
      </c>
      <c r="C30" s="22"/>
      <c r="D30" s="27"/>
      <c r="E30" s="26"/>
      <c r="F30" s="22"/>
      <c r="G30" s="27"/>
      <c r="H30" s="26"/>
      <c r="I30" s="22"/>
      <c r="J30" s="27"/>
      <c r="K30" s="26"/>
      <c r="L30" s="27"/>
      <c r="M30" s="26"/>
      <c r="N30" s="28"/>
    </row>
    <row r="31" spans="2:14" x14ac:dyDescent="0.3">
      <c r="B31" s="25" t="s">
        <v>29</v>
      </c>
      <c r="C31" s="22"/>
      <c r="D31" s="27"/>
      <c r="E31" s="26"/>
      <c r="F31" s="22"/>
      <c r="G31" s="27"/>
      <c r="H31" s="26"/>
      <c r="I31" s="22"/>
      <c r="J31" s="27"/>
      <c r="K31" s="26"/>
      <c r="L31" s="27"/>
      <c r="M31" s="26"/>
      <c r="N31" s="28"/>
    </row>
    <row r="32" spans="2:14" x14ac:dyDescent="0.3">
      <c r="B32" s="25" t="s">
        <v>30</v>
      </c>
      <c r="C32" s="22"/>
      <c r="D32" s="27"/>
      <c r="E32" s="26"/>
      <c r="F32" s="22"/>
      <c r="G32" s="27"/>
      <c r="H32" s="26"/>
      <c r="I32" s="22">
        <v>5.5555555555555558E-3</v>
      </c>
      <c r="J32" s="27"/>
      <c r="K32" s="26">
        <v>0.47761194029850745</v>
      </c>
      <c r="L32" s="27">
        <v>5.5555555555555558E-3</v>
      </c>
      <c r="M32" s="26"/>
      <c r="N32" s="28">
        <v>0.47761194029850745</v>
      </c>
    </row>
    <row r="33" spans="2:14" x14ac:dyDescent="0.3">
      <c r="B33" s="25" t="s">
        <v>31</v>
      </c>
      <c r="C33" s="22"/>
      <c r="D33" s="27"/>
      <c r="E33" s="26"/>
      <c r="F33" s="22"/>
      <c r="G33" s="27"/>
      <c r="H33" s="26"/>
      <c r="I33" s="22"/>
      <c r="J33" s="27"/>
      <c r="K33" s="26"/>
      <c r="L33" s="27"/>
      <c r="M33" s="26"/>
      <c r="N33" s="28"/>
    </row>
    <row r="34" spans="2:14" s="5" customFormat="1" x14ac:dyDescent="0.3">
      <c r="B34" s="29" t="s">
        <v>3</v>
      </c>
      <c r="C34" s="34"/>
      <c r="D34" s="34"/>
      <c r="E34" s="31"/>
      <c r="F34" s="34"/>
      <c r="G34" s="34"/>
      <c r="H34" s="31"/>
      <c r="I34" s="34">
        <v>5.5555555555555558E-3</v>
      </c>
      <c r="J34" s="34"/>
      <c r="K34" s="31">
        <v>0.47761194029850745</v>
      </c>
      <c r="L34" s="34">
        <v>5.5555555555555558E-3</v>
      </c>
      <c r="M34" s="34"/>
      <c r="N34" s="35">
        <v>0.47761194029850745</v>
      </c>
    </row>
    <row r="35" spans="2:14" x14ac:dyDescent="0.3">
      <c r="B35" s="6"/>
      <c r="C35" s="7"/>
      <c r="D35" s="7"/>
      <c r="E35" s="7"/>
      <c r="F35" s="7"/>
      <c r="G35" s="7"/>
      <c r="H35" s="7"/>
      <c r="I35" s="7"/>
      <c r="J35" s="7"/>
      <c r="K35" s="7"/>
      <c r="L35" s="7"/>
      <c r="M35" s="7"/>
      <c r="N35" s="8"/>
    </row>
    <row r="36" spans="2:14" s="5" customFormat="1" x14ac:dyDescent="0.3">
      <c r="B36" s="29" t="s">
        <v>6</v>
      </c>
      <c r="C36" s="34"/>
      <c r="D36" s="36"/>
      <c r="E36" s="31"/>
      <c r="F36" s="34"/>
      <c r="G36" s="36"/>
      <c r="H36" s="31"/>
      <c r="I36" s="34">
        <v>1.1631944444444445E-2</v>
      </c>
      <c r="J36" s="36"/>
      <c r="K36" s="31">
        <v>1</v>
      </c>
      <c r="L36" s="34">
        <v>1.1631944444444445E-2</v>
      </c>
      <c r="M36" s="36"/>
      <c r="N36" s="35">
        <v>1</v>
      </c>
    </row>
    <row r="37" spans="2:14" s="10" customFormat="1" ht="66.75" customHeight="1" thickBot="1" x14ac:dyDescent="0.35">
      <c r="B37" s="194" t="s">
        <v>160</v>
      </c>
      <c r="C37" s="204"/>
      <c r="D37" s="204"/>
      <c r="E37" s="204"/>
      <c r="F37" s="204"/>
      <c r="G37" s="204"/>
      <c r="H37" s="205"/>
      <c r="I37" s="204"/>
      <c r="J37" s="204"/>
      <c r="K37" s="204"/>
      <c r="L37" s="204"/>
      <c r="M37" s="204"/>
      <c r="N37" s="205"/>
    </row>
  </sheetData>
  <mergeCells count="7">
    <mergeCell ref="B37:N37"/>
    <mergeCell ref="B3:N3"/>
    <mergeCell ref="B4:N4"/>
    <mergeCell ref="C5:E5"/>
    <mergeCell ref="F5:H5"/>
    <mergeCell ref="I5:K5"/>
    <mergeCell ref="L5:N5"/>
  </mergeCell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topLeftCell="A22"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4" width="8.33203125" style="2" customWidth="1"/>
    <col min="15" max="16384" width="8.88671875" style="2"/>
  </cols>
  <sheetData>
    <row r="2" spans="2:14" ht="15" thickBot="1" x14ac:dyDescent="0.35"/>
    <row r="3" spans="2:14" x14ac:dyDescent="0.3">
      <c r="B3" s="191" t="s">
        <v>32</v>
      </c>
      <c r="C3" s="192"/>
      <c r="D3" s="192"/>
      <c r="E3" s="192"/>
      <c r="F3" s="192"/>
      <c r="G3" s="192"/>
      <c r="H3" s="193"/>
      <c r="I3" s="192"/>
      <c r="J3" s="192"/>
      <c r="K3" s="192"/>
      <c r="L3" s="192"/>
      <c r="M3" s="192"/>
      <c r="N3" s="193"/>
    </row>
    <row r="4" spans="2:14" x14ac:dyDescent="0.3">
      <c r="B4" s="206" t="s">
        <v>159</v>
      </c>
      <c r="C4" s="198"/>
      <c r="D4" s="198"/>
      <c r="E4" s="198"/>
      <c r="F4" s="198"/>
      <c r="G4" s="198"/>
      <c r="H4" s="200"/>
      <c r="I4" s="198"/>
      <c r="J4" s="198"/>
      <c r="K4" s="198"/>
      <c r="L4" s="198"/>
      <c r="M4" s="198"/>
      <c r="N4" s="200"/>
    </row>
    <row r="5" spans="2:14" x14ac:dyDescent="0.3">
      <c r="B5" s="3"/>
      <c r="C5" s="207" t="s">
        <v>8</v>
      </c>
      <c r="D5" s="208"/>
      <c r="E5" s="209"/>
      <c r="F5" s="197" t="s">
        <v>9</v>
      </c>
      <c r="G5" s="198"/>
      <c r="H5" s="199"/>
      <c r="I5" s="198" t="s">
        <v>10</v>
      </c>
      <c r="J5" s="198"/>
      <c r="K5" s="199"/>
      <c r="L5" s="197" t="s">
        <v>3</v>
      </c>
      <c r="M5" s="198"/>
      <c r="N5" s="200"/>
    </row>
    <row r="6" spans="2:14" x14ac:dyDescent="0.3">
      <c r="B6" s="1" t="s">
        <v>11</v>
      </c>
      <c r="C6" s="20" t="s">
        <v>4</v>
      </c>
      <c r="D6" s="4" t="s">
        <v>5</v>
      </c>
      <c r="E6" s="21" t="s">
        <v>5</v>
      </c>
      <c r="F6" s="20" t="s">
        <v>4</v>
      </c>
      <c r="G6" s="4" t="s">
        <v>5</v>
      </c>
      <c r="H6" s="21" t="s">
        <v>5</v>
      </c>
      <c r="I6" s="18" t="s">
        <v>4</v>
      </c>
      <c r="J6" s="4" t="s">
        <v>5</v>
      </c>
      <c r="K6" s="21" t="s">
        <v>5</v>
      </c>
      <c r="L6" s="20" t="s">
        <v>4</v>
      </c>
      <c r="M6" s="4" t="s">
        <v>5</v>
      </c>
      <c r="N6" s="19" t="s">
        <v>5</v>
      </c>
    </row>
    <row r="7" spans="2:14" x14ac:dyDescent="0.3">
      <c r="B7" s="25" t="s">
        <v>12</v>
      </c>
      <c r="C7" s="22">
        <v>0.28159722222222211</v>
      </c>
      <c r="D7" s="26">
        <v>0.45234819469750492</v>
      </c>
      <c r="E7" s="26">
        <v>0.35626949378395395</v>
      </c>
      <c r="F7" s="22">
        <v>3.5787037037037041E-2</v>
      </c>
      <c r="G7" s="26">
        <v>0.22435060223479902</v>
      </c>
      <c r="H7" s="26">
        <v>0.2154253466174319</v>
      </c>
      <c r="I7" s="22">
        <v>1.7743055555555557E-2</v>
      </c>
      <c r="J7" s="26">
        <v>0.77856780091416966</v>
      </c>
      <c r="K7" s="26">
        <v>0.77856780091416966</v>
      </c>
      <c r="L7" s="27">
        <v>0.33512731481481473</v>
      </c>
      <c r="M7" s="26">
        <v>0.41639702604368889</v>
      </c>
      <c r="N7" s="28">
        <v>0.34220509850732156</v>
      </c>
    </row>
    <row r="8" spans="2:14" x14ac:dyDescent="0.3">
      <c r="B8" s="25" t="s">
        <v>101</v>
      </c>
      <c r="C8" s="22">
        <v>1.9039351851851852E-2</v>
      </c>
      <c r="D8" s="26">
        <v>3.0584166883575663E-2</v>
      </c>
      <c r="E8" s="26">
        <v>2.4088093599449426E-2</v>
      </c>
      <c r="F8" s="22"/>
      <c r="G8" s="26"/>
      <c r="H8" s="26"/>
      <c r="I8" s="22"/>
      <c r="J8" s="26"/>
      <c r="K8" s="26"/>
      <c r="L8" s="27">
        <v>1.9039351851851852E-2</v>
      </c>
      <c r="M8" s="26">
        <v>2.3656470655909808E-2</v>
      </c>
      <c r="N8" s="28">
        <v>1.9441456986515077E-2</v>
      </c>
    </row>
    <row r="9" spans="2:14" x14ac:dyDescent="0.3">
      <c r="B9" s="25" t="s">
        <v>13</v>
      </c>
      <c r="C9" s="22">
        <v>7.6805555555555544E-2</v>
      </c>
      <c r="D9" s="26">
        <v>0.12337783066225415</v>
      </c>
      <c r="E9" s="26">
        <v>9.7172394605438514E-2</v>
      </c>
      <c r="F9" s="22">
        <v>2.3310185185185187E-2</v>
      </c>
      <c r="G9" s="26">
        <v>0.14613263677260194</v>
      </c>
      <c r="H9" s="26">
        <v>0.14031909705288093</v>
      </c>
      <c r="I9" s="22"/>
      <c r="J9" s="26"/>
      <c r="K9" s="26"/>
      <c r="L9" s="27">
        <v>0.10011574074074073</v>
      </c>
      <c r="M9" s="26">
        <v>0.12439420740037678</v>
      </c>
      <c r="N9" s="28">
        <v>0.10223015375887866</v>
      </c>
    </row>
    <row r="10" spans="2:14" x14ac:dyDescent="0.3">
      <c r="B10" s="25" t="s">
        <v>14</v>
      </c>
      <c r="C10" s="22">
        <v>2.6030092592592594E-2</v>
      </c>
      <c r="D10" s="26">
        <v>4.1813854906481263E-2</v>
      </c>
      <c r="E10" s="26">
        <v>3.2932597267575539E-2</v>
      </c>
      <c r="F10" s="22">
        <v>9.571759259259259E-3</v>
      </c>
      <c r="G10" s="26">
        <v>6.0005804672761565E-2</v>
      </c>
      <c r="H10" s="26">
        <v>5.7618616317146237E-2</v>
      </c>
      <c r="I10" s="22"/>
      <c r="J10" s="26"/>
      <c r="K10" s="26"/>
      <c r="L10" s="27">
        <v>3.5601851851851857E-2</v>
      </c>
      <c r="M10" s="26">
        <v>4.4235443001567523E-2</v>
      </c>
      <c r="N10" s="28">
        <v>3.635375178755039E-2</v>
      </c>
    </row>
    <row r="11" spans="2:14" x14ac:dyDescent="0.3">
      <c r="B11" s="25" t="s">
        <v>15</v>
      </c>
      <c r="C11" s="22">
        <v>4.6400462962962977E-2</v>
      </c>
      <c r="D11" s="26">
        <v>7.4536124642100229E-2</v>
      </c>
      <c r="E11" s="26">
        <v>5.8704660936287401E-2</v>
      </c>
      <c r="F11" s="22">
        <v>3.9004629629629623E-3</v>
      </c>
      <c r="G11" s="26">
        <v>2.4452184008126536E-2</v>
      </c>
      <c r="H11" s="26">
        <v>2.3479411969623071E-2</v>
      </c>
      <c r="I11" s="22"/>
      <c r="J11" s="26"/>
      <c r="K11" s="26"/>
      <c r="L11" s="27">
        <v>5.0300925925925936E-2</v>
      </c>
      <c r="M11" s="26">
        <v>6.2499101197923429E-2</v>
      </c>
      <c r="N11" s="28">
        <v>5.1363265692033158E-2</v>
      </c>
    </row>
    <row r="12" spans="2:14" x14ac:dyDescent="0.3">
      <c r="B12" s="98" t="s">
        <v>161</v>
      </c>
      <c r="C12" s="22">
        <v>2.7893518518518519E-2</v>
      </c>
      <c r="D12" s="26">
        <v>4.4807198899341857E-2</v>
      </c>
      <c r="E12" s="26">
        <v>3.5290155364542927E-2</v>
      </c>
      <c r="F12" s="22">
        <v>1.9594907407407408E-2</v>
      </c>
      <c r="G12" s="26">
        <v>0.12284138731679001</v>
      </c>
      <c r="H12" s="26">
        <v>0.11795443461297289</v>
      </c>
      <c r="I12" s="22"/>
      <c r="J12" s="26"/>
      <c r="K12" s="26"/>
      <c r="L12" s="27">
        <v>4.7488425925925927E-2</v>
      </c>
      <c r="M12" s="26">
        <v>5.9004558724132482E-2</v>
      </c>
      <c r="N12" s="28">
        <v>4.849136657487621E-2</v>
      </c>
    </row>
    <row r="13" spans="2:14" x14ac:dyDescent="0.3">
      <c r="B13" s="25" t="s">
        <v>16</v>
      </c>
      <c r="C13" s="22">
        <v>3.1851851851851846E-2</v>
      </c>
      <c r="D13" s="26">
        <v>5.1165730859331439E-2</v>
      </c>
      <c r="E13" s="26">
        <v>4.0298135918349423E-2</v>
      </c>
      <c r="F13" s="22"/>
      <c r="G13" s="26"/>
      <c r="H13" s="26"/>
      <c r="I13" s="22"/>
      <c r="J13" s="26"/>
      <c r="K13" s="26"/>
      <c r="L13" s="27">
        <v>3.1851851851851846E-2</v>
      </c>
      <c r="M13" s="26">
        <v>3.9576053036512931E-2</v>
      </c>
      <c r="N13" s="28">
        <v>3.2524552964674457E-2</v>
      </c>
    </row>
    <row r="14" spans="2:14" x14ac:dyDescent="0.3">
      <c r="B14" s="98" t="s">
        <v>148</v>
      </c>
      <c r="C14" s="22"/>
      <c r="D14" s="26"/>
      <c r="E14" s="26"/>
      <c r="F14" s="22"/>
      <c r="G14" s="26"/>
      <c r="H14" s="26"/>
      <c r="I14" s="22"/>
      <c r="J14" s="26"/>
      <c r="K14" s="26"/>
      <c r="L14" s="27"/>
      <c r="M14" s="26"/>
      <c r="N14" s="28"/>
    </row>
    <row r="15" spans="2:14" x14ac:dyDescent="0.3">
      <c r="B15" s="25" t="s">
        <v>17</v>
      </c>
      <c r="C15" s="22">
        <v>6.2615740740740739E-3</v>
      </c>
      <c r="D15" s="26">
        <v>1.0058379503960142E-2</v>
      </c>
      <c r="E15" s="26">
        <v>7.9219809345301758E-3</v>
      </c>
      <c r="F15" s="22"/>
      <c r="G15" s="26"/>
      <c r="H15" s="26"/>
      <c r="I15" s="22"/>
      <c r="J15" s="26"/>
      <c r="K15" s="26"/>
      <c r="L15" s="27">
        <v>6.2615740740740739E-3</v>
      </c>
      <c r="M15" s="26">
        <v>7.7800307749831031E-3</v>
      </c>
      <c r="N15" s="28">
        <v>6.3938165530119497E-3</v>
      </c>
    </row>
    <row r="16" spans="2:14" x14ac:dyDescent="0.3">
      <c r="B16" s="25" t="s">
        <v>18</v>
      </c>
      <c r="C16" s="22">
        <v>1.5925925925925927E-2</v>
      </c>
      <c r="D16" s="26">
        <v>2.5582865429665723E-2</v>
      </c>
      <c r="E16" s="26">
        <v>2.0149067959174718E-2</v>
      </c>
      <c r="F16" s="22">
        <v>1.1087962962962964E-2</v>
      </c>
      <c r="G16" s="26">
        <v>6.9510956319837475E-2</v>
      </c>
      <c r="H16" s="26">
        <v>6.6745628091688158E-2</v>
      </c>
      <c r="I16" s="22"/>
      <c r="J16" s="26"/>
      <c r="K16" s="26"/>
      <c r="L16" s="27">
        <v>2.7013888888888893E-2</v>
      </c>
      <c r="M16" s="26">
        <v>3.356486474826352E-2</v>
      </c>
      <c r="N16" s="28">
        <v>2.7584413742569116E-2</v>
      </c>
    </row>
    <row r="17" spans="2:14" x14ac:dyDescent="0.3">
      <c r="B17" s="25" t="s">
        <v>19</v>
      </c>
      <c r="C17" s="22">
        <v>4.4328703703703709E-3</v>
      </c>
      <c r="D17" s="26">
        <v>7.1208121072398054E-3</v>
      </c>
      <c r="E17" s="26">
        <v>5.6083524915435442E-3</v>
      </c>
      <c r="F17" s="22"/>
      <c r="G17" s="26"/>
      <c r="H17" s="26"/>
      <c r="I17" s="22"/>
      <c r="J17" s="26"/>
      <c r="K17" s="26"/>
      <c r="L17" s="27">
        <v>4.4328703703703709E-3</v>
      </c>
      <c r="M17" s="26">
        <v>5.5078591253577246E-3</v>
      </c>
      <c r="N17" s="28">
        <v>4.5264912011156689E-3</v>
      </c>
    </row>
    <row r="18" spans="2:14" x14ac:dyDescent="0.3">
      <c r="B18" s="25" t="s">
        <v>20</v>
      </c>
      <c r="C18" s="22">
        <v>6.6782407407407407E-3</v>
      </c>
      <c r="D18" s="26">
        <v>1.0727698657643257E-2</v>
      </c>
      <c r="E18" s="26">
        <v>8.4491367822992821E-3</v>
      </c>
      <c r="F18" s="22">
        <v>8.3101851851851843E-3</v>
      </c>
      <c r="G18" s="26">
        <v>5.2096938035118265E-2</v>
      </c>
      <c r="H18" s="26">
        <v>5.0024385145962511E-2</v>
      </c>
      <c r="I18" s="22"/>
      <c r="J18" s="26"/>
      <c r="K18" s="26"/>
      <c r="L18" s="27">
        <v>1.4988425925925926E-2</v>
      </c>
      <c r="M18" s="26">
        <v>1.8623179026992825E-2</v>
      </c>
      <c r="N18" s="28">
        <v>1.5304976776618252E-2</v>
      </c>
    </row>
    <row r="19" spans="2:14" x14ac:dyDescent="0.3">
      <c r="B19" s="25" t="s">
        <v>21</v>
      </c>
      <c r="C19" s="22"/>
      <c r="D19" s="26"/>
      <c r="E19" s="26"/>
      <c r="F19" s="22"/>
      <c r="G19" s="26"/>
      <c r="H19" s="26"/>
      <c r="I19" s="22"/>
      <c r="J19" s="26"/>
      <c r="K19" s="26"/>
      <c r="L19" s="27"/>
      <c r="M19" s="26"/>
      <c r="N19" s="28"/>
    </row>
    <row r="20" spans="2:14" x14ac:dyDescent="0.3">
      <c r="B20" s="23" t="s">
        <v>102</v>
      </c>
      <c r="C20" s="22">
        <v>2.627314814814815E-3</v>
      </c>
      <c r="D20" s="26">
        <v>4.2204291079463076E-3</v>
      </c>
      <c r="E20" s="26">
        <v>3.324010484544085E-3</v>
      </c>
      <c r="F20" s="22"/>
      <c r="G20" s="26"/>
      <c r="H20" s="26"/>
      <c r="I20" s="22"/>
      <c r="J20" s="26"/>
      <c r="K20" s="26"/>
      <c r="L20" s="27">
        <v>2.627314814814815E-3</v>
      </c>
      <c r="M20" s="26">
        <v>3.2644491421832986E-3</v>
      </c>
      <c r="N20" s="28">
        <v>2.6828028789902267E-3</v>
      </c>
    </row>
    <row r="21" spans="2:14" x14ac:dyDescent="0.3">
      <c r="B21" s="24" t="s">
        <v>103</v>
      </c>
      <c r="C21" s="22"/>
      <c r="D21" s="26"/>
      <c r="E21" s="26"/>
      <c r="F21" s="22">
        <v>2.3842592592592596E-3</v>
      </c>
      <c r="G21" s="26">
        <v>1.4947032361050647E-2</v>
      </c>
      <c r="H21" s="26">
        <v>1.435240019508117E-2</v>
      </c>
      <c r="I21" s="22"/>
      <c r="J21" s="26"/>
      <c r="K21" s="26"/>
      <c r="L21" s="27">
        <v>2.3842592592592596E-3</v>
      </c>
      <c r="M21" s="26">
        <v>2.96245164444828E-3</v>
      </c>
      <c r="N21" s="28">
        <v>2.4346140663964173E-3</v>
      </c>
    </row>
    <row r="22" spans="2:14" x14ac:dyDescent="0.3">
      <c r="B22" s="25" t="s">
        <v>22</v>
      </c>
      <c r="C22" s="22"/>
      <c r="D22" s="26"/>
      <c r="E22" s="26"/>
      <c r="F22" s="22"/>
      <c r="G22" s="26"/>
      <c r="H22" s="26"/>
      <c r="I22" s="22"/>
      <c r="J22" s="26"/>
      <c r="K22" s="26"/>
      <c r="L22" s="27"/>
      <c r="M22" s="26"/>
      <c r="N22" s="28"/>
    </row>
    <row r="23" spans="2:14" x14ac:dyDescent="0.3">
      <c r="B23" s="25" t="s">
        <v>23</v>
      </c>
      <c r="C23" s="22">
        <v>1.4467592592592594E-2</v>
      </c>
      <c r="D23" s="26">
        <v>2.3240248391774822E-2</v>
      </c>
      <c r="E23" s="26">
        <v>1.8304022491982846E-2</v>
      </c>
      <c r="F23" s="22"/>
      <c r="G23" s="26"/>
      <c r="H23" s="26"/>
      <c r="I23" s="22"/>
      <c r="J23" s="26"/>
      <c r="K23" s="26"/>
      <c r="L23" s="27">
        <v>1.4467592592592594E-2</v>
      </c>
      <c r="M23" s="26">
        <v>1.797604153184636E-2</v>
      </c>
      <c r="N23" s="28">
        <v>1.4773143606774376E-2</v>
      </c>
    </row>
    <row r="24" spans="2:14" x14ac:dyDescent="0.3">
      <c r="B24" s="25" t="s">
        <v>24</v>
      </c>
      <c r="C24" s="22">
        <v>6.2511574074074081E-2</v>
      </c>
      <c r="D24" s="26">
        <v>0.10041646525118066</v>
      </c>
      <c r="E24" s="26">
        <v>7.9088020383359492E-2</v>
      </c>
      <c r="F24" s="22">
        <v>4.5567129629629638E-2</v>
      </c>
      <c r="G24" s="26">
        <v>0.28566245827891457</v>
      </c>
      <c r="H24" s="26">
        <v>0.27429805615550762</v>
      </c>
      <c r="I24" s="22">
        <v>5.0462962962962961E-3</v>
      </c>
      <c r="J24" s="26">
        <v>0.22143219908583037</v>
      </c>
      <c r="K24" s="26">
        <v>0.22143219908583037</v>
      </c>
      <c r="L24" s="27">
        <v>0.11312500000000002</v>
      </c>
      <c r="M24" s="26">
        <v>0.14055826394581306</v>
      </c>
      <c r="N24" s="28">
        <v>0.11551416449009021</v>
      </c>
    </row>
    <row r="25" spans="2:14" s="5" customFormat="1" x14ac:dyDescent="0.3">
      <c r="B25" s="29" t="s">
        <v>3</v>
      </c>
      <c r="C25" s="30">
        <v>0.62252314814814791</v>
      </c>
      <c r="D25" s="31">
        <v>1.0000000000000002</v>
      </c>
      <c r="E25" s="32">
        <v>0.78760012300303139</v>
      </c>
      <c r="F25" s="30">
        <v>0.1595138888888889</v>
      </c>
      <c r="G25" s="31">
        <v>1</v>
      </c>
      <c r="H25" s="32">
        <v>0.9602173761582945</v>
      </c>
      <c r="I25" s="30">
        <v>2.2789351851851852E-2</v>
      </c>
      <c r="J25" s="31">
        <v>1</v>
      </c>
      <c r="K25" s="32">
        <v>1</v>
      </c>
      <c r="L25" s="30">
        <v>0.8048263888888888</v>
      </c>
      <c r="M25" s="31">
        <v>1</v>
      </c>
      <c r="N25" s="33">
        <v>0.82182406958741594</v>
      </c>
    </row>
    <row r="26" spans="2:14" x14ac:dyDescent="0.3">
      <c r="B26" s="6"/>
      <c r="C26" s="7"/>
      <c r="D26" s="7"/>
      <c r="E26" s="7"/>
      <c r="F26" s="7"/>
      <c r="G26" s="7"/>
      <c r="H26" s="7"/>
      <c r="I26" s="7"/>
      <c r="J26" s="7"/>
      <c r="K26" s="7"/>
      <c r="L26" s="7"/>
      <c r="M26" s="7"/>
      <c r="N26" s="8"/>
    </row>
    <row r="27" spans="2:14" s="10" customFormat="1" x14ac:dyDescent="0.3">
      <c r="B27" s="1" t="s">
        <v>25</v>
      </c>
      <c r="C27" s="4" t="s">
        <v>4</v>
      </c>
      <c r="D27" s="4" t="s">
        <v>5</v>
      </c>
      <c r="E27" s="4" t="s">
        <v>5</v>
      </c>
      <c r="F27" s="9" t="s">
        <v>4</v>
      </c>
      <c r="G27" s="21" t="s">
        <v>5</v>
      </c>
      <c r="H27" s="21" t="s">
        <v>5</v>
      </c>
      <c r="I27" s="18" t="s">
        <v>4</v>
      </c>
      <c r="J27" s="4" t="s">
        <v>5</v>
      </c>
      <c r="K27" s="21" t="s">
        <v>5</v>
      </c>
      <c r="L27" s="20" t="s">
        <v>4</v>
      </c>
      <c r="M27" s="4" t="s">
        <v>5</v>
      </c>
      <c r="N27" s="19" t="s">
        <v>5</v>
      </c>
    </row>
    <row r="28" spans="2:14" x14ac:dyDescent="0.3">
      <c r="B28" s="25" t="s">
        <v>26</v>
      </c>
      <c r="C28" s="22">
        <v>9.2013888888888874E-3</v>
      </c>
      <c r="D28" s="27"/>
      <c r="E28" s="26">
        <v>1.1641358304901088E-2</v>
      </c>
      <c r="F28" s="22">
        <v>6.9444444444444444E-5</v>
      </c>
      <c r="G28" s="27"/>
      <c r="H28" s="26">
        <v>4.1803107364314076E-4</v>
      </c>
      <c r="I28" s="22"/>
      <c r="J28" s="27"/>
      <c r="K28" s="26"/>
      <c r="L28" s="27">
        <v>9.2708333333333323E-3</v>
      </c>
      <c r="M28" s="26"/>
      <c r="N28" s="28">
        <v>9.4666304232210192E-3</v>
      </c>
    </row>
    <row r="29" spans="2:14" x14ac:dyDescent="0.3">
      <c r="B29" s="25" t="s">
        <v>27</v>
      </c>
      <c r="C29" s="22"/>
      <c r="D29" s="27"/>
      <c r="E29" s="26"/>
      <c r="F29" s="22"/>
      <c r="G29" s="27"/>
      <c r="H29" s="26"/>
      <c r="I29" s="22"/>
      <c r="J29" s="27"/>
      <c r="K29" s="26"/>
      <c r="L29" s="27"/>
      <c r="M29" s="26"/>
      <c r="N29" s="28"/>
    </row>
    <row r="30" spans="2:14" x14ac:dyDescent="0.3">
      <c r="B30" s="25" t="s">
        <v>28</v>
      </c>
      <c r="C30" s="22">
        <v>4.4907407407407405E-3</v>
      </c>
      <c r="D30" s="27"/>
      <c r="E30" s="26">
        <v>5.6815685815114749E-3</v>
      </c>
      <c r="F30" s="22"/>
      <c r="G30" s="27"/>
      <c r="H30" s="26"/>
      <c r="I30" s="22"/>
      <c r="J30" s="27"/>
      <c r="K30" s="26"/>
      <c r="L30" s="27">
        <v>4.4907407407407405E-3</v>
      </c>
      <c r="M30" s="26"/>
      <c r="N30" s="28">
        <v>4.5855837755427661E-3</v>
      </c>
    </row>
    <row r="31" spans="2:14" x14ac:dyDescent="0.3">
      <c r="B31" s="25" t="s">
        <v>29</v>
      </c>
      <c r="C31" s="22">
        <v>3.657407407407407E-3</v>
      </c>
      <c r="D31" s="27"/>
      <c r="E31" s="26">
        <v>4.6272568859732624E-3</v>
      </c>
      <c r="F31" s="22">
        <v>1.7361111111111112E-4</v>
      </c>
      <c r="G31" s="27"/>
      <c r="H31" s="26">
        <v>1.0450776841078519E-3</v>
      </c>
      <c r="I31" s="22"/>
      <c r="J31" s="27"/>
      <c r="K31" s="26"/>
      <c r="L31" s="27">
        <v>3.8310185185185179E-3</v>
      </c>
      <c r="M31" s="26"/>
      <c r="N31" s="28">
        <v>3.911928427073854E-3</v>
      </c>
    </row>
    <row r="32" spans="2:14" x14ac:dyDescent="0.3">
      <c r="B32" s="25" t="s">
        <v>30</v>
      </c>
      <c r="C32" s="22">
        <v>0.12707175925925923</v>
      </c>
      <c r="D32" s="27"/>
      <c r="E32" s="26">
        <v>0.1607678903515837</v>
      </c>
      <c r="F32" s="22">
        <v>6.3657407407407404E-3</v>
      </c>
      <c r="G32" s="27"/>
      <c r="H32" s="26">
        <v>3.8319515083954571E-2</v>
      </c>
      <c r="I32" s="22"/>
      <c r="J32" s="27"/>
      <c r="K32" s="26"/>
      <c r="L32" s="27">
        <v>0.13343749999999996</v>
      </c>
      <c r="M32" s="26"/>
      <c r="N32" s="28">
        <v>0.13625565811400137</v>
      </c>
    </row>
    <row r="33" spans="2:14" x14ac:dyDescent="0.3">
      <c r="B33" s="25" t="s">
        <v>31</v>
      </c>
      <c r="C33" s="22">
        <v>2.3460648148148147E-2</v>
      </c>
      <c r="D33" s="27"/>
      <c r="E33" s="26">
        <v>2.9681802872999381E-2</v>
      </c>
      <c r="F33" s="22"/>
      <c r="G33" s="27"/>
      <c r="H33" s="26"/>
      <c r="I33" s="22"/>
      <c r="J33" s="27"/>
      <c r="K33" s="26"/>
      <c r="L33" s="27">
        <v>2.3460648148148147E-2</v>
      </c>
      <c r="M33" s="26"/>
      <c r="N33" s="28">
        <v>2.3956129672745324E-2</v>
      </c>
    </row>
    <row r="34" spans="2:14" s="5" customFormat="1" x14ac:dyDescent="0.3">
      <c r="B34" s="29" t="s">
        <v>3</v>
      </c>
      <c r="C34" s="34">
        <v>0.16788194444444443</v>
      </c>
      <c r="D34" s="34"/>
      <c r="E34" s="31">
        <v>0.21239987699696891</v>
      </c>
      <c r="F34" s="34">
        <v>6.6087962962962958E-3</v>
      </c>
      <c r="G34" s="34"/>
      <c r="H34" s="31">
        <v>3.9782623841705562E-2</v>
      </c>
      <c r="I34" s="34"/>
      <c r="J34" s="34"/>
      <c r="K34" s="31"/>
      <c r="L34" s="34">
        <v>0.17449074074074067</v>
      </c>
      <c r="M34" s="34"/>
      <c r="N34" s="35">
        <v>0.17817593041258434</v>
      </c>
    </row>
    <row r="35" spans="2:14" x14ac:dyDescent="0.3">
      <c r="B35" s="6"/>
      <c r="C35" s="7"/>
      <c r="D35" s="7"/>
      <c r="E35" s="7"/>
      <c r="F35" s="7"/>
      <c r="G35" s="7"/>
      <c r="H35" s="7"/>
      <c r="I35" s="7"/>
      <c r="J35" s="7"/>
      <c r="K35" s="7"/>
      <c r="L35" s="7"/>
      <c r="M35" s="7"/>
      <c r="N35" s="8"/>
    </row>
    <row r="36" spans="2:14" s="5" customFormat="1" x14ac:dyDescent="0.3">
      <c r="B36" s="29" t="s">
        <v>6</v>
      </c>
      <c r="C36" s="34">
        <v>0.79040509259259228</v>
      </c>
      <c r="D36" s="36"/>
      <c r="E36" s="31">
        <v>1.0000000000000002</v>
      </c>
      <c r="F36" s="34">
        <v>0.16612268518518519</v>
      </c>
      <c r="G36" s="36"/>
      <c r="H36" s="31">
        <v>1</v>
      </c>
      <c r="I36" s="34">
        <v>2.2789351851851852E-2</v>
      </c>
      <c r="J36" s="36"/>
      <c r="K36" s="31">
        <v>1</v>
      </c>
      <c r="L36" s="34">
        <v>0.97931712962962947</v>
      </c>
      <c r="M36" s="36"/>
      <c r="N36" s="35">
        <v>1.0000000000000002</v>
      </c>
    </row>
    <row r="37" spans="2:14" s="10" customFormat="1" ht="97.5" customHeight="1" thickBot="1" x14ac:dyDescent="0.35">
      <c r="B37" s="194" t="s">
        <v>162</v>
      </c>
      <c r="C37" s="204"/>
      <c r="D37" s="204"/>
      <c r="E37" s="204"/>
      <c r="F37" s="204"/>
      <c r="G37" s="204"/>
      <c r="H37" s="205"/>
      <c r="I37" s="204"/>
      <c r="J37" s="204"/>
      <c r="K37" s="204"/>
      <c r="L37" s="204"/>
      <c r="M37" s="204"/>
      <c r="N37" s="205"/>
    </row>
  </sheetData>
  <mergeCells count="7">
    <mergeCell ref="B37:N37"/>
    <mergeCell ref="B3:N3"/>
    <mergeCell ref="B4:N4"/>
    <mergeCell ref="C5:E5"/>
    <mergeCell ref="F5:H5"/>
    <mergeCell ref="I5:K5"/>
    <mergeCell ref="L5:N5"/>
  </mergeCells>
  <printOptions horizontalCentered="1" verticalCentered="1"/>
  <pageMargins left="0.70866141732283472" right="0.70866141732283472" top="0.74803149606299213" bottom="0.74803149606299213" header="0.31496062992125984" footer="0.31496062992125984"/>
  <pageSetup paperSize="9" scale="7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33</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34</v>
      </c>
      <c r="D5" s="198"/>
      <c r="E5" s="199"/>
      <c r="F5" s="197" t="s">
        <v>35</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22">
        <v>3.9351851851851857E-3</v>
      </c>
      <c r="D7" s="26">
        <v>0.22926500337154415</v>
      </c>
      <c r="E7" s="37">
        <v>0.15582034830430797</v>
      </c>
      <c r="F7" s="22">
        <v>0.15559027777777779</v>
      </c>
      <c r="G7" s="26">
        <v>0.40742536747992131</v>
      </c>
      <c r="H7" s="37">
        <v>0.34839060799253624</v>
      </c>
      <c r="I7" s="38">
        <v>0.15952546296296297</v>
      </c>
      <c r="J7" s="26">
        <v>0.39976216717907076</v>
      </c>
      <c r="K7" s="28">
        <v>0.33808379120879123</v>
      </c>
    </row>
    <row r="8" spans="2:11" x14ac:dyDescent="0.3">
      <c r="B8" s="25" t="s">
        <v>101</v>
      </c>
      <c r="C8" s="22"/>
      <c r="D8" s="26"/>
      <c r="E8" s="37"/>
      <c r="F8" s="22">
        <v>1.6203703703703703E-4</v>
      </c>
      <c r="G8" s="26">
        <v>4.2430671313835436E-4</v>
      </c>
      <c r="H8" s="37">
        <v>3.6282589540247764E-4</v>
      </c>
      <c r="I8" s="38">
        <v>1.6203703703703703E-4</v>
      </c>
      <c r="J8" s="26">
        <v>4.0605603573293117E-4</v>
      </c>
      <c r="K8" s="28">
        <v>3.4340659340659338E-4</v>
      </c>
    </row>
    <row r="9" spans="2:11" x14ac:dyDescent="0.3">
      <c r="B9" s="25" t="s">
        <v>13</v>
      </c>
      <c r="C9" s="22"/>
      <c r="D9" s="26"/>
      <c r="E9" s="37"/>
      <c r="F9" s="22">
        <v>3.9722222222222228E-2</v>
      </c>
      <c r="G9" s="26">
        <v>0.10401575996363088</v>
      </c>
      <c r="H9" s="37">
        <v>8.8944176644378814E-2</v>
      </c>
      <c r="I9" s="38">
        <v>3.9722222222222228E-2</v>
      </c>
      <c r="J9" s="26">
        <v>9.9541736759672858E-2</v>
      </c>
      <c r="K9" s="28">
        <v>8.4183673469387765E-2</v>
      </c>
    </row>
    <row r="10" spans="2:11" x14ac:dyDescent="0.3">
      <c r="B10" s="25" t="s">
        <v>14</v>
      </c>
      <c r="C10" s="22">
        <v>1.6666666666666666E-3</v>
      </c>
      <c r="D10" s="26">
        <v>9.7100472016183395E-2</v>
      </c>
      <c r="E10" s="37">
        <v>6.5994500458295122E-2</v>
      </c>
      <c r="F10" s="22">
        <v>6.2847222222222219E-3</v>
      </c>
      <c r="G10" s="26">
        <v>1.6457038945294745E-2</v>
      </c>
      <c r="H10" s="37">
        <v>1.4072461514538954E-2</v>
      </c>
      <c r="I10" s="38">
        <v>7.951388888888888E-3</v>
      </c>
      <c r="J10" s="26">
        <v>1.9925749753465977E-2</v>
      </c>
      <c r="K10" s="28">
        <v>1.685145211930926E-2</v>
      </c>
    </row>
    <row r="11" spans="2:11" x14ac:dyDescent="0.3">
      <c r="B11" s="25" t="s">
        <v>15</v>
      </c>
      <c r="C11" s="22"/>
      <c r="D11" s="26"/>
      <c r="E11" s="37"/>
      <c r="F11" s="22">
        <v>5.9062499999999997E-2</v>
      </c>
      <c r="G11" s="26">
        <v>0.15465979693893017</v>
      </c>
      <c r="H11" s="37">
        <v>0.13225003887420309</v>
      </c>
      <c r="I11" s="38">
        <v>5.9062499999999997E-2</v>
      </c>
      <c r="J11" s="26">
        <v>0.14800742502465342</v>
      </c>
      <c r="K11" s="28">
        <v>0.1251717032967033</v>
      </c>
    </row>
    <row r="12" spans="2:11" x14ac:dyDescent="0.3">
      <c r="B12" s="98" t="s">
        <v>161</v>
      </c>
      <c r="C12" s="22"/>
      <c r="D12" s="26"/>
      <c r="E12" s="37"/>
      <c r="F12" s="22">
        <v>2.8773148148148141E-2</v>
      </c>
      <c r="G12" s="26">
        <v>7.534474920442491E-2</v>
      </c>
      <c r="H12" s="37">
        <v>6.4427512569325662E-2</v>
      </c>
      <c r="I12" s="38">
        <v>2.8773148148148141E-2</v>
      </c>
      <c r="J12" s="26">
        <v>7.2103950345147619E-2</v>
      </c>
      <c r="K12" s="28">
        <v>6.0979199372056501E-2</v>
      </c>
    </row>
    <row r="13" spans="2:11" x14ac:dyDescent="0.3">
      <c r="B13" s="25" t="s">
        <v>16</v>
      </c>
      <c r="C13" s="22"/>
      <c r="D13" s="26"/>
      <c r="E13" s="37"/>
      <c r="F13" s="22">
        <v>1.4814814814814814E-3</v>
      </c>
      <c r="G13" s="26">
        <v>3.8793756629792397E-3</v>
      </c>
      <c r="H13" s="37">
        <v>3.3172653293940813E-3</v>
      </c>
      <c r="I13" s="38">
        <v>1.4814814814814814E-3</v>
      </c>
      <c r="J13" s="26">
        <v>3.7125123267010849E-3</v>
      </c>
      <c r="K13" s="28">
        <v>3.1397174254317109E-3</v>
      </c>
    </row>
    <row r="14" spans="2:11" x14ac:dyDescent="0.3">
      <c r="B14" s="98" t="s">
        <v>148</v>
      </c>
      <c r="C14" s="22"/>
      <c r="D14" s="26"/>
      <c r="E14" s="37"/>
      <c r="F14" s="22"/>
      <c r="G14" s="26"/>
      <c r="H14" s="37"/>
      <c r="I14" s="38"/>
      <c r="J14" s="26"/>
      <c r="K14" s="28"/>
    </row>
    <row r="15" spans="2:11" x14ac:dyDescent="0.3">
      <c r="B15" s="25" t="s">
        <v>17</v>
      </c>
      <c r="C15" s="22"/>
      <c r="D15" s="26"/>
      <c r="E15" s="37"/>
      <c r="F15" s="22"/>
      <c r="G15" s="26"/>
      <c r="H15" s="37"/>
      <c r="I15" s="38"/>
      <c r="J15" s="26"/>
      <c r="K15" s="28"/>
    </row>
    <row r="16" spans="2:11" x14ac:dyDescent="0.3">
      <c r="B16" s="25" t="s">
        <v>18</v>
      </c>
      <c r="C16" s="22">
        <v>5.347222222222222E-3</v>
      </c>
      <c r="D16" s="26">
        <v>0.31153068105192172</v>
      </c>
      <c r="E16" s="37">
        <v>0.21173235563703019</v>
      </c>
      <c r="F16" s="22">
        <v>1.3321759259259261E-2</v>
      </c>
      <c r="G16" s="26">
        <v>3.488407334444614E-2</v>
      </c>
      <c r="H16" s="37">
        <v>2.9829471829160844E-2</v>
      </c>
      <c r="I16" s="38">
        <v>1.8668981481481481E-2</v>
      </c>
      <c r="J16" s="26">
        <v>4.6783456116944143E-2</v>
      </c>
      <c r="K16" s="28">
        <v>3.9565345368916795E-2</v>
      </c>
    </row>
    <row r="17" spans="2:14" x14ac:dyDescent="0.3">
      <c r="B17" s="25" t="s">
        <v>19</v>
      </c>
      <c r="C17" s="22">
        <v>2.0949074074074073E-3</v>
      </c>
      <c r="D17" s="26">
        <v>0.12204989885367495</v>
      </c>
      <c r="E17" s="37">
        <v>8.295142071494041E-2</v>
      </c>
      <c r="F17" s="22"/>
      <c r="G17" s="26"/>
      <c r="H17" s="37"/>
      <c r="I17" s="38">
        <v>2.0949074074074073E-3</v>
      </c>
      <c r="J17" s="26">
        <v>5.2497244619757527E-3</v>
      </c>
      <c r="K17" s="28">
        <v>4.4397566718995286E-3</v>
      </c>
    </row>
    <row r="18" spans="2:14" x14ac:dyDescent="0.3">
      <c r="B18" s="25" t="s">
        <v>20</v>
      </c>
      <c r="C18" s="22"/>
      <c r="D18" s="26"/>
      <c r="E18" s="37"/>
      <c r="F18" s="22">
        <v>1.2511574074074073E-2</v>
      </c>
      <c r="G18" s="26">
        <v>3.276253977875436E-2</v>
      </c>
      <c r="H18" s="37">
        <v>2.8015342352148448E-2</v>
      </c>
      <c r="I18" s="38">
        <v>1.2511574074074073E-2</v>
      </c>
      <c r="J18" s="26">
        <v>3.1353326759092755E-2</v>
      </c>
      <c r="K18" s="28">
        <v>2.6515894819466243E-2</v>
      </c>
    </row>
    <row r="19" spans="2:14" x14ac:dyDescent="0.3">
      <c r="B19" s="25" t="s">
        <v>21</v>
      </c>
      <c r="C19" s="22"/>
      <c r="D19" s="26"/>
      <c r="E19" s="37"/>
      <c r="F19" s="22"/>
      <c r="G19" s="26"/>
      <c r="H19" s="37"/>
      <c r="I19" s="38"/>
      <c r="J19" s="26"/>
      <c r="K19" s="28"/>
    </row>
    <row r="20" spans="2:14" x14ac:dyDescent="0.3">
      <c r="B20" s="23" t="s">
        <v>102</v>
      </c>
      <c r="C20" s="22"/>
      <c r="D20" s="26"/>
      <c r="E20" s="37"/>
      <c r="F20" s="22">
        <v>7.7777777777777776E-3</v>
      </c>
      <c r="G20" s="26">
        <v>2.036672223064101E-2</v>
      </c>
      <c r="H20" s="37">
        <v>1.7415642979318927E-2</v>
      </c>
      <c r="I20" s="38">
        <v>7.7777777777777776E-3</v>
      </c>
      <c r="J20" s="26">
        <v>1.9490689715180694E-2</v>
      </c>
      <c r="K20" s="28">
        <v>1.6483516483516484E-2</v>
      </c>
    </row>
    <row r="21" spans="2:14" x14ac:dyDescent="0.3">
      <c r="B21" s="24" t="s">
        <v>103</v>
      </c>
      <c r="C21" s="22"/>
      <c r="D21" s="26"/>
      <c r="E21" s="37"/>
      <c r="F21" s="22">
        <v>4.6296296296296298E-4</v>
      </c>
      <c r="G21" s="26">
        <v>1.2123048946810126E-3</v>
      </c>
      <c r="H21" s="37">
        <v>1.0366454154356504E-3</v>
      </c>
      <c r="I21" s="38">
        <v>4.6296296296296298E-4</v>
      </c>
      <c r="J21" s="26">
        <v>1.1601601020940892E-3</v>
      </c>
      <c r="K21" s="28">
        <v>9.8116169544740965E-4</v>
      </c>
    </row>
    <row r="22" spans="2:14" x14ac:dyDescent="0.3">
      <c r="B22" s="25" t="s">
        <v>22</v>
      </c>
      <c r="C22" s="22"/>
      <c r="D22" s="26"/>
      <c r="E22" s="37"/>
      <c r="F22" s="22"/>
      <c r="G22" s="26"/>
      <c r="H22" s="37"/>
      <c r="I22" s="38"/>
      <c r="J22" s="26"/>
      <c r="K22" s="28"/>
    </row>
    <row r="23" spans="2:14" x14ac:dyDescent="0.3">
      <c r="B23" s="25" t="s">
        <v>23</v>
      </c>
      <c r="C23" s="22"/>
      <c r="D23" s="26"/>
      <c r="E23" s="37"/>
      <c r="F23" s="22">
        <v>7.1874999999999994E-3</v>
      </c>
      <c r="G23" s="26">
        <v>1.8821033489922718E-2</v>
      </c>
      <c r="H23" s="37">
        <v>1.609392007463847E-2</v>
      </c>
      <c r="I23" s="38">
        <v>7.1874999999999994E-3</v>
      </c>
      <c r="J23" s="26">
        <v>1.8011485585010732E-2</v>
      </c>
      <c r="K23" s="28">
        <v>1.5232535321821035E-2</v>
      </c>
    </row>
    <row r="24" spans="2:14" x14ac:dyDescent="0.3">
      <c r="B24" s="25" t="s">
        <v>24</v>
      </c>
      <c r="C24" s="22">
        <v>4.1203703703703706E-3</v>
      </c>
      <c r="D24" s="26">
        <v>0.24005394470667563</v>
      </c>
      <c r="E24" s="37">
        <v>0.16315307057745185</v>
      </c>
      <c r="F24" s="22">
        <v>4.9548611111111113E-2</v>
      </c>
      <c r="G24" s="26">
        <v>0.12974693135323537</v>
      </c>
      <c r="H24" s="37">
        <v>0.11094697558700049</v>
      </c>
      <c r="I24" s="38">
        <v>5.3668981481481484E-2</v>
      </c>
      <c r="J24" s="26">
        <v>0.13449155983525729</v>
      </c>
      <c r="K24" s="28">
        <v>0.11374116954474098</v>
      </c>
    </row>
    <row r="25" spans="2:14" s="5" customFormat="1" x14ac:dyDescent="0.3">
      <c r="B25" s="29" t="s">
        <v>3</v>
      </c>
      <c r="C25" s="30">
        <v>1.7164351851851854E-2</v>
      </c>
      <c r="D25" s="31">
        <v>0.99999999999999978</v>
      </c>
      <c r="E25" s="32">
        <v>0.67965169569202555</v>
      </c>
      <c r="F25" s="30">
        <v>0.381886574074074</v>
      </c>
      <c r="G25" s="31">
        <v>1.0000000000000002</v>
      </c>
      <c r="H25" s="32">
        <v>0.85510288705748227</v>
      </c>
      <c r="I25" s="30">
        <v>0.39905092592592589</v>
      </c>
      <c r="J25" s="31">
        <v>1</v>
      </c>
      <c r="K25" s="33">
        <v>0.84571232339089497</v>
      </c>
    </row>
    <row r="26" spans="2:14" x14ac:dyDescent="0.3">
      <c r="B26" s="13"/>
      <c r="C26" s="11"/>
      <c r="D26" s="11"/>
      <c r="E26" s="11"/>
      <c r="F26" s="11"/>
      <c r="G26" s="11"/>
      <c r="H26" s="11"/>
      <c r="I26" s="11"/>
      <c r="J26" s="11"/>
      <c r="K26" s="12"/>
      <c r="L26" s="11"/>
      <c r="M26" s="11"/>
      <c r="N26" s="11"/>
    </row>
    <row r="27" spans="2:14" s="10" customFormat="1" x14ac:dyDescent="0.3">
      <c r="B27" s="1" t="s">
        <v>25</v>
      </c>
      <c r="C27" s="4" t="s">
        <v>4</v>
      </c>
      <c r="D27" s="4" t="s">
        <v>5</v>
      </c>
      <c r="E27" s="4" t="s">
        <v>5</v>
      </c>
      <c r="F27" s="4" t="s">
        <v>4</v>
      </c>
      <c r="G27" s="4" t="s">
        <v>5</v>
      </c>
      <c r="H27" s="4" t="s">
        <v>5</v>
      </c>
      <c r="I27" s="4" t="s">
        <v>4</v>
      </c>
      <c r="J27" s="21" t="s">
        <v>5</v>
      </c>
      <c r="K27" s="19" t="s">
        <v>5</v>
      </c>
    </row>
    <row r="28" spans="2:14" x14ac:dyDescent="0.3">
      <c r="B28" s="25" t="s">
        <v>26</v>
      </c>
      <c r="C28" s="22"/>
      <c r="D28" s="27"/>
      <c r="E28" s="37"/>
      <c r="F28" s="22">
        <v>7.8703703703703705E-4</v>
      </c>
      <c r="G28" s="27"/>
      <c r="H28" s="37">
        <v>1.7622972062406057E-3</v>
      </c>
      <c r="I28" s="38">
        <v>7.8703703703703705E-4</v>
      </c>
      <c r="J28" s="26"/>
      <c r="K28" s="28">
        <v>1.6679748822605966E-3</v>
      </c>
    </row>
    <row r="29" spans="2:14" x14ac:dyDescent="0.3">
      <c r="B29" s="25" t="s">
        <v>27</v>
      </c>
      <c r="C29" s="22"/>
      <c r="D29" s="27"/>
      <c r="E29" s="37"/>
      <c r="F29" s="22"/>
      <c r="G29" s="27"/>
      <c r="H29" s="37"/>
      <c r="I29" s="38"/>
      <c r="J29" s="26"/>
      <c r="K29" s="28"/>
    </row>
    <row r="30" spans="2:14" x14ac:dyDescent="0.3">
      <c r="B30" s="25" t="s">
        <v>28</v>
      </c>
      <c r="C30" s="22">
        <v>6.3888888888888893E-3</v>
      </c>
      <c r="D30" s="27"/>
      <c r="E30" s="37">
        <v>0.2529789184234647</v>
      </c>
      <c r="F30" s="22">
        <v>2.3148148148148147E-3</v>
      </c>
      <c r="G30" s="27"/>
      <c r="H30" s="37">
        <v>5.183227077178252E-3</v>
      </c>
      <c r="I30" s="38">
        <v>8.7037037037037031E-3</v>
      </c>
      <c r="J30" s="26"/>
      <c r="K30" s="28">
        <v>1.8445839874411302E-2</v>
      </c>
    </row>
    <row r="31" spans="2:14" x14ac:dyDescent="0.3">
      <c r="B31" s="25" t="s">
        <v>29</v>
      </c>
      <c r="C31" s="22"/>
      <c r="D31" s="27"/>
      <c r="E31" s="37"/>
      <c r="F31" s="22">
        <v>1.0115740740740739E-2</v>
      </c>
      <c r="G31" s="27"/>
      <c r="H31" s="37">
        <v>2.265070232726896E-2</v>
      </c>
      <c r="I31" s="38">
        <v>1.0115740740740739E-2</v>
      </c>
      <c r="J31" s="26"/>
      <c r="K31" s="28">
        <v>2.1438383045525901E-2</v>
      </c>
    </row>
    <row r="32" spans="2:14" x14ac:dyDescent="0.3">
      <c r="B32" s="25" t="s">
        <v>30</v>
      </c>
      <c r="C32" s="22">
        <v>1.7013888888888888E-3</v>
      </c>
      <c r="D32" s="27"/>
      <c r="E32" s="37">
        <v>6.7369385884509608E-2</v>
      </c>
      <c r="F32" s="22">
        <v>3.6273148148148152E-2</v>
      </c>
      <c r="G32" s="27"/>
      <c r="H32" s="37">
        <v>8.1221168299383223E-2</v>
      </c>
      <c r="I32" s="38">
        <v>3.7974537037037043E-2</v>
      </c>
      <c r="J32" s="26"/>
      <c r="K32" s="28">
        <v>8.0479788069073799E-2</v>
      </c>
    </row>
    <row r="33" spans="2:14" x14ac:dyDescent="0.3">
      <c r="B33" s="25" t="s">
        <v>31</v>
      </c>
      <c r="C33" s="22"/>
      <c r="D33" s="27"/>
      <c r="E33" s="37"/>
      <c r="F33" s="22">
        <v>1.5219907407407408E-2</v>
      </c>
      <c r="G33" s="27"/>
      <c r="H33" s="37">
        <v>3.4079718032447005E-2</v>
      </c>
      <c r="I33" s="38">
        <v>1.5219907407407408E-2</v>
      </c>
      <c r="J33" s="26"/>
      <c r="K33" s="28">
        <v>3.2255690737833596E-2</v>
      </c>
    </row>
    <row r="34" spans="2:14" s="5" customFormat="1" x14ac:dyDescent="0.3">
      <c r="B34" s="29" t="s">
        <v>3</v>
      </c>
      <c r="C34" s="34">
        <v>8.0902777777777778E-3</v>
      </c>
      <c r="D34" s="34"/>
      <c r="E34" s="31">
        <v>0.32034830430797434</v>
      </c>
      <c r="F34" s="34">
        <v>6.4710648148148156E-2</v>
      </c>
      <c r="G34" s="34"/>
      <c r="H34" s="31">
        <v>0.14489711294251803</v>
      </c>
      <c r="I34" s="34">
        <v>7.2800925925925936E-2</v>
      </c>
      <c r="J34" s="34"/>
      <c r="K34" s="35">
        <v>0.1542876766091052</v>
      </c>
    </row>
    <row r="35" spans="2:14" x14ac:dyDescent="0.3">
      <c r="B35" s="13"/>
      <c r="C35" s="11"/>
      <c r="D35" s="11"/>
      <c r="E35" s="11"/>
      <c r="F35" s="11"/>
      <c r="G35" s="11"/>
      <c r="H35" s="11"/>
      <c r="I35" s="11"/>
      <c r="J35" s="11"/>
      <c r="K35" s="12"/>
      <c r="L35" s="11"/>
      <c r="M35" s="11"/>
      <c r="N35" s="11"/>
    </row>
    <row r="36" spans="2:14" s="5" customFormat="1" x14ac:dyDescent="0.3">
      <c r="B36" s="29" t="s">
        <v>6</v>
      </c>
      <c r="C36" s="34">
        <v>2.5254629629629634E-2</v>
      </c>
      <c r="D36" s="36"/>
      <c r="E36" s="31">
        <v>0.99999999999999989</v>
      </c>
      <c r="F36" s="34">
        <v>0.44659722222222215</v>
      </c>
      <c r="G36" s="36"/>
      <c r="H36" s="31">
        <v>1.0000000000000002</v>
      </c>
      <c r="I36" s="34">
        <v>0.47185185185185186</v>
      </c>
      <c r="J36" s="36"/>
      <c r="K36" s="35">
        <v>1.0000000000000002</v>
      </c>
    </row>
    <row r="37" spans="2:14" ht="66" customHeight="1" thickBot="1" x14ac:dyDescent="0.35">
      <c r="B37" s="210" t="s">
        <v>163</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36</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37</v>
      </c>
      <c r="D5" s="198"/>
      <c r="E5" s="199"/>
      <c r="F5" s="197" t="s">
        <v>38</v>
      </c>
      <c r="G5" s="198"/>
      <c r="H5" s="199"/>
      <c r="I5" s="197" t="s">
        <v>3</v>
      </c>
      <c r="J5" s="198"/>
      <c r="K5" s="200"/>
    </row>
    <row r="6" spans="2:11" x14ac:dyDescent="0.3">
      <c r="B6" s="1" t="s">
        <v>11</v>
      </c>
      <c r="C6" s="158" t="s">
        <v>4</v>
      </c>
      <c r="D6" s="4" t="s">
        <v>5</v>
      </c>
      <c r="E6" s="159" t="s">
        <v>5</v>
      </c>
      <c r="F6" s="158" t="s">
        <v>4</v>
      </c>
      <c r="G6" s="4" t="s">
        <v>5</v>
      </c>
      <c r="H6" s="159" t="s">
        <v>5</v>
      </c>
      <c r="I6" s="158" t="s">
        <v>4</v>
      </c>
      <c r="J6" s="4" t="s">
        <v>5</v>
      </c>
      <c r="K6" s="160" t="s">
        <v>5</v>
      </c>
    </row>
    <row r="7" spans="2:11" x14ac:dyDescent="0.3">
      <c r="B7" s="25" t="s">
        <v>12</v>
      </c>
      <c r="C7" s="22"/>
      <c r="D7" s="26"/>
      <c r="E7" s="37"/>
      <c r="F7" s="22"/>
      <c r="G7" s="26"/>
      <c r="H7" s="37"/>
      <c r="I7" s="22"/>
      <c r="J7" s="26"/>
      <c r="K7" s="28"/>
    </row>
    <row r="8" spans="2:11" x14ac:dyDescent="0.3">
      <c r="B8" s="25" t="s">
        <v>101</v>
      </c>
      <c r="C8" s="22"/>
      <c r="D8" s="26"/>
      <c r="E8" s="37"/>
      <c r="F8" s="22"/>
      <c r="G8" s="26"/>
      <c r="H8" s="37"/>
      <c r="I8" s="22"/>
      <c r="J8" s="26"/>
      <c r="K8" s="28"/>
    </row>
    <row r="9" spans="2:11" x14ac:dyDescent="0.3">
      <c r="B9" s="25" t="s">
        <v>13</v>
      </c>
      <c r="C9" s="22">
        <v>7.6388888888888893E-4</v>
      </c>
      <c r="D9" s="26">
        <f>C9/C25</f>
        <v>1</v>
      </c>
      <c r="E9" s="37">
        <f>C9/C36</f>
        <v>0.44594594594594594</v>
      </c>
      <c r="F9" s="22"/>
      <c r="G9" s="26"/>
      <c r="H9" s="37"/>
      <c r="I9" s="22">
        <v>7.6388888888888893E-4</v>
      </c>
      <c r="J9" s="26">
        <f>I9/I25</f>
        <v>1</v>
      </c>
      <c r="K9" s="28">
        <f>I9/I36</f>
        <v>0.44594594594594594</v>
      </c>
    </row>
    <row r="10" spans="2:11" x14ac:dyDescent="0.3">
      <c r="B10" s="25" t="s">
        <v>14</v>
      </c>
      <c r="C10" s="22"/>
      <c r="D10" s="26"/>
      <c r="E10" s="37"/>
      <c r="F10" s="22"/>
      <c r="G10" s="26"/>
      <c r="H10" s="37"/>
      <c r="I10" s="22"/>
      <c r="J10" s="26"/>
      <c r="K10" s="28"/>
    </row>
    <row r="11" spans="2:11" x14ac:dyDescent="0.3">
      <c r="B11" s="25" t="s">
        <v>15</v>
      </c>
      <c r="C11" s="22"/>
      <c r="D11" s="26"/>
      <c r="E11" s="37"/>
      <c r="F11" s="22"/>
      <c r="G11" s="26"/>
      <c r="H11" s="37"/>
      <c r="I11" s="22"/>
      <c r="J11" s="26"/>
      <c r="K11" s="28"/>
    </row>
    <row r="12" spans="2:11" x14ac:dyDescent="0.3">
      <c r="B12" s="98" t="s">
        <v>161</v>
      </c>
      <c r="C12" s="22"/>
      <c r="D12" s="26"/>
      <c r="E12" s="37"/>
      <c r="F12" s="22"/>
      <c r="G12" s="26"/>
      <c r="H12" s="37"/>
      <c r="I12" s="22"/>
      <c r="J12" s="26"/>
      <c r="K12" s="28"/>
    </row>
    <row r="13" spans="2:11" x14ac:dyDescent="0.3">
      <c r="B13" s="25" t="s">
        <v>16</v>
      </c>
      <c r="C13" s="22"/>
      <c r="D13" s="26"/>
      <c r="E13" s="37"/>
      <c r="F13" s="22"/>
      <c r="G13" s="26"/>
      <c r="H13" s="37"/>
      <c r="I13" s="22"/>
      <c r="J13" s="26"/>
      <c r="K13" s="28"/>
    </row>
    <row r="14" spans="2:11" x14ac:dyDescent="0.3">
      <c r="B14" s="98" t="s">
        <v>148</v>
      </c>
      <c r="C14" s="22"/>
      <c r="D14" s="26"/>
      <c r="E14" s="37"/>
      <c r="F14" s="22"/>
      <c r="G14" s="26"/>
      <c r="H14" s="37"/>
      <c r="I14" s="22"/>
      <c r="J14" s="26"/>
      <c r="K14" s="28"/>
    </row>
    <row r="15" spans="2:11" x14ac:dyDescent="0.3">
      <c r="B15" s="25" t="s">
        <v>17</v>
      </c>
      <c r="C15" s="22"/>
      <c r="D15" s="26"/>
      <c r="E15" s="37"/>
      <c r="F15" s="22"/>
      <c r="G15" s="26"/>
      <c r="H15" s="37"/>
      <c r="I15" s="22"/>
      <c r="J15" s="26"/>
      <c r="K15" s="28"/>
    </row>
    <row r="16" spans="2:11" x14ac:dyDescent="0.3">
      <c r="B16" s="25" t="s">
        <v>18</v>
      </c>
      <c r="C16" s="22"/>
      <c r="D16" s="26"/>
      <c r="E16" s="37"/>
      <c r="F16" s="22"/>
      <c r="G16" s="26"/>
      <c r="H16" s="37"/>
      <c r="I16" s="22"/>
      <c r="J16" s="26"/>
      <c r="K16" s="28"/>
    </row>
    <row r="17" spans="2:14" x14ac:dyDescent="0.3">
      <c r="B17" s="25" t="s">
        <v>19</v>
      </c>
      <c r="C17" s="22"/>
      <c r="D17" s="26"/>
      <c r="E17" s="37"/>
      <c r="F17" s="22"/>
      <c r="G17" s="26"/>
      <c r="H17" s="37"/>
      <c r="I17" s="22"/>
      <c r="J17" s="26"/>
      <c r="K17" s="28"/>
    </row>
    <row r="18" spans="2:14" x14ac:dyDescent="0.3">
      <c r="B18" s="25" t="s">
        <v>20</v>
      </c>
      <c r="C18" s="22"/>
      <c r="D18" s="26"/>
      <c r="E18" s="37"/>
      <c r="F18" s="22"/>
      <c r="G18" s="26"/>
      <c r="H18" s="37"/>
      <c r="I18" s="22"/>
      <c r="J18" s="26"/>
      <c r="K18" s="28"/>
    </row>
    <row r="19" spans="2:14" x14ac:dyDescent="0.3">
      <c r="B19" s="25" t="s">
        <v>21</v>
      </c>
      <c r="C19" s="22"/>
      <c r="D19" s="26"/>
      <c r="E19" s="37"/>
      <c r="F19" s="22"/>
      <c r="G19" s="26"/>
      <c r="H19" s="37"/>
      <c r="I19" s="22"/>
      <c r="J19" s="26"/>
      <c r="K19" s="28"/>
    </row>
    <row r="20" spans="2:14" x14ac:dyDescent="0.3">
      <c r="B20" s="23" t="s">
        <v>102</v>
      </c>
      <c r="C20" s="22"/>
      <c r="D20" s="26"/>
      <c r="E20" s="37"/>
      <c r="F20" s="22"/>
      <c r="G20" s="26"/>
      <c r="H20" s="37"/>
      <c r="I20" s="22"/>
      <c r="J20" s="26"/>
      <c r="K20" s="28"/>
    </row>
    <row r="21" spans="2:14" x14ac:dyDescent="0.3">
      <c r="B21" s="24" t="s">
        <v>103</v>
      </c>
      <c r="C21" s="22"/>
      <c r="D21" s="26"/>
      <c r="E21" s="37"/>
      <c r="F21" s="22"/>
      <c r="G21" s="26"/>
      <c r="H21" s="37"/>
      <c r="I21" s="22"/>
      <c r="J21" s="26"/>
      <c r="K21" s="28"/>
    </row>
    <row r="22" spans="2:14" x14ac:dyDescent="0.3">
      <c r="B22" s="25" t="s">
        <v>22</v>
      </c>
      <c r="C22" s="22"/>
      <c r="D22" s="26"/>
      <c r="E22" s="37"/>
      <c r="F22" s="22"/>
      <c r="G22" s="26"/>
      <c r="H22" s="37"/>
      <c r="I22" s="22"/>
      <c r="J22" s="26"/>
      <c r="K22" s="28"/>
    </row>
    <row r="23" spans="2:14" x14ac:dyDescent="0.3">
      <c r="B23" s="25" t="s">
        <v>23</v>
      </c>
      <c r="C23" s="22"/>
      <c r="D23" s="26"/>
      <c r="E23" s="37"/>
      <c r="F23" s="22"/>
      <c r="G23" s="26"/>
      <c r="H23" s="37"/>
      <c r="I23" s="22"/>
      <c r="J23" s="26"/>
      <c r="K23" s="28"/>
    </row>
    <row r="24" spans="2:14" x14ac:dyDescent="0.3">
      <c r="B24" s="25" t="s">
        <v>24</v>
      </c>
      <c r="C24" s="22"/>
      <c r="D24" s="26"/>
      <c r="E24" s="37"/>
      <c r="F24" s="22"/>
      <c r="G24" s="26"/>
      <c r="H24" s="37"/>
      <c r="I24" s="22"/>
      <c r="J24" s="26"/>
      <c r="K24" s="28"/>
    </row>
    <row r="25" spans="2:14" s="5" customFormat="1" x14ac:dyDescent="0.3">
      <c r="B25" s="29" t="s">
        <v>3</v>
      </c>
      <c r="C25" s="30">
        <f>SUM(C7:C24)</f>
        <v>7.6388888888888893E-4</v>
      </c>
      <c r="D25" s="31">
        <v>0.99999999999999978</v>
      </c>
      <c r="E25" s="32">
        <f>SUM(E7:E24)</f>
        <v>0.44594594594594594</v>
      </c>
      <c r="F25" s="30"/>
      <c r="G25" s="31"/>
      <c r="H25" s="32"/>
      <c r="I25" s="30">
        <f>SUM(I7:I24)</f>
        <v>7.6388888888888893E-4</v>
      </c>
      <c r="J25" s="31">
        <v>0.99999999999999978</v>
      </c>
      <c r="K25" s="33">
        <f>SUM(K7:K24)</f>
        <v>0.44594594594594594</v>
      </c>
    </row>
    <row r="26" spans="2:14" x14ac:dyDescent="0.3">
      <c r="B26" s="13"/>
      <c r="C26" s="11"/>
      <c r="D26" s="11"/>
      <c r="E26" s="11"/>
      <c r="F26" s="11"/>
      <c r="G26" s="11"/>
      <c r="H26" s="11"/>
      <c r="I26" s="11"/>
      <c r="J26" s="11"/>
      <c r="K26" s="12"/>
      <c r="L26" s="11"/>
      <c r="M26" s="11"/>
      <c r="N26" s="11"/>
    </row>
    <row r="27" spans="2:14" s="10" customFormat="1" x14ac:dyDescent="0.3">
      <c r="B27" s="1" t="s">
        <v>25</v>
      </c>
      <c r="C27" s="4" t="s">
        <v>4</v>
      </c>
      <c r="D27" s="4" t="s">
        <v>5</v>
      </c>
      <c r="E27" s="4" t="s">
        <v>5</v>
      </c>
      <c r="F27" s="4" t="s">
        <v>4</v>
      </c>
      <c r="G27" s="4" t="s">
        <v>5</v>
      </c>
      <c r="H27" s="4" t="s">
        <v>5</v>
      </c>
      <c r="I27" s="4" t="s">
        <v>4</v>
      </c>
      <c r="J27" s="4" t="s">
        <v>5</v>
      </c>
      <c r="K27" s="97" t="s">
        <v>5</v>
      </c>
    </row>
    <row r="28" spans="2:14" x14ac:dyDescent="0.3">
      <c r="B28" s="25" t="s">
        <v>26</v>
      </c>
      <c r="C28" s="22"/>
      <c r="D28" s="27"/>
      <c r="E28" s="37"/>
      <c r="F28" s="22"/>
      <c r="G28" s="27"/>
      <c r="H28" s="37"/>
      <c r="I28" s="22"/>
      <c r="J28" s="27"/>
      <c r="K28" s="28"/>
    </row>
    <row r="29" spans="2:14" x14ac:dyDescent="0.3">
      <c r="B29" s="25" t="s">
        <v>27</v>
      </c>
      <c r="C29" s="22"/>
      <c r="D29" s="27"/>
      <c r="E29" s="37"/>
      <c r="F29" s="22"/>
      <c r="G29" s="27"/>
      <c r="H29" s="37"/>
      <c r="I29" s="22"/>
      <c r="J29" s="27"/>
      <c r="K29" s="28"/>
    </row>
    <row r="30" spans="2:14" x14ac:dyDescent="0.3">
      <c r="B30" s="25" t="s">
        <v>28</v>
      </c>
      <c r="C30" s="22">
        <v>9.4907407407407408E-4</v>
      </c>
      <c r="D30" s="27"/>
      <c r="E30" s="37">
        <f>C30/C36</f>
        <v>0.55405405405405406</v>
      </c>
      <c r="F30" s="22"/>
      <c r="G30" s="27"/>
      <c r="H30" s="37"/>
      <c r="I30" s="22">
        <v>9.4907407407407408E-4</v>
      </c>
      <c r="J30" s="27"/>
      <c r="K30" s="28">
        <f>I30/I36</f>
        <v>0.55405405405405406</v>
      </c>
    </row>
    <row r="31" spans="2:14" x14ac:dyDescent="0.3">
      <c r="B31" s="25" t="s">
        <v>29</v>
      </c>
      <c r="C31" s="22"/>
      <c r="D31" s="27"/>
      <c r="E31" s="37"/>
      <c r="F31" s="22"/>
      <c r="G31" s="27"/>
      <c r="H31" s="37"/>
      <c r="I31" s="22"/>
      <c r="J31" s="27"/>
      <c r="K31" s="28"/>
    </row>
    <row r="32" spans="2:14" x14ac:dyDescent="0.3">
      <c r="B32" s="25" t="s">
        <v>30</v>
      </c>
      <c r="C32" s="22"/>
      <c r="D32" s="27"/>
      <c r="E32" s="37"/>
      <c r="F32" s="22"/>
      <c r="G32" s="27"/>
      <c r="H32" s="37"/>
      <c r="I32" s="22"/>
      <c r="J32" s="27"/>
      <c r="K32" s="28"/>
    </row>
    <row r="33" spans="2:14" x14ac:dyDescent="0.3">
      <c r="B33" s="25" t="s">
        <v>31</v>
      </c>
      <c r="C33" s="22"/>
      <c r="D33" s="27"/>
      <c r="E33" s="37"/>
      <c r="F33" s="22"/>
      <c r="G33" s="27"/>
      <c r="H33" s="37"/>
      <c r="I33" s="22"/>
      <c r="J33" s="27"/>
      <c r="K33" s="28"/>
    </row>
    <row r="34" spans="2:14" s="5" customFormat="1" x14ac:dyDescent="0.3">
      <c r="B34" s="29" t="s">
        <v>3</v>
      </c>
      <c r="C34" s="34">
        <f>SUM(C28:C33)</f>
        <v>9.4907407407407408E-4</v>
      </c>
      <c r="D34" s="34"/>
      <c r="E34" s="31">
        <f>SUM(E28:E33)</f>
        <v>0.55405405405405406</v>
      </c>
      <c r="F34" s="34"/>
      <c r="G34" s="34"/>
      <c r="H34" s="31"/>
      <c r="I34" s="34">
        <f>SUM(I28:I33)</f>
        <v>9.4907407407407408E-4</v>
      </c>
      <c r="J34" s="34"/>
      <c r="K34" s="35">
        <f>SUM(K28:K33)</f>
        <v>0.55405405405405406</v>
      </c>
    </row>
    <row r="35" spans="2:14" x14ac:dyDescent="0.3">
      <c r="B35" s="13"/>
      <c r="C35" s="11"/>
      <c r="D35" s="11"/>
      <c r="E35" s="11"/>
      <c r="F35" s="11"/>
      <c r="G35" s="11"/>
      <c r="H35" s="11"/>
      <c r="I35" s="11"/>
      <c r="J35" s="11"/>
      <c r="K35" s="12"/>
      <c r="L35" s="11"/>
      <c r="M35" s="11"/>
      <c r="N35" s="11"/>
    </row>
    <row r="36" spans="2:14" s="5" customFormat="1" x14ac:dyDescent="0.3">
      <c r="B36" s="29" t="s">
        <v>6</v>
      </c>
      <c r="C36" s="34">
        <f>C25+C34</f>
        <v>1.712962962962963E-3</v>
      </c>
      <c r="D36" s="36"/>
      <c r="E36" s="31">
        <f>E25+E34</f>
        <v>1</v>
      </c>
      <c r="F36" s="34"/>
      <c r="G36" s="36"/>
      <c r="H36" s="31"/>
      <c r="I36" s="34">
        <f>I25+I34</f>
        <v>1.712962962962963E-3</v>
      </c>
      <c r="J36" s="36"/>
      <c r="K36" s="35">
        <f>K25+K34</f>
        <v>1</v>
      </c>
    </row>
    <row r="37" spans="2:14" ht="66" customHeight="1" thickBot="1" x14ac:dyDescent="0.35">
      <c r="B37" s="210" t="s">
        <v>164</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topLeftCell="A4"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40</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41</v>
      </c>
      <c r="D5" s="198"/>
      <c r="E5" s="199"/>
      <c r="F5" s="197" t="s">
        <v>42</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39"/>
      <c r="D7" s="40"/>
      <c r="E7" s="41"/>
      <c r="F7" s="39"/>
      <c r="G7" s="40"/>
      <c r="H7" s="41"/>
      <c r="I7" s="42"/>
      <c r="J7" s="40"/>
      <c r="K7" s="43"/>
    </row>
    <row r="8" spans="2:11" x14ac:dyDescent="0.3">
      <c r="B8" s="25" t="s">
        <v>101</v>
      </c>
      <c r="C8" s="39"/>
      <c r="D8" s="40"/>
      <c r="E8" s="41"/>
      <c r="F8" s="39"/>
      <c r="G8" s="40"/>
      <c r="H8" s="41"/>
      <c r="I8" s="42"/>
      <c r="J8" s="40"/>
      <c r="K8" s="43"/>
    </row>
    <row r="9" spans="2:11" x14ac:dyDescent="0.3">
      <c r="B9" s="25" t="s">
        <v>13</v>
      </c>
      <c r="C9" s="39"/>
      <c r="D9" s="40"/>
      <c r="E9" s="41"/>
      <c r="F9" s="39"/>
      <c r="G9" s="40"/>
      <c r="H9" s="41"/>
      <c r="I9" s="42"/>
      <c r="J9" s="40"/>
      <c r="K9" s="43"/>
    </row>
    <row r="10" spans="2:11" x14ac:dyDescent="0.3">
      <c r="B10" s="25" t="s">
        <v>14</v>
      </c>
      <c r="C10" s="39"/>
      <c r="D10" s="40"/>
      <c r="E10" s="41"/>
      <c r="F10" s="39"/>
      <c r="G10" s="40"/>
      <c r="H10" s="41"/>
      <c r="I10" s="42"/>
      <c r="J10" s="40"/>
      <c r="K10" s="43"/>
    </row>
    <row r="11" spans="2:11" x14ac:dyDescent="0.3">
      <c r="B11" s="25" t="s">
        <v>15</v>
      </c>
      <c r="C11" s="39"/>
      <c r="D11" s="40"/>
      <c r="E11" s="41"/>
      <c r="F11" s="39"/>
      <c r="G11" s="40"/>
      <c r="H11" s="41"/>
      <c r="I11" s="42"/>
      <c r="J11" s="40"/>
      <c r="K11" s="43"/>
    </row>
    <row r="12" spans="2:11" x14ac:dyDescent="0.3">
      <c r="B12" s="98" t="s">
        <v>161</v>
      </c>
      <c r="C12" s="39"/>
      <c r="D12" s="40"/>
      <c r="E12" s="41"/>
      <c r="F12" s="39"/>
      <c r="G12" s="40"/>
      <c r="H12" s="41"/>
      <c r="I12" s="42"/>
      <c r="J12" s="40"/>
      <c r="K12" s="43"/>
    </row>
    <row r="13" spans="2:11" x14ac:dyDescent="0.3">
      <c r="B13" s="25" t="s">
        <v>16</v>
      </c>
      <c r="C13" s="39"/>
      <c r="D13" s="40"/>
      <c r="E13" s="41"/>
      <c r="F13" s="39"/>
      <c r="G13" s="40"/>
      <c r="H13" s="41"/>
      <c r="I13" s="42"/>
      <c r="J13" s="40"/>
      <c r="K13" s="43"/>
    </row>
    <row r="14" spans="2:11" x14ac:dyDescent="0.3">
      <c r="B14" s="98" t="s">
        <v>148</v>
      </c>
      <c r="C14" s="39"/>
      <c r="D14" s="40"/>
      <c r="E14" s="41"/>
      <c r="F14" s="39"/>
      <c r="G14" s="40"/>
      <c r="H14" s="41"/>
      <c r="I14" s="42"/>
      <c r="J14" s="40"/>
      <c r="K14" s="43"/>
    </row>
    <row r="15" spans="2:11" x14ac:dyDescent="0.3">
      <c r="B15" s="25" t="s">
        <v>17</v>
      </c>
      <c r="C15" s="39"/>
      <c r="D15" s="40"/>
      <c r="E15" s="41"/>
      <c r="F15" s="39"/>
      <c r="G15" s="40"/>
      <c r="H15" s="41"/>
      <c r="I15" s="42"/>
      <c r="J15" s="40"/>
      <c r="K15" s="43"/>
    </row>
    <row r="16" spans="2:11" x14ac:dyDescent="0.3">
      <c r="B16" s="25" t="s">
        <v>18</v>
      </c>
      <c r="C16" s="39"/>
      <c r="D16" s="40"/>
      <c r="E16" s="41"/>
      <c r="F16" s="39"/>
      <c r="G16" s="40"/>
      <c r="H16" s="41"/>
      <c r="I16" s="42"/>
      <c r="J16" s="40"/>
      <c r="K16" s="43"/>
    </row>
    <row r="17" spans="2:14" x14ac:dyDescent="0.3">
      <c r="B17" s="25" t="s">
        <v>19</v>
      </c>
      <c r="C17" s="39"/>
      <c r="D17" s="40"/>
      <c r="E17" s="41"/>
      <c r="F17" s="39"/>
      <c r="G17" s="40"/>
      <c r="H17" s="41"/>
      <c r="I17" s="42"/>
      <c r="J17" s="40"/>
      <c r="K17" s="43"/>
    </row>
    <row r="18" spans="2:14" x14ac:dyDescent="0.3">
      <c r="B18" s="25" t="s">
        <v>20</v>
      </c>
      <c r="C18" s="39"/>
      <c r="D18" s="40"/>
      <c r="E18" s="41"/>
      <c r="F18" s="39"/>
      <c r="G18" s="40"/>
      <c r="H18" s="41"/>
      <c r="I18" s="42"/>
      <c r="J18" s="40"/>
      <c r="K18" s="43"/>
    </row>
    <row r="19" spans="2:14" x14ac:dyDescent="0.3">
      <c r="B19" s="25" t="s">
        <v>21</v>
      </c>
      <c r="C19" s="39"/>
      <c r="D19" s="40"/>
      <c r="E19" s="41"/>
      <c r="F19" s="39"/>
      <c r="G19" s="40"/>
      <c r="H19" s="41"/>
      <c r="I19" s="42"/>
      <c r="J19" s="40"/>
      <c r="K19" s="43"/>
    </row>
    <row r="20" spans="2:14" x14ac:dyDescent="0.3">
      <c r="B20" s="23" t="s">
        <v>102</v>
      </c>
      <c r="C20" s="39"/>
      <c r="D20" s="40"/>
      <c r="E20" s="41"/>
      <c r="F20" s="39"/>
      <c r="G20" s="40"/>
      <c r="H20" s="41"/>
      <c r="I20" s="42"/>
      <c r="J20" s="40"/>
      <c r="K20" s="43"/>
    </row>
    <row r="21" spans="2:14" x14ac:dyDescent="0.3">
      <c r="B21" s="24" t="s">
        <v>103</v>
      </c>
      <c r="C21" s="39"/>
      <c r="D21" s="40"/>
      <c r="E21" s="41"/>
      <c r="F21" s="39"/>
      <c r="G21" s="40"/>
      <c r="H21" s="41"/>
      <c r="I21" s="42"/>
      <c r="J21" s="40"/>
      <c r="K21" s="43"/>
    </row>
    <row r="22" spans="2:14" x14ac:dyDescent="0.3">
      <c r="B22" s="25" t="s">
        <v>22</v>
      </c>
      <c r="C22" s="39"/>
      <c r="D22" s="40"/>
      <c r="E22" s="41"/>
      <c r="F22" s="39"/>
      <c r="G22" s="40"/>
      <c r="H22" s="41"/>
      <c r="I22" s="42"/>
      <c r="J22" s="40"/>
      <c r="K22" s="43"/>
    </row>
    <row r="23" spans="2:14" x14ac:dyDescent="0.3">
      <c r="B23" s="25" t="s">
        <v>23</v>
      </c>
      <c r="C23" s="14"/>
      <c r="D23" s="40"/>
      <c r="E23" s="41"/>
      <c r="F23" s="39"/>
      <c r="G23" s="40"/>
      <c r="H23" s="41"/>
      <c r="I23" s="42"/>
      <c r="J23" s="40"/>
      <c r="K23" s="43"/>
    </row>
    <row r="24" spans="2:14" x14ac:dyDescent="0.3">
      <c r="B24" s="25" t="s">
        <v>24</v>
      </c>
      <c r="C24" s="39"/>
      <c r="D24" s="40"/>
      <c r="E24" s="41"/>
      <c r="F24" s="39"/>
      <c r="G24" s="40"/>
      <c r="H24" s="41"/>
      <c r="I24" s="42"/>
      <c r="J24" s="40"/>
      <c r="K24" s="43"/>
    </row>
    <row r="25" spans="2:14" s="5" customFormat="1" x14ac:dyDescent="0.3">
      <c r="B25" s="29" t="s">
        <v>3</v>
      </c>
      <c r="C25" s="44"/>
      <c r="D25" s="45"/>
      <c r="E25" s="46"/>
      <c r="F25" s="44"/>
      <c r="G25" s="45"/>
      <c r="H25" s="46"/>
      <c r="I25" s="44"/>
      <c r="J25" s="45"/>
      <c r="K25" s="47"/>
    </row>
    <row r="26" spans="2:14" x14ac:dyDescent="0.3">
      <c r="B26" s="13"/>
      <c r="C26" s="11"/>
      <c r="D26" s="11"/>
      <c r="E26" s="11"/>
      <c r="F26" s="11"/>
      <c r="G26" s="11"/>
      <c r="H26" s="11"/>
      <c r="I26" s="11"/>
      <c r="J26" s="11"/>
      <c r="K26" s="12"/>
      <c r="L26" s="11"/>
      <c r="M26" s="11"/>
      <c r="N26" s="11"/>
    </row>
    <row r="27" spans="2:14" s="10" customFormat="1" x14ac:dyDescent="0.3">
      <c r="B27" s="1" t="s">
        <v>25</v>
      </c>
      <c r="C27" s="4" t="s">
        <v>4</v>
      </c>
      <c r="D27" s="4" t="s">
        <v>5</v>
      </c>
      <c r="E27" s="4" t="s">
        <v>5</v>
      </c>
      <c r="F27" s="4" t="s">
        <v>4</v>
      </c>
      <c r="G27" s="4" t="s">
        <v>5</v>
      </c>
      <c r="H27" s="4" t="s">
        <v>5</v>
      </c>
      <c r="I27" s="4" t="s">
        <v>4</v>
      </c>
      <c r="J27" s="21" t="s">
        <v>5</v>
      </c>
      <c r="K27" s="19" t="s">
        <v>5</v>
      </c>
    </row>
    <row r="28" spans="2:14" x14ac:dyDescent="0.3">
      <c r="B28" s="25" t="s">
        <v>26</v>
      </c>
      <c r="C28" s="48"/>
      <c r="D28" s="49"/>
      <c r="E28" s="41"/>
      <c r="F28" s="48"/>
      <c r="G28" s="49"/>
      <c r="H28" s="41"/>
      <c r="I28" s="42"/>
      <c r="J28" s="40"/>
      <c r="K28" s="43"/>
    </row>
    <row r="29" spans="2:14" x14ac:dyDescent="0.3">
      <c r="B29" s="25" t="s">
        <v>27</v>
      </c>
      <c r="C29" s="48"/>
      <c r="D29" s="49"/>
      <c r="E29" s="41"/>
      <c r="F29" s="48"/>
      <c r="G29" s="49"/>
      <c r="H29" s="41"/>
      <c r="I29" s="42"/>
      <c r="J29" s="40"/>
      <c r="K29" s="43"/>
    </row>
    <row r="30" spans="2:14" x14ac:dyDescent="0.3">
      <c r="B30" s="25" t="s">
        <v>28</v>
      </c>
      <c r="C30" s="48"/>
      <c r="D30" s="49"/>
      <c r="E30" s="41"/>
      <c r="F30" s="48"/>
      <c r="G30" s="49"/>
      <c r="H30" s="41"/>
      <c r="I30" s="42"/>
      <c r="J30" s="40"/>
      <c r="K30" s="43"/>
    </row>
    <row r="31" spans="2:14" x14ac:dyDescent="0.3">
      <c r="B31" s="25" t="s">
        <v>29</v>
      </c>
      <c r="C31" s="48"/>
      <c r="D31" s="49"/>
      <c r="E31" s="41"/>
      <c r="F31" s="48"/>
      <c r="G31" s="49"/>
      <c r="H31" s="41"/>
      <c r="I31" s="42"/>
      <c r="J31" s="40"/>
      <c r="K31" s="43"/>
    </row>
    <row r="32" spans="2:14" x14ac:dyDescent="0.3">
      <c r="B32" s="25" t="s">
        <v>30</v>
      </c>
      <c r="C32" s="50"/>
      <c r="D32" s="49"/>
      <c r="E32" s="41"/>
      <c r="F32" s="50"/>
      <c r="G32" s="49"/>
      <c r="H32" s="41"/>
      <c r="I32" s="42"/>
      <c r="J32" s="40"/>
      <c r="K32" s="43"/>
    </row>
    <row r="33" spans="2:14" x14ac:dyDescent="0.3">
      <c r="B33" s="25" t="s">
        <v>31</v>
      </c>
      <c r="C33" s="48"/>
      <c r="D33" s="49"/>
      <c r="E33" s="41"/>
      <c r="F33" s="48"/>
      <c r="G33" s="49"/>
      <c r="H33" s="41"/>
      <c r="I33" s="42"/>
      <c r="J33" s="40"/>
      <c r="K33" s="43"/>
    </row>
    <row r="34" spans="2:14" s="5" customFormat="1" x14ac:dyDescent="0.3">
      <c r="B34" s="29" t="s">
        <v>3</v>
      </c>
      <c r="C34" s="51"/>
      <c r="D34" s="51"/>
      <c r="E34" s="45"/>
      <c r="F34" s="51"/>
      <c r="G34" s="51"/>
      <c r="H34" s="45"/>
      <c r="I34" s="51"/>
      <c r="J34" s="51"/>
      <c r="K34" s="52"/>
    </row>
    <row r="35" spans="2:14" x14ac:dyDescent="0.3">
      <c r="B35" s="13"/>
      <c r="C35" s="11"/>
      <c r="D35" s="11"/>
      <c r="E35" s="11"/>
      <c r="F35" s="11"/>
      <c r="G35" s="11"/>
      <c r="H35" s="11"/>
      <c r="I35" s="11"/>
      <c r="J35" s="11"/>
      <c r="K35" s="12"/>
      <c r="L35" s="11"/>
      <c r="M35" s="11"/>
      <c r="N35" s="11"/>
    </row>
    <row r="36" spans="2:14" s="5" customFormat="1" x14ac:dyDescent="0.3">
      <c r="B36" s="29" t="s">
        <v>6</v>
      </c>
      <c r="C36" s="51"/>
      <c r="D36" s="53"/>
      <c r="E36" s="45"/>
      <c r="F36" s="51"/>
      <c r="G36" s="53"/>
      <c r="H36" s="45"/>
      <c r="I36" s="51"/>
      <c r="J36" s="53"/>
      <c r="K36" s="52"/>
    </row>
    <row r="37" spans="2:14" ht="66" customHeight="1" thickBot="1" x14ac:dyDescent="0.35">
      <c r="B37" s="210" t="s">
        <v>39</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2"/>
  <sheetViews>
    <sheet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4" width="8.88671875" style="2" customWidth="1"/>
    <col min="15" max="16384" width="8.88671875" style="2"/>
  </cols>
  <sheetData>
    <row r="1" spans="2:14" s="120" customFormat="1" x14ac:dyDescent="0.3"/>
    <row r="2" spans="2:14" s="120" customFormat="1" ht="15" thickBot="1" x14ac:dyDescent="0.35"/>
    <row r="3" spans="2:14" s="120" customFormat="1" x14ac:dyDescent="0.3">
      <c r="B3" s="180" t="s">
        <v>80</v>
      </c>
      <c r="C3" s="181"/>
      <c r="D3" s="181"/>
      <c r="E3" s="181"/>
      <c r="F3" s="181"/>
      <c r="G3" s="181"/>
      <c r="H3" s="182"/>
      <c r="I3" s="181"/>
      <c r="J3" s="181"/>
      <c r="K3" s="181"/>
      <c r="L3" s="181"/>
      <c r="M3" s="181"/>
      <c r="N3" s="182"/>
    </row>
    <row r="4" spans="2:14" s="120" customFormat="1" x14ac:dyDescent="0.3">
      <c r="B4" s="183" t="s">
        <v>159</v>
      </c>
      <c r="C4" s="184"/>
      <c r="D4" s="184"/>
      <c r="E4" s="184"/>
      <c r="F4" s="184"/>
      <c r="G4" s="184"/>
      <c r="H4" s="185"/>
      <c r="I4" s="184"/>
      <c r="J4" s="184"/>
      <c r="K4" s="184"/>
      <c r="L4" s="184"/>
      <c r="M4" s="184"/>
      <c r="N4" s="185"/>
    </row>
    <row r="5" spans="2:14" s="120" customFormat="1" x14ac:dyDescent="0.3">
      <c r="B5" s="121"/>
      <c r="C5" s="186" t="s">
        <v>0</v>
      </c>
      <c r="D5" s="184"/>
      <c r="E5" s="187"/>
      <c r="F5" s="186" t="s">
        <v>1</v>
      </c>
      <c r="G5" s="184"/>
      <c r="H5" s="187"/>
      <c r="I5" s="184" t="s">
        <v>2</v>
      </c>
      <c r="J5" s="184"/>
      <c r="K5" s="187"/>
      <c r="L5" s="186" t="s">
        <v>3</v>
      </c>
      <c r="M5" s="184"/>
      <c r="N5" s="185"/>
    </row>
    <row r="6" spans="2:14" s="120" customFormat="1" x14ac:dyDescent="0.3">
      <c r="B6" s="1" t="s">
        <v>11</v>
      </c>
      <c r="C6" s="96" t="s">
        <v>4</v>
      </c>
      <c r="D6" s="9" t="s">
        <v>5</v>
      </c>
      <c r="E6" s="104" t="s">
        <v>5</v>
      </c>
      <c r="F6" s="96" t="s">
        <v>4</v>
      </c>
      <c r="G6" s="9" t="s">
        <v>5</v>
      </c>
      <c r="H6" s="104" t="s">
        <v>5</v>
      </c>
      <c r="I6" s="93" t="s">
        <v>4</v>
      </c>
      <c r="J6" s="9" t="s">
        <v>5</v>
      </c>
      <c r="K6" s="104" t="s">
        <v>5</v>
      </c>
      <c r="L6" s="96" t="s">
        <v>4</v>
      </c>
      <c r="M6" s="9" t="s">
        <v>5</v>
      </c>
      <c r="N6" s="94" t="s">
        <v>5</v>
      </c>
    </row>
    <row r="7" spans="2:14" s="120" customFormat="1" x14ac:dyDescent="0.3">
      <c r="B7" s="98" t="s">
        <v>12</v>
      </c>
      <c r="C7" s="176">
        <f>IFERROR(GETPIVOTDATA("T. Antenna hh:mm:ss",[1]pivot!$A$1,"Radio/Canale","RAI Radiouno","PLURALISMO POLITICO","Partito Democratico"),"")</f>
        <v>0.17192129629629652</v>
      </c>
      <c r="D7" s="26">
        <f t="shared" ref="D7:D24" si="0">C7/C$25</f>
        <v>0.46182066907101127</v>
      </c>
      <c r="E7" s="26">
        <f t="shared" ref="E7:E24" si="1">C7/C$36</f>
        <v>0.16370028322992336</v>
      </c>
      <c r="F7" s="122">
        <v>3.4953703703703702E-2</v>
      </c>
      <c r="G7" s="26">
        <v>0.52158894645941278</v>
      </c>
      <c r="H7" s="26">
        <v>0.15638755113665784</v>
      </c>
      <c r="I7" s="122">
        <v>4.2800925925925923E-2</v>
      </c>
      <c r="J7" s="26">
        <v>0.49254128929142243</v>
      </c>
      <c r="K7" s="26">
        <v>0.1851684943167593</v>
      </c>
      <c r="L7" s="27">
        <f>C7+F7+I7</f>
        <v>0.24967592592592613</v>
      </c>
      <c r="M7" s="26">
        <f>L7/L$25</f>
        <v>0.47450618098631836</v>
      </c>
      <c r="N7" s="28">
        <f>L7/L$36</f>
        <v>0.16591166042408545</v>
      </c>
    </row>
    <row r="8" spans="2:14" s="120" customFormat="1" x14ac:dyDescent="0.3">
      <c r="B8" s="98" t="s">
        <v>101</v>
      </c>
      <c r="C8" s="176">
        <f>IFERROR(GETPIVOTDATA("T. Antenna hh:mm:ss",[1]pivot!$A$1,"Radio/Canale","RAI Radiouno","PLURALISMO POLITICO","Sinistra Italiana - Sinistra Ecologia Libertà"),"")</f>
        <v>8.472222222222223E-3</v>
      </c>
      <c r="D8" s="26">
        <f t="shared" si="0"/>
        <v>2.2758363387638335E-2</v>
      </c>
      <c r="E8" s="26">
        <f t="shared" si="1"/>
        <v>8.0670935319983681E-3</v>
      </c>
      <c r="F8" s="122">
        <v>7.2916666666666659E-4</v>
      </c>
      <c r="G8" s="26">
        <v>1.088082901554404E-2</v>
      </c>
      <c r="H8" s="26">
        <v>3.2623893117912062E-3</v>
      </c>
      <c r="I8" s="122">
        <v>2.1759259259259258E-3</v>
      </c>
      <c r="J8" s="26">
        <v>2.5039957378795948E-2</v>
      </c>
      <c r="K8" s="26">
        <v>9.4136497921986882E-3</v>
      </c>
      <c r="L8" s="27">
        <f t="shared" ref="L8:L24" si="2">C8+F8+I8</f>
        <v>1.1377314814814816E-2</v>
      </c>
      <c r="M8" s="26">
        <f t="shared" ref="M8:M24" si="3">L8/L$25</f>
        <v>2.1622453917557509E-2</v>
      </c>
      <c r="N8" s="28">
        <f t="shared" ref="N8:N24" si="4">L8/L$36</f>
        <v>7.560317179532536E-3</v>
      </c>
    </row>
    <row r="9" spans="2:14" s="120" customFormat="1" x14ac:dyDescent="0.3">
      <c r="B9" s="98" t="s">
        <v>13</v>
      </c>
      <c r="C9" s="176">
        <f>IFERROR(GETPIVOTDATA("T. Antenna hh:mm:ss",[1]pivot!$A$1,"Radio/Canale","RAI Radiouno","PLURALISMO POLITICO","PDL - Forza Italia"),"")</f>
        <v>5.2627314814814842E-2</v>
      </c>
      <c r="D9" s="26">
        <f t="shared" si="0"/>
        <v>0.14136923268250212</v>
      </c>
      <c r="E9" s="26">
        <f t="shared" si="1"/>
        <v>5.0110757226771302E-2</v>
      </c>
      <c r="F9" s="122">
        <v>1.4467592592592593E-2</v>
      </c>
      <c r="G9" s="26">
        <v>0.21588946459412781</v>
      </c>
      <c r="H9" s="26">
        <v>6.4729946662523949E-2</v>
      </c>
      <c r="I9" s="122">
        <v>1.1053240740740742E-2</v>
      </c>
      <c r="J9" s="26">
        <v>0.12719765583377732</v>
      </c>
      <c r="K9" s="26">
        <v>4.7819338040158234E-2</v>
      </c>
      <c r="L9" s="27">
        <f t="shared" si="2"/>
        <v>7.8148148148148175E-2</v>
      </c>
      <c r="M9" s="26">
        <f t="shared" si="3"/>
        <v>0.14851964277858426</v>
      </c>
      <c r="N9" s="28">
        <f t="shared" si="4"/>
        <v>5.1930072834388302E-2</v>
      </c>
    </row>
    <row r="10" spans="2:14" s="120" customFormat="1" x14ac:dyDescent="0.3">
      <c r="B10" s="98" t="s">
        <v>14</v>
      </c>
      <c r="C10" s="176">
        <f>IFERROR(GETPIVOTDATA("T. Antenna hh:mm:ss",[1]pivot!$A$1,"Radio/Canale","RAI Radiouno","PLURALISMO POLITICO","Area Popolare (NCD - UDC)"),"")</f>
        <v>5.0810185185185177E-3</v>
      </c>
      <c r="D10" s="26">
        <f t="shared" si="0"/>
        <v>1.3648799900509873E-2</v>
      </c>
      <c r="E10" s="26">
        <f t="shared" si="1"/>
        <v>4.838051995283173E-3</v>
      </c>
      <c r="F10" s="122">
        <v>8.9120370370370362E-4</v>
      </c>
      <c r="G10" s="26">
        <v>1.3298791018998272E-2</v>
      </c>
      <c r="H10" s="26">
        <v>3.9873647144114746E-3</v>
      </c>
      <c r="I10" s="122">
        <v>1.3888888888888887E-3</v>
      </c>
      <c r="J10" s="26">
        <v>1.5982951518380389E-2</v>
      </c>
      <c r="K10" s="26">
        <v>6.0087126333183112E-3</v>
      </c>
      <c r="L10" s="27">
        <f t="shared" si="2"/>
        <v>7.3611111111111099E-3</v>
      </c>
      <c r="M10" s="26">
        <f t="shared" si="3"/>
        <v>1.3989705688267113E-2</v>
      </c>
      <c r="N10" s="28">
        <f t="shared" si="4"/>
        <v>4.8915175240922606E-3</v>
      </c>
    </row>
    <row r="11" spans="2:14" s="120" customFormat="1" x14ac:dyDescent="0.3">
      <c r="B11" s="98" t="s">
        <v>15</v>
      </c>
      <c r="C11" s="176">
        <f>IFERROR(GETPIVOTDATA("T. Antenna hh:mm:ss",[1]pivot!$A$1,"Radio/Canale","RAI Radiouno","PLURALISMO POLITICO","Lega Nord"),"")</f>
        <v>3.651620370370371E-2</v>
      </c>
      <c r="D11" s="26">
        <f t="shared" si="0"/>
        <v>9.8091033453550483E-2</v>
      </c>
      <c r="E11" s="26">
        <f t="shared" si="1"/>
        <v>3.4770054772479304E-2</v>
      </c>
      <c r="F11" s="122">
        <v>5.069444444444445E-3</v>
      </c>
      <c r="G11" s="26">
        <v>7.5647668393782397E-2</v>
      </c>
      <c r="H11" s="26">
        <v>2.2681373310548394E-2</v>
      </c>
      <c r="I11" s="122">
        <v>8.5763888888888886E-3</v>
      </c>
      <c r="J11" s="26">
        <v>9.869472562599893E-2</v>
      </c>
      <c r="K11" s="26">
        <v>3.7103800510740574E-2</v>
      </c>
      <c r="L11" s="27">
        <f t="shared" si="2"/>
        <v>5.0162037037037047E-2</v>
      </c>
      <c r="M11" s="26">
        <f t="shared" si="3"/>
        <v>9.5332365492059257E-2</v>
      </c>
      <c r="N11" s="28">
        <f t="shared" si="4"/>
        <v>3.3333076964490352E-2</v>
      </c>
    </row>
    <row r="12" spans="2:14" s="120" customFormat="1" x14ac:dyDescent="0.3">
      <c r="B12" s="98" t="s">
        <v>161</v>
      </c>
      <c r="C12" s="176">
        <f>IFERROR(GETPIVOTDATA("T. Antenna hh:mm:ss",[1]pivot!$A$1,"Radio/Canale","RAI Radiouno","PLURALISMO POLITICO","MoVimento 5 Stelle"),"")</f>
        <v>2.8252314814814813E-2</v>
      </c>
      <c r="D12" s="26">
        <f t="shared" si="0"/>
        <v>7.5892301952493399E-2</v>
      </c>
      <c r="E12" s="26">
        <f t="shared" si="1"/>
        <v>2.690133239290712E-2</v>
      </c>
      <c r="F12" s="122">
        <v>2.5231481481481481E-3</v>
      </c>
      <c r="G12" s="26">
        <v>3.7651122625215888E-2</v>
      </c>
      <c r="H12" s="26">
        <v>1.1288902697944175E-2</v>
      </c>
      <c r="I12" s="122">
        <v>4.3634259259259251E-3</v>
      </c>
      <c r="J12" s="26">
        <v>5.0213106020245056E-2</v>
      </c>
      <c r="K12" s="26">
        <v>1.8877372189675026E-2</v>
      </c>
      <c r="L12" s="27">
        <f t="shared" si="2"/>
        <v>3.5138888888888886E-2</v>
      </c>
      <c r="M12" s="26">
        <f t="shared" si="3"/>
        <v>6.6781047908143015E-2</v>
      </c>
      <c r="N12" s="28">
        <f t="shared" si="4"/>
        <v>2.3350074218780038E-2</v>
      </c>
    </row>
    <row r="13" spans="2:14" s="120" customFormat="1" x14ac:dyDescent="0.3">
      <c r="B13" s="98" t="s">
        <v>16</v>
      </c>
      <c r="C13" s="176"/>
      <c r="D13" s="26"/>
      <c r="E13" s="26"/>
      <c r="F13" s="122"/>
      <c r="G13" s="26"/>
      <c r="H13" s="26"/>
      <c r="I13" s="122"/>
      <c r="J13" s="26"/>
      <c r="K13" s="26"/>
      <c r="L13" s="27"/>
      <c r="M13" s="26"/>
      <c r="N13" s="28"/>
    </row>
    <row r="14" spans="2:14" s="120" customFormat="1" x14ac:dyDescent="0.3">
      <c r="B14" s="98" t="s">
        <v>148</v>
      </c>
      <c r="C14" s="176"/>
      <c r="D14" s="26"/>
      <c r="E14" s="26"/>
      <c r="F14" s="122"/>
      <c r="G14" s="26"/>
      <c r="H14" s="26"/>
      <c r="I14" s="122"/>
      <c r="J14" s="26"/>
      <c r="K14" s="26"/>
      <c r="L14" s="27"/>
      <c r="M14" s="26"/>
      <c r="N14" s="28"/>
    </row>
    <row r="15" spans="2:14" s="120" customFormat="1" x14ac:dyDescent="0.3">
      <c r="B15" s="98" t="s">
        <v>17</v>
      </c>
      <c r="C15" s="176">
        <f>IFERROR(GETPIVOTDATA("T. Antenna hh:mm:ss",[1]pivot!$A$1,"Radio/Canale","RAI Radiouno","PLURALISMO POLITICO","Partito Socialista Italiano"),"")</f>
        <v>1.4583333333333334E-3</v>
      </c>
      <c r="D15" s="26">
        <f t="shared" si="0"/>
        <v>3.9174232060688935E-3</v>
      </c>
      <c r="E15" s="26">
        <f t="shared" si="1"/>
        <v>1.3885980669833256E-3</v>
      </c>
      <c r="F15" s="122">
        <v>7.7546296296296304E-4</v>
      </c>
      <c r="G15" s="26">
        <v>1.1571675302245251E-2</v>
      </c>
      <c r="H15" s="26">
        <v>3.4695251411112839E-3</v>
      </c>
      <c r="I15" s="122">
        <v>9.0277777777777784E-4</v>
      </c>
      <c r="J15" s="26">
        <v>1.0388918486947256E-2</v>
      </c>
      <c r="K15" s="26">
        <v>3.9056632116569027E-3</v>
      </c>
      <c r="L15" s="27">
        <f t="shared" si="2"/>
        <v>3.1365740740740742E-3</v>
      </c>
      <c r="M15" s="26">
        <f t="shared" si="3"/>
        <v>5.9610223923276546E-3</v>
      </c>
      <c r="N15" s="28">
        <f t="shared" si="4"/>
        <v>2.0842786934418284E-3</v>
      </c>
    </row>
    <row r="16" spans="2:14" s="120" customFormat="1" x14ac:dyDescent="0.3">
      <c r="B16" s="98" t="s">
        <v>18</v>
      </c>
      <c r="C16" s="176">
        <f>IFERROR(GETPIVOTDATA("T. Antenna hh:mm:ss",[1]pivot!$A$1,"Radio/Canale","RAI Radiouno","PLURALISMO POLITICO","Fratelli d'Italia"),"")</f>
        <v>2.4074074074074081E-2</v>
      </c>
      <c r="D16" s="26">
        <f t="shared" si="0"/>
        <v>6.4668573560502388E-2</v>
      </c>
      <c r="E16" s="26">
        <f t="shared" si="1"/>
        <v>2.2922888724804108E-2</v>
      </c>
      <c r="F16" s="122">
        <v>5.8912037037037032E-3</v>
      </c>
      <c r="G16" s="26">
        <v>8.7910189982728842E-2</v>
      </c>
      <c r="H16" s="26">
        <v>2.6358034280979749E-2</v>
      </c>
      <c r="I16" s="122">
        <v>7.2685185185185153E-3</v>
      </c>
      <c r="J16" s="26">
        <v>8.3644112946190688E-2</v>
      </c>
      <c r="K16" s="26">
        <v>3.1445596114365815E-2</v>
      </c>
      <c r="L16" s="27">
        <f t="shared" si="2"/>
        <v>3.72337962962963E-2</v>
      </c>
      <c r="M16" s="26">
        <f t="shared" si="3"/>
        <v>7.0762394967225334E-2</v>
      </c>
      <c r="N16" s="28">
        <f t="shared" si="4"/>
        <v>2.4742157036171077E-2</v>
      </c>
    </row>
    <row r="17" spans="2:14" s="120" customFormat="1" x14ac:dyDescent="0.3">
      <c r="B17" s="98" t="s">
        <v>19</v>
      </c>
      <c r="C17" s="176"/>
      <c r="D17" s="26"/>
      <c r="E17" s="26"/>
      <c r="F17" s="122"/>
      <c r="G17" s="26"/>
      <c r="H17" s="26"/>
      <c r="I17" s="122"/>
      <c r="J17" s="26"/>
      <c r="K17" s="26"/>
      <c r="L17" s="27"/>
      <c r="M17" s="26"/>
      <c r="N17" s="28"/>
    </row>
    <row r="18" spans="2:14" s="120" customFormat="1" x14ac:dyDescent="0.3">
      <c r="B18" s="98" t="s">
        <v>20</v>
      </c>
      <c r="C18" s="176"/>
      <c r="D18" s="26"/>
      <c r="E18" s="26"/>
      <c r="F18" s="122"/>
      <c r="G18" s="26"/>
      <c r="H18" s="26"/>
      <c r="I18" s="122"/>
      <c r="J18" s="26"/>
      <c r="K18" s="26"/>
      <c r="L18" s="27"/>
      <c r="M18" s="26"/>
      <c r="N18" s="28"/>
    </row>
    <row r="19" spans="2:14" s="120" customFormat="1" x14ac:dyDescent="0.3">
      <c r="B19" s="98" t="s">
        <v>21</v>
      </c>
      <c r="C19" s="176"/>
      <c r="D19" s="26"/>
      <c r="E19" s="26"/>
      <c r="F19" s="122"/>
      <c r="G19" s="26"/>
      <c r="H19" s="26"/>
      <c r="I19" s="122"/>
      <c r="J19" s="26"/>
      <c r="K19" s="26"/>
      <c r="L19" s="27"/>
      <c r="M19" s="26"/>
      <c r="N19" s="28"/>
    </row>
    <row r="20" spans="2:14" s="120" customFormat="1" x14ac:dyDescent="0.3">
      <c r="B20" s="98" t="s">
        <v>102</v>
      </c>
      <c r="C20" s="176"/>
      <c r="D20" s="55"/>
      <c r="E20" s="55"/>
      <c r="F20" s="122"/>
      <c r="G20" s="55"/>
      <c r="H20" s="55"/>
      <c r="I20" s="122"/>
      <c r="J20" s="55"/>
      <c r="K20" s="55"/>
      <c r="L20" s="27"/>
      <c r="M20" s="26"/>
      <c r="N20" s="28"/>
    </row>
    <row r="21" spans="2:14" s="120" customFormat="1" x14ac:dyDescent="0.3">
      <c r="B21" s="98" t="s">
        <v>103</v>
      </c>
      <c r="C21" s="176">
        <f>IFERROR(GETPIVOTDATA("T. Antenna hh:mm:ss",[1]pivot!$A$1,"Radio/Canale","RAI Radiouno","PLURALISMO POLITICO","Alleanza Liberalpopolare-Autonomie"),"")</f>
        <v>5.7638888888888904E-3</v>
      </c>
      <c r="D21" s="55">
        <f t="shared" si="0"/>
        <v>1.5483148862081821E-2</v>
      </c>
      <c r="E21" s="55">
        <f t="shared" si="1"/>
        <v>5.4882685504579068E-3</v>
      </c>
      <c r="F21" s="122"/>
      <c r="G21" s="55"/>
      <c r="H21" s="55"/>
      <c r="I21" s="122">
        <v>8.7962962962962962E-4</v>
      </c>
      <c r="J21" s="55">
        <v>1.0122535961640915E-2</v>
      </c>
      <c r="K21" s="55">
        <v>3.8055180011015975E-3</v>
      </c>
      <c r="L21" s="27">
        <f t="shared" si="2"/>
        <v>6.64351851851852E-3</v>
      </c>
      <c r="M21" s="26">
        <f t="shared" si="3"/>
        <v>1.2625929347586991E-2</v>
      </c>
      <c r="N21" s="28">
        <f t="shared" si="4"/>
        <v>4.4146714761461609E-3</v>
      </c>
    </row>
    <row r="22" spans="2:14" s="120" customFormat="1" x14ac:dyDescent="0.3">
      <c r="B22" s="98" t="s">
        <v>22</v>
      </c>
      <c r="C22" s="176"/>
      <c r="D22" s="26"/>
      <c r="E22" s="26"/>
      <c r="F22" s="122"/>
      <c r="G22" s="26"/>
      <c r="H22" s="26"/>
      <c r="I22" s="122"/>
      <c r="J22" s="26"/>
      <c r="K22" s="26"/>
      <c r="L22" s="27"/>
      <c r="M22" s="26"/>
      <c r="N22" s="28"/>
    </row>
    <row r="23" spans="2:14" s="120" customFormat="1" x14ac:dyDescent="0.3">
      <c r="B23" s="98" t="s">
        <v>23</v>
      </c>
      <c r="C23" s="176">
        <f>IFERROR(GETPIVOTDATA("T. Antenna hh:mm:ss",[1]pivot!$A$1,"Radio/Canale","RAI Radiouno","PLURALISMO POLITICO","Radicali Italiani"),"")</f>
        <v>1.5972222222222223E-3</v>
      </c>
      <c r="D23" s="26">
        <f t="shared" si="0"/>
        <v>4.2905111304564073E-3</v>
      </c>
      <c r="E23" s="26">
        <f t="shared" si="1"/>
        <v>1.5208455019341185E-3</v>
      </c>
      <c r="F23" s="122"/>
      <c r="G23" s="26"/>
      <c r="H23" s="26"/>
      <c r="I23" s="122"/>
      <c r="J23" s="26"/>
      <c r="K23" s="26"/>
      <c r="L23" s="27">
        <f t="shared" si="2"/>
        <v>1.5972222222222223E-3</v>
      </c>
      <c r="M23" s="26">
        <f t="shared" si="3"/>
        <v>3.0355021776428651E-3</v>
      </c>
      <c r="N23" s="28">
        <f t="shared" si="4"/>
        <v>1.0613670099445473E-3</v>
      </c>
    </row>
    <row r="24" spans="2:14" s="120" customFormat="1" x14ac:dyDescent="0.3">
      <c r="B24" s="98" t="s">
        <v>24</v>
      </c>
      <c r="C24" s="176">
        <f>IFERROR(GETPIVOTDATA("T. Antenna hh:mm:ss",[1]pivot!$A$1,"Radio/Canale","RAI Radiouno","PLURALISMO POLITICO","Altro"),"")</f>
        <v>3.6504629629629644E-2</v>
      </c>
      <c r="D24" s="26">
        <f t="shared" si="0"/>
        <v>9.8059942793184876E-2</v>
      </c>
      <c r="E24" s="26">
        <f t="shared" si="1"/>
        <v>3.4759034152900083E-2</v>
      </c>
      <c r="F24" s="122">
        <v>1.7129629629629628E-3</v>
      </c>
      <c r="G24" s="26">
        <v>2.5561312607944732E-2</v>
      </c>
      <c r="H24" s="26">
        <v>7.664025684842834E-3</v>
      </c>
      <c r="I24" s="122">
        <v>7.4884259259259253E-3</v>
      </c>
      <c r="J24" s="26">
        <v>8.6174746936600946E-2</v>
      </c>
      <c r="K24" s="26">
        <v>3.2396975614641228E-2</v>
      </c>
      <c r="L24" s="27">
        <f t="shared" si="2"/>
        <v>4.5706018518518535E-2</v>
      </c>
      <c r="M24" s="26">
        <f t="shared" si="3"/>
        <v>8.6863754344287517E-2</v>
      </c>
      <c r="N24" s="28">
        <f t="shared" si="4"/>
        <v>3.0372016828050859E-2</v>
      </c>
    </row>
    <row r="25" spans="2:14" s="131" customFormat="1" x14ac:dyDescent="0.3">
      <c r="B25" s="102" t="s">
        <v>3</v>
      </c>
      <c r="C25" s="30">
        <f t="shared" ref="C25:E25" si="5">SUM(C7:C24)</f>
        <v>0.37226851851851883</v>
      </c>
      <c r="D25" s="31">
        <f t="shared" si="5"/>
        <v>0.99999999999999978</v>
      </c>
      <c r="E25" s="32">
        <f t="shared" si="5"/>
        <v>0.35446720814644211</v>
      </c>
      <c r="F25" s="30">
        <v>6.7013888888888887E-2</v>
      </c>
      <c r="G25" s="31">
        <v>0.99999999999999989</v>
      </c>
      <c r="H25" s="32">
        <v>0.29982911294081088</v>
      </c>
      <c r="I25" s="30">
        <v>8.6898148148148155E-2</v>
      </c>
      <c r="J25" s="31">
        <v>0.99999999999999989</v>
      </c>
      <c r="K25" s="32">
        <v>0.37594512042461564</v>
      </c>
      <c r="L25" s="30">
        <f>SUM(L7:L$24)</f>
        <v>0.52618055555555587</v>
      </c>
      <c r="M25" s="31">
        <f>SUM(M7:M24)</f>
        <v>0.99999999999999978</v>
      </c>
      <c r="N25" s="33">
        <f>SUM(N7:N24)</f>
        <v>0.34965121018912337</v>
      </c>
    </row>
    <row r="26" spans="2:14" s="120" customFormat="1" x14ac:dyDescent="0.3">
      <c r="B26" s="124"/>
      <c r="C26" s="125"/>
      <c r="D26" s="125"/>
      <c r="E26" s="125"/>
      <c r="F26" s="125"/>
      <c r="G26" s="125"/>
      <c r="H26" s="125"/>
      <c r="I26" s="125"/>
      <c r="J26" s="125"/>
      <c r="K26" s="125"/>
      <c r="L26" s="125"/>
      <c r="M26" s="125"/>
      <c r="N26" s="126"/>
    </row>
    <row r="27" spans="2:14" s="120" customFormat="1" x14ac:dyDescent="0.3">
      <c r="B27" s="1" t="s">
        <v>25</v>
      </c>
      <c r="C27" s="4" t="s">
        <v>4</v>
      </c>
      <c r="D27" s="4" t="s">
        <v>5</v>
      </c>
      <c r="E27" s="4" t="s">
        <v>5</v>
      </c>
      <c r="F27" s="9" t="s">
        <v>4</v>
      </c>
      <c r="G27" s="91" t="s">
        <v>5</v>
      </c>
      <c r="H27" s="91" t="s">
        <v>5</v>
      </c>
      <c r="I27" s="9" t="s">
        <v>4</v>
      </c>
      <c r="J27" s="91" t="s">
        <v>5</v>
      </c>
      <c r="K27" s="91" t="s">
        <v>5</v>
      </c>
      <c r="L27" s="174" t="s">
        <v>4</v>
      </c>
      <c r="M27" s="4" t="s">
        <v>5</v>
      </c>
      <c r="N27" s="175" t="s">
        <v>5</v>
      </c>
    </row>
    <row r="28" spans="2:14" s="120" customFormat="1" x14ac:dyDescent="0.3">
      <c r="B28" s="98" t="s">
        <v>26</v>
      </c>
      <c r="C28" s="176">
        <f>IFERROR(GETPIVOTDATA("T. Antenna hh:mm:ss",[1]pivot!$A$1,"Radio/Canale","RAI Radiouno","PLURALISMO POLITICO","Presidente della Repubblica"),"")</f>
        <v>5.4201388888888903E-2</v>
      </c>
      <c r="D28" s="27"/>
      <c r="E28" s="26">
        <f t="shared" ref="E28:E33" si="6">C28/C$36</f>
        <v>5.1609561489546943E-2</v>
      </c>
      <c r="F28" s="122">
        <v>1.3842592592592596E-2</v>
      </c>
      <c r="G28" s="27"/>
      <c r="H28" s="26">
        <v>6.1933612966702925E-2</v>
      </c>
      <c r="I28" s="122">
        <v>1.2199074074074076E-2</v>
      </c>
      <c r="J28" s="27"/>
      <c r="K28" s="26">
        <v>5.2776525962645843E-2</v>
      </c>
      <c r="L28" s="27">
        <f t="shared" ref="L28:L33" si="7">C28+F28+I28</f>
        <v>8.0243055555555567E-2</v>
      </c>
      <c r="M28" s="26"/>
      <c r="N28" s="28">
        <f t="shared" ref="N28:N33" si="8">L28/L$36</f>
        <v>5.3322155651779328E-2</v>
      </c>
    </row>
    <row r="29" spans="2:14" s="120" customFormat="1" x14ac:dyDescent="0.3">
      <c r="B29" s="98" t="s">
        <v>27</v>
      </c>
      <c r="C29" s="176">
        <f>IFERROR(GETPIVOTDATA("T. Antenna hh:mm:ss",[1]pivot!$A$1,"Radio/Canale","RAI Radiouno","PLURALISMO POLITICO","Presidente del Senato"),"")</f>
        <v>2.4884259259259256E-3</v>
      </c>
      <c r="D29" s="27"/>
      <c r="E29" s="26">
        <f t="shared" si="6"/>
        <v>2.3694332095350393E-3</v>
      </c>
      <c r="F29" s="122">
        <v>1.3888888888888889E-4</v>
      </c>
      <c r="G29" s="27"/>
      <c r="H29" s="26">
        <v>6.2140748796022988E-4</v>
      </c>
      <c r="I29" s="122">
        <v>2.4305555555555558E-4</v>
      </c>
      <c r="J29" s="27"/>
      <c r="K29" s="26">
        <v>1.0515247108307047E-3</v>
      </c>
      <c r="L29" s="27">
        <f t="shared" si="7"/>
        <v>2.8703703703703699E-3</v>
      </c>
      <c r="M29" s="26"/>
      <c r="N29" s="28">
        <f t="shared" si="8"/>
        <v>1.9073841917844035E-3</v>
      </c>
    </row>
    <row r="30" spans="2:14" s="120" customFormat="1" x14ac:dyDescent="0.3">
      <c r="B30" s="98" t="s">
        <v>28</v>
      </c>
      <c r="C30" s="176">
        <f>IFERROR(GETPIVOTDATA("T. Antenna hh:mm:ss",[1]pivot!$A$1,"Radio/Canale","RAI Radiouno","PLURALISMO POLITICO","Presidente della Camera"),"")</f>
        <v>1.3171296296296297E-2</v>
      </c>
      <c r="D30" s="27"/>
      <c r="E30" s="26">
        <f t="shared" si="6"/>
        <v>1.2541465081166861E-2</v>
      </c>
      <c r="F30" s="122">
        <v>2.5231481481481485E-3</v>
      </c>
      <c r="G30" s="27"/>
      <c r="H30" s="26">
        <v>1.1288902697944178E-2</v>
      </c>
      <c r="I30" s="122">
        <v>2.1875000000000002E-3</v>
      </c>
      <c r="J30" s="27"/>
      <c r="K30" s="26">
        <v>9.4637223974763426E-3</v>
      </c>
      <c r="L30" s="27">
        <f t="shared" si="7"/>
        <v>1.7881944444444443E-2</v>
      </c>
      <c r="M30" s="26"/>
      <c r="N30" s="28">
        <f t="shared" si="8"/>
        <v>1.1882695872205256E-2</v>
      </c>
    </row>
    <row r="31" spans="2:14" s="120" customFormat="1" x14ac:dyDescent="0.3">
      <c r="B31" s="98" t="s">
        <v>29</v>
      </c>
      <c r="C31" s="176">
        <f>IFERROR(GETPIVOTDATA("T. Antenna hh:mm:ss",[1]pivot!$A$1,"Radio/Canale","RAI Radiouno","PLURALISMO POLITICO","Presidente del Consiglio"),"")</f>
        <v>0.17315972222222226</v>
      </c>
      <c r="D31" s="27"/>
      <c r="E31" s="26">
        <f t="shared" si="6"/>
        <v>0.16487948952490109</v>
      </c>
      <c r="F31" s="122">
        <v>4.1504629629629614E-2</v>
      </c>
      <c r="G31" s="27"/>
      <c r="H31" s="26">
        <v>0.18569727098544861</v>
      </c>
      <c r="I31" s="122">
        <v>3.4965277777777769E-2</v>
      </c>
      <c r="J31" s="27"/>
      <c r="K31" s="26">
        <v>0.15126934054378846</v>
      </c>
      <c r="L31" s="27">
        <f t="shared" si="7"/>
        <v>0.24962962962962965</v>
      </c>
      <c r="M31" s="26"/>
      <c r="N31" s="28">
        <f t="shared" si="8"/>
        <v>0.1658808961629275</v>
      </c>
    </row>
    <row r="32" spans="2:14" s="120" customFormat="1" x14ac:dyDescent="0.3">
      <c r="B32" s="98" t="s">
        <v>30</v>
      </c>
      <c r="C32" s="176">
        <f>IFERROR(GETPIVOTDATA("T. Antenna hh:mm:ss",[1]pivot!$A$1,"Radio/Canale","RAI Radiouno","PLURALISMO POLITICO","Governo/Ministri/Sottosegretari"),"")</f>
        <v>0.1526157407407408</v>
      </c>
      <c r="D32" s="27"/>
      <c r="E32" s="26">
        <f t="shared" si="6"/>
        <v>0.14531788977176299</v>
      </c>
      <c r="F32" s="122">
        <v>5.5219907407407461E-2</v>
      </c>
      <c r="G32" s="27"/>
      <c r="H32" s="26">
        <v>0.24706126042152163</v>
      </c>
      <c r="I32" s="122">
        <v>4.8460648148148169E-2</v>
      </c>
      <c r="J32" s="27"/>
      <c r="K32" s="26">
        <v>0.20965399829753151</v>
      </c>
      <c r="L32" s="27">
        <f t="shared" si="7"/>
        <v>0.25629629629629641</v>
      </c>
      <c r="M32" s="26"/>
      <c r="N32" s="28">
        <f t="shared" si="8"/>
        <v>0.17031094976965264</v>
      </c>
    </row>
    <row r="33" spans="2:14" s="120" customFormat="1" x14ac:dyDescent="0.3">
      <c r="B33" s="98" t="s">
        <v>31</v>
      </c>
      <c r="C33" s="176">
        <f>IFERROR(GETPIVOTDATA("T. Antenna hh:mm:ss",[1]pivot!$A$1,"Radio/Canale","RAI Radiouno","PLURALISMO POLITICO","Unione Europea"),"")</f>
        <v>0.28231481481481469</v>
      </c>
      <c r="D33" s="27"/>
      <c r="E33" s="26">
        <f t="shared" si="6"/>
        <v>0.26881495277664491</v>
      </c>
      <c r="F33" s="122">
        <v>4.3263888888888893E-2</v>
      </c>
      <c r="G33" s="27"/>
      <c r="H33" s="26">
        <v>0.19356843249961161</v>
      </c>
      <c r="I33" s="122">
        <v>4.6192129629629611E-2</v>
      </c>
      <c r="J33" s="27"/>
      <c r="K33" s="26">
        <v>0.19983976766311143</v>
      </c>
      <c r="L33" s="27">
        <f t="shared" si="7"/>
        <v>0.37177083333333316</v>
      </c>
      <c r="M33" s="26"/>
      <c r="N33" s="28">
        <f t="shared" si="8"/>
        <v>0.24704470816252744</v>
      </c>
    </row>
    <row r="34" spans="2:14" s="131" customFormat="1" x14ac:dyDescent="0.3">
      <c r="B34" s="102" t="s">
        <v>3</v>
      </c>
      <c r="C34" s="34">
        <f>SUM(C28:C33)</f>
        <v>0.67795138888888884</v>
      </c>
      <c r="D34" s="34"/>
      <c r="E34" s="31">
        <f>SUM(E28:E33)</f>
        <v>0.64553279185355783</v>
      </c>
      <c r="F34" s="34">
        <v>0.15649305555555559</v>
      </c>
      <c r="G34" s="34"/>
      <c r="H34" s="31">
        <v>0.70017088705918917</v>
      </c>
      <c r="I34" s="34">
        <v>0.14424768518518516</v>
      </c>
      <c r="J34" s="34"/>
      <c r="K34" s="31">
        <v>0.6240548795753843</v>
      </c>
      <c r="L34" s="34">
        <f>SUM(L28:L33)</f>
        <v>0.97869212962962959</v>
      </c>
      <c r="M34" s="34"/>
      <c r="N34" s="33">
        <f>SUM(N28:N33)</f>
        <v>0.65034878981087663</v>
      </c>
    </row>
    <row r="35" spans="2:14" s="120" customFormat="1" x14ac:dyDescent="0.3">
      <c r="B35" s="127"/>
      <c r="C35" s="128"/>
      <c r="D35" s="128"/>
      <c r="E35" s="128"/>
      <c r="F35" s="128"/>
      <c r="G35" s="128"/>
      <c r="H35" s="128"/>
      <c r="I35" s="128"/>
      <c r="J35" s="128"/>
      <c r="K35" s="128"/>
      <c r="L35" s="128"/>
      <c r="M35" s="128"/>
      <c r="N35" s="129"/>
    </row>
    <row r="36" spans="2:14" s="120" customFormat="1" x14ac:dyDescent="0.3">
      <c r="B36" s="102" t="s">
        <v>6</v>
      </c>
      <c r="C36" s="34">
        <f>C25+C34</f>
        <v>1.0502199074074077</v>
      </c>
      <c r="D36" s="36"/>
      <c r="E36" s="31">
        <f>E25+E34</f>
        <v>1</v>
      </c>
      <c r="F36" s="34">
        <v>0.22350694444444447</v>
      </c>
      <c r="G36" s="36"/>
      <c r="H36" s="31">
        <v>1</v>
      </c>
      <c r="I36" s="34">
        <v>0.23114583333333333</v>
      </c>
      <c r="J36" s="36"/>
      <c r="K36" s="31">
        <v>1</v>
      </c>
      <c r="L36" s="34">
        <f>L25+L34</f>
        <v>1.5048726851851855</v>
      </c>
      <c r="M36" s="36"/>
      <c r="N36" s="35">
        <f>N25+N34</f>
        <v>1</v>
      </c>
    </row>
    <row r="37" spans="2:14" s="120" customFormat="1" ht="66" customHeight="1" thickBot="1" x14ac:dyDescent="0.35">
      <c r="B37" s="177" t="s">
        <v>72</v>
      </c>
      <c r="C37" s="189"/>
      <c r="D37" s="189"/>
      <c r="E37" s="189"/>
      <c r="F37" s="189"/>
      <c r="G37" s="189"/>
      <c r="H37" s="190"/>
      <c r="I37" s="189"/>
      <c r="J37" s="189"/>
      <c r="K37" s="189"/>
      <c r="L37" s="189"/>
      <c r="M37" s="189"/>
      <c r="N37" s="190"/>
    </row>
    <row r="38" spans="2:14" s="120" customFormat="1" x14ac:dyDescent="0.3"/>
    <row r="39" spans="2:14" s="120" customFormat="1" x14ac:dyDescent="0.3"/>
    <row r="40" spans="2:14" s="120" customFormat="1" x14ac:dyDescent="0.3"/>
    <row r="41" spans="2:14" s="120" customFormat="1" x14ac:dyDescent="0.3"/>
    <row r="42" spans="2:14" s="120" customFormat="1" x14ac:dyDescent="0.3"/>
    <row r="43" spans="2:14" s="120" customFormat="1" x14ac:dyDescent="0.3"/>
    <row r="44" spans="2:14" s="120" customFormat="1" x14ac:dyDescent="0.3"/>
    <row r="45" spans="2:14" s="120" customFormat="1" x14ac:dyDescent="0.3"/>
    <row r="46" spans="2:14" s="120" customFormat="1" x14ac:dyDescent="0.3"/>
    <row r="47" spans="2:14" s="120" customFormat="1" x14ac:dyDescent="0.3"/>
    <row r="48" spans="2:14" s="120" customFormat="1" x14ac:dyDescent="0.3"/>
    <row r="49" s="120" customFormat="1" x14ac:dyDescent="0.3"/>
    <row r="50" s="120" customFormat="1" x14ac:dyDescent="0.3"/>
    <row r="51" s="120" customFormat="1" x14ac:dyDescent="0.3"/>
    <row r="52" s="120" customFormat="1" x14ac:dyDescent="0.3"/>
    <row r="53" s="120" customFormat="1" x14ac:dyDescent="0.3"/>
    <row r="54" s="120" customFormat="1" x14ac:dyDescent="0.3"/>
    <row r="55" s="120" customFormat="1" x14ac:dyDescent="0.3"/>
    <row r="56" s="120" customFormat="1" x14ac:dyDescent="0.3"/>
    <row r="57" s="120" customFormat="1" x14ac:dyDescent="0.3"/>
    <row r="58" s="120" customFormat="1" x14ac:dyDescent="0.3"/>
    <row r="59" s="120" customFormat="1" x14ac:dyDescent="0.3"/>
    <row r="60" s="120" customFormat="1" x14ac:dyDescent="0.3"/>
    <row r="61" s="120" customFormat="1" x14ac:dyDescent="0.3"/>
    <row r="62" s="120" customFormat="1" x14ac:dyDescent="0.3"/>
    <row r="63" s="120" customFormat="1" x14ac:dyDescent="0.3"/>
    <row r="64" s="120" customFormat="1" x14ac:dyDescent="0.3"/>
    <row r="65" s="120" customFormat="1" x14ac:dyDescent="0.3"/>
    <row r="66" s="120" customFormat="1" x14ac:dyDescent="0.3"/>
    <row r="67" s="120" customFormat="1" x14ac:dyDescent="0.3"/>
    <row r="68" s="120" customFormat="1" x14ac:dyDescent="0.3"/>
    <row r="69" s="120" customFormat="1" x14ac:dyDescent="0.3"/>
    <row r="70" s="120" customFormat="1" x14ac:dyDescent="0.3"/>
    <row r="71" s="120" customFormat="1" x14ac:dyDescent="0.3"/>
    <row r="72" s="120" customFormat="1" x14ac:dyDescent="0.3"/>
  </sheetData>
  <mergeCells count="7">
    <mergeCell ref="B37:N37"/>
    <mergeCell ref="B3:N3"/>
    <mergeCell ref="B4:N4"/>
    <mergeCell ref="C5:E5"/>
    <mergeCell ref="F5:H5"/>
    <mergeCell ref="I5:K5"/>
    <mergeCell ref="L5:N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4"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topLeftCell="A7"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43</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44</v>
      </c>
      <c r="D5" s="198"/>
      <c r="E5" s="199"/>
      <c r="F5" s="197" t="s">
        <v>45</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22"/>
      <c r="D7" s="26"/>
      <c r="E7" s="37"/>
      <c r="F7" s="22"/>
      <c r="G7" s="26"/>
      <c r="H7" s="37"/>
      <c r="I7" s="38"/>
      <c r="J7" s="26"/>
      <c r="K7" s="28"/>
    </row>
    <row r="8" spans="2:11" x14ac:dyDescent="0.3">
      <c r="B8" s="25" t="s">
        <v>101</v>
      </c>
      <c r="C8" s="22"/>
      <c r="D8" s="26"/>
      <c r="E8" s="37"/>
      <c r="F8" s="22"/>
      <c r="G8" s="26"/>
      <c r="H8" s="37"/>
      <c r="I8" s="38"/>
      <c r="J8" s="26"/>
      <c r="K8" s="28"/>
    </row>
    <row r="9" spans="2:11" x14ac:dyDescent="0.3">
      <c r="B9" s="25" t="s">
        <v>13</v>
      </c>
      <c r="C9" s="22"/>
      <c r="D9" s="26"/>
      <c r="E9" s="37"/>
      <c r="F9" s="22"/>
      <c r="G9" s="26"/>
      <c r="H9" s="37"/>
      <c r="I9" s="38"/>
      <c r="J9" s="26"/>
      <c r="K9" s="28"/>
    </row>
    <row r="10" spans="2:11" x14ac:dyDescent="0.3">
      <c r="B10" s="25" t="s">
        <v>14</v>
      </c>
      <c r="C10" s="22"/>
      <c r="D10" s="26"/>
      <c r="E10" s="37"/>
      <c r="F10" s="22"/>
      <c r="G10" s="26"/>
      <c r="H10" s="37"/>
      <c r="I10" s="38"/>
      <c r="J10" s="26"/>
      <c r="K10" s="28"/>
    </row>
    <row r="11" spans="2:11" x14ac:dyDescent="0.3">
      <c r="B11" s="25" t="s">
        <v>15</v>
      </c>
      <c r="C11" s="22"/>
      <c r="D11" s="26"/>
      <c r="E11" s="37"/>
      <c r="F11" s="22"/>
      <c r="G11" s="26"/>
      <c r="H11" s="37"/>
      <c r="I11" s="38"/>
      <c r="J11" s="26"/>
      <c r="K11" s="28"/>
    </row>
    <row r="12" spans="2:11" x14ac:dyDescent="0.3">
      <c r="B12" s="98" t="s">
        <v>161</v>
      </c>
      <c r="C12" s="22"/>
      <c r="D12" s="26"/>
      <c r="E12" s="37"/>
      <c r="F12" s="22"/>
      <c r="G12" s="26"/>
      <c r="H12" s="37"/>
      <c r="I12" s="38"/>
      <c r="J12" s="26"/>
      <c r="K12" s="28"/>
    </row>
    <row r="13" spans="2:11" x14ac:dyDescent="0.3">
      <c r="B13" s="25" t="s">
        <v>16</v>
      </c>
      <c r="C13" s="22"/>
      <c r="D13" s="26"/>
      <c r="E13" s="37"/>
      <c r="F13" s="22"/>
      <c r="G13" s="26"/>
      <c r="H13" s="37"/>
      <c r="I13" s="38"/>
      <c r="J13" s="26"/>
      <c r="K13" s="28"/>
    </row>
    <row r="14" spans="2:11" x14ac:dyDescent="0.3">
      <c r="B14" s="98" t="s">
        <v>148</v>
      </c>
      <c r="C14" s="22"/>
      <c r="D14" s="26"/>
      <c r="E14" s="37"/>
      <c r="F14" s="22"/>
      <c r="G14" s="26"/>
      <c r="H14" s="37"/>
      <c r="I14" s="38"/>
      <c r="J14" s="26"/>
      <c r="K14" s="28"/>
    </row>
    <row r="15" spans="2:11" x14ac:dyDescent="0.3">
      <c r="B15" s="25" t="s">
        <v>17</v>
      </c>
      <c r="C15" s="22"/>
      <c r="D15" s="26"/>
      <c r="E15" s="37"/>
      <c r="F15" s="22"/>
      <c r="G15" s="26"/>
      <c r="H15" s="37"/>
      <c r="I15" s="38"/>
      <c r="J15" s="26"/>
      <c r="K15" s="28"/>
    </row>
    <row r="16" spans="2:11" x14ac:dyDescent="0.3">
      <c r="B16" s="25" t="s">
        <v>18</v>
      </c>
      <c r="C16" s="22"/>
      <c r="D16" s="26"/>
      <c r="E16" s="37"/>
      <c r="F16" s="22"/>
      <c r="G16" s="26"/>
      <c r="H16" s="37"/>
      <c r="I16" s="38"/>
      <c r="J16" s="26"/>
      <c r="K16" s="28"/>
    </row>
    <row r="17" spans="2:14" x14ac:dyDescent="0.3">
      <c r="B17" s="25" t="s">
        <v>19</v>
      </c>
      <c r="C17" s="22"/>
      <c r="D17" s="26"/>
      <c r="E17" s="37"/>
      <c r="F17" s="22"/>
      <c r="G17" s="26"/>
      <c r="H17" s="37"/>
      <c r="I17" s="38"/>
      <c r="J17" s="26"/>
      <c r="K17" s="28"/>
    </row>
    <row r="18" spans="2:14" x14ac:dyDescent="0.3">
      <c r="B18" s="25" t="s">
        <v>20</v>
      </c>
      <c r="C18" s="22"/>
      <c r="D18" s="26"/>
      <c r="E18" s="37"/>
      <c r="F18" s="22"/>
      <c r="G18" s="26"/>
      <c r="H18" s="37"/>
      <c r="I18" s="38"/>
      <c r="J18" s="26"/>
      <c r="K18" s="28"/>
    </row>
    <row r="19" spans="2:14" x14ac:dyDescent="0.3">
      <c r="B19" s="25" t="s">
        <v>21</v>
      </c>
      <c r="C19" s="22"/>
      <c r="D19" s="26"/>
      <c r="E19" s="37"/>
      <c r="F19" s="22"/>
      <c r="G19" s="26"/>
      <c r="H19" s="37"/>
      <c r="I19" s="38"/>
      <c r="J19" s="26"/>
      <c r="K19" s="28"/>
    </row>
    <row r="20" spans="2:14" x14ac:dyDescent="0.3">
      <c r="B20" s="23" t="s">
        <v>102</v>
      </c>
      <c r="C20" s="22"/>
      <c r="D20" s="26"/>
      <c r="E20" s="37"/>
      <c r="F20" s="22"/>
      <c r="G20" s="26"/>
      <c r="H20" s="37"/>
      <c r="I20" s="38"/>
      <c r="J20" s="26"/>
      <c r="K20" s="28"/>
    </row>
    <row r="21" spans="2:14" x14ac:dyDescent="0.3">
      <c r="B21" s="24" t="s">
        <v>103</v>
      </c>
      <c r="C21" s="22"/>
      <c r="D21" s="26"/>
      <c r="E21" s="37"/>
      <c r="F21" s="22"/>
      <c r="G21" s="26"/>
      <c r="H21" s="37"/>
      <c r="I21" s="38"/>
      <c r="J21" s="26"/>
      <c r="K21" s="28"/>
    </row>
    <row r="22" spans="2:14" x14ac:dyDescent="0.3">
      <c r="B22" s="25" t="s">
        <v>22</v>
      </c>
      <c r="C22" s="22"/>
      <c r="D22" s="26"/>
      <c r="E22" s="37"/>
      <c r="F22" s="22"/>
      <c r="G22" s="26"/>
      <c r="H22" s="37"/>
      <c r="I22" s="38"/>
      <c r="J22" s="26"/>
      <c r="K22" s="28"/>
    </row>
    <row r="23" spans="2:14" x14ac:dyDescent="0.3">
      <c r="B23" s="25" t="s">
        <v>23</v>
      </c>
      <c r="C23" s="22"/>
      <c r="D23" s="26"/>
      <c r="E23" s="37"/>
      <c r="F23" s="22"/>
      <c r="G23" s="26"/>
      <c r="H23" s="37"/>
      <c r="I23" s="38"/>
      <c r="J23" s="26"/>
      <c r="K23" s="28"/>
    </row>
    <row r="24" spans="2:14" x14ac:dyDescent="0.3">
      <c r="B24" s="25" t="s">
        <v>24</v>
      </c>
      <c r="C24" s="22"/>
      <c r="D24" s="26"/>
      <c r="E24" s="37"/>
      <c r="F24" s="22"/>
      <c r="G24" s="26"/>
      <c r="H24" s="37"/>
      <c r="I24" s="38"/>
      <c r="J24" s="26"/>
      <c r="K24" s="28"/>
    </row>
    <row r="25" spans="2:14" s="5" customFormat="1" x14ac:dyDescent="0.3">
      <c r="B25" s="29" t="s">
        <v>3</v>
      </c>
      <c r="C25" s="30"/>
      <c r="D25" s="31"/>
      <c r="E25" s="32"/>
      <c r="F25" s="30"/>
      <c r="G25" s="31"/>
      <c r="H25" s="32"/>
      <c r="I25" s="30"/>
      <c r="J25" s="31"/>
      <c r="K25" s="33"/>
    </row>
    <row r="26" spans="2:14" x14ac:dyDescent="0.3">
      <c r="B26" s="13"/>
      <c r="C26" s="11"/>
      <c r="D26" s="11"/>
      <c r="E26" s="11"/>
      <c r="F26" s="11"/>
      <c r="G26" s="11"/>
      <c r="H26" s="11"/>
      <c r="I26" s="11"/>
      <c r="J26" s="11"/>
      <c r="K26" s="12"/>
      <c r="L26" s="11"/>
      <c r="M26" s="11"/>
      <c r="N26" s="11"/>
    </row>
    <row r="27" spans="2:14" s="10" customFormat="1" x14ac:dyDescent="0.3">
      <c r="B27" s="1" t="s">
        <v>25</v>
      </c>
      <c r="C27" s="4" t="s">
        <v>4</v>
      </c>
      <c r="D27" s="4" t="s">
        <v>5</v>
      </c>
      <c r="E27" s="4" t="s">
        <v>5</v>
      </c>
      <c r="F27" s="4" t="s">
        <v>4</v>
      </c>
      <c r="G27" s="4" t="s">
        <v>5</v>
      </c>
      <c r="H27" s="4" t="s">
        <v>5</v>
      </c>
      <c r="I27" s="4" t="s">
        <v>4</v>
      </c>
      <c r="J27" s="21" t="s">
        <v>5</v>
      </c>
      <c r="K27" s="19" t="s">
        <v>5</v>
      </c>
    </row>
    <row r="28" spans="2:14" x14ac:dyDescent="0.3">
      <c r="B28" s="25" t="s">
        <v>26</v>
      </c>
      <c r="C28" s="22">
        <v>2.0833333333333335E-4</v>
      </c>
      <c r="D28" s="27"/>
      <c r="E28" s="37">
        <v>1</v>
      </c>
      <c r="F28" s="22"/>
      <c r="G28" s="27"/>
      <c r="H28" s="37"/>
      <c r="I28" s="38">
        <v>2.0833333333333335E-4</v>
      </c>
      <c r="J28" s="26"/>
      <c r="K28" s="28">
        <v>0.14634146341463414</v>
      </c>
    </row>
    <row r="29" spans="2:14" x14ac:dyDescent="0.3">
      <c r="B29" s="25" t="s">
        <v>27</v>
      </c>
      <c r="C29" s="22"/>
      <c r="D29" s="27"/>
      <c r="E29" s="37"/>
      <c r="F29" s="22"/>
      <c r="G29" s="27"/>
      <c r="H29" s="37"/>
      <c r="I29" s="38"/>
      <c r="J29" s="26"/>
      <c r="K29" s="28"/>
    </row>
    <row r="30" spans="2:14" x14ac:dyDescent="0.3">
      <c r="B30" s="25" t="s">
        <v>28</v>
      </c>
      <c r="C30" s="22"/>
      <c r="D30" s="27"/>
      <c r="E30" s="37"/>
      <c r="F30" s="22"/>
      <c r="G30" s="27"/>
      <c r="H30" s="37"/>
      <c r="I30" s="38"/>
      <c r="J30" s="26"/>
      <c r="K30" s="28"/>
    </row>
    <row r="31" spans="2:14" x14ac:dyDescent="0.3">
      <c r="B31" s="25" t="s">
        <v>29</v>
      </c>
      <c r="C31" s="22"/>
      <c r="D31" s="27"/>
      <c r="E31" s="37"/>
      <c r="F31" s="22">
        <v>4.3981481481481476E-4</v>
      </c>
      <c r="G31" s="27"/>
      <c r="H31" s="37">
        <v>0.36190476190476184</v>
      </c>
      <c r="I31" s="38">
        <v>4.3981481481481476E-4</v>
      </c>
      <c r="J31" s="26"/>
      <c r="K31" s="28">
        <v>0.30894308943089427</v>
      </c>
    </row>
    <row r="32" spans="2:14" x14ac:dyDescent="0.3">
      <c r="B32" s="25" t="s">
        <v>30</v>
      </c>
      <c r="C32" s="22"/>
      <c r="D32" s="27"/>
      <c r="E32" s="37"/>
      <c r="F32" s="22">
        <v>7.7546296296296304E-4</v>
      </c>
      <c r="G32" s="27"/>
      <c r="H32" s="37">
        <v>0.63809523809523816</v>
      </c>
      <c r="I32" s="38">
        <v>7.7546296296296304E-4</v>
      </c>
      <c r="J32" s="26"/>
      <c r="K32" s="28">
        <v>0.54471544715447162</v>
      </c>
    </row>
    <row r="33" spans="2:14" x14ac:dyDescent="0.3">
      <c r="B33" s="25" t="s">
        <v>31</v>
      </c>
      <c r="C33" s="22"/>
      <c r="D33" s="27"/>
      <c r="E33" s="37"/>
      <c r="F33" s="22"/>
      <c r="G33" s="27"/>
      <c r="H33" s="37"/>
      <c r="I33" s="38"/>
      <c r="J33" s="26"/>
      <c r="K33" s="28"/>
    </row>
    <row r="34" spans="2:14" s="5" customFormat="1" x14ac:dyDescent="0.3">
      <c r="B34" s="29" t="s">
        <v>3</v>
      </c>
      <c r="C34" s="34">
        <v>2.0833333333333335E-4</v>
      </c>
      <c r="D34" s="34"/>
      <c r="E34" s="31">
        <v>1</v>
      </c>
      <c r="F34" s="34">
        <v>1.2152777777777778E-3</v>
      </c>
      <c r="G34" s="34"/>
      <c r="H34" s="31">
        <v>1</v>
      </c>
      <c r="I34" s="34">
        <v>1.4236111111111112E-3</v>
      </c>
      <c r="J34" s="34"/>
      <c r="K34" s="35">
        <v>1</v>
      </c>
    </row>
    <row r="35" spans="2:14" x14ac:dyDescent="0.3">
      <c r="B35" s="13"/>
      <c r="C35" s="11"/>
      <c r="D35" s="11"/>
      <c r="E35" s="11"/>
      <c r="F35" s="11"/>
      <c r="G35" s="11"/>
      <c r="H35" s="11"/>
      <c r="I35" s="11"/>
      <c r="J35" s="11"/>
      <c r="K35" s="12"/>
      <c r="L35" s="11"/>
      <c r="M35" s="11"/>
      <c r="N35" s="11"/>
    </row>
    <row r="36" spans="2:14" s="5" customFormat="1" x14ac:dyDescent="0.3">
      <c r="B36" s="29" t="s">
        <v>6</v>
      </c>
      <c r="C36" s="34">
        <v>2.0833333333333335E-4</v>
      </c>
      <c r="D36" s="36"/>
      <c r="E36" s="31">
        <v>1</v>
      </c>
      <c r="F36" s="34">
        <v>1.2152777777777778E-3</v>
      </c>
      <c r="G36" s="36"/>
      <c r="H36" s="31">
        <v>1</v>
      </c>
      <c r="I36" s="34">
        <v>1.4236111111111112E-3</v>
      </c>
      <c r="J36" s="36"/>
      <c r="K36" s="35">
        <v>1</v>
      </c>
    </row>
    <row r="37" spans="2:14" ht="66" customHeight="1" thickBot="1" x14ac:dyDescent="0.35">
      <c r="B37" s="210" t="s">
        <v>165</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46</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47</v>
      </c>
      <c r="D5" s="198"/>
      <c r="E5" s="199"/>
      <c r="F5" s="197" t="s">
        <v>48</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54"/>
      <c r="D7" s="26"/>
      <c r="E7" s="37"/>
      <c r="F7" s="54"/>
      <c r="G7" s="26"/>
      <c r="H7" s="37"/>
      <c r="I7" s="38"/>
      <c r="J7" s="26"/>
      <c r="K7" s="28"/>
    </row>
    <row r="8" spans="2:11" x14ac:dyDescent="0.3">
      <c r="B8" s="25" t="s">
        <v>101</v>
      </c>
      <c r="C8" s="38"/>
      <c r="D8" s="55"/>
      <c r="E8" s="56"/>
      <c r="F8" s="54"/>
      <c r="G8" s="26"/>
      <c r="H8" s="37"/>
      <c r="I8" s="38"/>
      <c r="J8" s="26"/>
      <c r="K8" s="28"/>
    </row>
    <row r="9" spans="2:11" x14ac:dyDescent="0.3">
      <c r="B9" s="25" t="s">
        <v>13</v>
      </c>
      <c r="C9" s="54"/>
      <c r="D9" s="26"/>
      <c r="E9" s="37"/>
      <c r="F9" s="54">
        <v>3.6469907407407409E-2</v>
      </c>
      <c r="G9" s="26">
        <v>0.55446067218018658</v>
      </c>
      <c r="H9" s="37">
        <v>0.39992384820408677</v>
      </c>
      <c r="I9" s="38">
        <v>3.6469907407407409E-2</v>
      </c>
      <c r="J9" s="26">
        <v>0.55446067218018658</v>
      </c>
      <c r="K9" s="28">
        <v>0.39992384820408677</v>
      </c>
    </row>
    <row r="10" spans="2:11" x14ac:dyDescent="0.3">
      <c r="B10" s="25" t="s">
        <v>14</v>
      </c>
      <c r="C10" s="38"/>
      <c r="D10" s="55"/>
      <c r="E10" s="56"/>
      <c r="F10" s="54"/>
      <c r="G10" s="26"/>
      <c r="H10" s="37"/>
      <c r="I10" s="38"/>
      <c r="J10" s="26"/>
      <c r="K10" s="28"/>
    </row>
    <row r="11" spans="2:11" x14ac:dyDescent="0.3">
      <c r="B11" s="25" t="s">
        <v>15</v>
      </c>
      <c r="C11" s="38"/>
      <c r="D11" s="55"/>
      <c r="E11" s="56"/>
      <c r="F11" s="54"/>
      <c r="G11" s="26"/>
      <c r="H11" s="37"/>
      <c r="I11" s="38"/>
      <c r="J11" s="26"/>
      <c r="K11" s="28"/>
    </row>
    <row r="12" spans="2:11" x14ac:dyDescent="0.3">
      <c r="B12" s="98" t="s">
        <v>161</v>
      </c>
      <c r="C12" s="38"/>
      <c r="D12" s="55"/>
      <c r="E12" s="56"/>
      <c r="F12" s="54">
        <v>8.3101851851851843E-3</v>
      </c>
      <c r="G12" s="26">
        <v>0.12634172092204821</v>
      </c>
      <c r="H12" s="37">
        <v>9.1128315776113702E-2</v>
      </c>
      <c r="I12" s="38">
        <v>8.3101851851851843E-3</v>
      </c>
      <c r="J12" s="26">
        <v>0.12634172092204821</v>
      </c>
      <c r="K12" s="28">
        <v>9.1128315776113702E-2</v>
      </c>
    </row>
    <row r="13" spans="2:11" x14ac:dyDescent="0.3">
      <c r="B13" s="25" t="s">
        <v>16</v>
      </c>
      <c r="C13" s="38"/>
      <c r="D13" s="55"/>
      <c r="E13" s="56"/>
      <c r="F13" s="54"/>
      <c r="G13" s="26"/>
      <c r="H13" s="37"/>
      <c r="I13" s="38"/>
      <c r="J13" s="26"/>
      <c r="K13" s="28"/>
    </row>
    <row r="14" spans="2:11" x14ac:dyDescent="0.3">
      <c r="B14" s="98" t="s">
        <v>148</v>
      </c>
      <c r="C14" s="38"/>
      <c r="D14" s="55"/>
      <c r="E14" s="56"/>
      <c r="F14" s="54"/>
      <c r="G14" s="26"/>
      <c r="H14" s="37"/>
      <c r="I14" s="38"/>
      <c r="J14" s="26"/>
      <c r="K14" s="28"/>
    </row>
    <row r="15" spans="2:11" x14ac:dyDescent="0.3">
      <c r="B15" s="25" t="s">
        <v>17</v>
      </c>
      <c r="C15" s="38"/>
      <c r="D15" s="55"/>
      <c r="E15" s="56"/>
      <c r="F15" s="54"/>
      <c r="G15" s="26"/>
      <c r="H15" s="37"/>
      <c r="I15" s="38"/>
      <c r="J15" s="26"/>
      <c r="K15" s="28"/>
    </row>
    <row r="16" spans="2:11" x14ac:dyDescent="0.3">
      <c r="B16" s="25" t="s">
        <v>18</v>
      </c>
      <c r="C16" s="38"/>
      <c r="D16" s="55"/>
      <c r="E16" s="56"/>
      <c r="F16" s="54"/>
      <c r="G16" s="26"/>
      <c r="H16" s="37"/>
      <c r="I16" s="38"/>
      <c r="J16" s="26"/>
      <c r="K16" s="28"/>
    </row>
    <row r="17" spans="2:14" x14ac:dyDescent="0.3">
      <c r="B17" s="25" t="s">
        <v>19</v>
      </c>
      <c r="C17" s="38"/>
      <c r="D17" s="55"/>
      <c r="E17" s="56"/>
      <c r="F17" s="54"/>
      <c r="G17" s="26"/>
      <c r="H17" s="37"/>
      <c r="I17" s="38"/>
      <c r="J17" s="26"/>
      <c r="K17" s="28"/>
    </row>
    <row r="18" spans="2:14" x14ac:dyDescent="0.3">
      <c r="B18" s="25" t="s">
        <v>20</v>
      </c>
      <c r="C18" s="38"/>
      <c r="D18" s="55"/>
      <c r="E18" s="56"/>
      <c r="F18" s="54"/>
      <c r="G18" s="26"/>
      <c r="H18" s="37"/>
      <c r="I18" s="38"/>
      <c r="J18" s="26"/>
      <c r="K18" s="28"/>
    </row>
    <row r="19" spans="2:14" x14ac:dyDescent="0.3">
      <c r="B19" s="25" t="s">
        <v>21</v>
      </c>
      <c r="C19" s="38"/>
      <c r="D19" s="55"/>
      <c r="E19" s="56"/>
      <c r="F19" s="54"/>
      <c r="G19" s="26"/>
      <c r="H19" s="37"/>
      <c r="I19" s="38"/>
      <c r="J19" s="26"/>
      <c r="K19" s="28"/>
    </row>
    <row r="20" spans="2:14" x14ac:dyDescent="0.3">
      <c r="B20" s="57" t="s">
        <v>102</v>
      </c>
      <c r="C20" s="38"/>
      <c r="D20" s="55"/>
      <c r="E20" s="56"/>
      <c r="F20" s="54"/>
      <c r="G20" s="26"/>
      <c r="H20" s="37"/>
      <c r="I20" s="38"/>
      <c r="J20" s="26"/>
      <c r="K20" s="28"/>
    </row>
    <row r="21" spans="2:14" x14ac:dyDescent="0.3">
      <c r="B21" s="58" t="s">
        <v>103</v>
      </c>
      <c r="C21" s="38"/>
      <c r="D21" s="55"/>
      <c r="E21" s="56"/>
      <c r="F21" s="54"/>
      <c r="G21" s="26"/>
      <c r="H21" s="37"/>
      <c r="I21" s="38"/>
      <c r="J21" s="26"/>
      <c r="K21" s="28"/>
    </row>
    <row r="22" spans="2:14" x14ac:dyDescent="0.3">
      <c r="B22" s="25" t="s">
        <v>22</v>
      </c>
      <c r="C22" s="38"/>
      <c r="D22" s="55"/>
      <c r="E22" s="56"/>
      <c r="F22" s="54"/>
      <c r="G22" s="26"/>
      <c r="H22" s="37"/>
      <c r="I22" s="38"/>
      <c r="J22" s="26"/>
      <c r="K22" s="28"/>
    </row>
    <row r="23" spans="2:14" x14ac:dyDescent="0.3">
      <c r="B23" s="25" t="s">
        <v>23</v>
      </c>
      <c r="C23" s="15"/>
      <c r="D23" s="55"/>
      <c r="E23" s="56"/>
      <c r="F23" s="54"/>
      <c r="G23" s="26"/>
      <c r="H23" s="37"/>
      <c r="I23" s="38"/>
      <c r="J23" s="26"/>
      <c r="K23" s="28"/>
    </row>
    <row r="24" spans="2:14" x14ac:dyDescent="0.3">
      <c r="B24" s="25" t="s">
        <v>24</v>
      </c>
      <c r="C24" s="38"/>
      <c r="D24" s="55"/>
      <c r="E24" s="56"/>
      <c r="F24" s="54">
        <v>2.0995370370370373E-2</v>
      </c>
      <c r="G24" s="26">
        <v>0.31919760689776527</v>
      </c>
      <c r="H24" s="37">
        <v>0.23023226297753521</v>
      </c>
      <c r="I24" s="38">
        <v>2.0995370370370373E-2</v>
      </c>
      <c r="J24" s="26">
        <v>0.31919760689776527</v>
      </c>
      <c r="K24" s="28">
        <v>0.23023226297753521</v>
      </c>
    </row>
    <row r="25" spans="2:14" s="5" customFormat="1" x14ac:dyDescent="0.3">
      <c r="B25" s="29" t="s">
        <v>3</v>
      </c>
      <c r="C25" s="59"/>
      <c r="D25" s="60"/>
      <c r="E25" s="61"/>
      <c r="F25" s="30">
        <v>6.5775462962962966E-2</v>
      </c>
      <c r="G25" s="31">
        <v>1</v>
      </c>
      <c r="H25" s="32">
        <v>0.72128442695773565</v>
      </c>
      <c r="I25" s="30">
        <v>6.5775462962962966E-2</v>
      </c>
      <c r="J25" s="31">
        <v>1</v>
      </c>
      <c r="K25" s="33">
        <v>0.72128442695773565</v>
      </c>
    </row>
    <row r="26" spans="2:14" x14ac:dyDescent="0.3">
      <c r="B26" s="13"/>
      <c r="C26" s="16"/>
      <c r="D26" s="16"/>
      <c r="E26" s="16"/>
      <c r="F26" s="11"/>
      <c r="G26" s="11"/>
      <c r="H26" s="11"/>
      <c r="I26" s="11"/>
      <c r="J26" s="11"/>
      <c r="K26" s="12"/>
      <c r="L26" s="11"/>
      <c r="M26" s="11"/>
      <c r="N26" s="11"/>
    </row>
    <row r="27" spans="2:14" s="10" customFormat="1" x14ac:dyDescent="0.3">
      <c r="B27" s="1" t="s">
        <v>25</v>
      </c>
      <c r="C27" s="9"/>
      <c r="D27" s="9"/>
      <c r="E27" s="9"/>
      <c r="F27" s="4" t="s">
        <v>4</v>
      </c>
      <c r="G27" s="4" t="s">
        <v>5</v>
      </c>
      <c r="H27" s="4" t="s">
        <v>5</v>
      </c>
      <c r="I27" s="4" t="s">
        <v>4</v>
      </c>
      <c r="J27" s="21" t="s">
        <v>5</v>
      </c>
      <c r="K27" s="19" t="s">
        <v>5</v>
      </c>
    </row>
    <row r="28" spans="2:14" x14ac:dyDescent="0.3">
      <c r="B28" s="25" t="s">
        <v>26</v>
      </c>
      <c r="C28" s="54"/>
      <c r="D28" s="26"/>
      <c r="E28" s="37"/>
      <c r="F28" s="54"/>
      <c r="G28" s="27"/>
      <c r="H28" s="37"/>
      <c r="I28" s="38"/>
      <c r="J28" s="26"/>
      <c r="K28" s="28"/>
    </row>
    <row r="29" spans="2:14" x14ac:dyDescent="0.3">
      <c r="B29" s="25" t="s">
        <v>27</v>
      </c>
      <c r="C29" s="54"/>
      <c r="D29" s="62"/>
      <c r="E29" s="56"/>
      <c r="F29" s="54"/>
      <c r="G29" s="27"/>
      <c r="H29" s="37"/>
      <c r="I29" s="38"/>
      <c r="J29" s="26"/>
      <c r="K29" s="28"/>
    </row>
    <row r="30" spans="2:14" x14ac:dyDescent="0.3">
      <c r="B30" s="25" t="s">
        <v>28</v>
      </c>
      <c r="C30" s="54"/>
      <c r="D30" s="62"/>
      <c r="E30" s="56"/>
      <c r="F30" s="54"/>
      <c r="G30" s="27"/>
      <c r="H30" s="37"/>
      <c r="I30" s="38"/>
      <c r="J30" s="26"/>
      <c r="K30" s="28"/>
    </row>
    <row r="31" spans="2:14" x14ac:dyDescent="0.3">
      <c r="B31" s="25" t="s">
        <v>29</v>
      </c>
      <c r="C31" s="54"/>
      <c r="D31" s="62"/>
      <c r="E31" s="56"/>
      <c r="F31" s="54"/>
      <c r="G31" s="27"/>
      <c r="H31" s="37"/>
      <c r="I31" s="38"/>
      <c r="J31" s="26"/>
      <c r="K31" s="28"/>
    </row>
    <row r="32" spans="2:14" x14ac:dyDescent="0.3">
      <c r="B32" s="25" t="s">
        <v>30</v>
      </c>
      <c r="C32" s="62"/>
      <c r="D32" s="62"/>
      <c r="E32" s="56"/>
      <c r="F32" s="54">
        <v>2.5416666666666667E-2</v>
      </c>
      <c r="G32" s="27"/>
      <c r="H32" s="37">
        <v>0.27871557304226424</v>
      </c>
      <c r="I32" s="38">
        <v>2.5416666666666667E-2</v>
      </c>
      <c r="J32" s="26"/>
      <c r="K32" s="28">
        <v>0.27871557304226424</v>
      </c>
    </row>
    <row r="33" spans="2:14" x14ac:dyDescent="0.3">
      <c r="B33" s="25" t="s">
        <v>31</v>
      </c>
      <c r="C33" s="54"/>
      <c r="D33" s="62"/>
      <c r="E33" s="56"/>
      <c r="F33" s="54"/>
      <c r="G33" s="27"/>
      <c r="H33" s="37"/>
      <c r="I33" s="38"/>
      <c r="J33" s="26"/>
      <c r="K33" s="28"/>
    </row>
    <row r="34" spans="2:14" s="5" customFormat="1" x14ac:dyDescent="0.3">
      <c r="B34" s="29" t="s">
        <v>3</v>
      </c>
      <c r="C34" s="34"/>
      <c r="D34" s="34"/>
      <c r="E34" s="31"/>
      <c r="F34" s="34">
        <v>2.5416666666666667E-2</v>
      </c>
      <c r="G34" s="34"/>
      <c r="H34" s="31">
        <v>0.27871557304226424</v>
      </c>
      <c r="I34" s="34">
        <v>2.5416666666666667E-2</v>
      </c>
      <c r="J34" s="34"/>
      <c r="K34" s="35">
        <v>0.27871557304226424</v>
      </c>
    </row>
    <row r="35" spans="2:14" x14ac:dyDescent="0.3">
      <c r="B35" s="13"/>
      <c r="C35" s="11"/>
      <c r="D35" s="11"/>
      <c r="E35" s="11"/>
      <c r="F35" s="11"/>
      <c r="G35" s="11"/>
      <c r="H35" s="11"/>
      <c r="I35" s="11"/>
      <c r="J35" s="11"/>
      <c r="K35" s="12"/>
      <c r="L35" s="11"/>
      <c r="M35" s="11"/>
      <c r="N35" s="11"/>
    </row>
    <row r="36" spans="2:14" s="5" customFormat="1" x14ac:dyDescent="0.3">
      <c r="B36" s="29" t="s">
        <v>6</v>
      </c>
      <c r="C36" s="34"/>
      <c r="D36" s="36"/>
      <c r="E36" s="31"/>
      <c r="F36" s="34">
        <v>9.1192129629629637E-2</v>
      </c>
      <c r="G36" s="36"/>
      <c r="H36" s="31">
        <v>0.99999999999999989</v>
      </c>
      <c r="I36" s="34">
        <v>9.1192129629629637E-2</v>
      </c>
      <c r="J36" s="36"/>
      <c r="K36" s="35">
        <v>0.99999999999999989</v>
      </c>
    </row>
    <row r="37" spans="2:14" ht="66" customHeight="1" thickBot="1" x14ac:dyDescent="0.35">
      <c r="B37" s="210" t="s">
        <v>166</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topLeftCell="A19"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49</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50</v>
      </c>
      <c r="D5" s="198"/>
      <c r="E5" s="199"/>
      <c r="F5" s="197" t="s">
        <v>51</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39"/>
      <c r="D7" s="40"/>
      <c r="E7" s="41"/>
      <c r="F7" s="39"/>
      <c r="G7" s="40"/>
      <c r="H7" s="41"/>
      <c r="I7" s="42"/>
      <c r="J7" s="40"/>
      <c r="K7" s="43"/>
    </row>
    <row r="8" spans="2:11" x14ac:dyDescent="0.3">
      <c r="B8" s="25" t="s">
        <v>101</v>
      </c>
      <c r="C8" s="39"/>
      <c r="D8" s="40"/>
      <c r="E8" s="41"/>
      <c r="F8" s="39"/>
      <c r="G8" s="40"/>
      <c r="H8" s="41"/>
      <c r="I8" s="42"/>
      <c r="J8" s="40"/>
      <c r="K8" s="43"/>
    </row>
    <row r="9" spans="2:11" x14ac:dyDescent="0.3">
      <c r="B9" s="25" t="s">
        <v>13</v>
      </c>
      <c r="C9" s="39"/>
      <c r="D9" s="40"/>
      <c r="E9" s="41"/>
      <c r="F9" s="39"/>
      <c r="G9" s="40"/>
      <c r="H9" s="41"/>
      <c r="I9" s="42"/>
      <c r="J9" s="40"/>
      <c r="K9" s="43"/>
    </row>
    <row r="10" spans="2:11" x14ac:dyDescent="0.3">
      <c r="B10" s="25" t="s">
        <v>14</v>
      </c>
      <c r="C10" s="39"/>
      <c r="D10" s="40"/>
      <c r="E10" s="41"/>
      <c r="F10" s="39"/>
      <c r="G10" s="40"/>
      <c r="H10" s="41"/>
      <c r="I10" s="42"/>
      <c r="J10" s="40"/>
      <c r="K10" s="43"/>
    </row>
    <row r="11" spans="2:11" x14ac:dyDescent="0.3">
      <c r="B11" s="25" t="s">
        <v>15</v>
      </c>
      <c r="C11" s="39"/>
      <c r="D11" s="40"/>
      <c r="E11" s="41"/>
      <c r="F11" s="39"/>
      <c r="G11" s="40"/>
      <c r="H11" s="41"/>
      <c r="I11" s="42"/>
      <c r="J11" s="40"/>
      <c r="K11" s="43"/>
    </row>
    <row r="12" spans="2:11" x14ac:dyDescent="0.3">
      <c r="B12" s="98" t="s">
        <v>161</v>
      </c>
      <c r="C12" s="39"/>
      <c r="D12" s="40"/>
      <c r="E12" s="41"/>
      <c r="F12" s="39"/>
      <c r="G12" s="40"/>
      <c r="H12" s="41"/>
      <c r="I12" s="42"/>
      <c r="J12" s="40"/>
      <c r="K12" s="43"/>
    </row>
    <row r="13" spans="2:11" x14ac:dyDescent="0.3">
      <c r="B13" s="25" t="s">
        <v>16</v>
      </c>
      <c r="C13" s="39"/>
      <c r="D13" s="40"/>
      <c r="E13" s="41"/>
      <c r="F13" s="39"/>
      <c r="G13" s="40"/>
      <c r="H13" s="41"/>
      <c r="I13" s="42"/>
      <c r="J13" s="40"/>
      <c r="K13" s="43"/>
    </row>
    <row r="14" spans="2:11" x14ac:dyDescent="0.3">
      <c r="B14" s="98" t="s">
        <v>148</v>
      </c>
      <c r="C14" s="39"/>
      <c r="D14" s="40"/>
      <c r="E14" s="41"/>
      <c r="F14" s="39"/>
      <c r="G14" s="40"/>
      <c r="H14" s="41"/>
      <c r="I14" s="42"/>
      <c r="J14" s="40"/>
      <c r="K14" s="43"/>
    </row>
    <row r="15" spans="2:11" x14ac:dyDescent="0.3">
      <c r="B15" s="25" t="s">
        <v>17</v>
      </c>
      <c r="C15" s="39"/>
      <c r="D15" s="40"/>
      <c r="E15" s="41"/>
      <c r="F15" s="39"/>
      <c r="G15" s="40"/>
      <c r="H15" s="41"/>
      <c r="I15" s="42"/>
      <c r="J15" s="40"/>
      <c r="K15" s="43"/>
    </row>
    <row r="16" spans="2:11" x14ac:dyDescent="0.3">
      <c r="B16" s="25" t="s">
        <v>18</v>
      </c>
      <c r="C16" s="39"/>
      <c r="D16" s="40"/>
      <c r="E16" s="41"/>
      <c r="F16" s="39"/>
      <c r="G16" s="40"/>
      <c r="H16" s="41"/>
      <c r="I16" s="42"/>
      <c r="J16" s="40"/>
      <c r="K16" s="43"/>
    </row>
    <row r="17" spans="2:14" x14ac:dyDescent="0.3">
      <c r="B17" s="25" t="s">
        <v>19</v>
      </c>
      <c r="C17" s="39"/>
      <c r="D17" s="40"/>
      <c r="E17" s="41"/>
      <c r="F17" s="39"/>
      <c r="G17" s="40"/>
      <c r="H17" s="41"/>
      <c r="I17" s="42"/>
      <c r="J17" s="40"/>
      <c r="K17" s="43"/>
    </row>
    <row r="18" spans="2:14" x14ac:dyDescent="0.3">
      <c r="B18" s="25" t="s">
        <v>20</v>
      </c>
      <c r="C18" s="39"/>
      <c r="D18" s="40"/>
      <c r="E18" s="41"/>
      <c r="F18" s="39"/>
      <c r="G18" s="40"/>
      <c r="H18" s="41"/>
      <c r="I18" s="42"/>
      <c r="J18" s="40"/>
      <c r="K18" s="43"/>
    </row>
    <row r="19" spans="2:14" x14ac:dyDescent="0.3">
      <c r="B19" s="25" t="s">
        <v>21</v>
      </c>
      <c r="C19" s="39"/>
      <c r="D19" s="40"/>
      <c r="E19" s="41"/>
      <c r="F19" s="39"/>
      <c r="G19" s="40"/>
      <c r="H19" s="41"/>
      <c r="I19" s="42"/>
      <c r="J19" s="40"/>
      <c r="K19" s="43"/>
    </row>
    <row r="20" spans="2:14" x14ac:dyDescent="0.3">
      <c r="B20" s="57" t="s">
        <v>102</v>
      </c>
      <c r="C20" s="39"/>
      <c r="D20" s="40"/>
      <c r="E20" s="41"/>
      <c r="F20" s="39"/>
      <c r="G20" s="40"/>
      <c r="H20" s="41"/>
      <c r="I20" s="42"/>
      <c r="J20" s="40"/>
      <c r="K20" s="43"/>
    </row>
    <row r="21" spans="2:14" x14ac:dyDescent="0.3">
      <c r="B21" s="58" t="s">
        <v>103</v>
      </c>
      <c r="C21" s="39"/>
      <c r="D21" s="40"/>
      <c r="E21" s="41"/>
      <c r="F21" s="39"/>
      <c r="G21" s="40"/>
      <c r="H21" s="41"/>
      <c r="I21" s="42"/>
      <c r="J21" s="40"/>
      <c r="K21" s="43"/>
    </row>
    <row r="22" spans="2:14" x14ac:dyDescent="0.3">
      <c r="B22" s="25" t="s">
        <v>22</v>
      </c>
      <c r="C22" s="39"/>
      <c r="D22" s="40"/>
      <c r="E22" s="41"/>
      <c r="F22" s="39"/>
      <c r="G22" s="40"/>
      <c r="H22" s="41"/>
      <c r="I22" s="42"/>
      <c r="J22" s="40"/>
      <c r="K22" s="43"/>
    </row>
    <row r="23" spans="2:14" x14ac:dyDescent="0.3">
      <c r="B23" s="25" t="s">
        <v>23</v>
      </c>
      <c r="C23" s="14"/>
      <c r="D23" s="40"/>
      <c r="E23" s="41"/>
      <c r="F23" s="39"/>
      <c r="G23" s="40"/>
      <c r="H23" s="41"/>
      <c r="I23" s="42"/>
      <c r="J23" s="40"/>
      <c r="K23" s="43"/>
    </row>
    <row r="24" spans="2:14" x14ac:dyDescent="0.3">
      <c r="B24" s="25" t="s">
        <v>24</v>
      </c>
      <c r="C24" s="39"/>
      <c r="D24" s="40"/>
      <c r="E24" s="41"/>
      <c r="F24" s="39"/>
      <c r="G24" s="40"/>
      <c r="H24" s="41"/>
      <c r="I24" s="42"/>
      <c r="J24" s="40"/>
      <c r="K24" s="43"/>
    </row>
    <row r="25" spans="2:14" s="5" customFormat="1" x14ac:dyDescent="0.3">
      <c r="B25" s="29" t="s">
        <v>3</v>
      </c>
      <c r="C25" s="44"/>
      <c r="D25" s="45"/>
      <c r="E25" s="46"/>
      <c r="F25" s="44"/>
      <c r="G25" s="45"/>
      <c r="H25" s="46"/>
      <c r="I25" s="44"/>
      <c r="J25" s="45"/>
      <c r="K25" s="47"/>
    </row>
    <row r="26" spans="2:14" x14ac:dyDescent="0.3">
      <c r="B26" s="13"/>
      <c r="C26" s="11"/>
      <c r="D26" s="11"/>
      <c r="E26" s="11"/>
      <c r="F26" s="11"/>
      <c r="G26" s="11"/>
      <c r="H26" s="11"/>
      <c r="I26" s="11"/>
      <c r="J26" s="11"/>
      <c r="K26" s="12"/>
      <c r="L26" s="11"/>
      <c r="M26" s="11"/>
      <c r="N26" s="11"/>
    </row>
    <row r="27" spans="2:14" s="10" customFormat="1" x14ac:dyDescent="0.3">
      <c r="B27" s="1" t="s">
        <v>25</v>
      </c>
      <c r="C27" s="4" t="s">
        <v>4</v>
      </c>
      <c r="D27" s="4" t="s">
        <v>5</v>
      </c>
      <c r="E27" s="4" t="s">
        <v>5</v>
      </c>
      <c r="F27" s="4" t="s">
        <v>4</v>
      </c>
      <c r="G27" s="4" t="s">
        <v>5</v>
      </c>
      <c r="H27" s="4" t="s">
        <v>5</v>
      </c>
      <c r="I27" s="4" t="s">
        <v>4</v>
      </c>
      <c r="J27" s="21" t="s">
        <v>5</v>
      </c>
      <c r="K27" s="19" t="s">
        <v>5</v>
      </c>
    </row>
    <row r="28" spans="2:14" x14ac:dyDescent="0.3">
      <c r="B28" s="25" t="s">
        <v>26</v>
      </c>
      <c r="C28" s="63"/>
      <c r="D28" s="49"/>
      <c r="E28" s="41"/>
      <c r="F28" s="63"/>
      <c r="G28" s="49"/>
      <c r="H28" s="41"/>
      <c r="I28" s="42"/>
      <c r="J28" s="40"/>
      <c r="K28" s="43"/>
    </row>
    <row r="29" spans="2:14" x14ac:dyDescent="0.3">
      <c r="B29" s="25" t="s">
        <v>27</v>
      </c>
      <c r="C29" s="63"/>
      <c r="D29" s="49"/>
      <c r="E29" s="41"/>
      <c r="F29" s="63"/>
      <c r="G29" s="49"/>
      <c r="H29" s="41"/>
      <c r="I29" s="42"/>
      <c r="J29" s="40"/>
      <c r="K29" s="43"/>
    </row>
    <row r="30" spans="2:14" x14ac:dyDescent="0.3">
      <c r="B30" s="25" t="s">
        <v>28</v>
      </c>
      <c r="C30" s="63"/>
      <c r="D30" s="49"/>
      <c r="E30" s="41"/>
      <c r="F30" s="63"/>
      <c r="G30" s="49"/>
      <c r="H30" s="41"/>
      <c r="I30" s="42"/>
      <c r="J30" s="40"/>
      <c r="K30" s="43"/>
    </row>
    <row r="31" spans="2:14" x14ac:dyDescent="0.3">
      <c r="B31" s="25" t="s">
        <v>29</v>
      </c>
      <c r="C31" s="63"/>
      <c r="D31" s="49"/>
      <c r="E31" s="41"/>
      <c r="F31" s="63"/>
      <c r="G31" s="49"/>
      <c r="H31" s="41"/>
      <c r="I31" s="42"/>
      <c r="J31" s="40"/>
      <c r="K31" s="43"/>
    </row>
    <row r="32" spans="2:14" x14ac:dyDescent="0.3">
      <c r="B32" s="25" t="s">
        <v>30</v>
      </c>
      <c r="C32" s="50"/>
      <c r="D32" s="49"/>
      <c r="E32" s="41"/>
      <c r="F32" s="50"/>
      <c r="G32" s="49"/>
      <c r="H32" s="41"/>
      <c r="I32" s="42"/>
      <c r="J32" s="40"/>
      <c r="K32" s="43"/>
    </row>
    <row r="33" spans="2:14" x14ac:dyDescent="0.3">
      <c r="B33" s="25" t="s">
        <v>31</v>
      </c>
      <c r="C33" s="63"/>
      <c r="D33" s="49"/>
      <c r="E33" s="41"/>
      <c r="F33" s="63"/>
      <c r="G33" s="49"/>
      <c r="H33" s="41"/>
      <c r="I33" s="42"/>
      <c r="J33" s="40"/>
      <c r="K33" s="43"/>
    </row>
    <row r="34" spans="2:14" s="5" customFormat="1" x14ac:dyDescent="0.3">
      <c r="B34" s="29" t="s">
        <v>3</v>
      </c>
      <c r="C34" s="51"/>
      <c r="D34" s="51"/>
      <c r="E34" s="45"/>
      <c r="F34" s="51"/>
      <c r="G34" s="51"/>
      <c r="H34" s="45"/>
      <c r="I34" s="51"/>
      <c r="J34" s="51"/>
      <c r="K34" s="52"/>
    </row>
    <row r="35" spans="2:14" x14ac:dyDescent="0.3">
      <c r="B35" s="13"/>
      <c r="C35" s="11"/>
      <c r="D35" s="11"/>
      <c r="E35" s="11"/>
      <c r="F35" s="11"/>
      <c r="G35" s="11"/>
      <c r="H35" s="11"/>
      <c r="I35" s="11"/>
      <c r="J35" s="11"/>
      <c r="K35" s="12"/>
      <c r="L35" s="11"/>
      <c r="M35" s="11"/>
      <c r="N35" s="11"/>
    </row>
    <row r="36" spans="2:14" s="5" customFormat="1" x14ac:dyDescent="0.3">
      <c r="B36" s="29" t="s">
        <v>6</v>
      </c>
      <c r="C36" s="51"/>
      <c r="D36" s="53"/>
      <c r="E36" s="45"/>
      <c r="F36" s="51"/>
      <c r="G36" s="53"/>
      <c r="H36" s="45"/>
      <c r="I36" s="51"/>
      <c r="J36" s="53"/>
      <c r="K36" s="52"/>
    </row>
    <row r="37" spans="2:14" ht="66" customHeight="1" thickBot="1" x14ac:dyDescent="0.35">
      <c r="B37" s="210" t="s">
        <v>39</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topLeftCell="A22"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52</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53</v>
      </c>
      <c r="D5" s="198"/>
      <c r="E5" s="199"/>
      <c r="F5" s="197" t="s">
        <v>54</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39"/>
      <c r="D7" s="40"/>
      <c r="E7" s="41"/>
      <c r="F7" s="39"/>
      <c r="G7" s="40"/>
      <c r="H7" s="41"/>
      <c r="I7" s="42"/>
      <c r="J7" s="40"/>
      <c r="K7" s="43"/>
    </row>
    <row r="8" spans="2:11" x14ac:dyDescent="0.3">
      <c r="B8" s="25" t="s">
        <v>101</v>
      </c>
      <c r="C8" s="39"/>
      <c r="D8" s="40"/>
      <c r="E8" s="41"/>
      <c r="F8" s="39"/>
      <c r="G8" s="40"/>
      <c r="H8" s="41"/>
      <c r="I8" s="42"/>
      <c r="J8" s="40"/>
      <c r="K8" s="43"/>
    </row>
    <row r="9" spans="2:11" x14ac:dyDescent="0.3">
      <c r="B9" s="25" t="s">
        <v>13</v>
      </c>
      <c r="C9" s="39"/>
      <c r="D9" s="40"/>
      <c r="E9" s="41"/>
      <c r="F9" s="39"/>
      <c r="G9" s="40"/>
      <c r="H9" s="41"/>
      <c r="I9" s="42"/>
      <c r="J9" s="40"/>
      <c r="K9" s="43"/>
    </row>
    <row r="10" spans="2:11" x14ac:dyDescent="0.3">
      <c r="B10" s="25" t="s">
        <v>14</v>
      </c>
      <c r="C10" s="39"/>
      <c r="D10" s="40"/>
      <c r="E10" s="41"/>
      <c r="F10" s="39"/>
      <c r="G10" s="40"/>
      <c r="H10" s="41"/>
      <c r="I10" s="42"/>
      <c r="J10" s="40"/>
      <c r="K10" s="43"/>
    </row>
    <row r="11" spans="2:11" x14ac:dyDescent="0.3">
      <c r="B11" s="25" t="s">
        <v>15</v>
      </c>
      <c r="C11" s="39"/>
      <c r="D11" s="40"/>
      <c r="E11" s="41"/>
      <c r="F11" s="39"/>
      <c r="G11" s="40"/>
      <c r="H11" s="41"/>
      <c r="I11" s="42"/>
      <c r="J11" s="40"/>
      <c r="K11" s="43"/>
    </row>
    <row r="12" spans="2:11" x14ac:dyDescent="0.3">
      <c r="B12" s="98" t="s">
        <v>161</v>
      </c>
      <c r="C12" s="39"/>
      <c r="D12" s="40"/>
      <c r="E12" s="41"/>
      <c r="F12" s="39"/>
      <c r="G12" s="40"/>
      <c r="H12" s="41"/>
      <c r="I12" s="42"/>
      <c r="J12" s="40"/>
      <c r="K12" s="43"/>
    </row>
    <row r="13" spans="2:11" x14ac:dyDescent="0.3">
      <c r="B13" s="25" t="s">
        <v>16</v>
      </c>
      <c r="C13" s="39"/>
      <c r="D13" s="40"/>
      <c r="E13" s="41"/>
      <c r="F13" s="39"/>
      <c r="G13" s="40"/>
      <c r="H13" s="41"/>
      <c r="I13" s="42"/>
      <c r="J13" s="40"/>
      <c r="K13" s="43"/>
    </row>
    <row r="14" spans="2:11" x14ac:dyDescent="0.3">
      <c r="B14" s="98" t="s">
        <v>148</v>
      </c>
      <c r="C14" s="39"/>
      <c r="D14" s="40"/>
      <c r="E14" s="41"/>
      <c r="F14" s="39"/>
      <c r="G14" s="40"/>
      <c r="H14" s="41"/>
      <c r="I14" s="42"/>
      <c r="J14" s="40"/>
      <c r="K14" s="43"/>
    </row>
    <row r="15" spans="2:11" x14ac:dyDescent="0.3">
      <c r="B15" s="25" t="s">
        <v>17</v>
      </c>
      <c r="C15" s="39"/>
      <c r="D15" s="40"/>
      <c r="E15" s="41"/>
      <c r="F15" s="39"/>
      <c r="G15" s="40"/>
      <c r="H15" s="41"/>
      <c r="I15" s="42"/>
      <c r="J15" s="40"/>
      <c r="K15" s="43"/>
    </row>
    <row r="16" spans="2:11" x14ac:dyDescent="0.3">
      <c r="B16" s="25" t="s">
        <v>18</v>
      </c>
      <c r="C16" s="39"/>
      <c r="D16" s="40"/>
      <c r="E16" s="41"/>
      <c r="F16" s="39"/>
      <c r="G16" s="40"/>
      <c r="H16" s="41"/>
      <c r="I16" s="42"/>
      <c r="J16" s="40"/>
      <c r="K16" s="43"/>
    </row>
    <row r="17" spans="2:14" x14ac:dyDescent="0.3">
      <c r="B17" s="25" t="s">
        <v>19</v>
      </c>
      <c r="C17" s="39"/>
      <c r="D17" s="40"/>
      <c r="E17" s="41"/>
      <c r="F17" s="39"/>
      <c r="G17" s="40"/>
      <c r="H17" s="41"/>
      <c r="I17" s="42"/>
      <c r="J17" s="40"/>
      <c r="K17" s="43"/>
    </row>
    <row r="18" spans="2:14" x14ac:dyDescent="0.3">
      <c r="B18" s="25" t="s">
        <v>20</v>
      </c>
      <c r="C18" s="39"/>
      <c r="D18" s="40"/>
      <c r="E18" s="41"/>
      <c r="F18" s="39"/>
      <c r="G18" s="40"/>
      <c r="H18" s="41"/>
      <c r="I18" s="42"/>
      <c r="J18" s="40"/>
      <c r="K18" s="43"/>
    </row>
    <row r="19" spans="2:14" x14ac:dyDescent="0.3">
      <c r="B19" s="25" t="s">
        <v>21</v>
      </c>
      <c r="C19" s="39"/>
      <c r="D19" s="40"/>
      <c r="E19" s="41"/>
      <c r="F19" s="39"/>
      <c r="G19" s="40"/>
      <c r="H19" s="41"/>
      <c r="I19" s="42"/>
      <c r="J19" s="40"/>
      <c r="K19" s="43"/>
    </row>
    <row r="20" spans="2:14" x14ac:dyDescent="0.3">
      <c r="B20" s="57" t="s">
        <v>102</v>
      </c>
      <c r="C20" s="39"/>
      <c r="D20" s="40"/>
      <c r="E20" s="41"/>
      <c r="F20" s="39"/>
      <c r="G20" s="40"/>
      <c r="H20" s="41"/>
      <c r="I20" s="42"/>
      <c r="J20" s="40"/>
      <c r="K20" s="43"/>
    </row>
    <row r="21" spans="2:14" x14ac:dyDescent="0.3">
      <c r="B21" s="58" t="s">
        <v>103</v>
      </c>
      <c r="C21" s="39"/>
      <c r="D21" s="40"/>
      <c r="E21" s="41"/>
      <c r="F21" s="39"/>
      <c r="G21" s="40"/>
      <c r="H21" s="41"/>
      <c r="I21" s="42"/>
      <c r="J21" s="40"/>
      <c r="K21" s="43"/>
    </row>
    <row r="22" spans="2:14" x14ac:dyDescent="0.3">
      <c r="B22" s="25" t="s">
        <v>22</v>
      </c>
      <c r="C22" s="39"/>
      <c r="D22" s="40"/>
      <c r="E22" s="41"/>
      <c r="F22" s="39"/>
      <c r="G22" s="40"/>
      <c r="H22" s="41"/>
      <c r="I22" s="42"/>
      <c r="J22" s="40"/>
      <c r="K22" s="43"/>
    </row>
    <row r="23" spans="2:14" x14ac:dyDescent="0.3">
      <c r="B23" s="25" t="s">
        <v>23</v>
      </c>
      <c r="C23" s="14"/>
      <c r="D23" s="40"/>
      <c r="E23" s="41"/>
      <c r="F23" s="39"/>
      <c r="G23" s="40"/>
      <c r="H23" s="41"/>
      <c r="I23" s="42"/>
      <c r="J23" s="40"/>
      <c r="K23" s="43"/>
    </row>
    <row r="24" spans="2:14" x14ac:dyDescent="0.3">
      <c r="B24" s="25" t="s">
        <v>24</v>
      </c>
      <c r="C24" s="39"/>
      <c r="D24" s="40"/>
      <c r="E24" s="41"/>
      <c r="F24" s="39"/>
      <c r="G24" s="40"/>
      <c r="H24" s="41"/>
      <c r="I24" s="42"/>
      <c r="J24" s="40"/>
      <c r="K24" s="43"/>
    </row>
    <row r="25" spans="2:14" s="5" customFormat="1" x14ac:dyDescent="0.3">
      <c r="B25" s="29" t="s">
        <v>3</v>
      </c>
      <c r="C25" s="44"/>
      <c r="D25" s="45"/>
      <c r="E25" s="46"/>
      <c r="F25" s="44"/>
      <c r="G25" s="45"/>
      <c r="H25" s="46"/>
      <c r="I25" s="44"/>
      <c r="J25" s="45"/>
      <c r="K25" s="47"/>
    </row>
    <row r="26" spans="2:14" x14ac:dyDescent="0.3">
      <c r="B26" s="13"/>
      <c r="C26" s="11"/>
      <c r="D26" s="11"/>
      <c r="E26" s="11"/>
      <c r="F26" s="11"/>
      <c r="G26" s="11"/>
      <c r="H26" s="11"/>
      <c r="I26" s="11"/>
      <c r="J26" s="11"/>
      <c r="K26" s="12"/>
      <c r="L26" s="11"/>
      <c r="M26" s="11"/>
      <c r="N26" s="11"/>
    </row>
    <row r="27" spans="2:14" s="10" customFormat="1" x14ac:dyDescent="0.3">
      <c r="B27" s="1" t="s">
        <v>25</v>
      </c>
      <c r="C27" s="4" t="s">
        <v>4</v>
      </c>
      <c r="D27" s="4" t="s">
        <v>5</v>
      </c>
      <c r="E27" s="4" t="s">
        <v>5</v>
      </c>
      <c r="F27" s="4" t="s">
        <v>4</v>
      </c>
      <c r="G27" s="4" t="s">
        <v>5</v>
      </c>
      <c r="H27" s="4" t="s">
        <v>5</v>
      </c>
      <c r="I27" s="4" t="s">
        <v>4</v>
      </c>
      <c r="J27" s="21" t="s">
        <v>5</v>
      </c>
      <c r="K27" s="19" t="s">
        <v>5</v>
      </c>
    </row>
    <row r="28" spans="2:14" x14ac:dyDescent="0.3">
      <c r="B28" s="25" t="s">
        <v>26</v>
      </c>
      <c r="C28" s="63"/>
      <c r="D28" s="49"/>
      <c r="E28" s="41"/>
      <c r="F28" s="63"/>
      <c r="G28" s="49"/>
      <c r="H28" s="41"/>
      <c r="I28" s="42"/>
      <c r="J28" s="40"/>
      <c r="K28" s="43"/>
    </row>
    <row r="29" spans="2:14" x14ac:dyDescent="0.3">
      <c r="B29" s="25" t="s">
        <v>27</v>
      </c>
      <c r="C29" s="63"/>
      <c r="D29" s="49"/>
      <c r="E29" s="41"/>
      <c r="F29" s="63"/>
      <c r="G29" s="49"/>
      <c r="H29" s="41"/>
      <c r="I29" s="42"/>
      <c r="J29" s="40"/>
      <c r="K29" s="43"/>
    </row>
    <row r="30" spans="2:14" x14ac:dyDescent="0.3">
      <c r="B30" s="25" t="s">
        <v>28</v>
      </c>
      <c r="C30" s="63"/>
      <c r="D30" s="49"/>
      <c r="E30" s="41"/>
      <c r="F30" s="63"/>
      <c r="G30" s="49"/>
      <c r="H30" s="41"/>
      <c r="I30" s="42"/>
      <c r="J30" s="40"/>
      <c r="K30" s="43"/>
    </row>
    <row r="31" spans="2:14" x14ac:dyDescent="0.3">
      <c r="B31" s="25" t="s">
        <v>29</v>
      </c>
      <c r="C31" s="63"/>
      <c r="D31" s="49"/>
      <c r="E31" s="41"/>
      <c r="F31" s="63"/>
      <c r="G31" s="49"/>
      <c r="H31" s="41"/>
      <c r="I31" s="42"/>
      <c r="J31" s="40"/>
      <c r="K31" s="43"/>
    </row>
    <row r="32" spans="2:14" x14ac:dyDescent="0.3">
      <c r="B32" s="25" t="s">
        <v>30</v>
      </c>
      <c r="C32" s="50"/>
      <c r="D32" s="49"/>
      <c r="E32" s="41"/>
      <c r="F32" s="50"/>
      <c r="G32" s="49"/>
      <c r="H32" s="41"/>
      <c r="I32" s="42"/>
      <c r="J32" s="40"/>
      <c r="K32" s="43"/>
    </row>
    <row r="33" spans="2:14" x14ac:dyDescent="0.3">
      <c r="B33" s="25" t="s">
        <v>31</v>
      </c>
      <c r="C33" s="63"/>
      <c r="D33" s="49"/>
      <c r="E33" s="41"/>
      <c r="F33" s="63"/>
      <c r="G33" s="49"/>
      <c r="H33" s="41"/>
      <c r="I33" s="42"/>
      <c r="J33" s="40"/>
      <c r="K33" s="43"/>
    </row>
    <row r="34" spans="2:14" s="5" customFormat="1" x14ac:dyDescent="0.3">
      <c r="B34" s="29" t="s">
        <v>3</v>
      </c>
      <c r="C34" s="51"/>
      <c r="D34" s="51"/>
      <c r="E34" s="45"/>
      <c r="F34" s="51"/>
      <c r="G34" s="51"/>
      <c r="H34" s="45"/>
      <c r="I34" s="51"/>
      <c r="J34" s="51"/>
      <c r="K34" s="52"/>
    </row>
    <row r="35" spans="2:14" x14ac:dyDescent="0.3">
      <c r="B35" s="13"/>
      <c r="C35" s="11"/>
      <c r="D35" s="11"/>
      <c r="E35" s="11"/>
      <c r="F35" s="11"/>
      <c r="G35" s="11"/>
      <c r="H35" s="11"/>
      <c r="I35" s="11"/>
      <c r="J35" s="11"/>
      <c r="K35" s="12"/>
      <c r="L35" s="11"/>
      <c r="M35" s="11"/>
      <c r="N35" s="11"/>
    </row>
    <row r="36" spans="2:14" s="5" customFormat="1" x14ac:dyDescent="0.3">
      <c r="B36" s="29" t="s">
        <v>6</v>
      </c>
      <c r="C36" s="51"/>
      <c r="D36" s="53"/>
      <c r="E36" s="45"/>
      <c r="F36" s="51"/>
      <c r="G36" s="53"/>
      <c r="H36" s="45"/>
      <c r="I36" s="51"/>
      <c r="J36" s="53"/>
      <c r="K36" s="52"/>
    </row>
    <row r="37" spans="2:14" ht="66" customHeight="1" thickBot="1" x14ac:dyDescent="0.35">
      <c r="B37" s="210" t="s">
        <v>39</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topLeftCell="A28"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55</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56</v>
      </c>
      <c r="D5" s="198"/>
      <c r="E5" s="199"/>
      <c r="F5" s="197" t="s">
        <v>57</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39"/>
      <c r="D7" s="40"/>
      <c r="E7" s="41"/>
      <c r="F7" s="39"/>
      <c r="G7" s="40"/>
      <c r="H7" s="41"/>
      <c r="I7" s="42"/>
      <c r="J7" s="40"/>
      <c r="K7" s="43"/>
    </row>
    <row r="8" spans="2:11" x14ac:dyDescent="0.3">
      <c r="B8" s="25" t="s">
        <v>101</v>
      </c>
      <c r="C8" s="39"/>
      <c r="D8" s="40"/>
      <c r="E8" s="41"/>
      <c r="F8" s="39"/>
      <c r="G8" s="40"/>
      <c r="H8" s="41"/>
      <c r="I8" s="42"/>
      <c r="J8" s="40"/>
      <c r="K8" s="43"/>
    </row>
    <row r="9" spans="2:11" x14ac:dyDescent="0.3">
      <c r="B9" s="25" t="s">
        <v>13</v>
      </c>
      <c r="C9" s="39"/>
      <c r="D9" s="40"/>
      <c r="E9" s="41"/>
      <c r="F9" s="39"/>
      <c r="G9" s="40"/>
      <c r="H9" s="41"/>
      <c r="I9" s="42"/>
      <c r="J9" s="40"/>
      <c r="K9" s="43"/>
    </row>
    <row r="10" spans="2:11" x14ac:dyDescent="0.3">
      <c r="B10" s="25" t="s">
        <v>14</v>
      </c>
      <c r="C10" s="39"/>
      <c r="D10" s="40"/>
      <c r="E10" s="41"/>
      <c r="F10" s="39"/>
      <c r="G10" s="40"/>
      <c r="H10" s="41"/>
      <c r="I10" s="42"/>
      <c r="J10" s="40"/>
      <c r="K10" s="43"/>
    </row>
    <row r="11" spans="2:11" x14ac:dyDescent="0.3">
      <c r="B11" s="25" t="s">
        <v>15</v>
      </c>
      <c r="C11" s="39"/>
      <c r="D11" s="40"/>
      <c r="E11" s="41"/>
      <c r="F11" s="39"/>
      <c r="G11" s="40"/>
      <c r="H11" s="41"/>
      <c r="I11" s="42"/>
      <c r="J11" s="40"/>
      <c r="K11" s="43"/>
    </row>
    <row r="12" spans="2:11" x14ac:dyDescent="0.3">
      <c r="B12" s="98" t="s">
        <v>161</v>
      </c>
      <c r="C12" s="39"/>
      <c r="D12" s="40"/>
      <c r="E12" s="41"/>
      <c r="F12" s="39"/>
      <c r="G12" s="40"/>
      <c r="H12" s="41"/>
      <c r="I12" s="42"/>
      <c r="J12" s="40"/>
      <c r="K12" s="43"/>
    </row>
    <row r="13" spans="2:11" x14ac:dyDescent="0.3">
      <c r="B13" s="25" t="s">
        <v>16</v>
      </c>
      <c r="C13" s="39"/>
      <c r="D13" s="40"/>
      <c r="E13" s="41"/>
      <c r="F13" s="39"/>
      <c r="G13" s="40"/>
      <c r="H13" s="41"/>
      <c r="I13" s="42"/>
      <c r="J13" s="40"/>
      <c r="K13" s="43"/>
    </row>
    <row r="14" spans="2:11" x14ac:dyDescent="0.3">
      <c r="B14" s="98" t="s">
        <v>148</v>
      </c>
      <c r="C14" s="39"/>
      <c r="D14" s="40"/>
      <c r="E14" s="41"/>
      <c r="F14" s="39"/>
      <c r="G14" s="40"/>
      <c r="H14" s="41"/>
      <c r="I14" s="42"/>
      <c r="J14" s="40"/>
      <c r="K14" s="43"/>
    </row>
    <row r="15" spans="2:11" x14ac:dyDescent="0.3">
      <c r="B15" s="25" t="s">
        <v>17</v>
      </c>
      <c r="C15" s="39"/>
      <c r="D15" s="40"/>
      <c r="E15" s="41"/>
      <c r="F15" s="39"/>
      <c r="G15" s="40"/>
      <c r="H15" s="41"/>
      <c r="I15" s="42"/>
      <c r="J15" s="40"/>
      <c r="K15" s="43"/>
    </row>
    <row r="16" spans="2:11" x14ac:dyDescent="0.3">
      <c r="B16" s="25" t="s">
        <v>18</v>
      </c>
      <c r="C16" s="39"/>
      <c r="D16" s="40"/>
      <c r="E16" s="41"/>
      <c r="F16" s="39"/>
      <c r="G16" s="40"/>
      <c r="H16" s="41"/>
      <c r="I16" s="42"/>
      <c r="J16" s="40"/>
      <c r="K16" s="43"/>
    </row>
    <row r="17" spans="2:14" x14ac:dyDescent="0.3">
      <c r="B17" s="25" t="s">
        <v>19</v>
      </c>
      <c r="C17" s="39"/>
      <c r="D17" s="40"/>
      <c r="E17" s="41"/>
      <c r="F17" s="39"/>
      <c r="G17" s="40"/>
      <c r="H17" s="41"/>
      <c r="I17" s="42"/>
      <c r="J17" s="40"/>
      <c r="K17" s="43"/>
    </row>
    <row r="18" spans="2:14" x14ac:dyDescent="0.3">
      <c r="B18" s="25" t="s">
        <v>20</v>
      </c>
      <c r="C18" s="39"/>
      <c r="D18" s="40"/>
      <c r="E18" s="41"/>
      <c r="F18" s="39"/>
      <c r="G18" s="40"/>
      <c r="H18" s="41"/>
      <c r="I18" s="42"/>
      <c r="J18" s="40"/>
      <c r="K18" s="43"/>
    </row>
    <row r="19" spans="2:14" x14ac:dyDescent="0.3">
      <c r="B19" s="25" t="s">
        <v>21</v>
      </c>
      <c r="C19" s="39"/>
      <c r="D19" s="40"/>
      <c r="E19" s="41"/>
      <c r="F19" s="39"/>
      <c r="G19" s="40"/>
      <c r="H19" s="41"/>
      <c r="I19" s="42"/>
      <c r="J19" s="40"/>
      <c r="K19" s="43"/>
    </row>
    <row r="20" spans="2:14" x14ac:dyDescent="0.3">
      <c r="B20" s="57" t="s">
        <v>102</v>
      </c>
      <c r="C20" s="39"/>
      <c r="D20" s="40"/>
      <c r="E20" s="41"/>
      <c r="F20" s="39"/>
      <c r="G20" s="40"/>
      <c r="H20" s="41"/>
      <c r="I20" s="42"/>
      <c r="J20" s="40"/>
      <c r="K20" s="43"/>
    </row>
    <row r="21" spans="2:14" x14ac:dyDescent="0.3">
      <c r="B21" s="58" t="s">
        <v>103</v>
      </c>
      <c r="C21" s="39"/>
      <c r="D21" s="40"/>
      <c r="E21" s="41"/>
      <c r="F21" s="39"/>
      <c r="G21" s="40"/>
      <c r="H21" s="41"/>
      <c r="I21" s="42"/>
      <c r="J21" s="40"/>
      <c r="K21" s="43"/>
    </row>
    <row r="22" spans="2:14" x14ac:dyDescent="0.3">
      <c r="B22" s="25" t="s">
        <v>22</v>
      </c>
      <c r="C22" s="39"/>
      <c r="D22" s="40"/>
      <c r="E22" s="41"/>
      <c r="F22" s="39"/>
      <c r="G22" s="40"/>
      <c r="H22" s="41"/>
      <c r="I22" s="42"/>
      <c r="J22" s="40"/>
      <c r="K22" s="43"/>
    </row>
    <row r="23" spans="2:14" x14ac:dyDescent="0.3">
      <c r="B23" s="25" t="s">
        <v>23</v>
      </c>
      <c r="C23" s="14"/>
      <c r="D23" s="40"/>
      <c r="E23" s="41"/>
      <c r="F23" s="39"/>
      <c r="G23" s="40"/>
      <c r="H23" s="41"/>
      <c r="I23" s="42"/>
      <c r="J23" s="40"/>
      <c r="K23" s="43"/>
    </row>
    <row r="24" spans="2:14" x14ac:dyDescent="0.3">
      <c r="B24" s="25" t="s">
        <v>24</v>
      </c>
      <c r="C24" s="39"/>
      <c r="D24" s="40"/>
      <c r="E24" s="41"/>
      <c r="F24" s="39"/>
      <c r="G24" s="40"/>
      <c r="H24" s="41"/>
      <c r="I24" s="42"/>
      <c r="J24" s="40"/>
      <c r="K24" s="43"/>
    </row>
    <row r="25" spans="2:14" s="5" customFormat="1" x14ac:dyDescent="0.3">
      <c r="B25" s="29" t="s">
        <v>3</v>
      </c>
      <c r="C25" s="44"/>
      <c r="D25" s="45"/>
      <c r="E25" s="46"/>
      <c r="F25" s="44"/>
      <c r="G25" s="45"/>
      <c r="H25" s="46"/>
      <c r="I25" s="44"/>
      <c r="J25" s="45"/>
      <c r="K25" s="47"/>
    </row>
    <row r="26" spans="2:14" x14ac:dyDescent="0.3">
      <c r="B26" s="13"/>
      <c r="C26" s="11"/>
      <c r="D26" s="11"/>
      <c r="E26" s="11"/>
      <c r="F26" s="11"/>
      <c r="G26" s="11"/>
      <c r="H26" s="11"/>
      <c r="I26" s="11"/>
      <c r="J26" s="11"/>
      <c r="K26" s="12"/>
      <c r="L26" s="11"/>
      <c r="M26" s="11"/>
      <c r="N26" s="11"/>
    </row>
    <row r="27" spans="2:14" s="10" customFormat="1" x14ac:dyDescent="0.3">
      <c r="B27" s="1" t="s">
        <v>25</v>
      </c>
      <c r="C27" s="4" t="s">
        <v>4</v>
      </c>
      <c r="D27" s="4" t="s">
        <v>5</v>
      </c>
      <c r="E27" s="4" t="s">
        <v>5</v>
      </c>
      <c r="F27" s="4" t="s">
        <v>4</v>
      </c>
      <c r="G27" s="4" t="s">
        <v>5</v>
      </c>
      <c r="H27" s="4" t="s">
        <v>5</v>
      </c>
      <c r="I27" s="4" t="s">
        <v>4</v>
      </c>
      <c r="J27" s="21" t="s">
        <v>5</v>
      </c>
      <c r="K27" s="19" t="s">
        <v>5</v>
      </c>
    </row>
    <row r="28" spans="2:14" x14ac:dyDescent="0.3">
      <c r="B28" s="25" t="s">
        <v>26</v>
      </c>
      <c r="C28" s="63"/>
      <c r="D28" s="49"/>
      <c r="E28" s="41"/>
      <c r="F28" s="63"/>
      <c r="G28" s="49"/>
      <c r="H28" s="41"/>
      <c r="I28" s="42"/>
      <c r="J28" s="40"/>
      <c r="K28" s="43"/>
    </row>
    <row r="29" spans="2:14" x14ac:dyDescent="0.3">
      <c r="B29" s="25" t="s">
        <v>27</v>
      </c>
      <c r="C29" s="63"/>
      <c r="D29" s="49"/>
      <c r="E29" s="41"/>
      <c r="F29" s="63"/>
      <c r="G29" s="49"/>
      <c r="H29" s="41"/>
      <c r="I29" s="42"/>
      <c r="J29" s="40"/>
      <c r="K29" s="43"/>
    </row>
    <row r="30" spans="2:14" x14ac:dyDescent="0.3">
      <c r="B30" s="25" t="s">
        <v>28</v>
      </c>
      <c r="C30" s="63"/>
      <c r="D30" s="49"/>
      <c r="E30" s="41"/>
      <c r="F30" s="63"/>
      <c r="G30" s="49"/>
      <c r="H30" s="41"/>
      <c r="I30" s="42"/>
      <c r="J30" s="40"/>
      <c r="K30" s="43"/>
    </row>
    <row r="31" spans="2:14" x14ac:dyDescent="0.3">
      <c r="B31" s="25" t="s">
        <v>29</v>
      </c>
      <c r="C31" s="63"/>
      <c r="D31" s="49"/>
      <c r="E31" s="41"/>
      <c r="F31" s="63"/>
      <c r="G31" s="49"/>
      <c r="H31" s="41"/>
      <c r="I31" s="42"/>
      <c r="J31" s="40"/>
      <c r="K31" s="43"/>
    </row>
    <row r="32" spans="2:14" x14ac:dyDescent="0.3">
      <c r="B32" s="25" t="s">
        <v>30</v>
      </c>
      <c r="C32" s="50"/>
      <c r="D32" s="49"/>
      <c r="E32" s="41"/>
      <c r="F32" s="50"/>
      <c r="G32" s="49"/>
      <c r="H32" s="41"/>
      <c r="I32" s="42"/>
      <c r="J32" s="40"/>
      <c r="K32" s="43"/>
    </row>
    <row r="33" spans="2:14" x14ac:dyDescent="0.3">
      <c r="B33" s="25" t="s">
        <v>31</v>
      </c>
      <c r="C33" s="63"/>
      <c r="D33" s="49"/>
      <c r="E33" s="41"/>
      <c r="F33" s="63"/>
      <c r="G33" s="49"/>
      <c r="H33" s="41"/>
      <c r="I33" s="42"/>
      <c r="J33" s="40"/>
      <c r="K33" s="43"/>
    </row>
    <row r="34" spans="2:14" s="5" customFormat="1" x14ac:dyDescent="0.3">
      <c r="B34" s="29" t="s">
        <v>3</v>
      </c>
      <c r="C34" s="51"/>
      <c r="D34" s="51"/>
      <c r="E34" s="45"/>
      <c r="F34" s="51"/>
      <c r="G34" s="51"/>
      <c r="H34" s="45"/>
      <c r="I34" s="51"/>
      <c r="J34" s="51"/>
      <c r="K34" s="52"/>
    </row>
    <row r="35" spans="2:14" x14ac:dyDescent="0.3">
      <c r="B35" s="13"/>
      <c r="C35" s="11"/>
      <c r="D35" s="11"/>
      <c r="E35" s="11"/>
      <c r="F35" s="11"/>
      <c r="G35" s="11"/>
      <c r="H35" s="11"/>
      <c r="I35" s="11"/>
      <c r="J35" s="11"/>
      <c r="K35" s="12"/>
      <c r="L35" s="11"/>
      <c r="M35" s="11"/>
      <c r="N35" s="11"/>
    </row>
    <row r="36" spans="2:14" s="5" customFormat="1" x14ac:dyDescent="0.3">
      <c r="B36" s="29" t="s">
        <v>6</v>
      </c>
      <c r="C36" s="51"/>
      <c r="D36" s="53"/>
      <c r="E36" s="45"/>
      <c r="F36" s="51"/>
      <c r="G36" s="53"/>
      <c r="H36" s="45"/>
      <c r="I36" s="51"/>
      <c r="J36" s="53"/>
      <c r="K36" s="52"/>
    </row>
    <row r="37" spans="2:14" ht="66" customHeight="1" thickBot="1" x14ac:dyDescent="0.35">
      <c r="B37" s="210" t="s">
        <v>39</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58</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59</v>
      </c>
      <c r="D5" s="198"/>
      <c r="E5" s="199"/>
      <c r="F5" s="197" t="s">
        <v>60</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38"/>
      <c r="D7" s="55"/>
      <c r="E7" s="56"/>
      <c r="F7" s="54">
        <v>6.215277777777777E-3</v>
      </c>
      <c r="G7" s="26">
        <v>0.50612629594721947</v>
      </c>
      <c r="H7" s="37">
        <v>0.31148491879350343</v>
      </c>
      <c r="I7" s="38">
        <v>6.215277777777777E-3</v>
      </c>
      <c r="J7" s="26">
        <v>0.50612629594721947</v>
      </c>
      <c r="K7" s="28">
        <v>0.31148491879350343</v>
      </c>
    </row>
    <row r="8" spans="2:11" x14ac:dyDescent="0.3">
      <c r="B8" s="25" t="s">
        <v>101</v>
      </c>
      <c r="C8" s="38"/>
      <c r="D8" s="55"/>
      <c r="E8" s="56"/>
      <c r="F8" s="54">
        <v>1.9675925925925926E-4</v>
      </c>
      <c r="G8" s="26">
        <v>1.602262016965127E-2</v>
      </c>
      <c r="H8" s="37">
        <v>9.8607888631090483E-3</v>
      </c>
      <c r="I8" s="38">
        <v>1.9675925925925926E-4</v>
      </c>
      <c r="J8" s="26">
        <v>1.602262016965127E-2</v>
      </c>
      <c r="K8" s="28">
        <v>9.8607888631090483E-3</v>
      </c>
    </row>
    <row r="9" spans="2:11" x14ac:dyDescent="0.3">
      <c r="B9" s="25" t="s">
        <v>13</v>
      </c>
      <c r="C9" s="38"/>
      <c r="D9" s="55"/>
      <c r="E9" s="56"/>
      <c r="F9" s="54">
        <v>1.3888888888888887E-3</v>
      </c>
      <c r="G9" s="26">
        <v>0.11310084825636189</v>
      </c>
      <c r="H9" s="37">
        <v>6.9605568445475621E-2</v>
      </c>
      <c r="I9" s="38">
        <v>1.3888888888888887E-3</v>
      </c>
      <c r="J9" s="26">
        <v>0.11310084825636189</v>
      </c>
      <c r="K9" s="28">
        <v>6.9605568445475621E-2</v>
      </c>
    </row>
    <row r="10" spans="2:11" x14ac:dyDescent="0.3">
      <c r="B10" s="25" t="s">
        <v>14</v>
      </c>
      <c r="C10" s="38"/>
      <c r="D10" s="55"/>
      <c r="E10" s="56"/>
      <c r="F10" s="54">
        <v>0</v>
      </c>
      <c r="G10" s="26">
        <v>0</v>
      </c>
      <c r="H10" s="37">
        <v>0</v>
      </c>
      <c r="I10" s="38">
        <v>0</v>
      </c>
      <c r="J10" s="26">
        <v>0</v>
      </c>
      <c r="K10" s="28">
        <v>0</v>
      </c>
    </row>
    <row r="11" spans="2:11" x14ac:dyDescent="0.3">
      <c r="B11" s="25" t="s">
        <v>15</v>
      </c>
      <c r="C11" s="38"/>
      <c r="D11" s="55"/>
      <c r="E11" s="56"/>
      <c r="F11" s="54">
        <v>1.7824074074074075E-3</v>
      </c>
      <c r="G11" s="26">
        <v>0.14514608859566444</v>
      </c>
      <c r="H11" s="37">
        <v>8.9327146171693725E-2</v>
      </c>
      <c r="I11" s="38">
        <v>1.7824074074074075E-3</v>
      </c>
      <c r="J11" s="26">
        <v>0.14514608859566444</v>
      </c>
      <c r="K11" s="28">
        <v>8.9327146171693725E-2</v>
      </c>
    </row>
    <row r="12" spans="2:11" x14ac:dyDescent="0.3">
      <c r="B12" s="98" t="s">
        <v>161</v>
      </c>
      <c r="C12" s="38"/>
      <c r="D12" s="55"/>
      <c r="E12" s="56"/>
      <c r="F12" s="54">
        <v>9.3749999999999997E-4</v>
      </c>
      <c r="G12" s="26">
        <v>7.6343072573044291E-2</v>
      </c>
      <c r="H12" s="37">
        <v>4.698375870069605E-2</v>
      </c>
      <c r="I12" s="38">
        <v>9.3749999999999997E-4</v>
      </c>
      <c r="J12" s="26">
        <v>7.6343072573044291E-2</v>
      </c>
      <c r="K12" s="28">
        <v>4.698375870069605E-2</v>
      </c>
    </row>
    <row r="13" spans="2:11" x14ac:dyDescent="0.3">
      <c r="B13" s="25" t="s">
        <v>16</v>
      </c>
      <c r="C13" s="38"/>
      <c r="D13" s="55"/>
      <c r="E13" s="56"/>
      <c r="F13" s="54"/>
      <c r="G13" s="26"/>
      <c r="H13" s="37"/>
      <c r="I13" s="38"/>
      <c r="J13" s="26"/>
      <c r="K13" s="28"/>
    </row>
    <row r="14" spans="2:11" x14ac:dyDescent="0.3">
      <c r="B14" s="98" t="s">
        <v>148</v>
      </c>
      <c r="C14" s="38"/>
      <c r="D14" s="55"/>
      <c r="E14" s="56"/>
      <c r="F14" s="54"/>
      <c r="G14" s="26"/>
      <c r="H14" s="37"/>
      <c r="I14" s="38"/>
      <c r="J14" s="26"/>
      <c r="K14" s="28"/>
    </row>
    <row r="15" spans="2:11" x14ac:dyDescent="0.3">
      <c r="B15" s="25" t="s">
        <v>17</v>
      </c>
      <c r="C15" s="38"/>
      <c r="D15" s="55"/>
      <c r="E15" s="56"/>
      <c r="F15" s="54"/>
      <c r="G15" s="26"/>
      <c r="H15" s="37"/>
      <c r="I15" s="38"/>
      <c r="J15" s="26"/>
      <c r="K15" s="28"/>
    </row>
    <row r="16" spans="2:11" x14ac:dyDescent="0.3">
      <c r="B16" s="25" t="s">
        <v>18</v>
      </c>
      <c r="C16" s="38"/>
      <c r="D16" s="55"/>
      <c r="E16" s="56"/>
      <c r="F16" s="54">
        <v>1.0995370370370371E-3</v>
      </c>
      <c r="G16" s="26">
        <v>8.9538171536286515E-2</v>
      </c>
      <c r="H16" s="37">
        <v>5.5104408352668208E-2</v>
      </c>
      <c r="I16" s="38">
        <v>1.0995370370370371E-3</v>
      </c>
      <c r="J16" s="26">
        <v>8.9538171536286515E-2</v>
      </c>
      <c r="K16" s="28">
        <v>5.5104408352668208E-2</v>
      </c>
    </row>
    <row r="17" spans="2:14" x14ac:dyDescent="0.3">
      <c r="B17" s="25" t="s">
        <v>19</v>
      </c>
      <c r="C17" s="38"/>
      <c r="D17" s="55"/>
      <c r="E17" s="56"/>
      <c r="F17" s="54"/>
      <c r="G17" s="26"/>
      <c r="H17" s="37"/>
      <c r="I17" s="38"/>
      <c r="J17" s="26"/>
      <c r="K17" s="28"/>
    </row>
    <row r="18" spans="2:14" x14ac:dyDescent="0.3">
      <c r="B18" s="25" t="s">
        <v>20</v>
      </c>
      <c r="C18" s="38"/>
      <c r="D18" s="55"/>
      <c r="E18" s="56"/>
      <c r="F18" s="54"/>
      <c r="G18" s="26"/>
      <c r="H18" s="37"/>
      <c r="I18" s="38"/>
      <c r="J18" s="26"/>
      <c r="K18" s="28"/>
    </row>
    <row r="19" spans="2:14" x14ac:dyDescent="0.3">
      <c r="B19" s="25" t="s">
        <v>21</v>
      </c>
      <c r="C19" s="38"/>
      <c r="D19" s="55"/>
      <c r="E19" s="56"/>
      <c r="F19" s="54"/>
      <c r="G19" s="26"/>
      <c r="H19" s="37"/>
      <c r="I19" s="38"/>
      <c r="J19" s="26"/>
      <c r="K19" s="28"/>
    </row>
    <row r="20" spans="2:14" x14ac:dyDescent="0.3">
      <c r="B20" s="57" t="s">
        <v>102</v>
      </c>
      <c r="C20" s="38"/>
      <c r="D20" s="55"/>
      <c r="E20" s="56"/>
      <c r="F20" s="54"/>
      <c r="G20" s="26"/>
      <c r="H20" s="37"/>
      <c r="I20" s="38"/>
      <c r="J20" s="26"/>
      <c r="K20" s="28"/>
    </row>
    <row r="21" spans="2:14" x14ac:dyDescent="0.3">
      <c r="B21" s="58" t="s">
        <v>103</v>
      </c>
      <c r="C21" s="38"/>
      <c r="D21" s="55"/>
      <c r="E21" s="56"/>
      <c r="F21" s="54"/>
      <c r="G21" s="26"/>
      <c r="H21" s="37"/>
      <c r="I21" s="38"/>
      <c r="J21" s="26"/>
      <c r="K21" s="28"/>
    </row>
    <row r="22" spans="2:14" x14ac:dyDescent="0.3">
      <c r="B22" s="25" t="s">
        <v>22</v>
      </c>
      <c r="C22" s="38"/>
      <c r="D22" s="55"/>
      <c r="E22" s="56"/>
      <c r="F22" s="54"/>
      <c r="G22" s="26"/>
      <c r="H22" s="37"/>
      <c r="I22" s="38"/>
      <c r="J22" s="26"/>
      <c r="K22" s="28"/>
    </row>
    <row r="23" spans="2:14" x14ac:dyDescent="0.3">
      <c r="B23" s="25" t="s">
        <v>23</v>
      </c>
      <c r="C23" s="15"/>
      <c r="D23" s="55"/>
      <c r="E23" s="56"/>
      <c r="F23" s="54"/>
      <c r="G23" s="26"/>
      <c r="H23" s="37"/>
      <c r="I23" s="38"/>
      <c r="J23" s="26"/>
      <c r="K23" s="28"/>
    </row>
    <row r="24" spans="2:14" x14ac:dyDescent="0.3">
      <c r="B24" s="25" t="s">
        <v>24</v>
      </c>
      <c r="C24" s="38"/>
      <c r="D24" s="55"/>
      <c r="E24" s="56"/>
      <c r="F24" s="54">
        <v>6.5972222222222224E-4</v>
      </c>
      <c r="G24" s="26">
        <v>5.3722902921771905E-2</v>
      </c>
      <c r="H24" s="37">
        <v>3.3062645011600923E-2</v>
      </c>
      <c r="I24" s="38">
        <v>6.5972222222222224E-4</v>
      </c>
      <c r="J24" s="26">
        <v>5.3722902921771905E-2</v>
      </c>
      <c r="K24" s="28">
        <v>3.3062645011600923E-2</v>
      </c>
    </row>
    <row r="25" spans="2:14" s="5" customFormat="1" x14ac:dyDescent="0.3">
      <c r="B25" s="29" t="s">
        <v>3</v>
      </c>
      <c r="C25" s="59"/>
      <c r="D25" s="60"/>
      <c r="E25" s="61"/>
      <c r="F25" s="30">
        <v>1.2280092592592594E-2</v>
      </c>
      <c r="G25" s="31">
        <v>0.99999999999999989</v>
      </c>
      <c r="H25" s="32">
        <v>0.61542923433874697</v>
      </c>
      <c r="I25" s="30">
        <v>1.2280092592592594E-2</v>
      </c>
      <c r="J25" s="31">
        <v>0.99999999999999989</v>
      </c>
      <c r="K25" s="33">
        <v>0.61542923433874697</v>
      </c>
    </row>
    <row r="26" spans="2:14" x14ac:dyDescent="0.3">
      <c r="B26" s="13"/>
      <c r="C26" s="16"/>
      <c r="D26" s="16"/>
      <c r="E26" s="16"/>
      <c r="F26" s="11"/>
      <c r="G26" s="11"/>
      <c r="H26" s="11"/>
      <c r="I26" s="11"/>
      <c r="J26" s="11"/>
      <c r="K26" s="12"/>
      <c r="L26" s="11"/>
      <c r="M26" s="11"/>
      <c r="N26" s="11"/>
    </row>
    <row r="27" spans="2:14" s="10" customFormat="1" x14ac:dyDescent="0.3">
      <c r="B27" s="1" t="s">
        <v>25</v>
      </c>
      <c r="C27" s="9" t="s">
        <v>4</v>
      </c>
      <c r="D27" s="9" t="s">
        <v>5</v>
      </c>
      <c r="E27" s="9" t="s">
        <v>5</v>
      </c>
      <c r="F27" s="4" t="s">
        <v>4</v>
      </c>
      <c r="G27" s="4" t="s">
        <v>5</v>
      </c>
      <c r="H27" s="4" t="s">
        <v>5</v>
      </c>
      <c r="I27" s="4" t="s">
        <v>4</v>
      </c>
      <c r="J27" s="21" t="s">
        <v>5</v>
      </c>
      <c r="K27" s="19" t="s">
        <v>5</v>
      </c>
    </row>
    <row r="28" spans="2:14" x14ac:dyDescent="0.3">
      <c r="B28" s="25" t="s">
        <v>26</v>
      </c>
      <c r="C28" s="54"/>
      <c r="D28" s="62"/>
      <c r="E28" s="56"/>
      <c r="F28" s="54">
        <v>2.4305555555555552E-4</v>
      </c>
      <c r="G28" s="27"/>
      <c r="H28" s="37">
        <v>1.2180974477958233E-2</v>
      </c>
      <c r="I28" s="38">
        <v>2.4305555555555552E-4</v>
      </c>
      <c r="J28" s="26"/>
      <c r="K28" s="28">
        <v>1.2180974477958233E-2</v>
      </c>
    </row>
    <row r="29" spans="2:14" x14ac:dyDescent="0.3">
      <c r="B29" s="25" t="s">
        <v>27</v>
      </c>
      <c r="C29" s="54"/>
      <c r="D29" s="62"/>
      <c r="E29" s="56"/>
      <c r="F29" s="54"/>
      <c r="G29" s="27"/>
      <c r="H29" s="37"/>
      <c r="I29" s="38"/>
      <c r="J29" s="26"/>
      <c r="K29" s="28"/>
    </row>
    <row r="30" spans="2:14" x14ac:dyDescent="0.3">
      <c r="B30" s="25" t="s">
        <v>28</v>
      </c>
      <c r="C30" s="54"/>
      <c r="D30" s="62"/>
      <c r="E30" s="56"/>
      <c r="F30" s="54">
        <v>5.2083333333333333E-4</v>
      </c>
      <c r="G30" s="27"/>
      <c r="H30" s="37">
        <v>2.610208816705336E-2</v>
      </c>
      <c r="I30" s="38">
        <v>5.2083333333333333E-4</v>
      </c>
      <c r="J30" s="26"/>
      <c r="K30" s="28">
        <v>2.610208816705336E-2</v>
      </c>
    </row>
    <row r="31" spans="2:14" x14ac:dyDescent="0.3">
      <c r="B31" s="25" t="s">
        <v>29</v>
      </c>
      <c r="C31" s="54"/>
      <c r="D31" s="62"/>
      <c r="E31" s="56"/>
      <c r="F31" s="54">
        <v>3.5763888888888889E-3</v>
      </c>
      <c r="G31" s="27"/>
      <c r="H31" s="37">
        <v>0.17923433874709974</v>
      </c>
      <c r="I31" s="38">
        <v>3.5763888888888889E-3</v>
      </c>
      <c r="J31" s="26"/>
      <c r="K31" s="28">
        <v>0.17923433874709974</v>
      </c>
    </row>
    <row r="32" spans="2:14" x14ac:dyDescent="0.3">
      <c r="B32" s="25" t="s">
        <v>30</v>
      </c>
      <c r="C32" s="62"/>
      <c r="D32" s="62"/>
      <c r="E32" s="56"/>
      <c r="F32" s="54">
        <v>3.3333333333333335E-3</v>
      </c>
      <c r="G32" s="27"/>
      <c r="H32" s="37">
        <v>0.16705336426914152</v>
      </c>
      <c r="I32" s="38">
        <v>3.3333333333333335E-3</v>
      </c>
      <c r="J32" s="26"/>
      <c r="K32" s="28">
        <v>0.16705336426914152</v>
      </c>
    </row>
    <row r="33" spans="2:14" x14ac:dyDescent="0.3">
      <c r="B33" s="25" t="s">
        <v>31</v>
      </c>
      <c r="C33" s="54"/>
      <c r="D33" s="62"/>
      <c r="E33" s="56"/>
      <c r="F33" s="54"/>
      <c r="G33" s="27"/>
      <c r="H33" s="37"/>
      <c r="I33" s="38"/>
      <c r="J33" s="26"/>
      <c r="K33" s="28"/>
    </row>
    <row r="34" spans="2:14" s="5" customFormat="1" x14ac:dyDescent="0.3">
      <c r="B34" s="29" t="s">
        <v>3</v>
      </c>
      <c r="C34" s="17"/>
      <c r="D34" s="17"/>
      <c r="E34" s="60"/>
      <c r="F34" s="34">
        <v>7.673611111111112E-3</v>
      </c>
      <c r="G34" s="34"/>
      <c r="H34" s="31">
        <v>0.38457076566125287</v>
      </c>
      <c r="I34" s="34">
        <v>7.673611111111112E-3</v>
      </c>
      <c r="J34" s="34"/>
      <c r="K34" s="35">
        <v>0.38457076566125287</v>
      </c>
    </row>
    <row r="35" spans="2:14" x14ac:dyDescent="0.3">
      <c r="B35" s="13"/>
      <c r="C35" s="16"/>
      <c r="D35" s="16"/>
      <c r="E35" s="16"/>
      <c r="F35" s="11"/>
      <c r="G35" s="11"/>
      <c r="H35" s="11"/>
      <c r="I35" s="11"/>
      <c r="J35" s="11"/>
      <c r="K35" s="12"/>
      <c r="L35" s="11"/>
      <c r="M35" s="11"/>
      <c r="N35" s="11"/>
    </row>
    <row r="36" spans="2:14" s="5" customFormat="1" x14ac:dyDescent="0.3">
      <c r="B36" s="29" t="s">
        <v>6</v>
      </c>
      <c r="C36" s="17"/>
      <c r="D36" s="64"/>
      <c r="E36" s="60"/>
      <c r="F36" s="34">
        <v>1.9953703703703706E-2</v>
      </c>
      <c r="G36" s="36"/>
      <c r="H36" s="31">
        <v>0.99999999999999978</v>
      </c>
      <c r="I36" s="34">
        <v>1.9953703703703706E-2</v>
      </c>
      <c r="J36" s="36"/>
      <c r="K36" s="35">
        <v>0.99999999999999978</v>
      </c>
    </row>
    <row r="37" spans="2:14" ht="66" customHeight="1" thickBot="1" x14ac:dyDescent="0.35">
      <c r="B37" s="210" t="s">
        <v>61</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62</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63</v>
      </c>
      <c r="D5" s="198"/>
      <c r="E5" s="199"/>
      <c r="F5" s="197" t="s">
        <v>64</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54">
        <v>8.3796296296296292E-3</v>
      </c>
      <c r="D7" s="26">
        <v>0.51640513552068479</v>
      </c>
      <c r="E7" s="37">
        <v>0.34280303030303033</v>
      </c>
      <c r="F7" s="54">
        <v>7.890046296296295E-2</v>
      </c>
      <c r="G7" s="26">
        <v>0.49198903002309463</v>
      </c>
      <c r="H7" s="37">
        <v>0.39477646513782716</v>
      </c>
      <c r="I7" s="38">
        <v>8.7280092592592576E-2</v>
      </c>
      <c r="J7" s="26">
        <v>0.49423253375278542</v>
      </c>
      <c r="K7" s="28">
        <v>0.38911248710010315</v>
      </c>
    </row>
    <row r="8" spans="2:11" x14ac:dyDescent="0.3">
      <c r="B8" s="25" t="s">
        <v>101</v>
      </c>
      <c r="C8" s="54"/>
      <c r="D8" s="26"/>
      <c r="E8" s="37"/>
      <c r="F8" s="54"/>
      <c r="G8" s="26"/>
      <c r="H8" s="37"/>
      <c r="I8" s="38"/>
      <c r="J8" s="26"/>
      <c r="K8" s="28"/>
    </row>
    <row r="9" spans="2:11" x14ac:dyDescent="0.3">
      <c r="B9" s="25" t="s">
        <v>13</v>
      </c>
      <c r="C9" s="54">
        <v>1.9560185185185184E-3</v>
      </c>
      <c r="D9" s="26">
        <v>0.12054208273894437</v>
      </c>
      <c r="E9" s="37">
        <v>8.0018939393939392E-2</v>
      </c>
      <c r="F9" s="54">
        <v>2.4386574074074071E-2</v>
      </c>
      <c r="G9" s="26">
        <v>0.15206408775981523</v>
      </c>
      <c r="H9" s="37">
        <v>0.12201760481816075</v>
      </c>
      <c r="I9" s="38">
        <v>2.6342592592592591E-2</v>
      </c>
      <c r="J9" s="26">
        <v>0.14916764975750429</v>
      </c>
      <c r="K9" s="28">
        <v>0.1174406604747162</v>
      </c>
    </row>
    <row r="10" spans="2:11" x14ac:dyDescent="0.3">
      <c r="B10" s="25" t="s">
        <v>14</v>
      </c>
      <c r="C10" s="54">
        <v>1.4004629629629629E-3</v>
      </c>
      <c r="D10" s="26">
        <v>8.6305278174037103E-2</v>
      </c>
      <c r="E10" s="37">
        <v>5.7291666666666671E-2</v>
      </c>
      <c r="F10" s="54">
        <v>1.3773148148148147E-3</v>
      </c>
      <c r="G10" s="26">
        <v>8.5883371824480373E-3</v>
      </c>
      <c r="H10" s="37">
        <v>6.8913597405605743E-3</v>
      </c>
      <c r="I10" s="38">
        <v>2.7777777777777775E-3</v>
      </c>
      <c r="J10" s="26">
        <v>1.57294534014943E-2</v>
      </c>
      <c r="K10" s="28">
        <v>1.2383900928792569E-2</v>
      </c>
    </row>
    <row r="11" spans="2:11" x14ac:dyDescent="0.3">
      <c r="B11" s="25" t="s">
        <v>15</v>
      </c>
      <c r="C11" s="54">
        <v>4.8611111111111115E-4</v>
      </c>
      <c r="D11" s="26">
        <v>2.9957203994293871E-2</v>
      </c>
      <c r="E11" s="37">
        <v>1.988636363636364E-2</v>
      </c>
      <c r="F11" s="54">
        <v>3.3101851851851851E-3</v>
      </c>
      <c r="G11" s="26">
        <v>2.0640877598152425E-2</v>
      </c>
      <c r="H11" s="37">
        <v>1.6562427611767433E-2</v>
      </c>
      <c r="I11" s="38">
        <v>3.7962962962962963E-3</v>
      </c>
      <c r="J11" s="26">
        <v>2.1496919648708878E-2</v>
      </c>
      <c r="K11" s="28">
        <v>1.692466460268318E-2</v>
      </c>
    </row>
    <row r="12" spans="2:11" x14ac:dyDescent="0.3">
      <c r="B12" s="98" t="s">
        <v>161</v>
      </c>
      <c r="C12" s="54">
        <v>4.8611111111111104E-4</v>
      </c>
      <c r="D12" s="26">
        <v>2.9957203994293864E-2</v>
      </c>
      <c r="E12" s="37">
        <v>1.9886363636363636E-2</v>
      </c>
      <c r="F12" s="54">
        <v>3.7233796296296293E-2</v>
      </c>
      <c r="G12" s="26">
        <v>0.23217378752886836</v>
      </c>
      <c r="H12" s="37">
        <v>0.18629835533935601</v>
      </c>
      <c r="I12" s="38">
        <v>3.7719907407407403E-2</v>
      </c>
      <c r="J12" s="26">
        <v>0.21359286931445801</v>
      </c>
      <c r="K12" s="28">
        <v>0.16816305469556242</v>
      </c>
    </row>
    <row r="13" spans="2:11" x14ac:dyDescent="0.3">
      <c r="B13" s="25" t="s">
        <v>16</v>
      </c>
      <c r="C13" s="38"/>
      <c r="D13" s="26"/>
      <c r="E13" s="37"/>
      <c r="F13" s="54"/>
      <c r="G13" s="26"/>
      <c r="H13" s="37"/>
      <c r="I13" s="38"/>
      <c r="J13" s="26"/>
      <c r="K13" s="28"/>
    </row>
    <row r="14" spans="2:11" x14ac:dyDescent="0.3">
      <c r="B14" s="98" t="s">
        <v>148</v>
      </c>
      <c r="C14" s="38"/>
      <c r="D14" s="26"/>
      <c r="E14" s="37"/>
      <c r="F14" s="54"/>
      <c r="G14" s="26"/>
      <c r="H14" s="37"/>
      <c r="I14" s="38"/>
      <c r="J14" s="26"/>
      <c r="K14" s="28"/>
    </row>
    <row r="15" spans="2:11" x14ac:dyDescent="0.3">
      <c r="B15" s="25" t="s">
        <v>17</v>
      </c>
      <c r="C15" s="38"/>
      <c r="D15" s="26"/>
      <c r="E15" s="37"/>
      <c r="F15" s="54"/>
      <c r="G15" s="26"/>
      <c r="H15" s="37"/>
      <c r="I15" s="38"/>
      <c r="J15" s="26"/>
      <c r="K15" s="28"/>
    </row>
    <row r="16" spans="2:11" x14ac:dyDescent="0.3">
      <c r="B16" s="25" t="s">
        <v>18</v>
      </c>
      <c r="C16" s="38">
        <v>4.0509259259259258E-4</v>
      </c>
      <c r="D16" s="26">
        <v>2.4964336661911557E-2</v>
      </c>
      <c r="E16" s="37">
        <v>1.65719696969697E-2</v>
      </c>
      <c r="F16" s="54">
        <v>9.4907407407407397E-4</v>
      </c>
      <c r="G16" s="26">
        <v>5.9180138568129328E-3</v>
      </c>
      <c r="H16" s="37">
        <v>4.7486680565207318E-3</v>
      </c>
      <c r="I16" s="38">
        <v>1.3541666666666665E-3</v>
      </c>
      <c r="J16" s="26">
        <v>7.6681085332284708E-3</v>
      </c>
      <c r="K16" s="28">
        <v>6.0371517027863779E-3</v>
      </c>
    </row>
    <row r="17" spans="2:14" x14ac:dyDescent="0.3">
      <c r="B17" s="25" t="s">
        <v>19</v>
      </c>
      <c r="C17" s="38"/>
      <c r="D17" s="26"/>
      <c r="E17" s="37"/>
      <c r="F17" s="54"/>
      <c r="G17" s="26"/>
      <c r="H17" s="37"/>
      <c r="I17" s="38"/>
      <c r="J17" s="26"/>
      <c r="K17" s="28"/>
    </row>
    <row r="18" spans="2:14" x14ac:dyDescent="0.3">
      <c r="B18" s="25" t="s">
        <v>20</v>
      </c>
      <c r="C18" s="38"/>
      <c r="D18" s="26"/>
      <c r="E18" s="37"/>
      <c r="F18" s="54">
        <v>8.1018518518518516E-5</v>
      </c>
      <c r="G18" s="26">
        <v>5.0519630484988456E-4</v>
      </c>
      <c r="H18" s="37">
        <v>4.0537410238591616E-4</v>
      </c>
      <c r="I18" s="38">
        <v>8.1018518518518516E-5</v>
      </c>
      <c r="J18" s="26">
        <v>4.5877572421025044E-4</v>
      </c>
      <c r="K18" s="28">
        <v>3.6119711042311662E-4</v>
      </c>
    </row>
    <row r="19" spans="2:14" x14ac:dyDescent="0.3">
      <c r="B19" s="25" t="s">
        <v>21</v>
      </c>
      <c r="C19" s="38"/>
      <c r="D19" s="26"/>
      <c r="E19" s="37"/>
      <c r="F19" s="54"/>
      <c r="G19" s="26"/>
      <c r="H19" s="37"/>
      <c r="I19" s="38"/>
      <c r="J19" s="26"/>
      <c r="K19" s="28"/>
    </row>
    <row r="20" spans="2:14" x14ac:dyDescent="0.3">
      <c r="B20" s="57" t="s">
        <v>102</v>
      </c>
      <c r="C20" s="38"/>
      <c r="D20" s="26"/>
      <c r="E20" s="37"/>
      <c r="F20" s="54"/>
      <c r="G20" s="26"/>
      <c r="H20" s="37"/>
      <c r="I20" s="38"/>
      <c r="J20" s="26"/>
      <c r="K20" s="28"/>
    </row>
    <row r="21" spans="2:14" x14ac:dyDescent="0.3">
      <c r="B21" s="58" t="s">
        <v>103</v>
      </c>
      <c r="C21" s="54">
        <v>2.6620370370370372E-4</v>
      </c>
      <c r="D21" s="26">
        <v>1.640513552068474E-2</v>
      </c>
      <c r="E21" s="37">
        <v>1.0890151515151518E-2</v>
      </c>
      <c r="F21" s="54">
        <v>4.2824074074074075E-4</v>
      </c>
      <c r="G21" s="26">
        <v>2.670323325635104E-3</v>
      </c>
      <c r="H21" s="37">
        <v>2.1426916840398425E-3</v>
      </c>
      <c r="I21" s="38">
        <v>6.9444444444444447E-4</v>
      </c>
      <c r="J21" s="26">
        <v>3.9323633503735751E-3</v>
      </c>
      <c r="K21" s="28">
        <v>3.0959752321981426E-3</v>
      </c>
    </row>
    <row r="22" spans="2:14" x14ac:dyDescent="0.3">
      <c r="B22" s="25" t="s">
        <v>22</v>
      </c>
      <c r="C22" s="38"/>
      <c r="D22" s="26"/>
      <c r="E22" s="37"/>
      <c r="F22" s="54"/>
      <c r="G22" s="26"/>
      <c r="H22" s="37"/>
      <c r="I22" s="38"/>
      <c r="J22" s="26"/>
      <c r="K22" s="28"/>
    </row>
    <row r="23" spans="2:14" x14ac:dyDescent="0.3">
      <c r="B23" s="25" t="s">
        <v>23</v>
      </c>
      <c r="C23" s="15"/>
      <c r="D23" s="26"/>
      <c r="E23" s="37"/>
      <c r="F23" s="54"/>
      <c r="G23" s="26"/>
      <c r="H23" s="37"/>
      <c r="I23" s="38"/>
      <c r="J23" s="26"/>
      <c r="K23" s="28"/>
    </row>
    <row r="24" spans="2:14" x14ac:dyDescent="0.3">
      <c r="B24" s="25" t="s">
        <v>24</v>
      </c>
      <c r="C24" s="54">
        <v>2.8472222222222215E-3</v>
      </c>
      <c r="D24" s="26">
        <v>0.17546362339514976</v>
      </c>
      <c r="E24" s="37">
        <v>0.11647727272727271</v>
      </c>
      <c r="F24" s="54">
        <v>1.3703703703703702E-2</v>
      </c>
      <c r="G24" s="26">
        <v>8.5450346420323328E-2</v>
      </c>
      <c r="H24" s="37">
        <v>6.8566133889274961E-2</v>
      </c>
      <c r="I24" s="38">
        <v>1.6550925925925924E-2</v>
      </c>
      <c r="J24" s="26">
        <v>9.3721326517236872E-2</v>
      </c>
      <c r="K24" s="28">
        <v>7.3787409700722395E-2</v>
      </c>
    </row>
    <row r="25" spans="2:14" s="5" customFormat="1" x14ac:dyDescent="0.3">
      <c r="B25" s="29" t="s">
        <v>3</v>
      </c>
      <c r="C25" s="30">
        <v>1.622685185185185E-2</v>
      </c>
      <c r="D25" s="31">
        <v>1.0000000000000002</v>
      </c>
      <c r="E25" s="32">
        <v>0.66382575757575757</v>
      </c>
      <c r="F25" s="30">
        <v>0.16037037037037036</v>
      </c>
      <c r="G25" s="31">
        <v>1</v>
      </c>
      <c r="H25" s="32">
        <v>0.80240908037989334</v>
      </c>
      <c r="I25" s="30">
        <v>0.17659722222222218</v>
      </c>
      <c r="J25" s="31">
        <v>1.0000000000000002</v>
      </c>
      <c r="K25" s="33">
        <v>0.78730650154798776</v>
      </c>
    </row>
    <row r="26" spans="2:14" x14ac:dyDescent="0.3">
      <c r="B26" s="13"/>
      <c r="C26" s="16"/>
      <c r="D26" s="16"/>
      <c r="E26" s="16"/>
      <c r="F26" s="11"/>
      <c r="G26" s="11"/>
      <c r="H26" s="11"/>
      <c r="I26" s="11"/>
      <c r="J26" s="11"/>
      <c r="K26" s="12"/>
      <c r="L26" s="11"/>
      <c r="M26" s="11"/>
      <c r="N26" s="11"/>
    </row>
    <row r="27" spans="2:14" s="10" customFormat="1" x14ac:dyDescent="0.3">
      <c r="B27" s="1" t="s">
        <v>25</v>
      </c>
      <c r="C27" s="9" t="s">
        <v>4</v>
      </c>
      <c r="D27" s="9" t="s">
        <v>5</v>
      </c>
      <c r="E27" s="9" t="s">
        <v>5</v>
      </c>
      <c r="F27" s="4" t="s">
        <v>4</v>
      </c>
      <c r="G27" s="4" t="s">
        <v>5</v>
      </c>
      <c r="H27" s="4" t="s">
        <v>5</v>
      </c>
      <c r="I27" s="4" t="s">
        <v>4</v>
      </c>
      <c r="J27" s="21" t="s">
        <v>5</v>
      </c>
      <c r="K27" s="19" t="s">
        <v>5</v>
      </c>
    </row>
    <row r="28" spans="2:14" x14ac:dyDescent="0.3">
      <c r="B28" s="25" t="s">
        <v>26</v>
      </c>
      <c r="C28" s="54"/>
      <c r="D28" s="62"/>
      <c r="E28" s="56"/>
      <c r="F28" s="54">
        <v>1.9675925925925926E-4</v>
      </c>
      <c r="G28" s="27"/>
      <c r="H28" s="37">
        <v>9.8447996293722509E-4</v>
      </c>
      <c r="I28" s="38">
        <v>1.9675925925925926E-4</v>
      </c>
      <c r="J28" s="26"/>
      <c r="K28" s="28">
        <v>8.7719298245614048E-4</v>
      </c>
    </row>
    <row r="29" spans="2:14" x14ac:dyDescent="0.3">
      <c r="B29" s="25" t="s">
        <v>27</v>
      </c>
      <c r="C29" s="54"/>
      <c r="D29" s="62"/>
      <c r="E29" s="56"/>
      <c r="F29" s="54">
        <v>1.5277777777777776E-3</v>
      </c>
      <c r="G29" s="27"/>
      <c r="H29" s="37">
        <v>7.6441973592772756E-3</v>
      </c>
      <c r="I29" s="38">
        <v>1.5277777777777776E-3</v>
      </c>
      <c r="J29" s="26"/>
      <c r="K29" s="28">
        <v>6.8111455108359137E-3</v>
      </c>
    </row>
    <row r="30" spans="2:14" x14ac:dyDescent="0.3">
      <c r="B30" s="25" t="s">
        <v>28</v>
      </c>
      <c r="C30" s="54"/>
      <c r="D30" s="62"/>
      <c r="E30" s="56"/>
      <c r="F30" s="54">
        <v>3.4722222222222224E-4</v>
      </c>
      <c r="G30" s="27"/>
      <c r="H30" s="37">
        <v>1.7373175816539266E-3</v>
      </c>
      <c r="I30" s="38">
        <v>3.4722222222222224E-4</v>
      </c>
      <c r="J30" s="26"/>
      <c r="K30" s="28">
        <v>1.5479876160990713E-3</v>
      </c>
    </row>
    <row r="31" spans="2:14" x14ac:dyDescent="0.3">
      <c r="B31" s="25" t="s">
        <v>29</v>
      </c>
      <c r="C31" s="54">
        <v>2.5115740740740741E-3</v>
      </c>
      <c r="D31" s="27"/>
      <c r="E31" s="37">
        <v>0.10274621212121213</v>
      </c>
      <c r="F31" s="54">
        <v>1.0972222222222223E-2</v>
      </c>
      <c r="G31" s="27"/>
      <c r="H31" s="37">
        <v>5.4899235580264084E-2</v>
      </c>
      <c r="I31" s="38">
        <v>1.3483796296296298E-2</v>
      </c>
      <c r="J31" s="26"/>
      <c r="K31" s="28">
        <v>6.0113519091847277E-2</v>
      </c>
    </row>
    <row r="32" spans="2:14" x14ac:dyDescent="0.3">
      <c r="B32" s="25" t="s">
        <v>30</v>
      </c>
      <c r="C32" s="62">
        <v>2.0833333333333335E-4</v>
      </c>
      <c r="D32" s="62"/>
      <c r="E32" s="56">
        <v>8.5227272727272738E-3</v>
      </c>
      <c r="F32" s="54">
        <v>2.6446759259259264E-2</v>
      </c>
      <c r="G32" s="27"/>
      <c r="H32" s="37">
        <v>0.13232568913597409</v>
      </c>
      <c r="I32" s="38">
        <v>2.6655092592592598E-2</v>
      </c>
      <c r="J32" s="26"/>
      <c r="K32" s="28">
        <v>0.1188338493292054</v>
      </c>
    </row>
    <row r="33" spans="2:14" x14ac:dyDescent="0.3">
      <c r="B33" s="25" t="s">
        <v>31</v>
      </c>
      <c r="C33" s="54">
        <v>5.4976851851851853E-3</v>
      </c>
      <c r="D33" s="62"/>
      <c r="E33" s="56">
        <v>0.22490530303030307</v>
      </c>
      <c r="F33" s="54"/>
      <c r="G33" s="27"/>
      <c r="H33" s="37"/>
      <c r="I33" s="38">
        <v>5.4976851851851853E-3</v>
      </c>
      <c r="J33" s="26"/>
      <c r="K33" s="28">
        <v>2.4509803921568631E-2</v>
      </c>
    </row>
    <row r="34" spans="2:14" s="5" customFormat="1" x14ac:dyDescent="0.3">
      <c r="B34" s="29" t="s">
        <v>3</v>
      </c>
      <c r="C34" s="34">
        <v>8.2175925925925923E-3</v>
      </c>
      <c r="D34" s="34"/>
      <c r="E34" s="31">
        <v>0.33617424242424249</v>
      </c>
      <c r="F34" s="34">
        <v>3.9490740740740743E-2</v>
      </c>
      <c r="G34" s="34"/>
      <c r="H34" s="31">
        <v>0.19759091962010661</v>
      </c>
      <c r="I34" s="34">
        <v>4.7708333333333339E-2</v>
      </c>
      <c r="J34" s="34"/>
      <c r="K34" s="35">
        <v>0.21269349845201244</v>
      </c>
    </row>
    <row r="35" spans="2:14" x14ac:dyDescent="0.3">
      <c r="B35" s="13"/>
      <c r="C35" s="11"/>
      <c r="D35" s="11"/>
      <c r="E35" s="11"/>
      <c r="F35" s="11"/>
      <c r="G35" s="11"/>
      <c r="H35" s="11"/>
      <c r="I35" s="11"/>
      <c r="J35" s="11"/>
      <c r="K35" s="12"/>
      <c r="L35" s="11"/>
      <c r="M35" s="11"/>
      <c r="N35" s="11"/>
    </row>
    <row r="36" spans="2:14" s="5" customFormat="1" x14ac:dyDescent="0.3">
      <c r="B36" s="29" t="s">
        <v>6</v>
      </c>
      <c r="C36" s="34">
        <v>2.4444444444444442E-2</v>
      </c>
      <c r="D36" s="36"/>
      <c r="E36" s="31">
        <v>1</v>
      </c>
      <c r="F36" s="34">
        <v>0.1998611111111111</v>
      </c>
      <c r="G36" s="36"/>
      <c r="H36" s="31">
        <v>1</v>
      </c>
      <c r="I36" s="34">
        <v>0.22430555555555554</v>
      </c>
      <c r="J36" s="36"/>
      <c r="K36" s="35">
        <v>1.0000000000000002</v>
      </c>
    </row>
    <row r="37" spans="2:14" ht="66" customHeight="1" thickBot="1" x14ac:dyDescent="0.35">
      <c r="B37" s="210" t="s">
        <v>167</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65</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66</v>
      </c>
      <c r="D5" s="198"/>
      <c r="E5" s="199"/>
      <c r="F5" s="197" t="s">
        <v>67</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54"/>
      <c r="D7" s="26"/>
      <c r="E7" s="37"/>
      <c r="F7" s="54">
        <v>3.2002314814814824E-2</v>
      </c>
      <c r="G7" s="26">
        <v>0.259429536498405</v>
      </c>
      <c r="H7" s="37">
        <v>0.2280600461893765</v>
      </c>
      <c r="I7" s="38">
        <v>3.2002314814814824E-2</v>
      </c>
      <c r="J7" s="26">
        <v>0.24941367490528599</v>
      </c>
      <c r="K7" s="28">
        <v>0.22028362014021674</v>
      </c>
    </row>
    <row r="8" spans="2:11" x14ac:dyDescent="0.3">
      <c r="B8" s="25" t="s">
        <v>101</v>
      </c>
      <c r="C8" s="54"/>
      <c r="D8" s="26"/>
      <c r="E8" s="37"/>
      <c r="F8" s="54">
        <v>1.1817129629629631E-2</v>
      </c>
      <c r="G8" s="26">
        <v>9.5796584725089146E-2</v>
      </c>
      <c r="H8" s="37">
        <v>8.4213130979874637E-2</v>
      </c>
      <c r="I8" s="38">
        <v>1.1817129629629631E-2</v>
      </c>
      <c r="J8" s="26">
        <v>9.2098141800469061E-2</v>
      </c>
      <c r="K8" s="28">
        <v>8.1341618865519438E-2</v>
      </c>
    </row>
    <row r="9" spans="2:11" x14ac:dyDescent="0.3">
      <c r="B9" s="25" t="s">
        <v>13</v>
      </c>
      <c r="C9" s="54">
        <v>4.9537037037037032E-3</v>
      </c>
      <c r="D9" s="26">
        <v>1</v>
      </c>
      <c r="E9" s="37">
        <v>1</v>
      </c>
      <c r="F9" s="54">
        <v>9.2129629629629627E-3</v>
      </c>
      <c r="G9" s="26">
        <v>7.4685682116719831E-2</v>
      </c>
      <c r="H9" s="37">
        <v>6.5654899373144171E-2</v>
      </c>
      <c r="I9" s="38">
        <v>1.4166666666666666E-2</v>
      </c>
      <c r="J9" s="26">
        <v>0.11040952552769258</v>
      </c>
      <c r="K9" s="28">
        <v>9.7514340344168254E-2</v>
      </c>
    </row>
    <row r="10" spans="2:11" x14ac:dyDescent="0.3">
      <c r="B10" s="25" t="s">
        <v>14</v>
      </c>
      <c r="C10" s="54"/>
      <c r="D10" s="26"/>
      <c r="E10" s="37"/>
      <c r="F10" s="54">
        <v>4.3981481481481481E-4</v>
      </c>
      <c r="G10" s="26">
        <v>3.565396884969037E-3</v>
      </c>
      <c r="H10" s="37">
        <v>3.1342791158033654E-3</v>
      </c>
      <c r="I10" s="38">
        <v>4.3981481481481481E-4</v>
      </c>
      <c r="J10" s="26">
        <v>3.4277467075590831E-3</v>
      </c>
      <c r="K10" s="28">
        <v>3.0274059910771192E-3</v>
      </c>
    </row>
    <row r="11" spans="2:11" x14ac:dyDescent="0.3">
      <c r="B11" s="25" t="s">
        <v>15</v>
      </c>
      <c r="C11" s="54"/>
      <c r="D11" s="26"/>
      <c r="E11" s="37"/>
      <c r="F11" s="54">
        <v>2.2071759259259256E-2</v>
      </c>
      <c r="G11" s="26">
        <v>0.17892662788515667</v>
      </c>
      <c r="H11" s="37">
        <v>0.15729132299571097</v>
      </c>
      <c r="I11" s="38">
        <v>2.2071759259259256E-2</v>
      </c>
      <c r="J11" s="26">
        <v>0.17201876240303082</v>
      </c>
      <c r="K11" s="28">
        <v>0.15192797960484383</v>
      </c>
    </row>
    <row r="12" spans="2:11" x14ac:dyDescent="0.3">
      <c r="B12" s="98" t="s">
        <v>161</v>
      </c>
      <c r="C12" s="54"/>
      <c r="D12" s="26"/>
      <c r="E12" s="37"/>
      <c r="F12" s="54">
        <v>7.9861111111111105E-3</v>
      </c>
      <c r="G12" s="26">
        <v>6.4740101332332517E-2</v>
      </c>
      <c r="H12" s="37">
        <v>5.6911910260640047E-2</v>
      </c>
      <c r="I12" s="38">
        <v>7.9861111111111105E-3</v>
      </c>
      <c r="J12" s="26">
        <v>6.2240663900414932E-2</v>
      </c>
      <c r="K12" s="28">
        <v>5.497131931166347E-2</v>
      </c>
    </row>
    <row r="13" spans="2:11" x14ac:dyDescent="0.3">
      <c r="B13" s="25" t="s">
        <v>16</v>
      </c>
      <c r="C13" s="54"/>
      <c r="D13" s="26"/>
      <c r="E13" s="37"/>
      <c r="F13" s="54"/>
      <c r="G13" s="26"/>
      <c r="H13" s="37"/>
      <c r="I13" s="38"/>
      <c r="J13" s="26"/>
      <c r="K13" s="28"/>
    </row>
    <row r="14" spans="2:11" x14ac:dyDescent="0.3">
      <c r="B14" s="98" t="s">
        <v>148</v>
      </c>
      <c r="C14" s="54"/>
      <c r="D14" s="26"/>
      <c r="E14" s="37"/>
      <c r="F14" s="54"/>
      <c r="G14" s="26"/>
      <c r="H14" s="37"/>
      <c r="I14" s="38"/>
      <c r="J14" s="26"/>
      <c r="K14" s="28"/>
    </row>
    <row r="15" spans="2:11" x14ac:dyDescent="0.3">
      <c r="B15" s="25" t="s">
        <v>17</v>
      </c>
      <c r="C15" s="54"/>
      <c r="D15" s="26"/>
      <c r="E15" s="37"/>
      <c r="F15" s="54"/>
      <c r="G15" s="26"/>
      <c r="H15" s="37"/>
      <c r="I15" s="38"/>
      <c r="J15" s="26"/>
      <c r="K15" s="28"/>
    </row>
    <row r="16" spans="2:11" x14ac:dyDescent="0.3">
      <c r="B16" s="25" t="s">
        <v>18</v>
      </c>
      <c r="C16" s="54"/>
      <c r="D16" s="26"/>
      <c r="E16" s="37"/>
      <c r="F16" s="54">
        <v>1.2164351851851852E-2</v>
      </c>
      <c r="G16" s="26">
        <v>9.8611371739538364E-2</v>
      </c>
      <c r="H16" s="37">
        <v>8.6687561860772019E-2</v>
      </c>
      <c r="I16" s="38">
        <v>1.2164351851851852E-2</v>
      </c>
      <c r="J16" s="26">
        <v>9.4804257622226218E-2</v>
      </c>
      <c r="K16" s="28">
        <v>8.3731676226896104E-2</v>
      </c>
    </row>
    <row r="17" spans="2:14" x14ac:dyDescent="0.3">
      <c r="B17" s="25" t="s">
        <v>19</v>
      </c>
      <c r="C17" s="54"/>
      <c r="D17" s="26"/>
      <c r="E17" s="37"/>
      <c r="F17" s="54"/>
      <c r="G17" s="26"/>
      <c r="H17" s="37"/>
      <c r="I17" s="38"/>
      <c r="J17" s="26"/>
      <c r="K17" s="28"/>
    </row>
    <row r="18" spans="2:14" x14ac:dyDescent="0.3">
      <c r="B18" s="25" t="s">
        <v>20</v>
      </c>
      <c r="C18" s="54"/>
      <c r="D18" s="26"/>
      <c r="E18" s="37"/>
      <c r="F18" s="54"/>
      <c r="G18" s="26"/>
      <c r="H18" s="37"/>
      <c r="I18" s="38"/>
      <c r="J18" s="26"/>
      <c r="K18" s="28"/>
    </row>
    <row r="19" spans="2:14" x14ac:dyDescent="0.3">
      <c r="B19" s="25" t="s">
        <v>21</v>
      </c>
      <c r="C19" s="54"/>
      <c r="D19" s="26"/>
      <c r="E19" s="37"/>
      <c r="F19" s="54"/>
      <c r="G19" s="26"/>
      <c r="H19" s="37"/>
      <c r="I19" s="38"/>
      <c r="J19" s="26"/>
      <c r="K19" s="28"/>
    </row>
    <row r="20" spans="2:14" x14ac:dyDescent="0.3">
      <c r="B20" s="57" t="s">
        <v>102</v>
      </c>
      <c r="C20" s="54"/>
      <c r="D20" s="26"/>
      <c r="E20" s="37"/>
      <c r="F20" s="54"/>
      <c r="G20" s="26"/>
      <c r="H20" s="37"/>
      <c r="I20" s="38"/>
      <c r="J20" s="26"/>
      <c r="K20" s="28"/>
    </row>
    <row r="21" spans="2:14" x14ac:dyDescent="0.3">
      <c r="B21" s="58" t="s">
        <v>103</v>
      </c>
      <c r="C21" s="54"/>
      <c r="D21" s="26"/>
      <c r="E21" s="37"/>
      <c r="F21" s="54">
        <v>4.6296296296296293E-4</v>
      </c>
      <c r="G21" s="26">
        <v>3.7530493525989865E-3</v>
      </c>
      <c r="H21" s="37">
        <v>3.2992411745298581E-3</v>
      </c>
      <c r="I21" s="38">
        <v>4.6296296296296293E-4</v>
      </c>
      <c r="J21" s="26">
        <v>3.6081544290095611E-3</v>
      </c>
      <c r="K21" s="28">
        <v>3.1867431485022302E-3</v>
      </c>
    </row>
    <row r="22" spans="2:14" x14ac:dyDescent="0.3">
      <c r="B22" s="25" t="s">
        <v>22</v>
      </c>
      <c r="C22" s="54"/>
      <c r="D22" s="26"/>
      <c r="E22" s="37"/>
      <c r="F22" s="54"/>
      <c r="G22" s="26"/>
      <c r="H22" s="37"/>
      <c r="I22" s="38"/>
      <c r="J22" s="26"/>
      <c r="K22" s="28"/>
    </row>
    <row r="23" spans="2:14" x14ac:dyDescent="0.3">
      <c r="B23" s="25" t="s">
        <v>23</v>
      </c>
      <c r="C23" s="54"/>
      <c r="D23" s="26"/>
      <c r="E23" s="37"/>
      <c r="F23" s="54"/>
      <c r="G23" s="26"/>
      <c r="H23" s="37"/>
      <c r="I23" s="38"/>
      <c r="J23" s="26"/>
      <c r="K23" s="28"/>
    </row>
    <row r="24" spans="2:14" x14ac:dyDescent="0.3">
      <c r="B24" s="25" t="s">
        <v>24</v>
      </c>
      <c r="C24" s="54"/>
      <c r="D24" s="26"/>
      <c r="E24" s="37"/>
      <c r="F24" s="54">
        <v>2.7199074074074077E-2</v>
      </c>
      <c r="G24" s="26">
        <v>0.22049164946519048</v>
      </c>
      <c r="H24" s="37">
        <v>0.19383041900362918</v>
      </c>
      <c r="I24" s="38">
        <v>2.7199074074074077E-2</v>
      </c>
      <c r="J24" s="26">
        <v>0.21197907270431177</v>
      </c>
      <c r="K24" s="28">
        <v>0.18722115997450606</v>
      </c>
    </row>
    <row r="25" spans="2:14" s="5" customFormat="1" x14ac:dyDescent="0.3">
      <c r="B25" s="29" t="s">
        <v>3</v>
      </c>
      <c r="C25" s="30">
        <v>4.9537037037037032E-3</v>
      </c>
      <c r="D25" s="31">
        <v>1</v>
      </c>
      <c r="E25" s="32">
        <v>1</v>
      </c>
      <c r="F25" s="30">
        <v>0.12335648148148148</v>
      </c>
      <c r="G25" s="31">
        <v>1</v>
      </c>
      <c r="H25" s="32">
        <v>0.87908281095348062</v>
      </c>
      <c r="I25" s="30">
        <v>0.12831018518518519</v>
      </c>
      <c r="J25" s="31">
        <v>1</v>
      </c>
      <c r="K25" s="33">
        <v>0.88320586360739317</v>
      </c>
    </row>
    <row r="26" spans="2:14" x14ac:dyDescent="0.3">
      <c r="B26" s="13"/>
      <c r="C26" s="11"/>
      <c r="D26" s="11"/>
      <c r="E26" s="11"/>
      <c r="F26" s="11"/>
      <c r="G26" s="11"/>
      <c r="H26" s="11"/>
      <c r="I26" s="11"/>
      <c r="J26" s="11"/>
      <c r="K26" s="12"/>
      <c r="L26" s="11"/>
      <c r="M26" s="11"/>
      <c r="N26" s="11"/>
    </row>
    <row r="27" spans="2:14" s="10" customFormat="1" x14ac:dyDescent="0.3">
      <c r="B27" s="1" t="s">
        <v>25</v>
      </c>
      <c r="C27" s="4" t="s">
        <v>4</v>
      </c>
      <c r="D27" s="4" t="s">
        <v>5</v>
      </c>
      <c r="E27" s="4" t="s">
        <v>5</v>
      </c>
      <c r="F27" s="4" t="s">
        <v>4</v>
      </c>
      <c r="G27" s="4" t="s">
        <v>5</v>
      </c>
      <c r="H27" s="4" t="s">
        <v>5</v>
      </c>
      <c r="I27" s="4" t="s">
        <v>4</v>
      </c>
      <c r="J27" s="21" t="s">
        <v>5</v>
      </c>
      <c r="K27" s="19" t="s">
        <v>5</v>
      </c>
    </row>
    <row r="28" spans="2:14" x14ac:dyDescent="0.3">
      <c r="B28" s="25" t="s">
        <v>26</v>
      </c>
      <c r="C28" s="54"/>
      <c r="D28" s="27"/>
      <c r="E28" s="37"/>
      <c r="F28" s="54">
        <v>3.8194444444444446E-4</v>
      </c>
      <c r="G28" s="27"/>
      <c r="H28" s="37">
        <v>2.7218739689871332E-3</v>
      </c>
      <c r="I28" s="38">
        <v>3.8194444444444446E-4</v>
      </c>
      <c r="J28" s="26"/>
      <c r="K28" s="28">
        <v>2.6290630975143404E-3</v>
      </c>
    </row>
    <row r="29" spans="2:14" x14ac:dyDescent="0.3">
      <c r="B29" s="25" t="s">
        <v>27</v>
      </c>
      <c r="C29" s="54"/>
      <c r="D29" s="27"/>
      <c r="E29" s="37"/>
      <c r="F29" s="54"/>
      <c r="G29" s="27"/>
      <c r="H29" s="37"/>
      <c r="I29" s="38"/>
      <c r="J29" s="26"/>
      <c r="K29" s="28"/>
    </row>
    <row r="30" spans="2:14" x14ac:dyDescent="0.3">
      <c r="B30" s="25" t="s">
        <v>28</v>
      </c>
      <c r="C30" s="54"/>
      <c r="D30" s="27"/>
      <c r="E30" s="37"/>
      <c r="F30" s="54">
        <v>3.5879629629629635E-4</v>
      </c>
      <c r="G30" s="27"/>
      <c r="H30" s="37">
        <v>2.5569119102606406E-3</v>
      </c>
      <c r="I30" s="38">
        <v>3.5879629629629635E-4</v>
      </c>
      <c r="J30" s="26"/>
      <c r="K30" s="28">
        <v>2.469725940089229E-3</v>
      </c>
    </row>
    <row r="31" spans="2:14" x14ac:dyDescent="0.3">
      <c r="B31" s="25" t="s">
        <v>29</v>
      </c>
      <c r="C31" s="54"/>
      <c r="D31" s="27"/>
      <c r="E31" s="37"/>
      <c r="F31" s="54">
        <v>1.8634259259259259E-3</v>
      </c>
      <c r="G31" s="27"/>
      <c r="H31" s="37">
        <v>1.3279445727482679E-2</v>
      </c>
      <c r="I31" s="38">
        <v>1.8634259259259259E-3</v>
      </c>
      <c r="J31" s="26"/>
      <c r="K31" s="28">
        <v>1.2826641172721477E-2</v>
      </c>
    </row>
    <row r="32" spans="2:14" x14ac:dyDescent="0.3">
      <c r="B32" s="25" t="s">
        <v>30</v>
      </c>
      <c r="C32" s="54"/>
      <c r="D32" s="27"/>
      <c r="E32" s="37"/>
      <c r="F32" s="54">
        <v>1.425925925925926E-2</v>
      </c>
      <c r="G32" s="27"/>
      <c r="H32" s="37">
        <v>0.10161662817551964</v>
      </c>
      <c r="I32" s="38">
        <v>1.425925925925926E-2</v>
      </c>
      <c r="J32" s="26"/>
      <c r="K32" s="28">
        <v>9.8151688973868709E-2</v>
      </c>
    </row>
    <row r="33" spans="2:14" x14ac:dyDescent="0.3">
      <c r="B33" s="25" t="s">
        <v>31</v>
      </c>
      <c r="C33" s="54"/>
      <c r="D33" s="27"/>
      <c r="E33" s="37"/>
      <c r="F33" s="54">
        <v>1.0416666666666667E-4</v>
      </c>
      <c r="G33" s="27"/>
      <c r="H33" s="37">
        <v>7.4232926426921818E-4</v>
      </c>
      <c r="I33" s="38">
        <v>1.0416666666666667E-4</v>
      </c>
      <c r="J33" s="26"/>
      <c r="K33" s="28">
        <v>7.1701720841300194E-4</v>
      </c>
    </row>
    <row r="34" spans="2:14" s="5" customFormat="1" x14ac:dyDescent="0.3">
      <c r="B34" s="29" t="s">
        <v>3</v>
      </c>
      <c r="C34" s="34"/>
      <c r="D34" s="34"/>
      <c r="E34" s="31"/>
      <c r="F34" s="34">
        <v>1.6967592592592593E-2</v>
      </c>
      <c r="G34" s="34"/>
      <c r="H34" s="31">
        <v>0.12091718904651931</v>
      </c>
      <c r="I34" s="34">
        <v>1.6967592592592593E-2</v>
      </c>
      <c r="J34" s="34"/>
      <c r="K34" s="35">
        <v>0.11679413639260675</v>
      </c>
    </row>
    <row r="35" spans="2:14" x14ac:dyDescent="0.3">
      <c r="B35" s="13"/>
      <c r="C35" s="11"/>
      <c r="D35" s="11"/>
      <c r="E35" s="11"/>
      <c r="F35" s="11"/>
      <c r="G35" s="11"/>
      <c r="H35" s="11"/>
      <c r="I35" s="11"/>
      <c r="J35" s="11"/>
      <c r="K35" s="12"/>
      <c r="L35" s="11"/>
      <c r="M35" s="11"/>
      <c r="N35" s="11"/>
    </row>
    <row r="36" spans="2:14" s="5" customFormat="1" x14ac:dyDescent="0.3">
      <c r="B36" s="29" t="s">
        <v>6</v>
      </c>
      <c r="C36" s="34">
        <v>4.9537037037037032E-3</v>
      </c>
      <c r="D36" s="36"/>
      <c r="E36" s="31">
        <v>1</v>
      </c>
      <c r="F36" s="34">
        <v>0.14032407407407407</v>
      </c>
      <c r="G36" s="36"/>
      <c r="H36" s="31">
        <v>0.99999999999999989</v>
      </c>
      <c r="I36" s="34">
        <v>0.14527777777777778</v>
      </c>
      <c r="J36" s="36"/>
      <c r="K36" s="35">
        <v>0.99999999999999989</v>
      </c>
    </row>
    <row r="37" spans="2:14" ht="66" customHeight="1" thickBot="1" x14ac:dyDescent="0.35">
      <c r="B37" s="210" t="s">
        <v>168</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11" width="12.44140625" style="2" customWidth="1"/>
    <col min="12" max="16384" width="8.88671875" style="2"/>
  </cols>
  <sheetData>
    <row r="2" spans="2:11" ht="15" thickBot="1" x14ac:dyDescent="0.35"/>
    <row r="3" spans="2:11" x14ac:dyDescent="0.3">
      <c r="B3" s="191" t="s">
        <v>68</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x14ac:dyDescent="0.3">
      <c r="B5" s="3"/>
      <c r="C5" s="197" t="s">
        <v>69</v>
      </c>
      <c r="D5" s="198"/>
      <c r="E5" s="199"/>
      <c r="F5" s="197" t="s">
        <v>70</v>
      </c>
      <c r="G5" s="198"/>
      <c r="H5" s="199"/>
      <c r="I5" s="197" t="s">
        <v>3</v>
      </c>
      <c r="J5" s="198"/>
      <c r="K5" s="200"/>
    </row>
    <row r="6" spans="2:11" x14ac:dyDescent="0.3">
      <c r="B6" s="1" t="s">
        <v>11</v>
      </c>
      <c r="C6" s="20" t="s">
        <v>4</v>
      </c>
      <c r="D6" s="4" t="s">
        <v>5</v>
      </c>
      <c r="E6" s="21" t="s">
        <v>5</v>
      </c>
      <c r="F6" s="20" t="s">
        <v>4</v>
      </c>
      <c r="G6" s="4" t="s">
        <v>5</v>
      </c>
      <c r="H6" s="21" t="s">
        <v>5</v>
      </c>
      <c r="I6" s="20" t="s">
        <v>4</v>
      </c>
      <c r="J6" s="4" t="s">
        <v>5</v>
      </c>
      <c r="K6" s="19" t="s">
        <v>5</v>
      </c>
    </row>
    <row r="7" spans="2:11" x14ac:dyDescent="0.3">
      <c r="B7" s="25" t="s">
        <v>12</v>
      </c>
      <c r="C7" s="54"/>
      <c r="D7" s="26"/>
      <c r="E7" s="37"/>
      <c r="F7" s="54"/>
      <c r="G7" s="26"/>
      <c r="H7" s="37"/>
      <c r="I7" s="38"/>
      <c r="J7" s="26"/>
      <c r="K7" s="28"/>
    </row>
    <row r="8" spans="2:11" x14ac:dyDescent="0.3">
      <c r="B8" s="25" t="s">
        <v>101</v>
      </c>
      <c r="C8" s="54"/>
      <c r="D8" s="26"/>
      <c r="E8" s="37"/>
      <c r="F8" s="54"/>
      <c r="G8" s="26"/>
      <c r="H8" s="37"/>
      <c r="I8" s="38"/>
      <c r="J8" s="26"/>
      <c r="K8" s="28"/>
    </row>
    <row r="9" spans="2:11" x14ac:dyDescent="0.3">
      <c r="B9" s="25" t="s">
        <v>13</v>
      </c>
      <c r="C9" s="54"/>
      <c r="D9" s="26"/>
      <c r="E9" s="37"/>
      <c r="F9" s="54"/>
      <c r="G9" s="26"/>
      <c r="H9" s="37"/>
      <c r="I9" s="38"/>
      <c r="J9" s="26"/>
      <c r="K9" s="28"/>
    </row>
    <row r="10" spans="2:11" x14ac:dyDescent="0.3">
      <c r="B10" s="25" t="s">
        <v>14</v>
      </c>
      <c r="C10" s="54"/>
      <c r="D10" s="26"/>
      <c r="E10" s="37"/>
      <c r="F10" s="54"/>
      <c r="G10" s="26"/>
      <c r="H10" s="37"/>
      <c r="I10" s="38"/>
      <c r="J10" s="26"/>
      <c r="K10" s="28"/>
    </row>
    <row r="11" spans="2:11" x14ac:dyDescent="0.3">
      <c r="B11" s="25" t="s">
        <v>15</v>
      </c>
      <c r="C11" s="54"/>
      <c r="D11" s="26"/>
      <c r="E11" s="37"/>
      <c r="F11" s="54"/>
      <c r="G11" s="26"/>
      <c r="H11" s="37"/>
      <c r="I11" s="38"/>
      <c r="J11" s="26"/>
      <c r="K11" s="28"/>
    </row>
    <row r="12" spans="2:11" x14ac:dyDescent="0.3">
      <c r="B12" s="98" t="s">
        <v>161</v>
      </c>
      <c r="C12" s="54"/>
      <c r="D12" s="26"/>
      <c r="E12" s="37"/>
      <c r="F12" s="54"/>
      <c r="G12" s="26"/>
      <c r="H12" s="37"/>
      <c r="I12" s="38"/>
      <c r="J12" s="26"/>
      <c r="K12" s="28"/>
    </row>
    <row r="13" spans="2:11" x14ac:dyDescent="0.3">
      <c r="B13" s="25" t="s">
        <v>16</v>
      </c>
      <c r="C13" s="54"/>
      <c r="D13" s="26"/>
      <c r="E13" s="37"/>
      <c r="F13" s="54"/>
      <c r="G13" s="26"/>
      <c r="H13" s="37"/>
      <c r="I13" s="38"/>
      <c r="J13" s="26"/>
      <c r="K13" s="28"/>
    </row>
    <row r="14" spans="2:11" x14ac:dyDescent="0.3">
      <c r="B14" s="98" t="s">
        <v>148</v>
      </c>
      <c r="C14" s="54"/>
      <c r="D14" s="26"/>
      <c r="E14" s="37"/>
      <c r="F14" s="54"/>
      <c r="G14" s="26"/>
      <c r="H14" s="37"/>
      <c r="I14" s="38"/>
      <c r="J14" s="26"/>
      <c r="K14" s="28"/>
    </row>
    <row r="15" spans="2:11" x14ac:dyDescent="0.3">
      <c r="B15" s="25" t="s">
        <v>17</v>
      </c>
      <c r="C15" s="54"/>
      <c r="D15" s="26"/>
      <c r="E15" s="37"/>
      <c r="F15" s="54"/>
      <c r="G15" s="26"/>
      <c r="H15" s="37"/>
      <c r="I15" s="38"/>
      <c r="J15" s="26"/>
      <c r="K15" s="28"/>
    </row>
    <row r="16" spans="2:11" x14ac:dyDescent="0.3">
      <c r="B16" s="25" t="s">
        <v>18</v>
      </c>
      <c r="C16" s="54"/>
      <c r="D16" s="26"/>
      <c r="E16" s="37"/>
      <c r="F16" s="54"/>
      <c r="G16" s="26"/>
      <c r="H16" s="37"/>
      <c r="I16" s="38"/>
      <c r="J16" s="26"/>
      <c r="K16" s="28"/>
    </row>
    <row r="17" spans="2:14" x14ac:dyDescent="0.3">
      <c r="B17" s="25" t="s">
        <v>19</v>
      </c>
      <c r="C17" s="54"/>
      <c r="D17" s="26"/>
      <c r="E17" s="37"/>
      <c r="F17" s="54"/>
      <c r="G17" s="26"/>
      <c r="H17" s="37"/>
      <c r="I17" s="38"/>
      <c r="J17" s="26"/>
      <c r="K17" s="28"/>
    </row>
    <row r="18" spans="2:14" x14ac:dyDescent="0.3">
      <c r="B18" s="25" t="s">
        <v>20</v>
      </c>
      <c r="C18" s="54"/>
      <c r="D18" s="26"/>
      <c r="E18" s="37"/>
      <c r="F18" s="54"/>
      <c r="G18" s="26"/>
      <c r="H18" s="37"/>
      <c r="I18" s="38"/>
      <c r="J18" s="26"/>
      <c r="K18" s="28"/>
    </row>
    <row r="19" spans="2:14" x14ac:dyDescent="0.3">
      <c r="B19" s="25" t="s">
        <v>21</v>
      </c>
      <c r="C19" s="54"/>
      <c r="D19" s="26"/>
      <c r="E19" s="37"/>
      <c r="F19" s="54"/>
      <c r="G19" s="26"/>
      <c r="H19" s="37"/>
      <c r="I19" s="38"/>
      <c r="J19" s="26"/>
      <c r="K19" s="28"/>
    </row>
    <row r="20" spans="2:14" x14ac:dyDescent="0.3">
      <c r="B20" s="57" t="s">
        <v>102</v>
      </c>
      <c r="C20" s="54"/>
      <c r="D20" s="26"/>
      <c r="E20" s="37"/>
      <c r="F20" s="54"/>
      <c r="G20" s="26"/>
      <c r="H20" s="37"/>
      <c r="I20" s="38"/>
      <c r="J20" s="26"/>
      <c r="K20" s="28"/>
    </row>
    <row r="21" spans="2:14" x14ac:dyDescent="0.3">
      <c r="B21" s="58" t="s">
        <v>103</v>
      </c>
      <c r="C21" s="54"/>
      <c r="D21" s="26"/>
      <c r="E21" s="37"/>
      <c r="F21" s="54"/>
      <c r="G21" s="26"/>
      <c r="H21" s="37"/>
      <c r="I21" s="38"/>
      <c r="J21" s="26"/>
      <c r="K21" s="28"/>
    </row>
    <row r="22" spans="2:14" ht="12.9" customHeight="1" x14ac:dyDescent="0.3">
      <c r="B22" s="25" t="s">
        <v>22</v>
      </c>
      <c r="C22" s="54"/>
      <c r="D22" s="26"/>
      <c r="E22" s="37"/>
      <c r="F22" s="54"/>
      <c r="G22" s="26"/>
      <c r="H22" s="37"/>
      <c r="I22" s="38"/>
      <c r="J22" s="26"/>
      <c r="K22" s="28"/>
    </row>
    <row r="23" spans="2:14" x14ac:dyDescent="0.3">
      <c r="B23" s="25" t="s">
        <v>23</v>
      </c>
      <c r="C23" s="54"/>
      <c r="D23" s="26"/>
      <c r="E23" s="37"/>
      <c r="F23" s="54"/>
      <c r="G23" s="26"/>
      <c r="H23" s="37"/>
      <c r="I23" s="38"/>
      <c r="J23" s="26"/>
      <c r="K23" s="28"/>
    </row>
    <row r="24" spans="2:14" x14ac:dyDescent="0.3">
      <c r="B24" s="25" t="s">
        <v>24</v>
      </c>
      <c r="C24" s="54"/>
      <c r="D24" s="26"/>
      <c r="E24" s="37"/>
      <c r="F24" s="54"/>
      <c r="G24" s="26"/>
      <c r="H24" s="37"/>
      <c r="I24" s="38"/>
      <c r="J24" s="26"/>
      <c r="K24" s="28"/>
    </row>
    <row r="25" spans="2:14" s="5" customFormat="1" x14ac:dyDescent="0.3">
      <c r="B25" s="29" t="s">
        <v>3</v>
      </c>
      <c r="C25" s="30"/>
      <c r="D25" s="31"/>
      <c r="E25" s="32"/>
      <c r="F25" s="30"/>
      <c r="G25" s="31"/>
      <c r="H25" s="32"/>
      <c r="I25" s="30"/>
      <c r="J25" s="31"/>
      <c r="K25" s="33"/>
    </row>
    <row r="26" spans="2:14" x14ac:dyDescent="0.3">
      <c r="B26" s="13"/>
      <c r="C26" s="11"/>
      <c r="D26" s="11"/>
      <c r="E26" s="11"/>
      <c r="F26" s="11"/>
      <c r="G26" s="11"/>
      <c r="H26" s="11"/>
      <c r="I26" s="11"/>
      <c r="J26" s="11"/>
      <c r="K26" s="12"/>
      <c r="L26" s="11"/>
      <c r="M26" s="11"/>
      <c r="N26" s="11"/>
    </row>
    <row r="27" spans="2:14" s="10" customFormat="1" x14ac:dyDescent="0.3">
      <c r="B27" s="1" t="s">
        <v>25</v>
      </c>
      <c r="C27" s="4" t="s">
        <v>4</v>
      </c>
      <c r="D27" s="4" t="s">
        <v>5</v>
      </c>
      <c r="E27" s="4" t="s">
        <v>5</v>
      </c>
      <c r="F27" s="4" t="s">
        <v>4</v>
      </c>
      <c r="G27" s="4" t="s">
        <v>5</v>
      </c>
      <c r="H27" s="4" t="s">
        <v>5</v>
      </c>
      <c r="I27" s="4" t="s">
        <v>4</v>
      </c>
      <c r="J27" s="21" t="s">
        <v>5</v>
      </c>
      <c r="K27" s="19" t="s">
        <v>5</v>
      </c>
    </row>
    <row r="28" spans="2:14" x14ac:dyDescent="0.3">
      <c r="B28" s="25" t="s">
        <v>26</v>
      </c>
      <c r="C28" s="54"/>
      <c r="D28" s="27"/>
      <c r="E28" s="37"/>
      <c r="F28" s="54"/>
      <c r="G28" s="27"/>
      <c r="H28" s="37"/>
      <c r="I28" s="38"/>
      <c r="J28" s="26"/>
      <c r="K28" s="28"/>
    </row>
    <row r="29" spans="2:14" x14ac:dyDescent="0.3">
      <c r="B29" s="25" t="s">
        <v>27</v>
      </c>
      <c r="C29" s="54"/>
      <c r="D29" s="27"/>
      <c r="E29" s="37"/>
      <c r="F29" s="54"/>
      <c r="G29" s="27"/>
      <c r="H29" s="37"/>
      <c r="I29" s="38"/>
      <c r="J29" s="26"/>
      <c r="K29" s="28"/>
    </row>
    <row r="30" spans="2:14" x14ac:dyDescent="0.3">
      <c r="B30" s="25" t="s">
        <v>28</v>
      </c>
      <c r="C30" s="54"/>
      <c r="D30" s="27"/>
      <c r="E30" s="37"/>
      <c r="F30" s="54"/>
      <c r="G30" s="27"/>
      <c r="H30" s="37"/>
      <c r="I30" s="38"/>
      <c r="J30" s="26"/>
      <c r="K30" s="28"/>
    </row>
    <row r="31" spans="2:14" x14ac:dyDescent="0.3">
      <c r="B31" s="25" t="s">
        <v>29</v>
      </c>
      <c r="C31" s="54"/>
      <c r="D31" s="27"/>
      <c r="E31" s="37"/>
      <c r="F31" s="54"/>
      <c r="G31" s="27"/>
      <c r="H31" s="37"/>
      <c r="I31" s="38"/>
      <c r="J31" s="26"/>
      <c r="K31" s="28"/>
    </row>
    <row r="32" spans="2:14" x14ac:dyDescent="0.3">
      <c r="B32" s="25" t="s">
        <v>30</v>
      </c>
      <c r="C32" s="54"/>
      <c r="D32" s="27"/>
      <c r="E32" s="37"/>
      <c r="F32" s="54"/>
      <c r="G32" s="27"/>
      <c r="H32" s="37"/>
      <c r="I32" s="38"/>
      <c r="J32" s="26"/>
      <c r="K32" s="28"/>
    </row>
    <row r="33" spans="2:14" x14ac:dyDescent="0.3">
      <c r="B33" s="25" t="s">
        <v>31</v>
      </c>
      <c r="C33" s="54"/>
      <c r="D33" s="27"/>
      <c r="E33" s="37"/>
      <c r="F33" s="54"/>
      <c r="G33" s="27"/>
      <c r="H33" s="37"/>
      <c r="I33" s="38"/>
      <c r="J33" s="26"/>
      <c r="K33" s="28"/>
    </row>
    <row r="34" spans="2:14" s="5" customFormat="1" x14ac:dyDescent="0.3">
      <c r="B34" s="29" t="s">
        <v>3</v>
      </c>
      <c r="C34" s="34"/>
      <c r="D34" s="34"/>
      <c r="E34" s="31"/>
      <c r="F34" s="34"/>
      <c r="G34" s="34"/>
      <c r="H34" s="31"/>
      <c r="I34" s="34"/>
      <c r="J34" s="34"/>
      <c r="K34" s="35"/>
    </row>
    <row r="35" spans="2:14" x14ac:dyDescent="0.3">
      <c r="B35" s="13"/>
      <c r="C35" s="11"/>
      <c r="D35" s="11"/>
      <c r="E35" s="11"/>
      <c r="F35" s="11"/>
      <c r="G35" s="11"/>
      <c r="H35" s="11"/>
      <c r="I35" s="11"/>
      <c r="J35" s="11"/>
      <c r="K35" s="12"/>
      <c r="L35" s="11"/>
      <c r="M35" s="11"/>
      <c r="N35" s="11"/>
    </row>
    <row r="36" spans="2:14" s="5" customFormat="1" x14ac:dyDescent="0.3">
      <c r="B36" s="29" t="s">
        <v>6</v>
      </c>
      <c r="C36" s="34"/>
      <c r="D36" s="36"/>
      <c r="E36" s="31"/>
      <c r="F36" s="34"/>
      <c r="G36" s="36"/>
      <c r="H36" s="31"/>
      <c r="I36" s="34"/>
      <c r="J36" s="36"/>
      <c r="K36" s="35"/>
    </row>
    <row r="37" spans="2:14" ht="66" customHeight="1" thickBot="1" x14ac:dyDescent="0.35">
      <c r="B37" s="210" t="s">
        <v>119</v>
      </c>
      <c r="C37" s="211"/>
      <c r="D37" s="211"/>
      <c r="E37" s="211"/>
      <c r="F37" s="211"/>
      <c r="G37" s="211"/>
      <c r="H37" s="211"/>
      <c r="I37" s="211"/>
      <c r="J37" s="211"/>
      <c r="K37" s="21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topLeftCell="B1"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104</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54">
        <v>4.6851851851851832E-2</v>
      </c>
      <c r="D7" s="54">
        <v>6.0995370370370387E-2</v>
      </c>
      <c r="E7" s="54">
        <v>3.9699074074074072E-3</v>
      </c>
      <c r="F7" s="54">
        <v>6.0011574074074071E-2</v>
      </c>
      <c r="G7" s="54">
        <v>9.1608796296296313E-2</v>
      </c>
      <c r="H7" s="54">
        <v>4.6527777777777782E-3</v>
      </c>
      <c r="I7" s="54">
        <v>1.3506944444444443E-2</v>
      </c>
      <c r="J7" s="54"/>
      <c r="K7" s="68">
        <v>0.28159722222222222</v>
      </c>
    </row>
    <row r="8" spans="2:11" x14ac:dyDescent="0.3">
      <c r="B8" s="25" t="s">
        <v>101</v>
      </c>
      <c r="C8" s="54">
        <v>5.4745370370370364E-3</v>
      </c>
      <c r="D8" s="54">
        <v>1.1122685185185185E-2</v>
      </c>
      <c r="E8" s="54"/>
      <c r="F8" s="54">
        <v>2.4421296296296296E-3</v>
      </c>
      <c r="G8" s="54"/>
      <c r="H8" s="54"/>
      <c r="I8" s="54"/>
      <c r="J8" s="54"/>
      <c r="K8" s="68">
        <v>1.9039351851851852E-2</v>
      </c>
    </row>
    <row r="9" spans="2:11" x14ac:dyDescent="0.3">
      <c r="B9" s="25" t="s">
        <v>13</v>
      </c>
      <c r="C9" s="54">
        <v>2.2777777777777775E-2</v>
      </c>
      <c r="D9" s="54">
        <v>7.4074074074074077E-3</v>
      </c>
      <c r="E9" s="54"/>
      <c r="F9" s="54">
        <v>8.2291666666666659E-3</v>
      </c>
      <c r="G9" s="54">
        <v>3.0856481481481485E-2</v>
      </c>
      <c r="H9" s="54"/>
      <c r="I9" s="54">
        <v>7.5347222222222222E-3</v>
      </c>
      <c r="J9" s="54"/>
      <c r="K9" s="68">
        <v>7.6805555555555557E-2</v>
      </c>
    </row>
    <row r="10" spans="2:11" x14ac:dyDescent="0.3">
      <c r="B10" s="25" t="s">
        <v>14</v>
      </c>
      <c r="C10" s="54">
        <v>1.3865740740740741E-2</v>
      </c>
      <c r="D10" s="54"/>
      <c r="E10" s="54">
        <v>3.3912037037037036E-3</v>
      </c>
      <c r="F10" s="54">
        <v>3.4953703703703705E-3</v>
      </c>
      <c r="G10" s="54"/>
      <c r="H10" s="54">
        <v>5.2777777777777779E-3</v>
      </c>
      <c r="I10" s="54"/>
      <c r="J10" s="54"/>
      <c r="K10" s="68">
        <v>2.6030092592592591E-2</v>
      </c>
    </row>
    <row r="11" spans="2:11" x14ac:dyDescent="0.3">
      <c r="B11" s="25" t="s">
        <v>15</v>
      </c>
      <c r="C11" s="54">
        <v>3.0092592592592589E-4</v>
      </c>
      <c r="D11" s="54">
        <v>1.0810185185185185E-2</v>
      </c>
      <c r="E11" s="54"/>
      <c r="F11" s="54">
        <v>3.2407407407407406E-3</v>
      </c>
      <c r="G11" s="54">
        <v>1.2858796296296295E-2</v>
      </c>
      <c r="H11" s="54"/>
      <c r="I11" s="54">
        <v>1.9189814814814812E-2</v>
      </c>
      <c r="J11" s="54"/>
      <c r="K11" s="68">
        <v>4.6400462962962963E-2</v>
      </c>
    </row>
    <row r="12" spans="2:11" x14ac:dyDescent="0.3">
      <c r="B12" s="25" t="s">
        <v>161</v>
      </c>
      <c r="C12" s="54">
        <v>6.1342592592592594E-3</v>
      </c>
      <c r="D12" s="54">
        <v>6.2037037037037043E-3</v>
      </c>
      <c r="E12" s="54"/>
      <c r="F12" s="54">
        <v>1.8518518518518517E-3</v>
      </c>
      <c r="G12" s="54">
        <v>1.3703703703703704E-2</v>
      </c>
      <c r="H12" s="54"/>
      <c r="I12" s="54"/>
      <c r="J12" s="54"/>
      <c r="K12" s="68">
        <v>2.7893518518518519E-2</v>
      </c>
    </row>
    <row r="13" spans="2:11" x14ac:dyDescent="0.3">
      <c r="B13" s="25" t="s">
        <v>16</v>
      </c>
      <c r="C13" s="54"/>
      <c r="D13" s="54"/>
      <c r="E13" s="54"/>
      <c r="F13" s="54">
        <v>1.1909722222222221E-2</v>
      </c>
      <c r="G13" s="54">
        <v>8.9930555555555545E-3</v>
      </c>
      <c r="H13" s="54"/>
      <c r="I13" s="54">
        <v>1.0949074074074073E-2</v>
      </c>
      <c r="J13" s="54"/>
      <c r="K13" s="68">
        <v>3.1851851851851853E-2</v>
      </c>
    </row>
    <row r="14" spans="2:11" x14ac:dyDescent="0.3">
      <c r="B14" s="98" t="s">
        <v>148</v>
      </c>
      <c r="C14" s="54"/>
      <c r="D14" s="54"/>
      <c r="E14" s="54"/>
      <c r="F14" s="54"/>
      <c r="G14" s="54"/>
      <c r="H14" s="54"/>
      <c r="I14" s="54"/>
      <c r="J14" s="54"/>
      <c r="K14" s="68"/>
    </row>
    <row r="15" spans="2:11" x14ac:dyDescent="0.3">
      <c r="B15" s="25" t="s">
        <v>17</v>
      </c>
      <c r="C15" s="54"/>
      <c r="D15" s="54"/>
      <c r="E15" s="54"/>
      <c r="F15" s="54"/>
      <c r="G15" s="54">
        <v>6.2615740740740739E-3</v>
      </c>
      <c r="H15" s="54"/>
      <c r="I15" s="54"/>
      <c r="J15" s="54"/>
      <c r="K15" s="68">
        <v>6.2615740740740739E-3</v>
      </c>
    </row>
    <row r="16" spans="2:11" x14ac:dyDescent="0.3">
      <c r="B16" s="25" t="s">
        <v>18</v>
      </c>
      <c r="C16" s="54">
        <v>5.4398148148148144E-4</v>
      </c>
      <c r="D16" s="54">
        <v>8.8425925925925929E-3</v>
      </c>
      <c r="E16" s="54"/>
      <c r="F16" s="54"/>
      <c r="G16" s="54">
        <v>6.5393518518518517E-3</v>
      </c>
      <c r="H16" s="54"/>
      <c r="I16" s="54"/>
      <c r="J16" s="54"/>
      <c r="K16" s="68">
        <v>1.5925925925925927E-2</v>
      </c>
    </row>
    <row r="17" spans="2:11" x14ac:dyDescent="0.3">
      <c r="B17" s="25" t="s">
        <v>19</v>
      </c>
      <c r="C17" s="54">
        <v>4.4328703703703709E-3</v>
      </c>
      <c r="D17" s="54"/>
      <c r="E17" s="54"/>
      <c r="F17" s="54"/>
      <c r="G17" s="54"/>
      <c r="H17" s="54"/>
      <c r="I17" s="54"/>
      <c r="J17" s="54"/>
      <c r="K17" s="68">
        <v>4.4328703703703709E-3</v>
      </c>
    </row>
    <row r="18" spans="2:11" x14ac:dyDescent="0.3">
      <c r="B18" s="25" t="s">
        <v>20</v>
      </c>
      <c r="C18" s="54"/>
      <c r="D18" s="54"/>
      <c r="E18" s="54"/>
      <c r="F18" s="54"/>
      <c r="G18" s="54"/>
      <c r="H18" s="54"/>
      <c r="I18" s="54">
        <v>6.6782407407407407E-3</v>
      </c>
      <c r="J18" s="54"/>
      <c r="K18" s="68">
        <v>6.6782407407407407E-3</v>
      </c>
    </row>
    <row r="19" spans="2:11" x14ac:dyDescent="0.3">
      <c r="B19" s="25" t="s">
        <v>21</v>
      </c>
      <c r="C19" s="54"/>
      <c r="D19" s="54"/>
      <c r="E19" s="54"/>
      <c r="F19" s="54"/>
      <c r="G19" s="54"/>
      <c r="H19" s="54"/>
      <c r="I19" s="54"/>
      <c r="J19" s="54"/>
      <c r="K19" s="68"/>
    </row>
    <row r="20" spans="2:11" x14ac:dyDescent="0.3">
      <c r="B20" s="57" t="s">
        <v>102</v>
      </c>
      <c r="C20" s="54"/>
      <c r="D20" s="54">
        <v>2.627314814814815E-3</v>
      </c>
      <c r="E20" s="54"/>
      <c r="F20" s="54"/>
      <c r="G20" s="54"/>
      <c r="H20" s="54"/>
      <c r="I20" s="54"/>
      <c r="J20" s="54"/>
      <c r="K20" s="68">
        <v>2.627314814814815E-3</v>
      </c>
    </row>
    <row r="21" spans="2:11" x14ac:dyDescent="0.3">
      <c r="B21" s="58" t="s">
        <v>103</v>
      </c>
      <c r="C21" s="54"/>
      <c r="D21" s="54"/>
      <c r="E21" s="54"/>
      <c r="F21" s="54"/>
      <c r="G21" s="54"/>
      <c r="H21" s="54"/>
      <c r="I21" s="54"/>
      <c r="J21" s="54"/>
      <c r="K21" s="68"/>
    </row>
    <row r="22" spans="2:11" x14ac:dyDescent="0.3">
      <c r="B22" s="25" t="s">
        <v>22</v>
      </c>
      <c r="C22" s="54"/>
      <c r="D22" s="54"/>
      <c r="E22" s="54"/>
      <c r="F22" s="54"/>
      <c r="G22" s="54"/>
      <c r="H22" s="54"/>
      <c r="I22" s="54"/>
      <c r="J22" s="54"/>
      <c r="K22" s="68"/>
    </row>
    <row r="23" spans="2:11" x14ac:dyDescent="0.3">
      <c r="B23" s="25" t="s">
        <v>23</v>
      </c>
      <c r="C23" s="54">
        <v>2.5578703703703705E-3</v>
      </c>
      <c r="D23" s="54">
        <v>4.6296296296296293E-4</v>
      </c>
      <c r="E23" s="54"/>
      <c r="F23" s="54">
        <v>4.7685185185185192E-3</v>
      </c>
      <c r="G23" s="54">
        <v>6.6782407407407415E-3</v>
      </c>
      <c r="H23" s="54"/>
      <c r="I23" s="54"/>
      <c r="J23" s="54"/>
      <c r="K23" s="68">
        <v>1.4467592592592594E-2</v>
      </c>
    </row>
    <row r="24" spans="2:11" x14ac:dyDescent="0.3">
      <c r="B24" s="25" t="s">
        <v>24</v>
      </c>
      <c r="C24" s="54">
        <v>2.4305555555555555E-4</v>
      </c>
      <c r="D24" s="54">
        <v>2.7708333333333335E-2</v>
      </c>
      <c r="E24" s="54"/>
      <c r="F24" s="54">
        <v>2.2604166666666665E-2</v>
      </c>
      <c r="G24" s="54">
        <v>1.1956018518518517E-2</v>
      </c>
      <c r="H24" s="54"/>
      <c r="I24" s="54"/>
      <c r="J24" s="54"/>
      <c r="K24" s="68">
        <v>6.2511574074074067E-2</v>
      </c>
    </row>
    <row r="25" spans="2:11" x14ac:dyDescent="0.3">
      <c r="B25" s="29" t="s">
        <v>3</v>
      </c>
      <c r="C25" s="30">
        <v>0.10318287037037033</v>
      </c>
      <c r="D25" s="30">
        <v>0.13618055555555558</v>
      </c>
      <c r="E25" s="30">
        <v>7.3611111111111108E-3</v>
      </c>
      <c r="F25" s="30">
        <v>0.11855324074074074</v>
      </c>
      <c r="G25" s="30">
        <v>0.18945601851851857</v>
      </c>
      <c r="H25" s="30">
        <v>9.9305555555555571E-3</v>
      </c>
      <c r="I25" s="30">
        <v>5.785879629629629E-2</v>
      </c>
      <c r="J25" s="34"/>
      <c r="K25" s="69">
        <v>0.62252314814814824</v>
      </c>
    </row>
    <row r="26" spans="2:11" x14ac:dyDescent="0.3">
      <c r="B26" s="70"/>
      <c r="C26" s="71"/>
      <c r="D26" s="71"/>
      <c r="E26" s="71"/>
      <c r="F26" s="71"/>
      <c r="G26" s="71"/>
      <c r="H26" s="71"/>
      <c r="I26" s="71"/>
      <c r="J26" s="72"/>
      <c r="K26" s="73"/>
    </row>
    <row r="27" spans="2:11" x14ac:dyDescent="0.3">
      <c r="B27" s="1" t="s">
        <v>25</v>
      </c>
      <c r="C27" s="4" t="s">
        <v>4</v>
      </c>
      <c r="D27" s="4" t="s">
        <v>4</v>
      </c>
      <c r="E27" s="4" t="s">
        <v>4</v>
      </c>
      <c r="F27" s="4" t="s">
        <v>4</v>
      </c>
      <c r="G27" s="4" t="s">
        <v>4</v>
      </c>
      <c r="H27" s="4" t="s">
        <v>4</v>
      </c>
      <c r="I27" s="4" t="s">
        <v>4</v>
      </c>
      <c r="J27" s="4"/>
      <c r="K27" s="66" t="s">
        <v>4</v>
      </c>
    </row>
    <row r="28" spans="2:11" x14ac:dyDescent="0.3">
      <c r="B28" s="25" t="s">
        <v>26</v>
      </c>
      <c r="C28" s="54">
        <v>2.3148148148148146E-4</v>
      </c>
      <c r="D28" s="54">
        <v>5.2546296296296291E-3</v>
      </c>
      <c r="E28" s="54">
        <v>3.7152777777777774E-3</v>
      </c>
      <c r="F28" s="54"/>
      <c r="G28" s="54"/>
      <c r="H28" s="54"/>
      <c r="I28" s="54"/>
      <c r="J28" s="54"/>
      <c r="K28" s="68">
        <v>9.2013888888888874E-3</v>
      </c>
    </row>
    <row r="29" spans="2:11" x14ac:dyDescent="0.3">
      <c r="B29" s="25" t="s">
        <v>27</v>
      </c>
      <c r="C29" s="54"/>
      <c r="D29" s="54"/>
      <c r="E29" s="54"/>
      <c r="F29" s="54"/>
      <c r="G29" s="54"/>
      <c r="H29" s="54"/>
      <c r="I29" s="54"/>
      <c r="J29" s="54"/>
      <c r="K29" s="68"/>
    </row>
    <row r="30" spans="2:11" x14ac:dyDescent="0.3">
      <c r="B30" s="25" t="s">
        <v>28</v>
      </c>
      <c r="C30" s="54"/>
      <c r="D30" s="54">
        <v>4.4907407407407405E-3</v>
      </c>
      <c r="E30" s="54"/>
      <c r="F30" s="54"/>
      <c r="G30" s="54"/>
      <c r="H30" s="54"/>
      <c r="I30" s="54"/>
      <c r="J30" s="54"/>
      <c r="K30" s="68">
        <v>4.4907407407407405E-3</v>
      </c>
    </row>
    <row r="31" spans="2:11" x14ac:dyDescent="0.3">
      <c r="B31" s="25" t="s">
        <v>29</v>
      </c>
      <c r="C31" s="54">
        <v>5.9027777777777778E-4</v>
      </c>
      <c r="D31" s="54"/>
      <c r="E31" s="54"/>
      <c r="F31" s="54">
        <v>2.8587962962962963E-3</v>
      </c>
      <c r="G31" s="54">
        <v>2.0833333333333335E-4</v>
      </c>
      <c r="H31" s="54"/>
      <c r="I31" s="54"/>
      <c r="J31" s="54"/>
      <c r="K31" s="68">
        <v>3.6574074074074074E-3</v>
      </c>
    </row>
    <row r="32" spans="2:11" x14ac:dyDescent="0.3">
      <c r="B32" s="25" t="s">
        <v>30</v>
      </c>
      <c r="C32" s="54">
        <v>4.5162037037037042E-2</v>
      </c>
      <c r="D32" s="54">
        <v>4.7604166666666663E-2</v>
      </c>
      <c r="E32" s="54">
        <v>1.4236111111111112E-3</v>
      </c>
      <c r="F32" s="54">
        <v>1.1956018518518519E-2</v>
      </c>
      <c r="G32" s="54">
        <v>2.0787037037037038E-2</v>
      </c>
      <c r="H32" s="54"/>
      <c r="I32" s="54">
        <v>1.3888888888888889E-4</v>
      </c>
      <c r="J32" s="54"/>
      <c r="K32" s="68">
        <v>0.12707175925925926</v>
      </c>
    </row>
    <row r="33" spans="2:11" x14ac:dyDescent="0.3">
      <c r="B33" s="25" t="s">
        <v>31</v>
      </c>
      <c r="C33" s="54">
        <v>1.3738425925925925E-2</v>
      </c>
      <c r="D33" s="54">
        <v>9.6296296296296303E-3</v>
      </c>
      <c r="E33" s="54"/>
      <c r="F33" s="54">
        <v>9.2592592592592588E-5</v>
      </c>
      <c r="G33" s="54"/>
      <c r="H33" s="54"/>
      <c r="I33" s="54"/>
      <c r="J33" s="54"/>
      <c r="K33" s="68">
        <v>2.3460648148148147E-2</v>
      </c>
    </row>
    <row r="34" spans="2:11" x14ac:dyDescent="0.3">
      <c r="B34" s="29" t="s">
        <v>3</v>
      </c>
      <c r="C34" s="30">
        <v>5.9722222222222225E-2</v>
      </c>
      <c r="D34" s="30">
        <v>6.6979166666666659E-2</v>
      </c>
      <c r="E34" s="30">
        <v>5.138888888888889E-3</v>
      </c>
      <c r="F34" s="30">
        <v>1.4907407407407407E-2</v>
      </c>
      <c r="G34" s="30">
        <v>2.0995370370370373E-2</v>
      </c>
      <c r="H34" s="30"/>
      <c r="I34" s="30">
        <v>1.3888888888888889E-4</v>
      </c>
      <c r="J34" s="34"/>
      <c r="K34" s="69">
        <v>0.1678819444444444</v>
      </c>
    </row>
    <row r="35" spans="2:11" x14ac:dyDescent="0.3">
      <c r="B35" s="29"/>
      <c r="C35" s="74"/>
      <c r="D35" s="74"/>
      <c r="E35" s="75"/>
      <c r="F35" s="75"/>
      <c r="G35" s="74"/>
      <c r="H35" s="74"/>
      <c r="I35" s="74"/>
      <c r="J35" s="74"/>
      <c r="K35" s="68"/>
    </row>
    <row r="36" spans="2:11" x14ac:dyDescent="0.3">
      <c r="B36" s="29" t="s">
        <v>6</v>
      </c>
      <c r="C36" s="34">
        <v>0.16290509259259256</v>
      </c>
      <c r="D36" s="34">
        <v>0.20315972222222223</v>
      </c>
      <c r="E36" s="34">
        <v>1.2500000000000001E-2</v>
      </c>
      <c r="F36" s="34">
        <v>0.13346064814814815</v>
      </c>
      <c r="G36" s="34">
        <v>0.21045138888888892</v>
      </c>
      <c r="H36" s="34">
        <v>9.9305555555555571E-3</v>
      </c>
      <c r="I36" s="34">
        <v>5.799768518518518E-2</v>
      </c>
      <c r="J36" s="34"/>
      <c r="K36" s="76">
        <v>0.79040509259259262</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2"/>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6640625" style="92" customWidth="1"/>
    <col min="7" max="7" width="10.6640625" style="2" customWidth="1"/>
    <col min="8" max="8" width="10.6640625" style="92" customWidth="1"/>
    <col min="9" max="11" width="10.6640625" style="2" customWidth="1"/>
    <col min="12" max="16384" width="8.88671875" style="2"/>
  </cols>
  <sheetData>
    <row r="1" spans="2:13" s="120" customFormat="1" x14ac:dyDescent="0.3">
      <c r="C1" s="132"/>
      <c r="D1" s="132"/>
      <c r="E1" s="132"/>
      <c r="F1" s="132"/>
      <c r="H1" s="132"/>
    </row>
    <row r="2" spans="2:13" s="120" customFormat="1" ht="15" thickBot="1" x14ac:dyDescent="0.35">
      <c r="C2" s="132"/>
      <c r="D2" s="132"/>
      <c r="E2" s="132"/>
      <c r="F2" s="132"/>
      <c r="H2" s="132"/>
    </row>
    <row r="3" spans="2:13" s="120" customFormat="1" x14ac:dyDescent="0.3">
      <c r="B3" s="180" t="s">
        <v>81</v>
      </c>
      <c r="C3" s="181"/>
      <c r="D3" s="181"/>
      <c r="E3" s="181"/>
      <c r="F3" s="181"/>
      <c r="G3" s="181"/>
      <c r="H3" s="182"/>
      <c r="I3" s="181"/>
      <c r="J3" s="181"/>
      <c r="K3" s="182"/>
    </row>
    <row r="4" spans="2:13" s="120" customFormat="1" x14ac:dyDescent="0.3">
      <c r="B4" s="183" t="s">
        <v>159</v>
      </c>
      <c r="C4" s="184"/>
      <c r="D4" s="184"/>
      <c r="E4" s="184"/>
      <c r="F4" s="184"/>
      <c r="G4" s="184"/>
      <c r="H4" s="184"/>
      <c r="I4" s="184"/>
      <c r="J4" s="184"/>
      <c r="K4" s="185"/>
    </row>
    <row r="5" spans="2:13" s="120" customFormat="1" x14ac:dyDescent="0.3">
      <c r="B5" s="121"/>
      <c r="C5" s="186" t="s">
        <v>73</v>
      </c>
      <c r="D5" s="184"/>
      <c r="E5" s="187"/>
      <c r="F5" s="186" t="s">
        <v>74</v>
      </c>
      <c r="G5" s="184"/>
      <c r="H5" s="187"/>
      <c r="I5" s="184" t="s">
        <v>75</v>
      </c>
      <c r="J5" s="184"/>
      <c r="K5" s="185"/>
    </row>
    <row r="6" spans="2:13" s="120" customFormat="1" x14ac:dyDescent="0.3">
      <c r="B6" s="1" t="s">
        <v>11</v>
      </c>
      <c r="C6" s="96" t="s">
        <v>4</v>
      </c>
      <c r="D6" s="9" t="s">
        <v>5</v>
      </c>
      <c r="E6" s="104" t="s">
        <v>5</v>
      </c>
      <c r="F6" s="96" t="s">
        <v>4</v>
      </c>
      <c r="G6" s="9" t="s">
        <v>5</v>
      </c>
      <c r="H6" s="104" t="s">
        <v>5</v>
      </c>
      <c r="I6" s="93" t="s">
        <v>4</v>
      </c>
      <c r="J6" s="9" t="s">
        <v>5</v>
      </c>
      <c r="K6" s="94" t="s">
        <v>5</v>
      </c>
    </row>
    <row r="7" spans="2:13" s="120" customFormat="1" x14ac:dyDescent="0.3">
      <c r="B7" s="98" t="s">
        <v>12</v>
      </c>
      <c r="C7" s="122">
        <v>0.11328703703703719</v>
      </c>
      <c r="D7" s="55">
        <v>0.51302479165574755</v>
      </c>
      <c r="E7" s="56">
        <v>0.17955020728620208</v>
      </c>
      <c r="F7" s="122">
        <v>4.9872685185185249E-2</v>
      </c>
      <c r="G7" s="55">
        <v>0.50586992251702312</v>
      </c>
      <c r="H7" s="56">
        <v>0.2632414930661619</v>
      </c>
      <c r="I7" s="122">
        <v>0.16315972222222164</v>
      </c>
      <c r="J7" s="55">
        <v>0.51081639308620419</v>
      </c>
      <c r="K7" s="99">
        <v>0.19887702269937738</v>
      </c>
      <c r="M7" s="133"/>
    </row>
    <row r="8" spans="2:13" s="120" customFormat="1" x14ac:dyDescent="0.3">
      <c r="B8" s="98" t="s">
        <v>101</v>
      </c>
      <c r="C8" s="122">
        <v>1.7013888888888888E-3</v>
      </c>
      <c r="D8" s="55">
        <v>7.7048063315687349E-3</v>
      </c>
      <c r="E8" s="56">
        <v>2.6965550133910571E-3</v>
      </c>
      <c r="F8" s="122"/>
      <c r="G8" s="55"/>
      <c r="H8" s="56"/>
      <c r="I8" s="122">
        <v>1.7013888888888888E-3</v>
      </c>
      <c r="J8" s="55">
        <v>5.3266659419502222E-3</v>
      </c>
      <c r="K8" s="99">
        <v>2.0738399898424186E-3</v>
      </c>
      <c r="M8" s="133"/>
    </row>
    <row r="9" spans="2:13" s="120" customFormat="1" x14ac:dyDescent="0.3">
      <c r="B9" s="98" t="s">
        <v>13</v>
      </c>
      <c r="C9" s="122">
        <v>2.1377314814814814E-2</v>
      </c>
      <c r="D9" s="55">
        <v>9.6808008805492882E-2</v>
      </c>
      <c r="E9" s="56">
        <v>3.3881204828117573E-2</v>
      </c>
      <c r="F9" s="122">
        <v>9.6527777777777758E-3</v>
      </c>
      <c r="G9" s="55">
        <v>9.7910307583939815E-2</v>
      </c>
      <c r="H9" s="56">
        <v>5.0949966399902229E-2</v>
      </c>
      <c r="I9" s="122">
        <v>3.1030092592592588E-2</v>
      </c>
      <c r="J9" s="55">
        <v>9.7148240750806428E-2</v>
      </c>
      <c r="K9" s="99">
        <v>3.7822891243316489E-2</v>
      </c>
      <c r="M9" s="133"/>
    </row>
    <row r="10" spans="2:13" s="120" customFormat="1" x14ac:dyDescent="0.3">
      <c r="B10" s="98" t="s">
        <v>14</v>
      </c>
      <c r="C10" s="122">
        <v>2.0601851851851853E-3</v>
      </c>
      <c r="D10" s="55">
        <v>9.3296294355050009E-3</v>
      </c>
      <c r="E10" s="56">
        <v>3.2652162747184234E-3</v>
      </c>
      <c r="F10" s="122">
        <v>1.1458333333333333E-3</v>
      </c>
      <c r="G10" s="55">
        <v>1.1622446583705089E-2</v>
      </c>
      <c r="H10" s="56">
        <v>6.0480175942329998E-3</v>
      </c>
      <c r="I10" s="122">
        <v>3.2060185185185186E-3</v>
      </c>
      <c r="J10" s="55">
        <v>1.0037322897416406E-2</v>
      </c>
      <c r="K10" s="99">
        <v>3.9078481441248304E-3</v>
      </c>
      <c r="M10" s="133"/>
    </row>
    <row r="11" spans="2:13" s="120" customFormat="1" x14ac:dyDescent="0.3">
      <c r="B11" s="98" t="s">
        <v>15</v>
      </c>
      <c r="C11" s="122">
        <v>2.2731481481481471E-2</v>
      </c>
      <c r="D11" s="55">
        <v>0.10294040568163938</v>
      </c>
      <c r="E11" s="56">
        <v>3.6027442491836967E-2</v>
      </c>
      <c r="F11" s="122">
        <v>7.8472222222222242E-3</v>
      </c>
      <c r="G11" s="55">
        <v>7.9596149330828814E-2</v>
      </c>
      <c r="H11" s="56">
        <v>4.1419756857474496E-2</v>
      </c>
      <c r="I11" s="122">
        <v>3.0578703703703705E-2</v>
      </c>
      <c r="J11" s="55">
        <v>9.5735043664166589E-2</v>
      </c>
      <c r="K11" s="99">
        <v>3.7272688797031772E-2</v>
      </c>
      <c r="M11" s="133"/>
    </row>
    <row r="12" spans="2:13" s="120" customFormat="1" x14ac:dyDescent="0.3">
      <c r="B12" s="98" t="s">
        <v>161</v>
      </c>
      <c r="C12" s="122">
        <v>1.5925925925925927E-2</v>
      </c>
      <c r="D12" s="55">
        <v>7.2121180355364495E-2</v>
      </c>
      <c r="E12" s="56">
        <v>2.5241222438272756E-2</v>
      </c>
      <c r="F12" s="122">
        <v>9.6527777777777758E-3</v>
      </c>
      <c r="G12" s="55">
        <v>9.7910307583939815E-2</v>
      </c>
      <c r="H12" s="56">
        <v>5.0949966399902229E-2</v>
      </c>
      <c r="I12" s="122">
        <v>2.5578703703703687E-2</v>
      </c>
      <c r="J12" s="55">
        <v>8.0081168242925063E-2</v>
      </c>
      <c r="K12" s="99">
        <v>3.1178138622800968E-2</v>
      </c>
      <c r="M12" s="133"/>
    </row>
    <row r="13" spans="2:13" s="120" customFormat="1" x14ac:dyDescent="0.3">
      <c r="B13" s="98" t="s">
        <v>16</v>
      </c>
      <c r="C13" s="122"/>
      <c r="D13" s="55"/>
      <c r="E13" s="56"/>
      <c r="F13" s="122"/>
      <c r="G13" s="55"/>
      <c r="H13" s="56"/>
      <c r="I13" s="122"/>
      <c r="J13" s="55"/>
      <c r="K13" s="99"/>
      <c r="M13" s="133"/>
    </row>
    <row r="14" spans="2:13" s="120" customFormat="1" x14ac:dyDescent="0.3">
      <c r="B14" s="98" t="s">
        <v>148</v>
      </c>
      <c r="C14" s="122"/>
      <c r="D14" s="55"/>
      <c r="E14" s="56"/>
      <c r="F14" s="122"/>
      <c r="G14" s="55"/>
      <c r="H14" s="56"/>
      <c r="I14" s="122"/>
      <c r="J14" s="55"/>
      <c r="K14" s="99"/>
      <c r="M14" s="133"/>
    </row>
    <row r="15" spans="2:13" s="120" customFormat="1" x14ac:dyDescent="0.3">
      <c r="B15" s="98" t="s">
        <v>17</v>
      </c>
      <c r="C15" s="122"/>
      <c r="D15" s="55"/>
      <c r="E15" s="56"/>
      <c r="F15" s="122"/>
      <c r="G15" s="55"/>
      <c r="H15" s="56"/>
      <c r="I15" s="122"/>
      <c r="J15" s="55"/>
      <c r="K15" s="99"/>
      <c r="M15" s="133"/>
    </row>
    <row r="16" spans="2:13" s="120" customFormat="1" x14ac:dyDescent="0.3">
      <c r="B16" s="98" t="s">
        <v>18</v>
      </c>
      <c r="C16" s="122">
        <v>1.3425925925925918E-2</v>
      </c>
      <c r="D16" s="55">
        <v>6.0799832276324677E-2</v>
      </c>
      <c r="E16" s="56">
        <v>2.1278937520636903E-2</v>
      </c>
      <c r="F16" s="122">
        <v>5.0115740740740728E-3</v>
      </c>
      <c r="G16" s="55">
        <v>5.0833528997417193E-2</v>
      </c>
      <c r="H16" s="56">
        <v>2.6452440588918064E-2</v>
      </c>
      <c r="I16" s="122">
        <v>1.8437500000000006E-2</v>
      </c>
      <c r="J16" s="55">
        <v>5.7723665615827945E-2</v>
      </c>
      <c r="K16" s="99">
        <v>2.2473653767476016E-2</v>
      </c>
      <c r="M16" s="133"/>
    </row>
    <row r="17" spans="2:14" s="120" customFormat="1" x14ac:dyDescent="0.3">
      <c r="B17" s="98" t="s">
        <v>19</v>
      </c>
      <c r="C17" s="122"/>
      <c r="D17" s="55"/>
      <c r="E17" s="56"/>
      <c r="F17" s="122"/>
      <c r="G17" s="55"/>
      <c r="H17" s="56"/>
      <c r="I17" s="122"/>
      <c r="J17" s="55"/>
      <c r="K17" s="99"/>
      <c r="M17" s="133"/>
    </row>
    <row r="18" spans="2:14" s="120" customFormat="1" x14ac:dyDescent="0.3">
      <c r="B18" s="98" t="s">
        <v>20</v>
      </c>
      <c r="C18" s="122">
        <v>4.0509259259259264E-4</v>
      </c>
      <c r="D18" s="55">
        <v>1.8344776979925563E-3</v>
      </c>
      <c r="E18" s="56">
        <v>6.4203690795025178E-4</v>
      </c>
      <c r="F18" s="122"/>
      <c r="G18" s="55"/>
      <c r="H18" s="56"/>
      <c r="I18" s="122">
        <v>4.0509259259259264E-4</v>
      </c>
      <c r="J18" s="55">
        <v>1.2682537957024341E-3</v>
      </c>
      <c r="K18" s="99">
        <v>4.9377142615295694E-4</v>
      </c>
      <c r="M18" s="133"/>
    </row>
    <row r="19" spans="2:14" s="120" customFormat="1" x14ac:dyDescent="0.3">
      <c r="B19" s="98" t="s">
        <v>21</v>
      </c>
      <c r="C19" s="122"/>
      <c r="D19" s="55"/>
      <c r="E19" s="56"/>
      <c r="F19" s="122"/>
      <c r="G19" s="55"/>
      <c r="H19" s="56"/>
      <c r="I19" s="122"/>
      <c r="J19" s="55"/>
      <c r="K19" s="99"/>
      <c r="M19" s="133"/>
    </row>
    <row r="20" spans="2:14" s="120" customFormat="1" x14ac:dyDescent="0.3">
      <c r="B20" s="98" t="s">
        <v>102</v>
      </c>
      <c r="C20" s="122">
        <v>5.7870370370370366E-5</v>
      </c>
      <c r="D20" s="55">
        <v>2.6206824257036512E-4</v>
      </c>
      <c r="E20" s="56">
        <v>9.1719558278607392E-5</v>
      </c>
      <c r="F20" s="122"/>
      <c r="G20" s="55"/>
      <c r="H20" s="56"/>
      <c r="I20" s="122">
        <v>5.7870370370370366E-5</v>
      </c>
      <c r="J20" s="55">
        <v>1.8117911367177626E-4</v>
      </c>
      <c r="K20" s="99">
        <v>7.0538775164708119E-5</v>
      </c>
      <c r="M20" s="133"/>
    </row>
    <row r="21" spans="2:14" s="120" customFormat="1" x14ac:dyDescent="0.3">
      <c r="B21" s="98" t="s">
        <v>103</v>
      </c>
      <c r="C21" s="122">
        <v>1.0196759259259258E-2</v>
      </c>
      <c r="D21" s="55">
        <v>4.6176424340898331E-2</v>
      </c>
      <c r="E21" s="56">
        <v>1.6160986168690619E-2</v>
      </c>
      <c r="F21" s="122"/>
      <c r="G21" s="55"/>
      <c r="H21" s="56"/>
      <c r="I21" s="122">
        <v>1.0196759259259258E-2</v>
      </c>
      <c r="J21" s="55">
        <v>3.1923759828966974E-2</v>
      </c>
      <c r="K21" s="99">
        <v>1.2428932184021569E-2</v>
      </c>
      <c r="M21" s="133"/>
    </row>
    <row r="22" spans="2:14" s="120" customFormat="1" x14ac:dyDescent="0.3">
      <c r="B22" s="98" t="s">
        <v>22</v>
      </c>
      <c r="C22" s="122"/>
      <c r="D22" s="55"/>
      <c r="E22" s="56"/>
      <c r="F22" s="122"/>
      <c r="G22" s="55"/>
      <c r="H22" s="56"/>
      <c r="I22" s="122"/>
      <c r="J22" s="55"/>
      <c r="K22" s="99"/>
      <c r="M22" s="133"/>
    </row>
    <row r="23" spans="2:14" s="120" customFormat="1" x14ac:dyDescent="0.3">
      <c r="B23" s="98" t="s">
        <v>23</v>
      </c>
      <c r="C23" s="122">
        <v>2.4305555555555552E-4</v>
      </c>
      <c r="D23" s="55">
        <v>1.1006866187955335E-3</v>
      </c>
      <c r="E23" s="56">
        <v>3.8522214477015101E-4</v>
      </c>
      <c r="F23" s="122"/>
      <c r="G23" s="55"/>
      <c r="H23" s="56"/>
      <c r="I23" s="122">
        <v>2.4305555555555552E-4</v>
      </c>
      <c r="J23" s="55">
        <v>7.6095227742146022E-4</v>
      </c>
      <c r="K23" s="99">
        <v>2.9626285569177405E-4</v>
      </c>
      <c r="M23" s="133"/>
    </row>
    <row r="24" spans="2:14" s="120" customFormat="1" x14ac:dyDescent="0.3">
      <c r="B24" s="98" t="s">
        <v>24</v>
      </c>
      <c r="C24" s="122">
        <v>1.9409722222222221E-2</v>
      </c>
      <c r="D24" s="55">
        <v>8.789768855810047E-2</v>
      </c>
      <c r="E24" s="56">
        <v>3.0762739846644918E-2</v>
      </c>
      <c r="F24" s="122">
        <v>1.5405092592592592E-2</v>
      </c>
      <c r="G24" s="55">
        <v>0.15625733740314618</v>
      </c>
      <c r="H24" s="56">
        <v>8.131223654468811E-2</v>
      </c>
      <c r="I24" s="122">
        <v>3.4814814814814785E-2</v>
      </c>
      <c r="J24" s="55">
        <v>0.10899735478494052</v>
      </c>
      <c r="K24" s="99">
        <v>4.243612713908837E-2</v>
      </c>
      <c r="M24" s="133"/>
    </row>
    <row r="25" spans="2:14" s="120" customFormat="1" x14ac:dyDescent="0.3">
      <c r="B25" s="102" t="s">
        <v>3</v>
      </c>
      <c r="C25" s="59">
        <v>0.2208217592592594</v>
      </c>
      <c r="D25" s="60">
        <v>1.0000000000000002</v>
      </c>
      <c r="E25" s="61">
        <v>0.34998349047951027</v>
      </c>
      <c r="F25" s="59">
        <v>9.8587962962963016E-2</v>
      </c>
      <c r="G25" s="60">
        <v>1</v>
      </c>
      <c r="H25" s="61">
        <v>0.52037387745128005</v>
      </c>
      <c r="I25" s="59">
        <v>0.31940972222222158</v>
      </c>
      <c r="J25" s="60">
        <v>1</v>
      </c>
      <c r="K25" s="134">
        <v>0.3893317156440893</v>
      </c>
    </row>
    <row r="26" spans="2:14" s="120" customFormat="1" x14ac:dyDescent="0.3">
      <c r="B26" s="135"/>
      <c r="C26" s="16"/>
      <c r="D26" s="16"/>
      <c r="E26" s="16"/>
      <c r="F26" s="16"/>
      <c r="G26" s="16"/>
      <c r="H26" s="16"/>
      <c r="I26" s="16"/>
      <c r="J26" s="16"/>
      <c r="K26" s="126"/>
      <c r="L26" s="16"/>
      <c r="M26" s="16"/>
      <c r="N26" s="16"/>
    </row>
    <row r="27" spans="2:14" s="120" customFormat="1" x14ac:dyDescent="0.3">
      <c r="B27" s="1" t="s">
        <v>25</v>
      </c>
      <c r="C27" s="9" t="s">
        <v>4</v>
      </c>
      <c r="D27" s="9" t="s">
        <v>5</v>
      </c>
      <c r="E27" s="9" t="s">
        <v>5</v>
      </c>
      <c r="F27" s="9" t="s">
        <v>4</v>
      </c>
      <c r="G27" s="9" t="s">
        <v>5</v>
      </c>
      <c r="H27" s="9" t="s">
        <v>5</v>
      </c>
      <c r="I27" s="9" t="s">
        <v>4</v>
      </c>
      <c r="J27" s="9" t="s">
        <v>5</v>
      </c>
      <c r="K27" s="136" t="s">
        <v>5</v>
      </c>
    </row>
    <row r="28" spans="2:14" s="120" customFormat="1" x14ac:dyDescent="0.3">
      <c r="B28" s="98" t="s">
        <v>26</v>
      </c>
      <c r="C28" s="122">
        <v>3.726851851851851E-3</v>
      </c>
      <c r="D28" s="55"/>
      <c r="E28" s="56">
        <v>5.9067395531423152E-3</v>
      </c>
      <c r="F28" s="122">
        <v>3.0902777777777786E-3</v>
      </c>
      <c r="G28" s="55"/>
      <c r="H28" s="56">
        <v>1.6311320178385973E-2</v>
      </c>
      <c r="I28" s="122">
        <v>6.8171296296296296E-3</v>
      </c>
      <c r="J28" s="55"/>
      <c r="K28" s="99">
        <v>8.3094677144026161E-3</v>
      </c>
      <c r="M28" s="133"/>
    </row>
    <row r="29" spans="2:14" s="120" customFormat="1" x14ac:dyDescent="0.3">
      <c r="B29" s="98" t="s">
        <v>27</v>
      </c>
      <c r="C29" s="122"/>
      <c r="D29" s="55"/>
      <c r="E29" s="56"/>
      <c r="F29" s="122">
        <v>1.8171296296296299E-3</v>
      </c>
      <c r="G29" s="55"/>
      <c r="H29" s="56">
        <v>9.5913006292381933E-3</v>
      </c>
      <c r="I29" s="122">
        <v>1.8171296296296299E-3</v>
      </c>
      <c r="J29" s="55"/>
      <c r="K29" s="99">
        <v>2.2149175401718355E-3</v>
      </c>
      <c r="M29" s="133"/>
    </row>
    <row r="30" spans="2:14" s="120" customFormat="1" x14ac:dyDescent="0.3">
      <c r="B30" s="98" t="s">
        <v>28</v>
      </c>
      <c r="C30" s="122">
        <v>1.423611111111111E-3</v>
      </c>
      <c r="D30" s="55"/>
      <c r="E30" s="56">
        <v>2.2563011336537418E-3</v>
      </c>
      <c r="F30" s="122">
        <v>3.4953703703703687E-3</v>
      </c>
      <c r="G30" s="55"/>
      <c r="H30" s="56">
        <v>1.8449508216751162E-2</v>
      </c>
      <c r="I30" s="122">
        <v>4.9189814814814773E-3</v>
      </c>
      <c r="J30" s="55"/>
      <c r="K30" s="99">
        <v>5.995795889000185E-3</v>
      </c>
      <c r="M30" s="133"/>
    </row>
    <row r="31" spans="2:14" s="120" customFormat="1" x14ac:dyDescent="0.3">
      <c r="B31" s="98" t="s">
        <v>29</v>
      </c>
      <c r="C31" s="122">
        <v>8.6863425925925788E-2</v>
      </c>
      <c r="D31" s="55"/>
      <c r="E31" s="56">
        <v>0.13767105697618948</v>
      </c>
      <c r="F31" s="122">
        <v>4.0740740740740744E-2</v>
      </c>
      <c r="G31" s="55"/>
      <c r="H31" s="56">
        <v>0.21504062557272891</v>
      </c>
      <c r="I31" s="122">
        <v>0.12760416666666649</v>
      </c>
      <c r="J31" s="55"/>
      <c r="K31" s="99">
        <v>0.15553799923818121</v>
      </c>
      <c r="M31" s="133"/>
    </row>
    <row r="32" spans="2:14" s="120" customFormat="1" x14ac:dyDescent="0.3">
      <c r="B32" s="98" t="s">
        <v>30</v>
      </c>
      <c r="C32" s="122">
        <v>8.5300925925925766E-2</v>
      </c>
      <c r="D32" s="55"/>
      <c r="E32" s="56">
        <v>0.13519462890266704</v>
      </c>
      <c r="F32" s="122">
        <v>3.9224537037037023E-2</v>
      </c>
      <c r="G32" s="55"/>
      <c r="H32" s="56">
        <v>0.20703769320056192</v>
      </c>
      <c r="I32" s="122">
        <v>0.12452546296296295</v>
      </c>
      <c r="J32" s="55"/>
      <c r="K32" s="99">
        <v>0.15178533639941891</v>
      </c>
      <c r="M32" s="133"/>
    </row>
    <row r="33" spans="2:14" s="120" customFormat="1" x14ac:dyDescent="0.3">
      <c r="B33" s="98" t="s">
        <v>31</v>
      </c>
      <c r="C33" s="122">
        <v>0.2328124999999997</v>
      </c>
      <c r="D33" s="55"/>
      <c r="E33" s="56">
        <v>0.36898778295483708</v>
      </c>
      <c r="F33" s="122">
        <v>2.5000000000000001E-3</v>
      </c>
      <c r="G33" s="55"/>
      <c r="H33" s="56">
        <v>1.3195674751053819E-2</v>
      </c>
      <c r="I33" s="122">
        <v>0.23531249999999976</v>
      </c>
      <c r="J33" s="55"/>
      <c r="K33" s="99">
        <v>0.28682476757473585</v>
      </c>
      <c r="M33" s="133"/>
    </row>
    <row r="34" spans="2:14" s="120" customFormat="1" x14ac:dyDescent="0.3">
      <c r="B34" s="102" t="s">
        <v>3</v>
      </c>
      <c r="C34" s="17">
        <v>0.41012731481481424</v>
      </c>
      <c r="D34" s="60"/>
      <c r="E34" s="60">
        <v>0.65001650952048973</v>
      </c>
      <c r="F34" s="17">
        <v>9.0868055555555549E-2</v>
      </c>
      <c r="G34" s="60"/>
      <c r="H34" s="60">
        <v>0.47962612254871995</v>
      </c>
      <c r="I34" s="17">
        <v>0.50099537037037001</v>
      </c>
      <c r="J34" s="60"/>
      <c r="K34" s="103">
        <v>0.61066828435591058</v>
      </c>
      <c r="M34" s="133"/>
    </row>
    <row r="35" spans="2:14" s="120" customFormat="1" x14ac:dyDescent="0.3">
      <c r="B35" s="137"/>
      <c r="C35" s="138"/>
      <c r="D35" s="138"/>
      <c r="E35" s="138"/>
      <c r="F35" s="138"/>
      <c r="G35" s="138"/>
      <c r="H35" s="138"/>
      <c r="I35" s="138"/>
      <c r="J35" s="138"/>
      <c r="K35" s="129"/>
      <c r="L35" s="138"/>
      <c r="M35" s="138"/>
      <c r="N35" s="138"/>
    </row>
    <row r="36" spans="2:14" s="120" customFormat="1" x14ac:dyDescent="0.3">
      <c r="B36" s="102" t="s">
        <v>6</v>
      </c>
      <c r="C36" s="17">
        <v>0.63094907407407363</v>
      </c>
      <c r="D36" s="139"/>
      <c r="E36" s="60">
        <v>1</v>
      </c>
      <c r="F36" s="17">
        <v>0.18945601851851857</v>
      </c>
      <c r="G36" s="139"/>
      <c r="H36" s="60">
        <v>1</v>
      </c>
      <c r="I36" s="17">
        <v>0.82040509259259164</v>
      </c>
      <c r="J36" s="139"/>
      <c r="K36" s="103">
        <v>0.99999999999999989</v>
      </c>
    </row>
    <row r="37" spans="2:14" s="120" customFormat="1" ht="66" customHeight="1" thickBot="1" x14ac:dyDescent="0.35">
      <c r="B37" s="177" t="s">
        <v>76</v>
      </c>
      <c r="C37" s="178"/>
      <c r="D37" s="178"/>
      <c r="E37" s="178"/>
      <c r="F37" s="178"/>
      <c r="G37" s="178"/>
      <c r="H37" s="179"/>
      <c r="I37" s="178"/>
      <c r="J37" s="178"/>
      <c r="K37" s="179"/>
    </row>
    <row r="38" spans="2:14" s="120" customFormat="1" x14ac:dyDescent="0.3">
      <c r="C38" s="132"/>
      <c r="D38" s="132"/>
      <c r="E38" s="132"/>
      <c r="F38" s="132"/>
      <c r="H38" s="132"/>
    </row>
    <row r="39" spans="2:14" s="120" customFormat="1" x14ac:dyDescent="0.3">
      <c r="C39" s="132"/>
      <c r="D39" s="132"/>
      <c r="E39" s="132"/>
      <c r="F39" s="132"/>
      <c r="H39" s="132"/>
    </row>
    <row r="40" spans="2:14" s="120" customFormat="1" x14ac:dyDescent="0.3">
      <c r="C40" s="132"/>
      <c r="D40" s="132"/>
      <c r="E40" s="132"/>
      <c r="F40" s="132"/>
      <c r="H40" s="132"/>
    </row>
    <row r="41" spans="2:14" s="120" customFormat="1" x14ac:dyDescent="0.3">
      <c r="C41" s="132"/>
      <c r="D41" s="132"/>
      <c r="E41" s="132"/>
      <c r="F41" s="132"/>
      <c r="H41" s="132"/>
    </row>
    <row r="42" spans="2:14" s="120" customFormat="1" x14ac:dyDescent="0.3">
      <c r="C42" s="132"/>
      <c r="D42" s="132"/>
      <c r="E42" s="132"/>
      <c r="F42" s="132"/>
      <c r="H42" s="132"/>
    </row>
    <row r="43" spans="2:14" s="120" customFormat="1" x14ac:dyDescent="0.3">
      <c r="C43" s="132"/>
      <c r="D43" s="132"/>
      <c r="E43" s="132"/>
      <c r="F43" s="132"/>
      <c r="H43" s="132"/>
    </row>
    <row r="44" spans="2:14" s="120" customFormat="1" x14ac:dyDescent="0.3">
      <c r="C44" s="132"/>
      <c r="D44" s="132"/>
      <c r="E44" s="132"/>
      <c r="F44" s="132"/>
      <c r="H44" s="132"/>
    </row>
    <row r="45" spans="2:14" s="120" customFormat="1" x14ac:dyDescent="0.3">
      <c r="C45" s="132"/>
      <c r="D45" s="132"/>
      <c r="E45" s="132"/>
      <c r="F45" s="132"/>
      <c r="H45" s="132"/>
    </row>
    <row r="46" spans="2:14" s="120" customFormat="1" x14ac:dyDescent="0.3">
      <c r="C46" s="132"/>
      <c r="D46" s="132"/>
      <c r="E46" s="132"/>
      <c r="F46" s="132"/>
      <c r="H46" s="132"/>
    </row>
    <row r="47" spans="2:14" s="120" customFormat="1" x14ac:dyDescent="0.3">
      <c r="C47" s="132"/>
      <c r="D47" s="132"/>
      <c r="E47" s="132"/>
      <c r="F47" s="132"/>
      <c r="H47" s="132"/>
    </row>
    <row r="48" spans="2:14" s="120" customFormat="1" x14ac:dyDescent="0.3">
      <c r="C48" s="132"/>
      <c r="D48" s="132"/>
      <c r="E48" s="132"/>
      <c r="F48" s="132"/>
      <c r="H48" s="132"/>
    </row>
    <row r="49" spans="3:8" s="120" customFormat="1" x14ac:dyDescent="0.3">
      <c r="C49" s="132"/>
      <c r="D49" s="132"/>
      <c r="E49" s="132"/>
      <c r="F49" s="132"/>
      <c r="H49" s="132"/>
    </row>
    <row r="50" spans="3:8" s="120" customFormat="1" x14ac:dyDescent="0.3">
      <c r="C50" s="132"/>
      <c r="D50" s="132"/>
      <c r="E50" s="132"/>
      <c r="F50" s="132"/>
      <c r="H50" s="132"/>
    </row>
    <row r="51" spans="3:8" s="120" customFormat="1" x14ac:dyDescent="0.3">
      <c r="C51" s="132"/>
      <c r="D51" s="132"/>
      <c r="E51" s="132"/>
      <c r="F51" s="132"/>
      <c r="H51" s="132"/>
    </row>
    <row r="52" spans="3:8" s="120" customFormat="1" x14ac:dyDescent="0.3">
      <c r="C52" s="132"/>
      <c r="D52" s="132"/>
      <c r="E52" s="132"/>
      <c r="F52" s="132"/>
      <c r="H52" s="132"/>
    </row>
    <row r="53" spans="3:8" s="120" customFormat="1" x14ac:dyDescent="0.3">
      <c r="C53" s="132"/>
      <c r="D53" s="132"/>
      <c r="E53" s="132"/>
      <c r="F53" s="132"/>
      <c r="H53" s="132"/>
    </row>
    <row r="54" spans="3:8" s="120" customFormat="1" x14ac:dyDescent="0.3">
      <c r="C54" s="132"/>
      <c r="D54" s="132"/>
      <c r="E54" s="132"/>
      <c r="F54" s="132"/>
      <c r="H54" s="132"/>
    </row>
    <row r="55" spans="3:8" s="120" customFormat="1" x14ac:dyDescent="0.3">
      <c r="C55" s="132"/>
      <c r="D55" s="132"/>
      <c r="E55" s="132"/>
      <c r="F55" s="132"/>
      <c r="H55" s="132"/>
    </row>
    <row r="56" spans="3:8" s="120" customFormat="1" x14ac:dyDescent="0.3">
      <c r="C56" s="132"/>
      <c r="D56" s="132"/>
      <c r="E56" s="132"/>
      <c r="F56" s="132"/>
      <c r="H56" s="132"/>
    </row>
    <row r="57" spans="3:8" s="120" customFormat="1" x14ac:dyDescent="0.3">
      <c r="C57" s="132"/>
      <c r="D57" s="132"/>
      <c r="E57" s="132"/>
      <c r="F57" s="132"/>
      <c r="H57" s="132"/>
    </row>
    <row r="58" spans="3:8" s="120" customFormat="1" x14ac:dyDescent="0.3">
      <c r="C58" s="132"/>
      <c r="D58" s="132"/>
      <c r="E58" s="132"/>
      <c r="F58" s="132"/>
      <c r="H58" s="132"/>
    </row>
    <row r="59" spans="3:8" s="120" customFormat="1" x14ac:dyDescent="0.3">
      <c r="C59" s="132"/>
      <c r="D59" s="132"/>
      <c r="E59" s="132"/>
      <c r="F59" s="132"/>
      <c r="H59" s="132"/>
    </row>
    <row r="60" spans="3:8" s="120" customFormat="1" x14ac:dyDescent="0.3">
      <c r="C60" s="132"/>
      <c r="D60" s="132"/>
      <c r="E60" s="132"/>
      <c r="F60" s="132"/>
      <c r="H60" s="132"/>
    </row>
    <row r="61" spans="3:8" s="120" customFormat="1" x14ac:dyDescent="0.3">
      <c r="C61" s="132"/>
      <c r="D61" s="132"/>
      <c r="E61" s="132"/>
      <c r="F61" s="132"/>
      <c r="H61" s="132"/>
    </row>
    <row r="62" spans="3:8" s="120" customFormat="1" x14ac:dyDescent="0.3">
      <c r="C62" s="132"/>
      <c r="D62" s="132"/>
      <c r="E62" s="132"/>
      <c r="F62" s="132"/>
      <c r="H62" s="132"/>
    </row>
    <row r="63" spans="3:8" s="120" customFormat="1" x14ac:dyDescent="0.3">
      <c r="C63" s="132"/>
      <c r="D63" s="132"/>
      <c r="E63" s="132"/>
      <c r="F63" s="132"/>
      <c r="H63" s="132"/>
    </row>
    <row r="64" spans="3:8" s="120" customFormat="1" x14ac:dyDescent="0.3">
      <c r="C64" s="132"/>
      <c r="D64" s="132"/>
      <c r="E64" s="132"/>
      <c r="F64" s="132"/>
      <c r="H64" s="132"/>
    </row>
    <row r="65" spans="3:8" s="120" customFormat="1" x14ac:dyDescent="0.3">
      <c r="C65" s="132"/>
      <c r="D65" s="132"/>
      <c r="E65" s="132"/>
      <c r="F65" s="132"/>
      <c r="H65" s="132"/>
    </row>
    <row r="66" spans="3:8" s="120" customFormat="1" x14ac:dyDescent="0.3">
      <c r="C66" s="132"/>
      <c r="D66" s="132"/>
      <c r="E66" s="132"/>
      <c r="F66" s="132"/>
      <c r="H66" s="132"/>
    </row>
    <row r="67" spans="3:8" s="120" customFormat="1" x14ac:dyDescent="0.3">
      <c r="C67" s="132"/>
      <c r="D67" s="132"/>
      <c r="E67" s="132"/>
      <c r="F67" s="132"/>
      <c r="H67" s="132"/>
    </row>
    <row r="68" spans="3:8" s="120" customFormat="1" x14ac:dyDescent="0.3">
      <c r="C68" s="132"/>
      <c r="D68" s="132"/>
      <c r="E68" s="132"/>
      <c r="F68" s="132"/>
      <c r="H68" s="132"/>
    </row>
    <row r="69" spans="3:8" s="120" customFormat="1" x14ac:dyDescent="0.3">
      <c r="C69" s="132"/>
      <c r="D69" s="132"/>
      <c r="E69" s="132"/>
      <c r="F69" s="132"/>
      <c r="H69" s="132"/>
    </row>
    <row r="70" spans="3:8" s="120" customFormat="1" x14ac:dyDescent="0.3">
      <c r="C70" s="132"/>
      <c r="D70" s="132"/>
      <c r="E70" s="132"/>
      <c r="F70" s="132"/>
      <c r="H70" s="132"/>
    </row>
    <row r="71" spans="3:8" s="120" customFormat="1" x14ac:dyDescent="0.3">
      <c r="C71" s="132"/>
      <c r="D71" s="132"/>
      <c r="E71" s="132"/>
      <c r="F71" s="132"/>
      <c r="H71" s="132"/>
    </row>
    <row r="72" spans="3:8" s="120" customFormat="1" x14ac:dyDescent="0.3">
      <c r="C72" s="132"/>
      <c r="D72" s="132"/>
      <c r="E72" s="132"/>
      <c r="F72" s="132"/>
      <c r="H72" s="13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114</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54"/>
      <c r="D7" s="54"/>
      <c r="E7" s="54">
        <v>3.5787037037037041E-2</v>
      </c>
      <c r="F7" s="54"/>
      <c r="G7" s="54"/>
      <c r="H7" s="54"/>
      <c r="I7" s="54"/>
      <c r="J7" s="54"/>
      <c r="K7" s="68">
        <v>3.5787037037037041E-2</v>
      </c>
    </row>
    <row r="8" spans="2:11" x14ac:dyDescent="0.3">
      <c r="B8" s="25" t="s">
        <v>101</v>
      </c>
      <c r="C8" s="54"/>
      <c r="D8" s="54"/>
      <c r="E8" s="54"/>
      <c r="F8" s="54"/>
      <c r="G8" s="54"/>
      <c r="H8" s="54"/>
      <c r="I8" s="54"/>
      <c r="J8" s="54"/>
      <c r="K8" s="68"/>
    </row>
    <row r="9" spans="2:11" x14ac:dyDescent="0.3">
      <c r="B9" s="25" t="s">
        <v>13</v>
      </c>
      <c r="C9" s="54"/>
      <c r="D9" s="54"/>
      <c r="E9" s="54">
        <v>2.3310185185185187E-2</v>
      </c>
      <c r="F9" s="54"/>
      <c r="G9" s="54"/>
      <c r="H9" s="54"/>
      <c r="I9" s="54"/>
      <c r="J9" s="54"/>
      <c r="K9" s="68">
        <v>2.3310185185185187E-2</v>
      </c>
    </row>
    <row r="10" spans="2:11" x14ac:dyDescent="0.3">
      <c r="B10" s="25" t="s">
        <v>14</v>
      </c>
      <c r="C10" s="54"/>
      <c r="D10" s="54"/>
      <c r="E10" s="54">
        <v>9.571759259259259E-3</v>
      </c>
      <c r="F10" s="54"/>
      <c r="G10" s="54"/>
      <c r="H10" s="54"/>
      <c r="I10" s="54"/>
      <c r="J10" s="54"/>
      <c r="K10" s="68">
        <v>9.571759259259259E-3</v>
      </c>
    </row>
    <row r="11" spans="2:11" x14ac:dyDescent="0.3">
      <c r="B11" s="25" t="s">
        <v>15</v>
      </c>
      <c r="C11" s="54"/>
      <c r="D11" s="54"/>
      <c r="E11" s="54">
        <v>3.9004629629629623E-3</v>
      </c>
      <c r="F11" s="54"/>
      <c r="G11" s="54"/>
      <c r="H11" s="54"/>
      <c r="I11" s="54"/>
      <c r="J11" s="54"/>
      <c r="K11" s="68">
        <v>3.9004629629629623E-3</v>
      </c>
    </row>
    <row r="12" spans="2:11" x14ac:dyDescent="0.3">
      <c r="B12" s="25" t="s">
        <v>161</v>
      </c>
      <c r="C12" s="54"/>
      <c r="D12" s="54"/>
      <c r="E12" s="54">
        <v>1.9594907407407408E-2</v>
      </c>
      <c r="F12" s="54"/>
      <c r="G12" s="54"/>
      <c r="H12" s="54"/>
      <c r="I12" s="54"/>
      <c r="J12" s="54"/>
      <c r="K12" s="68">
        <v>1.9594907407407408E-2</v>
      </c>
    </row>
    <row r="13" spans="2:11" x14ac:dyDescent="0.3">
      <c r="B13" s="25" t="s">
        <v>16</v>
      </c>
      <c r="C13" s="54"/>
      <c r="D13" s="54"/>
      <c r="E13" s="54"/>
      <c r="F13" s="54"/>
      <c r="G13" s="54"/>
      <c r="H13" s="54"/>
      <c r="I13" s="54"/>
      <c r="J13" s="54"/>
      <c r="K13" s="68"/>
    </row>
    <row r="14" spans="2:11" x14ac:dyDescent="0.3">
      <c r="B14" s="98" t="s">
        <v>148</v>
      </c>
      <c r="C14" s="54"/>
      <c r="D14" s="54"/>
      <c r="E14" s="54"/>
      <c r="F14" s="54"/>
      <c r="G14" s="54"/>
      <c r="H14" s="54"/>
      <c r="I14" s="54"/>
      <c r="J14" s="54"/>
      <c r="K14" s="68"/>
    </row>
    <row r="15" spans="2:11" x14ac:dyDescent="0.3">
      <c r="B15" s="25" t="s">
        <v>17</v>
      </c>
      <c r="C15" s="54"/>
      <c r="D15" s="54"/>
      <c r="E15" s="54"/>
      <c r="F15" s="54"/>
      <c r="G15" s="54"/>
      <c r="H15" s="54"/>
      <c r="I15" s="54"/>
      <c r="J15" s="54"/>
      <c r="K15" s="68"/>
    </row>
    <row r="16" spans="2:11" x14ac:dyDescent="0.3">
      <c r="B16" s="25" t="s">
        <v>18</v>
      </c>
      <c r="C16" s="54"/>
      <c r="D16" s="54"/>
      <c r="E16" s="54">
        <v>1.1087962962962964E-2</v>
      </c>
      <c r="F16" s="54"/>
      <c r="G16" s="54"/>
      <c r="H16" s="54"/>
      <c r="I16" s="54"/>
      <c r="J16" s="54"/>
      <c r="K16" s="68">
        <v>1.1087962962962964E-2</v>
      </c>
    </row>
    <row r="17" spans="2:11" x14ac:dyDescent="0.3">
      <c r="B17" s="25" t="s">
        <v>19</v>
      </c>
      <c r="C17" s="54"/>
      <c r="D17" s="54"/>
      <c r="E17" s="54"/>
      <c r="F17" s="54"/>
      <c r="G17" s="54"/>
      <c r="H17" s="54"/>
      <c r="I17" s="54"/>
      <c r="J17" s="54"/>
      <c r="K17" s="68"/>
    </row>
    <row r="18" spans="2:11" x14ac:dyDescent="0.3">
      <c r="B18" s="25" t="s">
        <v>20</v>
      </c>
      <c r="C18" s="54"/>
      <c r="D18" s="54"/>
      <c r="E18" s="54">
        <v>8.3101851851851843E-3</v>
      </c>
      <c r="F18" s="54"/>
      <c r="G18" s="54"/>
      <c r="H18" s="54"/>
      <c r="I18" s="54"/>
      <c r="J18" s="54"/>
      <c r="K18" s="68">
        <v>8.3101851851851843E-3</v>
      </c>
    </row>
    <row r="19" spans="2:11" x14ac:dyDescent="0.3">
      <c r="B19" s="25" t="s">
        <v>21</v>
      </c>
      <c r="C19" s="54"/>
      <c r="D19" s="54"/>
      <c r="E19" s="54"/>
      <c r="F19" s="54"/>
      <c r="G19" s="54"/>
      <c r="H19" s="54"/>
      <c r="I19" s="54"/>
      <c r="J19" s="54"/>
      <c r="K19" s="68"/>
    </row>
    <row r="20" spans="2:11" x14ac:dyDescent="0.3">
      <c r="B20" s="57" t="s">
        <v>102</v>
      </c>
      <c r="C20" s="54"/>
      <c r="D20" s="54"/>
      <c r="E20" s="54"/>
      <c r="F20" s="54"/>
      <c r="G20" s="54"/>
      <c r="H20" s="54"/>
      <c r="I20" s="54"/>
      <c r="J20" s="54"/>
      <c r="K20" s="68"/>
    </row>
    <row r="21" spans="2:11" x14ac:dyDescent="0.3">
      <c r="B21" s="58" t="s">
        <v>103</v>
      </c>
      <c r="C21" s="54"/>
      <c r="D21" s="54"/>
      <c r="E21" s="54">
        <v>2.3842592592592596E-3</v>
      </c>
      <c r="F21" s="54"/>
      <c r="G21" s="54"/>
      <c r="H21" s="54"/>
      <c r="I21" s="54"/>
      <c r="J21" s="54"/>
      <c r="K21" s="68">
        <v>2.3842592592592596E-3</v>
      </c>
    </row>
    <row r="22" spans="2:11" x14ac:dyDescent="0.3">
      <c r="B22" s="25" t="s">
        <v>22</v>
      </c>
      <c r="C22" s="54"/>
      <c r="D22" s="54"/>
      <c r="E22" s="54"/>
      <c r="F22" s="54"/>
      <c r="G22" s="54"/>
      <c r="H22" s="54"/>
      <c r="I22" s="54"/>
      <c r="J22" s="54"/>
      <c r="K22" s="68"/>
    </row>
    <row r="23" spans="2:11" x14ac:dyDescent="0.3">
      <c r="B23" s="25" t="s">
        <v>23</v>
      </c>
      <c r="C23" s="54"/>
      <c r="D23" s="54"/>
      <c r="E23" s="54"/>
      <c r="F23" s="54"/>
      <c r="G23" s="54"/>
      <c r="H23" s="54"/>
      <c r="I23" s="54"/>
      <c r="J23" s="54"/>
      <c r="K23" s="68"/>
    </row>
    <row r="24" spans="2:11" x14ac:dyDescent="0.3">
      <c r="B24" s="25" t="s">
        <v>24</v>
      </c>
      <c r="C24" s="54"/>
      <c r="D24" s="54"/>
      <c r="E24" s="54">
        <v>4.5567129629629638E-2</v>
      </c>
      <c r="F24" s="54"/>
      <c r="G24" s="54"/>
      <c r="H24" s="54"/>
      <c r="I24" s="54"/>
      <c r="J24" s="54"/>
      <c r="K24" s="68">
        <v>4.5567129629629638E-2</v>
      </c>
    </row>
    <row r="25" spans="2:11" x14ac:dyDescent="0.3">
      <c r="B25" s="29" t="s">
        <v>3</v>
      </c>
      <c r="C25" s="30"/>
      <c r="D25" s="30"/>
      <c r="E25" s="30">
        <v>0.1595138888888889</v>
      </c>
      <c r="F25" s="30"/>
      <c r="G25" s="30"/>
      <c r="H25" s="30"/>
      <c r="I25" s="30"/>
      <c r="J25" s="34"/>
      <c r="K25" s="69">
        <v>0.1595138888888889</v>
      </c>
    </row>
    <row r="26" spans="2:11" x14ac:dyDescent="0.3">
      <c r="B26" s="70"/>
      <c r="C26" s="71"/>
      <c r="D26" s="71"/>
      <c r="E26" s="71"/>
      <c r="F26" s="71"/>
      <c r="G26" s="71"/>
      <c r="H26" s="71"/>
      <c r="I26" s="71"/>
      <c r="J26" s="72"/>
      <c r="K26" s="73"/>
    </row>
    <row r="27" spans="2:11" x14ac:dyDescent="0.3">
      <c r="B27" s="1" t="s">
        <v>25</v>
      </c>
      <c r="C27" s="4"/>
      <c r="D27" s="4"/>
      <c r="E27" s="4" t="s">
        <v>4</v>
      </c>
      <c r="F27" s="4"/>
      <c r="G27" s="4"/>
      <c r="H27" s="4"/>
      <c r="I27" s="4"/>
      <c r="J27" s="4"/>
      <c r="K27" s="66" t="s">
        <v>4</v>
      </c>
    </row>
    <row r="28" spans="2:11" x14ac:dyDescent="0.3">
      <c r="B28" s="25" t="s">
        <v>26</v>
      </c>
      <c r="C28" s="54"/>
      <c r="D28" s="54"/>
      <c r="E28" s="54">
        <v>6.9444444444444444E-5</v>
      </c>
      <c r="F28" s="54"/>
      <c r="G28" s="54"/>
      <c r="H28" s="54"/>
      <c r="I28" s="54"/>
      <c r="J28" s="54"/>
      <c r="K28" s="68">
        <v>6.9444444444444444E-5</v>
      </c>
    </row>
    <row r="29" spans="2:11" x14ac:dyDescent="0.3">
      <c r="B29" s="25" t="s">
        <v>27</v>
      </c>
      <c r="C29" s="54"/>
      <c r="D29" s="54"/>
      <c r="E29" s="54"/>
      <c r="F29" s="54"/>
      <c r="G29" s="54"/>
      <c r="H29" s="54"/>
      <c r="I29" s="54"/>
      <c r="J29" s="54"/>
      <c r="K29" s="68"/>
    </row>
    <row r="30" spans="2:11" x14ac:dyDescent="0.3">
      <c r="B30" s="25" t="s">
        <v>28</v>
      </c>
      <c r="C30" s="54"/>
      <c r="D30" s="54"/>
      <c r="E30" s="54"/>
      <c r="F30" s="54"/>
      <c r="G30" s="54"/>
      <c r="H30" s="54"/>
      <c r="I30" s="54"/>
      <c r="J30" s="54"/>
      <c r="K30" s="68"/>
    </row>
    <row r="31" spans="2:11" x14ac:dyDescent="0.3">
      <c r="B31" s="25" t="s">
        <v>29</v>
      </c>
      <c r="C31" s="54"/>
      <c r="D31" s="54"/>
      <c r="E31" s="54">
        <v>1.7361111111111112E-4</v>
      </c>
      <c r="F31" s="54"/>
      <c r="G31" s="54"/>
      <c r="H31" s="54"/>
      <c r="I31" s="54"/>
      <c r="J31" s="54"/>
      <c r="K31" s="68">
        <v>1.7361111111111112E-4</v>
      </c>
    </row>
    <row r="32" spans="2:11" x14ac:dyDescent="0.3">
      <c r="B32" s="25" t="s">
        <v>30</v>
      </c>
      <c r="C32" s="54"/>
      <c r="D32" s="54"/>
      <c r="E32" s="54">
        <v>6.3657407407407404E-3</v>
      </c>
      <c r="F32" s="54"/>
      <c r="G32" s="54"/>
      <c r="H32" s="54"/>
      <c r="I32" s="54"/>
      <c r="J32" s="54"/>
      <c r="K32" s="68">
        <v>6.3657407407407404E-3</v>
      </c>
    </row>
    <row r="33" spans="2:11" x14ac:dyDescent="0.3">
      <c r="B33" s="25" t="s">
        <v>31</v>
      </c>
      <c r="C33" s="54"/>
      <c r="D33" s="54"/>
      <c r="E33" s="54"/>
      <c r="F33" s="54"/>
      <c r="G33" s="54"/>
      <c r="H33" s="54"/>
      <c r="I33" s="54"/>
      <c r="J33" s="54"/>
      <c r="K33" s="68"/>
    </row>
    <row r="34" spans="2:11" x14ac:dyDescent="0.3">
      <c r="B34" s="29" t="s">
        <v>3</v>
      </c>
      <c r="C34" s="30"/>
      <c r="D34" s="30"/>
      <c r="E34" s="30">
        <v>6.6087962962962958E-3</v>
      </c>
      <c r="F34" s="30"/>
      <c r="G34" s="30"/>
      <c r="H34" s="30"/>
      <c r="I34" s="30"/>
      <c r="J34" s="34"/>
      <c r="K34" s="69">
        <v>6.6087962962962958E-3</v>
      </c>
    </row>
    <row r="35" spans="2:11" x14ac:dyDescent="0.3">
      <c r="B35" s="29"/>
      <c r="C35" s="74"/>
      <c r="D35" s="74"/>
      <c r="E35" s="75"/>
      <c r="F35" s="75"/>
      <c r="G35" s="74"/>
      <c r="H35" s="74"/>
      <c r="I35" s="74"/>
      <c r="J35" s="74"/>
      <c r="K35" s="68"/>
    </row>
    <row r="36" spans="2:11" x14ac:dyDescent="0.3">
      <c r="B36" s="29" t="s">
        <v>6</v>
      </c>
      <c r="C36" s="34"/>
      <c r="D36" s="34"/>
      <c r="E36" s="34">
        <v>0.16612268518518519</v>
      </c>
      <c r="F36" s="34"/>
      <c r="G36" s="34"/>
      <c r="H36" s="34"/>
      <c r="I36" s="34"/>
      <c r="J36" s="34"/>
      <c r="K36" s="76">
        <v>0.16612268518518519</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115</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54"/>
      <c r="D7" s="54">
        <v>1.7743055555555557E-2</v>
      </c>
      <c r="E7" s="54"/>
      <c r="F7" s="54">
        <v>3.0092592592592595E-4</v>
      </c>
      <c r="G7" s="54"/>
      <c r="H7" s="54"/>
      <c r="I7" s="54"/>
      <c r="J7" s="54"/>
      <c r="K7" s="68">
        <v>1.8043981481481484E-2</v>
      </c>
    </row>
    <row r="8" spans="2:11" x14ac:dyDescent="0.3">
      <c r="B8" s="25" t="s">
        <v>101</v>
      </c>
      <c r="C8" s="54"/>
      <c r="D8" s="54"/>
      <c r="E8" s="54"/>
      <c r="F8" s="54"/>
      <c r="G8" s="54"/>
      <c r="H8" s="54"/>
      <c r="I8" s="54"/>
      <c r="J8" s="54"/>
      <c r="K8" s="68"/>
    </row>
    <row r="9" spans="2:11" x14ac:dyDescent="0.3">
      <c r="B9" s="25" t="s">
        <v>13</v>
      </c>
      <c r="C9" s="54"/>
      <c r="D9" s="54"/>
      <c r="E9" s="54"/>
      <c r="F9" s="54"/>
      <c r="G9" s="54"/>
      <c r="H9" s="54"/>
      <c r="I9" s="54"/>
      <c r="J9" s="54"/>
      <c r="K9" s="68"/>
    </row>
    <row r="10" spans="2:11" x14ac:dyDescent="0.3">
      <c r="B10" s="25" t="s">
        <v>14</v>
      </c>
      <c r="C10" s="54"/>
      <c r="D10" s="54"/>
      <c r="E10" s="54"/>
      <c r="F10" s="54"/>
      <c r="G10" s="54"/>
      <c r="H10" s="54"/>
      <c r="I10" s="54"/>
      <c r="J10" s="54"/>
      <c r="K10" s="68"/>
    </row>
    <row r="11" spans="2:11" x14ac:dyDescent="0.3">
      <c r="B11" s="25" t="s">
        <v>15</v>
      </c>
      <c r="C11" s="54"/>
      <c r="D11" s="54"/>
      <c r="E11" s="54"/>
      <c r="F11" s="54"/>
      <c r="G11" s="54"/>
      <c r="H11" s="54"/>
      <c r="I11" s="54"/>
      <c r="J11" s="54"/>
      <c r="K11" s="68"/>
    </row>
    <row r="12" spans="2:11" x14ac:dyDescent="0.3">
      <c r="B12" s="25" t="s">
        <v>161</v>
      </c>
      <c r="C12" s="54"/>
      <c r="D12" s="54"/>
      <c r="E12" s="54"/>
      <c r="F12" s="54"/>
      <c r="G12" s="54"/>
      <c r="H12" s="54"/>
      <c r="I12" s="54"/>
      <c r="J12" s="54"/>
      <c r="K12" s="68"/>
    </row>
    <row r="13" spans="2:11" x14ac:dyDescent="0.3">
      <c r="B13" s="25" t="s">
        <v>16</v>
      </c>
      <c r="C13" s="54"/>
      <c r="D13" s="54">
        <v>5.7754629629629623E-3</v>
      </c>
      <c r="E13" s="54"/>
      <c r="F13" s="54"/>
      <c r="G13" s="54"/>
      <c r="H13" s="54"/>
      <c r="I13" s="54"/>
      <c r="J13" s="54"/>
      <c r="K13" s="68">
        <v>5.7754629629629623E-3</v>
      </c>
    </row>
    <row r="14" spans="2:11" x14ac:dyDescent="0.3">
      <c r="B14" s="98" t="s">
        <v>148</v>
      </c>
      <c r="C14" s="54"/>
      <c r="D14" s="54"/>
      <c r="E14" s="54"/>
      <c r="F14" s="54"/>
      <c r="G14" s="54"/>
      <c r="H14" s="54"/>
      <c r="I14" s="54"/>
      <c r="J14" s="54"/>
      <c r="K14" s="68"/>
    </row>
    <row r="15" spans="2:11" x14ac:dyDescent="0.3">
      <c r="B15" s="25" t="s">
        <v>17</v>
      </c>
      <c r="C15" s="54"/>
      <c r="D15" s="54"/>
      <c r="E15" s="54"/>
      <c r="F15" s="54"/>
      <c r="G15" s="54"/>
      <c r="H15" s="54"/>
      <c r="I15" s="54"/>
      <c r="J15" s="54"/>
      <c r="K15" s="68"/>
    </row>
    <row r="16" spans="2:11" x14ac:dyDescent="0.3">
      <c r="B16" s="25" t="s">
        <v>18</v>
      </c>
      <c r="C16" s="54"/>
      <c r="D16" s="54"/>
      <c r="E16" s="54"/>
      <c r="F16" s="54"/>
      <c r="G16" s="54"/>
      <c r="H16" s="54"/>
      <c r="I16" s="54"/>
      <c r="J16" s="54"/>
      <c r="K16" s="68"/>
    </row>
    <row r="17" spans="2:11" x14ac:dyDescent="0.3">
      <c r="B17" s="25" t="s">
        <v>19</v>
      </c>
      <c r="C17" s="54"/>
      <c r="D17" s="54"/>
      <c r="E17" s="54"/>
      <c r="F17" s="54"/>
      <c r="G17" s="54"/>
      <c r="H17" s="54"/>
      <c r="I17" s="54"/>
      <c r="J17" s="54"/>
      <c r="K17" s="68"/>
    </row>
    <row r="18" spans="2:11" x14ac:dyDescent="0.3">
      <c r="B18" s="25" t="s">
        <v>20</v>
      </c>
      <c r="C18" s="54"/>
      <c r="D18" s="54"/>
      <c r="E18" s="54"/>
      <c r="F18" s="54"/>
      <c r="G18" s="54"/>
      <c r="H18" s="54"/>
      <c r="I18" s="54"/>
      <c r="J18" s="54"/>
      <c r="K18" s="68"/>
    </row>
    <row r="19" spans="2:11" x14ac:dyDescent="0.3">
      <c r="B19" s="25" t="s">
        <v>21</v>
      </c>
      <c r="C19" s="54"/>
      <c r="D19" s="54"/>
      <c r="E19" s="54"/>
      <c r="F19" s="54"/>
      <c r="G19" s="54"/>
      <c r="H19" s="54"/>
      <c r="I19" s="54"/>
      <c r="J19" s="54"/>
      <c r="K19" s="68"/>
    </row>
    <row r="20" spans="2:11" x14ac:dyDescent="0.3">
      <c r="B20" s="57" t="s">
        <v>102</v>
      </c>
      <c r="C20" s="54"/>
      <c r="D20" s="54"/>
      <c r="E20" s="54"/>
      <c r="F20" s="54"/>
      <c r="G20" s="54"/>
      <c r="H20" s="54"/>
      <c r="I20" s="54"/>
      <c r="J20" s="54"/>
      <c r="K20" s="68"/>
    </row>
    <row r="21" spans="2:11" x14ac:dyDescent="0.3">
      <c r="B21" s="58" t="s">
        <v>103</v>
      </c>
      <c r="C21" s="54"/>
      <c r="D21" s="54"/>
      <c r="E21" s="54"/>
      <c r="F21" s="54"/>
      <c r="G21" s="54"/>
      <c r="H21" s="54"/>
      <c r="I21" s="54"/>
      <c r="J21" s="54"/>
      <c r="K21" s="68"/>
    </row>
    <row r="22" spans="2:11" x14ac:dyDescent="0.3">
      <c r="B22" s="25" t="s">
        <v>22</v>
      </c>
      <c r="C22" s="54"/>
      <c r="D22" s="54"/>
      <c r="E22" s="54"/>
      <c r="F22" s="54"/>
      <c r="G22" s="54"/>
      <c r="H22" s="54"/>
      <c r="I22" s="54"/>
      <c r="J22" s="54"/>
      <c r="K22" s="68"/>
    </row>
    <row r="23" spans="2:11" x14ac:dyDescent="0.3">
      <c r="B23" s="25" t="s">
        <v>23</v>
      </c>
      <c r="C23" s="54"/>
      <c r="D23" s="54"/>
      <c r="E23" s="54"/>
      <c r="F23" s="54"/>
      <c r="G23" s="54"/>
      <c r="H23" s="54"/>
      <c r="I23" s="54"/>
      <c r="J23" s="54"/>
      <c r="K23" s="68"/>
    </row>
    <row r="24" spans="2:11" x14ac:dyDescent="0.3">
      <c r="B24" s="25" t="s">
        <v>24</v>
      </c>
      <c r="C24" s="54"/>
      <c r="D24" s="54">
        <v>5.0462962962962961E-3</v>
      </c>
      <c r="E24" s="54"/>
      <c r="F24" s="54"/>
      <c r="G24" s="54"/>
      <c r="H24" s="54"/>
      <c r="I24" s="54"/>
      <c r="J24" s="54"/>
      <c r="K24" s="68">
        <v>5.0462962962962961E-3</v>
      </c>
    </row>
    <row r="25" spans="2:11" x14ac:dyDescent="0.3">
      <c r="B25" s="29" t="s">
        <v>3</v>
      </c>
      <c r="C25" s="30"/>
      <c r="D25" s="30">
        <v>2.8564814814814814E-2</v>
      </c>
      <c r="E25" s="30"/>
      <c r="F25" s="30">
        <v>3.0092592592592595E-4</v>
      </c>
      <c r="G25" s="30"/>
      <c r="H25" s="30"/>
      <c r="I25" s="30"/>
      <c r="J25" s="34"/>
      <c r="K25" s="69">
        <v>2.886574074074074E-2</v>
      </c>
    </row>
    <row r="26" spans="2:11" x14ac:dyDescent="0.3">
      <c r="B26" s="70"/>
      <c r="C26" s="71"/>
      <c r="D26" s="71"/>
      <c r="E26" s="71"/>
      <c r="F26" s="71"/>
      <c r="G26" s="71"/>
      <c r="H26" s="71"/>
      <c r="I26" s="71"/>
      <c r="J26" s="72"/>
      <c r="K26" s="7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54"/>
      <c r="D28" s="54"/>
      <c r="E28" s="54"/>
      <c r="F28" s="54"/>
      <c r="G28" s="54"/>
      <c r="H28" s="54"/>
      <c r="I28" s="54"/>
      <c r="J28" s="54"/>
      <c r="K28" s="68"/>
    </row>
    <row r="29" spans="2:11" x14ac:dyDescent="0.3">
      <c r="B29" s="25" t="s">
        <v>27</v>
      </c>
      <c r="C29" s="54"/>
      <c r="D29" s="54"/>
      <c r="E29" s="54"/>
      <c r="F29" s="54"/>
      <c r="G29" s="54"/>
      <c r="H29" s="54"/>
      <c r="I29" s="54"/>
      <c r="J29" s="54"/>
      <c r="K29" s="68"/>
    </row>
    <row r="30" spans="2:11" x14ac:dyDescent="0.3">
      <c r="B30" s="25" t="s">
        <v>28</v>
      </c>
      <c r="C30" s="54"/>
      <c r="D30" s="54"/>
      <c r="E30" s="54"/>
      <c r="F30" s="54"/>
      <c r="G30" s="54"/>
      <c r="H30" s="54"/>
      <c r="I30" s="54"/>
      <c r="J30" s="54"/>
      <c r="K30" s="68"/>
    </row>
    <row r="31" spans="2:11" x14ac:dyDescent="0.3">
      <c r="B31" s="25" t="s">
        <v>29</v>
      </c>
      <c r="C31" s="54"/>
      <c r="D31" s="54"/>
      <c r="E31" s="54"/>
      <c r="F31" s="54"/>
      <c r="G31" s="54"/>
      <c r="H31" s="54"/>
      <c r="I31" s="54"/>
      <c r="J31" s="54"/>
      <c r="K31" s="68"/>
    </row>
    <row r="32" spans="2:11" x14ac:dyDescent="0.3">
      <c r="B32" s="25" t="s">
        <v>30</v>
      </c>
      <c r="C32" s="54"/>
      <c r="D32" s="54">
        <v>5.5555555555555558E-3</v>
      </c>
      <c r="E32" s="54"/>
      <c r="F32" s="54"/>
      <c r="G32" s="54"/>
      <c r="H32" s="54"/>
      <c r="I32" s="54"/>
      <c r="J32" s="54"/>
      <c r="K32" s="68">
        <v>5.5555555555555558E-3</v>
      </c>
    </row>
    <row r="33" spans="2:11" x14ac:dyDescent="0.3">
      <c r="B33" s="25" t="s">
        <v>31</v>
      </c>
      <c r="C33" s="54"/>
      <c r="D33" s="54"/>
      <c r="E33" s="54"/>
      <c r="F33" s="54"/>
      <c r="G33" s="54"/>
      <c r="H33" s="54"/>
      <c r="I33" s="54"/>
      <c r="J33" s="54"/>
      <c r="K33" s="68"/>
    </row>
    <row r="34" spans="2:11" x14ac:dyDescent="0.3">
      <c r="B34" s="29" t="s">
        <v>3</v>
      </c>
      <c r="C34" s="30"/>
      <c r="D34" s="30">
        <v>5.5555555555555558E-3</v>
      </c>
      <c r="E34" s="30"/>
      <c r="F34" s="30"/>
      <c r="G34" s="30"/>
      <c r="H34" s="30"/>
      <c r="I34" s="30"/>
      <c r="J34" s="34"/>
      <c r="K34" s="69">
        <v>5.5555555555555558E-3</v>
      </c>
    </row>
    <row r="35" spans="2:11" x14ac:dyDescent="0.3">
      <c r="B35" s="29"/>
      <c r="C35" s="74"/>
      <c r="D35" s="74"/>
      <c r="E35" s="75"/>
      <c r="F35" s="75"/>
      <c r="G35" s="74"/>
      <c r="H35" s="74"/>
      <c r="I35" s="74"/>
      <c r="J35" s="74"/>
      <c r="K35" s="68"/>
    </row>
    <row r="36" spans="2:11" x14ac:dyDescent="0.3">
      <c r="B36" s="29" t="s">
        <v>6</v>
      </c>
      <c r="C36" s="34"/>
      <c r="D36" s="34">
        <v>3.412037037037037E-2</v>
      </c>
      <c r="E36" s="34"/>
      <c r="F36" s="34">
        <v>3.0092592592592595E-4</v>
      </c>
      <c r="G36" s="34"/>
      <c r="H36" s="34"/>
      <c r="I36" s="34"/>
      <c r="J36" s="34"/>
      <c r="K36" s="76">
        <v>3.4421296296296297E-2</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116</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54">
        <v>4.8912037037037046E-2</v>
      </c>
      <c r="D7" s="54">
        <v>4.7291666666666655E-2</v>
      </c>
      <c r="E7" s="54">
        <v>2.1863425925925925E-2</v>
      </c>
      <c r="F7" s="54">
        <v>1.3900462962962962E-2</v>
      </c>
      <c r="G7" s="54">
        <v>6.2499999999999995E-3</v>
      </c>
      <c r="H7" s="54">
        <v>2.1307870370370373E-2</v>
      </c>
      <c r="I7" s="54"/>
      <c r="J7" s="54"/>
      <c r="K7" s="68">
        <v>0.15952546296296299</v>
      </c>
    </row>
    <row r="8" spans="2:11" x14ac:dyDescent="0.3">
      <c r="B8" s="25" t="s">
        <v>101</v>
      </c>
      <c r="C8" s="54"/>
      <c r="D8" s="54"/>
      <c r="E8" s="54"/>
      <c r="F8" s="54"/>
      <c r="G8" s="54">
        <v>1.6203703703703703E-4</v>
      </c>
      <c r="H8" s="54"/>
      <c r="I8" s="54"/>
      <c r="J8" s="54"/>
      <c r="K8" s="68">
        <v>1.6203703703703703E-4</v>
      </c>
    </row>
    <row r="9" spans="2:11" x14ac:dyDescent="0.3">
      <c r="B9" s="25" t="s">
        <v>13</v>
      </c>
      <c r="C9" s="54">
        <v>5.9837962962962952E-3</v>
      </c>
      <c r="D9" s="54">
        <v>5.0925925925925921E-4</v>
      </c>
      <c r="E9" s="54">
        <v>7.0023148148148154E-3</v>
      </c>
      <c r="F9" s="54">
        <v>2.8935185185185184E-3</v>
      </c>
      <c r="G9" s="54">
        <v>1.7696759259259259E-2</v>
      </c>
      <c r="H9" s="54">
        <v>5.6365740740740751E-3</v>
      </c>
      <c r="I9" s="54"/>
      <c r="J9" s="54"/>
      <c r="K9" s="68">
        <v>3.9722222222222214E-2</v>
      </c>
    </row>
    <row r="10" spans="2:11" x14ac:dyDescent="0.3">
      <c r="B10" s="25" t="s">
        <v>14</v>
      </c>
      <c r="C10" s="54">
        <v>4.2245370370370362E-3</v>
      </c>
      <c r="D10" s="54"/>
      <c r="E10" s="54">
        <v>2.1990740740740738E-3</v>
      </c>
      <c r="F10" s="54"/>
      <c r="G10" s="54">
        <v>5.7870370370370366E-5</v>
      </c>
      <c r="H10" s="54">
        <v>1.4699074074074074E-3</v>
      </c>
      <c r="I10" s="54"/>
      <c r="J10" s="54"/>
      <c r="K10" s="68">
        <v>7.951388888888888E-3</v>
      </c>
    </row>
    <row r="11" spans="2:11" x14ac:dyDescent="0.3">
      <c r="B11" s="25" t="s">
        <v>15</v>
      </c>
      <c r="C11" s="54">
        <v>9.9074074074074047E-3</v>
      </c>
      <c r="D11" s="54">
        <v>9.2361111111111116E-3</v>
      </c>
      <c r="E11" s="54">
        <v>4.8379629629629623E-3</v>
      </c>
      <c r="F11" s="54"/>
      <c r="G11" s="54">
        <v>3.4444444444444444E-2</v>
      </c>
      <c r="H11" s="54">
        <v>6.3657407407407413E-4</v>
      </c>
      <c r="I11" s="54"/>
      <c r="J11" s="54"/>
      <c r="K11" s="68">
        <v>5.9062499999999997E-2</v>
      </c>
    </row>
    <row r="12" spans="2:11" x14ac:dyDescent="0.3">
      <c r="B12" s="25" t="s">
        <v>161</v>
      </c>
      <c r="C12" s="54">
        <v>1.7997685185185186E-2</v>
      </c>
      <c r="D12" s="54">
        <v>2.6620370370370372E-4</v>
      </c>
      <c r="E12" s="54"/>
      <c r="F12" s="54">
        <v>2.8240740740740739E-3</v>
      </c>
      <c r="G12" s="54">
        <v>4.0509259259259258E-4</v>
      </c>
      <c r="H12" s="54">
        <v>7.2800925925925932E-3</v>
      </c>
      <c r="I12" s="54"/>
      <c r="J12" s="54"/>
      <c r="K12" s="68">
        <v>2.8773148148148145E-2</v>
      </c>
    </row>
    <row r="13" spans="2:11" x14ac:dyDescent="0.3">
      <c r="B13" s="25" t="s">
        <v>16</v>
      </c>
      <c r="C13" s="54"/>
      <c r="D13" s="54"/>
      <c r="E13" s="54"/>
      <c r="F13" s="54"/>
      <c r="G13" s="54"/>
      <c r="H13" s="54">
        <v>1.4814814814814814E-3</v>
      </c>
      <c r="I13" s="54"/>
      <c r="J13" s="54"/>
      <c r="K13" s="68">
        <v>1.4814814814814814E-3</v>
      </c>
    </row>
    <row r="14" spans="2:11" x14ac:dyDescent="0.3">
      <c r="B14" s="98" t="s">
        <v>148</v>
      </c>
      <c r="C14" s="54"/>
      <c r="D14" s="54"/>
      <c r="E14" s="54"/>
      <c r="F14" s="54"/>
      <c r="G14" s="54"/>
      <c r="H14" s="54"/>
      <c r="I14" s="54"/>
      <c r="J14" s="54"/>
      <c r="K14" s="68"/>
    </row>
    <row r="15" spans="2:11" x14ac:dyDescent="0.3">
      <c r="B15" s="25" t="s">
        <v>17</v>
      </c>
      <c r="C15" s="54"/>
      <c r="D15" s="54"/>
      <c r="E15" s="54"/>
      <c r="F15" s="54"/>
      <c r="G15" s="54"/>
      <c r="H15" s="54"/>
      <c r="I15" s="54"/>
      <c r="J15" s="54"/>
      <c r="K15" s="68"/>
    </row>
    <row r="16" spans="2:11" x14ac:dyDescent="0.3">
      <c r="B16" s="25" t="s">
        <v>18</v>
      </c>
      <c r="C16" s="54">
        <v>1.0347222222222221E-2</v>
      </c>
      <c r="D16" s="54">
        <v>5.5902777777777773E-3</v>
      </c>
      <c r="E16" s="54">
        <v>4.0509259259259264E-4</v>
      </c>
      <c r="F16" s="54"/>
      <c r="G16" s="54">
        <v>9.0277777777777774E-4</v>
      </c>
      <c r="H16" s="54">
        <v>1.4236111111111112E-3</v>
      </c>
      <c r="I16" s="54"/>
      <c r="J16" s="54"/>
      <c r="K16" s="68">
        <v>1.8668981481481481E-2</v>
      </c>
    </row>
    <row r="17" spans="2:11" x14ac:dyDescent="0.3">
      <c r="B17" s="25" t="s">
        <v>19</v>
      </c>
      <c r="C17" s="54"/>
      <c r="D17" s="54"/>
      <c r="E17" s="54">
        <v>2.0949074074074073E-3</v>
      </c>
      <c r="F17" s="54"/>
      <c r="G17" s="54"/>
      <c r="H17" s="54"/>
      <c r="I17" s="54"/>
      <c r="J17" s="54"/>
      <c r="K17" s="68">
        <v>2.0949074074074073E-3</v>
      </c>
    </row>
    <row r="18" spans="2:11" x14ac:dyDescent="0.3">
      <c r="B18" s="25" t="s">
        <v>20</v>
      </c>
      <c r="C18" s="54"/>
      <c r="D18" s="54"/>
      <c r="E18" s="54"/>
      <c r="F18" s="54"/>
      <c r="G18" s="54">
        <v>1.2511574074074073E-2</v>
      </c>
      <c r="H18" s="54"/>
      <c r="I18" s="54"/>
      <c r="J18" s="54"/>
      <c r="K18" s="68">
        <v>1.2511574074074073E-2</v>
      </c>
    </row>
    <row r="19" spans="2:11" x14ac:dyDescent="0.3">
      <c r="B19" s="25" t="s">
        <v>21</v>
      </c>
      <c r="C19" s="54"/>
      <c r="D19" s="54"/>
      <c r="E19" s="54"/>
      <c r="F19" s="54"/>
      <c r="G19" s="54"/>
      <c r="H19" s="54"/>
      <c r="I19" s="54"/>
      <c r="J19" s="54"/>
      <c r="K19" s="68"/>
    </row>
    <row r="20" spans="2:11" x14ac:dyDescent="0.3">
      <c r="B20" s="57" t="s">
        <v>102</v>
      </c>
      <c r="C20" s="54">
        <v>7.7777777777777776E-3</v>
      </c>
      <c r="D20" s="54"/>
      <c r="E20" s="54"/>
      <c r="F20" s="54"/>
      <c r="G20" s="54"/>
      <c r="H20" s="54"/>
      <c r="I20" s="54"/>
      <c r="J20" s="54"/>
      <c r="K20" s="68">
        <v>7.7777777777777776E-3</v>
      </c>
    </row>
    <row r="21" spans="2:11" x14ac:dyDescent="0.3">
      <c r="B21" s="58" t="s">
        <v>103</v>
      </c>
      <c r="C21" s="54"/>
      <c r="D21" s="54"/>
      <c r="E21" s="54"/>
      <c r="F21" s="54"/>
      <c r="G21" s="54">
        <v>4.6296296296296298E-4</v>
      </c>
      <c r="H21" s="54"/>
      <c r="I21" s="54"/>
      <c r="J21" s="54"/>
      <c r="K21" s="68">
        <v>4.6296296296296298E-4</v>
      </c>
    </row>
    <row r="22" spans="2:11" x14ac:dyDescent="0.3">
      <c r="B22" s="25" t="s">
        <v>22</v>
      </c>
      <c r="C22" s="54"/>
      <c r="D22" s="54"/>
      <c r="E22" s="54"/>
      <c r="F22" s="54"/>
      <c r="G22" s="54"/>
      <c r="H22" s="54"/>
      <c r="I22" s="54"/>
      <c r="J22" s="54"/>
      <c r="K22" s="68"/>
    </row>
    <row r="23" spans="2:11" x14ac:dyDescent="0.3">
      <c r="B23" s="25" t="s">
        <v>23</v>
      </c>
      <c r="C23" s="54">
        <v>2.9513888888888888E-3</v>
      </c>
      <c r="D23" s="54"/>
      <c r="E23" s="54"/>
      <c r="F23" s="54">
        <v>4.2361111111111106E-3</v>
      </c>
      <c r="G23" s="54"/>
      <c r="H23" s="54"/>
      <c r="I23" s="54"/>
      <c r="J23" s="54"/>
      <c r="K23" s="68">
        <v>7.1874999999999994E-3</v>
      </c>
    </row>
    <row r="24" spans="2:11" x14ac:dyDescent="0.3">
      <c r="B24" s="25" t="s">
        <v>24</v>
      </c>
      <c r="C24" s="54">
        <v>1.594907407407407E-2</v>
      </c>
      <c r="D24" s="54">
        <v>8.1828703703703699E-3</v>
      </c>
      <c r="E24" s="54">
        <v>2.7083333333333334E-3</v>
      </c>
      <c r="F24" s="54">
        <v>3.5763888888888889E-3</v>
      </c>
      <c r="G24" s="54">
        <v>1.4212962962962964E-2</v>
      </c>
      <c r="H24" s="54">
        <v>9.039351851851854E-3</v>
      </c>
      <c r="I24" s="54"/>
      <c r="J24" s="54"/>
      <c r="K24" s="68">
        <v>5.3668981481481484E-2</v>
      </c>
    </row>
    <row r="25" spans="2:11" x14ac:dyDescent="0.3">
      <c r="B25" s="29" t="s">
        <v>3</v>
      </c>
      <c r="C25" s="30">
        <v>0.12405092592592591</v>
      </c>
      <c r="D25" s="30">
        <v>7.1076388888888883E-2</v>
      </c>
      <c r="E25" s="30">
        <v>4.1111111111111112E-2</v>
      </c>
      <c r="F25" s="30">
        <v>2.7430555555555552E-2</v>
      </c>
      <c r="G25" s="30">
        <v>8.7106481481481493E-2</v>
      </c>
      <c r="H25" s="30">
        <v>4.8275462962962964E-2</v>
      </c>
      <c r="I25" s="30"/>
      <c r="J25" s="34"/>
      <c r="K25" s="69">
        <v>0.39905092592592595</v>
      </c>
    </row>
    <row r="26" spans="2:11" x14ac:dyDescent="0.3">
      <c r="B26" s="70"/>
      <c r="C26" s="71"/>
      <c r="D26" s="71"/>
      <c r="E26" s="71"/>
      <c r="F26" s="71"/>
      <c r="G26" s="71"/>
      <c r="H26" s="71"/>
      <c r="I26" s="71"/>
      <c r="J26" s="72"/>
      <c r="K26" s="7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54"/>
      <c r="D28" s="54"/>
      <c r="E28" s="54">
        <v>3.5879629629629635E-4</v>
      </c>
      <c r="F28" s="54"/>
      <c r="G28" s="54"/>
      <c r="H28" s="54">
        <v>4.2824074074074075E-4</v>
      </c>
      <c r="I28" s="54"/>
      <c r="J28" s="54"/>
      <c r="K28" s="68">
        <v>7.8703703703703705E-4</v>
      </c>
    </row>
    <row r="29" spans="2:11" x14ac:dyDescent="0.3">
      <c r="B29" s="25" t="s">
        <v>27</v>
      </c>
      <c r="C29" s="54"/>
      <c r="D29" s="54"/>
      <c r="E29" s="54"/>
      <c r="F29" s="54"/>
      <c r="G29" s="54"/>
      <c r="H29" s="54"/>
      <c r="I29" s="54"/>
      <c r="J29" s="54"/>
      <c r="K29" s="68"/>
    </row>
    <row r="30" spans="2:11" x14ac:dyDescent="0.3">
      <c r="B30" s="25" t="s">
        <v>28</v>
      </c>
      <c r="C30" s="54">
        <v>6.0185185185185179E-4</v>
      </c>
      <c r="D30" s="54">
        <v>6.3888888888888893E-3</v>
      </c>
      <c r="E30" s="54"/>
      <c r="F30" s="54"/>
      <c r="G30" s="54">
        <v>8.2175925925925927E-4</v>
      </c>
      <c r="H30" s="54">
        <v>8.9120370370370373E-4</v>
      </c>
      <c r="I30" s="54"/>
      <c r="J30" s="54"/>
      <c r="K30" s="68">
        <v>8.7037037037037031E-3</v>
      </c>
    </row>
    <row r="31" spans="2:11" x14ac:dyDescent="0.3">
      <c r="B31" s="25" t="s">
        <v>29</v>
      </c>
      <c r="C31" s="54">
        <v>2.3495370370370367E-3</v>
      </c>
      <c r="D31" s="54">
        <v>8.1018518518518516E-4</v>
      </c>
      <c r="E31" s="54">
        <v>4.2476851851851851E-3</v>
      </c>
      <c r="F31" s="54"/>
      <c r="G31" s="54">
        <v>3.0092592592592595E-4</v>
      </c>
      <c r="H31" s="54">
        <v>2.4074074074074072E-3</v>
      </c>
      <c r="I31" s="54"/>
      <c r="J31" s="54"/>
      <c r="K31" s="68">
        <v>1.0115740740740739E-2</v>
      </c>
    </row>
    <row r="32" spans="2:11" x14ac:dyDescent="0.3">
      <c r="B32" s="25" t="s">
        <v>30</v>
      </c>
      <c r="C32" s="54">
        <v>5.115740740740741E-3</v>
      </c>
      <c r="D32" s="54">
        <v>2.465277777777778E-2</v>
      </c>
      <c r="E32" s="54">
        <v>5.3356481481481493E-3</v>
      </c>
      <c r="F32" s="54">
        <v>3.9351851851851852E-4</v>
      </c>
      <c r="G32" s="54">
        <v>2.0833333333333335E-4</v>
      </c>
      <c r="H32" s="54">
        <v>2.2685185185185187E-3</v>
      </c>
      <c r="I32" s="54"/>
      <c r="J32" s="54"/>
      <c r="K32" s="68">
        <v>3.7974537037037036E-2</v>
      </c>
    </row>
    <row r="33" spans="2:11" x14ac:dyDescent="0.3">
      <c r="B33" s="25" t="s">
        <v>31</v>
      </c>
      <c r="C33" s="54">
        <v>6.875E-3</v>
      </c>
      <c r="D33" s="54"/>
      <c r="E33" s="54">
        <v>5.347222222222222E-3</v>
      </c>
      <c r="F33" s="54"/>
      <c r="G33" s="54"/>
      <c r="H33" s="54">
        <v>2.9976851851851848E-3</v>
      </c>
      <c r="I33" s="54"/>
      <c r="J33" s="54"/>
      <c r="K33" s="68">
        <v>1.5219907407407406E-2</v>
      </c>
    </row>
    <row r="34" spans="2:11" x14ac:dyDescent="0.3">
      <c r="B34" s="29" t="s">
        <v>3</v>
      </c>
      <c r="C34" s="30">
        <v>1.4942129629629628E-2</v>
      </c>
      <c r="D34" s="30">
        <v>3.1851851851851853E-2</v>
      </c>
      <c r="E34" s="30">
        <v>1.5289351851851853E-2</v>
      </c>
      <c r="F34" s="30">
        <v>3.9351851851851852E-4</v>
      </c>
      <c r="G34" s="30">
        <v>1.3310185185185187E-3</v>
      </c>
      <c r="H34" s="30">
        <v>8.9930555555555562E-3</v>
      </c>
      <c r="I34" s="30"/>
      <c r="J34" s="34"/>
      <c r="K34" s="69">
        <v>7.2800925925925922E-2</v>
      </c>
    </row>
    <row r="35" spans="2:11" x14ac:dyDescent="0.3">
      <c r="B35" s="29"/>
      <c r="C35" s="74"/>
      <c r="D35" s="74"/>
      <c r="E35" s="75"/>
      <c r="F35" s="75"/>
      <c r="G35" s="74"/>
      <c r="H35" s="74"/>
      <c r="I35" s="74"/>
      <c r="J35" s="74"/>
      <c r="K35" s="68"/>
    </row>
    <row r="36" spans="2:11" x14ac:dyDescent="0.3">
      <c r="B36" s="29" t="s">
        <v>6</v>
      </c>
      <c r="C36" s="34">
        <v>0.13899305555555555</v>
      </c>
      <c r="D36" s="34">
        <v>0.10292824074074074</v>
      </c>
      <c r="E36" s="34">
        <v>5.6400462962962965E-2</v>
      </c>
      <c r="F36" s="34">
        <v>2.7824074074074071E-2</v>
      </c>
      <c r="G36" s="34">
        <v>8.8437500000000016E-2</v>
      </c>
      <c r="H36" s="34">
        <v>5.7268518518518524E-2</v>
      </c>
      <c r="I36" s="34"/>
      <c r="J36" s="34"/>
      <c r="K36" s="76">
        <v>0.47185185185185186</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105</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49"/>
      <c r="D7" s="49"/>
      <c r="E7" s="49"/>
      <c r="F7" s="49"/>
      <c r="G7" s="49"/>
      <c r="H7" s="49"/>
      <c r="I7" s="49"/>
      <c r="J7" s="49"/>
      <c r="K7" s="79"/>
    </row>
    <row r="8" spans="2:11" x14ac:dyDescent="0.3">
      <c r="B8" s="25" t="s">
        <v>101</v>
      </c>
      <c r="C8" s="49"/>
      <c r="D8" s="49"/>
      <c r="E8" s="49"/>
      <c r="F8" s="49"/>
      <c r="G8" s="49"/>
      <c r="H8" s="49"/>
      <c r="I8" s="49"/>
      <c r="J8" s="49"/>
      <c r="K8" s="79"/>
    </row>
    <row r="9" spans="2:11" x14ac:dyDescent="0.3">
      <c r="B9" s="25" t="s">
        <v>13</v>
      </c>
      <c r="C9" s="49"/>
      <c r="D9" s="165">
        <v>7.6388888888888893E-4</v>
      </c>
      <c r="E9" s="49"/>
      <c r="F9" s="49"/>
      <c r="G9" s="49"/>
      <c r="H9" s="49"/>
      <c r="I9" s="49"/>
      <c r="J9" s="49"/>
      <c r="K9" s="68">
        <f>D9</f>
        <v>7.6388888888888893E-4</v>
      </c>
    </row>
    <row r="10" spans="2:11" x14ac:dyDescent="0.3">
      <c r="B10" s="25" t="s">
        <v>14</v>
      </c>
      <c r="C10" s="49"/>
      <c r="D10" s="49"/>
      <c r="E10" s="49"/>
      <c r="F10" s="49"/>
      <c r="G10" s="49"/>
      <c r="H10" s="49"/>
      <c r="I10" s="49"/>
      <c r="J10" s="49"/>
      <c r="K10" s="79"/>
    </row>
    <row r="11" spans="2:11" x14ac:dyDescent="0.3">
      <c r="B11" s="25" t="s">
        <v>15</v>
      </c>
      <c r="C11" s="49"/>
      <c r="D11" s="49"/>
      <c r="E11" s="49"/>
      <c r="F11" s="49"/>
      <c r="G11" s="49"/>
      <c r="H11" s="49"/>
      <c r="I11" s="49"/>
      <c r="J11" s="49"/>
      <c r="K11" s="79"/>
    </row>
    <row r="12" spans="2:11" x14ac:dyDescent="0.3">
      <c r="B12" s="25" t="s">
        <v>161</v>
      </c>
      <c r="C12" s="49"/>
      <c r="D12" s="49"/>
      <c r="E12" s="49"/>
      <c r="F12" s="49"/>
      <c r="G12" s="49"/>
      <c r="H12" s="49"/>
      <c r="I12" s="49"/>
      <c r="J12" s="49"/>
      <c r="K12" s="79"/>
    </row>
    <row r="13" spans="2:11" x14ac:dyDescent="0.3">
      <c r="B13" s="25" t="s">
        <v>16</v>
      </c>
      <c r="C13" s="49"/>
      <c r="D13" s="49"/>
      <c r="E13" s="49"/>
      <c r="F13" s="49"/>
      <c r="G13" s="49"/>
      <c r="H13" s="49"/>
      <c r="I13" s="49"/>
      <c r="J13" s="49"/>
      <c r="K13" s="79"/>
    </row>
    <row r="14" spans="2:11" x14ac:dyDescent="0.3">
      <c r="B14" s="98" t="s">
        <v>148</v>
      </c>
      <c r="C14" s="49"/>
      <c r="D14" s="49"/>
      <c r="E14" s="49"/>
      <c r="F14" s="49"/>
      <c r="G14" s="49"/>
      <c r="H14" s="49"/>
      <c r="I14" s="49"/>
      <c r="J14" s="49"/>
      <c r="K14" s="79"/>
    </row>
    <row r="15" spans="2:11" x14ac:dyDescent="0.3">
      <c r="B15" s="25" t="s">
        <v>17</v>
      </c>
      <c r="C15" s="49"/>
      <c r="D15" s="49"/>
      <c r="E15" s="49"/>
      <c r="F15" s="49"/>
      <c r="G15" s="49"/>
      <c r="H15" s="49"/>
      <c r="I15" s="49"/>
      <c r="J15" s="49"/>
      <c r="K15" s="79"/>
    </row>
    <row r="16" spans="2:11" x14ac:dyDescent="0.3">
      <c r="B16" s="25" t="s">
        <v>18</v>
      </c>
      <c r="C16" s="49"/>
      <c r="D16" s="49"/>
      <c r="E16" s="49"/>
      <c r="F16" s="49"/>
      <c r="G16" s="49"/>
      <c r="H16" s="49"/>
      <c r="I16" s="49"/>
      <c r="J16" s="49"/>
      <c r="K16" s="79"/>
    </row>
    <row r="17" spans="2:11" x14ac:dyDescent="0.3">
      <c r="B17" s="25" t="s">
        <v>19</v>
      </c>
      <c r="C17" s="49"/>
      <c r="D17" s="49"/>
      <c r="E17" s="49"/>
      <c r="F17" s="49"/>
      <c r="G17" s="49"/>
      <c r="H17" s="49"/>
      <c r="I17" s="49"/>
      <c r="J17" s="49"/>
      <c r="K17" s="79"/>
    </row>
    <row r="18" spans="2:11" x14ac:dyDescent="0.3">
      <c r="B18" s="25" t="s">
        <v>20</v>
      </c>
      <c r="C18" s="49"/>
      <c r="D18" s="49"/>
      <c r="E18" s="49"/>
      <c r="F18" s="49"/>
      <c r="G18" s="49"/>
      <c r="H18" s="49"/>
      <c r="I18" s="49"/>
      <c r="J18" s="49"/>
      <c r="K18" s="79"/>
    </row>
    <row r="19" spans="2:11" x14ac:dyDescent="0.3">
      <c r="B19" s="25" t="s">
        <v>21</v>
      </c>
      <c r="C19" s="49"/>
      <c r="D19" s="49"/>
      <c r="E19" s="49"/>
      <c r="F19" s="49"/>
      <c r="G19" s="49"/>
      <c r="H19" s="49"/>
      <c r="I19" s="49"/>
      <c r="J19" s="49"/>
      <c r="K19" s="79"/>
    </row>
    <row r="20" spans="2:11" x14ac:dyDescent="0.3">
      <c r="B20" s="57" t="s">
        <v>102</v>
      </c>
      <c r="C20" s="49"/>
      <c r="D20" s="49"/>
      <c r="E20" s="49"/>
      <c r="F20" s="49"/>
      <c r="G20" s="49"/>
      <c r="H20" s="49"/>
      <c r="I20" s="49"/>
      <c r="J20" s="49"/>
      <c r="K20" s="79"/>
    </row>
    <row r="21" spans="2:11" x14ac:dyDescent="0.3">
      <c r="B21" s="58" t="s">
        <v>103</v>
      </c>
      <c r="C21" s="49"/>
      <c r="D21" s="49"/>
      <c r="E21" s="49"/>
      <c r="F21" s="49"/>
      <c r="G21" s="49"/>
      <c r="H21" s="49"/>
      <c r="I21" s="49"/>
      <c r="J21" s="49"/>
      <c r="K21" s="79"/>
    </row>
    <row r="22" spans="2:11" x14ac:dyDescent="0.3">
      <c r="B22" s="25" t="s">
        <v>22</v>
      </c>
      <c r="C22" s="49"/>
      <c r="D22" s="49"/>
      <c r="E22" s="49"/>
      <c r="F22" s="49"/>
      <c r="G22" s="49"/>
      <c r="H22" s="49"/>
      <c r="I22" s="49"/>
      <c r="J22" s="49"/>
      <c r="K22" s="79"/>
    </row>
    <row r="23" spans="2:11" x14ac:dyDescent="0.3">
      <c r="B23" s="25" t="s">
        <v>23</v>
      </c>
      <c r="C23" s="49"/>
      <c r="D23" s="49"/>
      <c r="E23" s="49"/>
      <c r="F23" s="49"/>
      <c r="G23" s="49"/>
      <c r="H23" s="49"/>
      <c r="I23" s="49"/>
      <c r="J23" s="49"/>
      <c r="K23" s="79"/>
    </row>
    <row r="24" spans="2:11" x14ac:dyDescent="0.3">
      <c r="B24" s="25" t="s">
        <v>24</v>
      </c>
      <c r="C24" s="49"/>
      <c r="D24" s="49"/>
      <c r="E24" s="49"/>
      <c r="F24" s="49"/>
      <c r="G24" s="49"/>
      <c r="H24" s="49"/>
      <c r="I24" s="49"/>
      <c r="J24" s="49"/>
      <c r="K24" s="79"/>
    </row>
    <row r="25" spans="2:11" x14ac:dyDescent="0.3">
      <c r="B25" s="29" t="s">
        <v>3</v>
      </c>
      <c r="C25" s="44"/>
      <c r="D25" s="30">
        <f>SUM(D7:D24)</f>
        <v>7.6388888888888893E-4</v>
      </c>
      <c r="E25" s="44"/>
      <c r="F25" s="44"/>
      <c r="G25" s="44"/>
      <c r="H25" s="44"/>
      <c r="I25" s="44"/>
      <c r="J25" s="51"/>
      <c r="K25" s="76">
        <f>SUM(K7:K24)</f>
        <v>7.6388888888888893E-4</v>
      </c>
    </row>
    <row r="26" spans="2:11" x14ac:dyDescent="0.3">
      <c r="B26" s="70"/>
      <c r="C26" s="81"/>
      <c r="D26" s="81"/>
      <c r="E26" s="81"/>
      <c r="F26" s="81"/>
      <c r="G26" s="81"/>
      <c r="H26" s="81"/>
      <c r="I26" s="81"/>
      <c r="J26" s="82"/>
      <c r="K26" s="8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49"/>
      <c r="D28" s="49"/>
      <c r="E28" s="49"/>
      <c r="F28" s="49"/>
      <c r="G28" s="49"/>
      <c r="H28" s="49"/>
      <c r="I28" s="49"/>
      <c r="J28" s="40"/>
      <c r="K28" s="79"/>
    </row>
    <row r="29" spans="2:11" x14ac:dyDescent="0.3">
      <c r="B29" s="25" t="s">
        <v>27</v>
      </c>
      <c r="C29" s="49"/>
      <c r="D29" s="49"/>
      <c r="E29" s="49"/>
      <c r="F29" s="49"/>
      <c r="G29" s="49"/>
      <c r="H29" s="49"/>
      <c r="I29" s="49"/>
      <c r="J29" s="84"/>
      <c r="K29" s="79"/>
    </row>
    <row r="30" spans="2:11" x14ac:dyDescent="0.3">
      <c r="B30" s="25" t="s">
        <v>28</v>
      </c>
      <c r="C30" s="49"/>
      <c r="D30" s="165">
        <v>9.4907407407407408E-4</v>
      </c>
      <c r="E30" s="49"/>
      <c r="F30" s="49"/>
      <c r="G30" s="49"/>
      <c r="H30" s="49"/>
      <c r="I30" s="4"/>
      <c r="J30" s="4"/>
      <c r="K30" s="68">
        <f>D30</f>
        <v>9.4907407407407408E-4</v>
      </c>
    </row>
    <row r="31" spans="2:11" x14ac:dyDescent="0.3">
      <c r="B31" s="25" t="s">
        <v>29</v>
      </c>
      <c r="C31" s="49"/>
      <c r="D31" s="49"/>
      <c r="E31" s="49"/>
      <c r="F31" s="49"/>
      <c r="G31" s="49"/>
      <c r="H31" s="49"/>
      <c r="I31" s="85"/>
      <c r="J31" s="49"/>
      <c r="K31" s="79"/>
    </row>
    <row r="32" spans="2:11" x14ac:dyDescent="0.3">
      <c r="B32" s="25" t="s">
        <v>30</v>
      </c>
      <c r="C32" s="49"/>
      <c r="D32" s="49"/>
      <c r="E32" s="49"/>
      <c r="F32" s="49"/>
      <c r="G32" s="49"/>
      <c r="H32" s="49"/>
      <c r="I32" s="49"/>
      <c r="J32" s="49"/>
      <c r="K32" s="79"/>
    </row>
    <row r="33" spans="2:11" x14ac:dyDescent="0.3">
      <c r="B33" s="25" t="s">
        <v>31</v>
      </c>
      <c r="C33" s="49"/>
      <c r="D33" s="49"/>
      <c r="E33" s="49"/>
      <c r="F33" s="49"/>
      <c r="G33" s="49"/>
      <c r="H33" s="49"/>
      <c r="I33" s="49"/>
      <c r="J33" s="49"/>
      <c r="K33" s="79"/>
    </row>
    <row r="34" spans="2:11" x14ac:dyDescent="0.3">
      <c r="B34" s="29" t="s">
        <v>3</v>
      </c>
      <c r="C34" s="44"/>
      <c r="D34" s="30">
        <f t="shared" ref="D34" si="0">SUM(D28:D33)</f>
        <v>9.4907407407407408E-4</v>
      </c>
      <c r="E34" s="44"/>
      <c r="F34" s="44"/>
      <c r="G34" s="44"/>
      <c r="H34" s="44"/>
      <c r="I34" s="44"/>
      <c r="J34" s="51"/>
      <c r="K34" s="69">
        <f t="shared" ref="K34" si="1">C34+D34+E34+F34+G34+H34+I34+J34</f>
        <v>9.4907407407407408E-4</v>
      </c>
    </row>
    <row r="35" spans="2:11" x14ac:dyDescent="0.3">
      <c r="B35" s="29"/>
      <c r="C35" s="77"/>
      <c r="D35" s="74"/>
      <c r="E35" s="77"/>
      <c r="F35" s="86"/>
      <c r="G35" s="77"/>
      <c r="H35" s="77"/>
      <c r="I35" s="77"/>
      <c r="J35" s="77"/>
      <c r="K35" s="68"/>
    </row>
    <row r="36" spans="2:11" x14ac:dyDescent="0.3">
      <c r="B36" s="29" t="s">
        <v>6</v>
      </c>
      <c r="C36" s="51"/>
      <c r="D36" s="34">
        <f t="shared" ref="D36" si="2">D25+D34</f>
        <v>1.712962962962963E-3</v>
      </c>
      <c r="E36" s="51"/>
      <c r="F36" s="51"/>
      <c r="G36" s="51"/>
      <c r="H36" s="51"/>
      <c r="I36" s="51"/>
      <c r="J36" s="51"/>
      <c r="K36" s="76">
        <f>K25+K34</f>
        <v>1.712962962962963E-3</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view="pageBreakPre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106</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49"/>
      <c r="D7" s="49"/>
      <c r="E7" s="49"/>
      <c r="F7" s="49"/>
      <c r="G7" s="49"/>
      <c r="H7" s="49"/>
      <c r="I7" s="49"/>
      <c r="J7" s="49"/>
      <c r="K7" s="79"/>
    </row>
    <row r="8" spans="2:11" x14ac:dyDescent="0.3">
      <c r="B8" s="25" t="s">
        <v>101</v>
      </c>
      <c r="C8" s="49"/>
      <c r="D8" s="49"/>
      <c r="E8" s="49"/>
      <c r="F8" s="49"/>
      <c r="G8" s="49"/>
      <c r="H8" s="49"/>
      <c r="I8" s="49"/>
      <c r="J8" s="49"/>
      <c r="K8" s="79"/>
    </row>
    <row r="9" spans="2:11" x14ac:dyDescent="0.3">
      <c r="B9" s="25" t="s">
        <v>13</v>
      </c>
      <c r="C9" s="49"/>
      <c r="D9" s="49"/>
      <c r="E9" s="49"/>
      <c r="F9" s="49"/>
      <c r="G9" s="49"/>
      <c r="H9" s="49"/>
      <c r="I9" s="49"/>
      <c r="J9" s="49"/>
      <c r="K9" s="79"/>
    </row>
    <row r="10" spans="2:11" x14ac:dyDescent="0.3">
      <c r="B10" s="25" t="s">
        <v>14</v>
      </c>
      <c r="C10" s="49"/>
      <c r="D10" s="49"/>
      <c r="E10" s="49"/>
      <c r="F10" s="49"/>
      <c r="G10" s="49"/>
      <c r="H10" s="49"/>
      <c r="I10" s="49"/>
      <c r="J10" s="49"/>
      <c r="K10" s="79"/>
    </row>
    <row r="11" spans="2:11" x14ac:dyDescent="0.3">
      <c r="B11" s="25" t="s">
        <v>15</v>
      </c>
      <c r="C11" s="49"/>
      <c r="D11" s="49"/>
      <c r="E11" s="49"/>
      <c r="F11" s="49"/>
      <c r="G11" s="49"/>
      <c r="H11" s="49"/>
      <c r="I11" s="49"/>
      <c r="J11" s="49"/>
      <c r="K11" s="79"/>
    </row>
    <row r="12" spans="2:11" x14ac:dyDescent="0.3">
      <c r="B12" s="25" t="s">
        <v>161</v>
      </c>
      <c r="C12" s="49"/>
      <c r="D12" s="49"/>
      <c r="E12" s="49"/>
      <c r="F12" s="49"/>
      <c r="G12" s="49"/>
      <c r="H12" s="49"/>
      <c r="I12" s="49"/>
      <c r="J12" s="49"/>
      <c r="K12" s="79"/>
    </row>
    <row r="13" spans="2:11" x14ac:dyDescent="0.3">
      <c r="B13" s="25" t="s">
        <v>16</v>
      </c>
      <c r="C13" s="49"/>
      <c r="D13" s="49"/>
      <c r="E13" s="49"/>
      <c r="F13" s="49"/>
      <c r="G13" s="49"/>
      <c r="H13" s="49"/>
      <c r="I13" s="49"/>
      <c r="J13" s="49"/>
      <c r="K13" s="79"/>
    </row>
    <row r="14" spans="2:11" x14ac:dyDescent="0.3">
      <c r="B14" s="98" t="s">
        <v>148</v>
      </c>
      <c r="C14" s="49"/>
      <c r="D14" s="49"/>
      <c r="E14" s="49"/>
      <c r="F14" s="49"/>
      <c r="G14" s="49"/>
      <c r="H14" s="49"/>
      <c r="I14" s="49"/>
      <c r="J14" s="49"/>
      <c r="K14" s="79"/>
    </row>
    <row r="15" spans="2:11" x14ac:dyDescent="0.3">
      <c r="B15" s="25" t="s">
        <v>17</v>
      </c>
      <c r="C15" s="49"/>
      <c r="D15" s="49"/>
      <c r="E15" s="49"/>
      <c r="F15" s="49"/>
      <c r="G15" s="49"/>
      <c r="H15" s="49"/>
      <c r="I15" s="49"/>
      <c r="J15" s="49"/>
      <c r="K15" s="79"/>
    </row>
    <row r="16" spans="2:11" x14ac:dyDescent="0.3">
      <c r="B16" s="25" t="s">
        <v>18</v>
      </c>
      <c r="C16" s="49"/>
      <c r="D16" s="49"/>
      <c r="E16" s="49"/>
      <c r="F16" s="49"/>
      <c r="G16" s="49"/>
      <c r="H16" s="49"/>
      <c r="I16" s="49"/>
      <c r="J16" s="49"/>
      <c r="K16" s="79"/>
    </row>
    <row r="17" spans="2:11" x14ac:dyDescent="0.3">
      <c r="B17" s="25" t="s">
        <v>19</v>
      </c>
      <c r="C17" s="49"/>
      <c r="D17" s="49"/>
      <c r="E17" s="49"/>
      <c r="F17" s="49"/>
      <c r="G17" s="49"/>
      <c r="H17" s="49"/>
      <c r="I17" s="49"/>
      <c r="J17" s="49"/>
      <c r="K17" s="79"/>
    </row>
    <row r="18" spans="2:11" x14ac:dyDescent="0.3">
      <c r="B18" s="25" t="s">
        <v>20</v>
      </c>
      <c r="C18" s="49"/>
      <c r="D18" s="49"/>
      <c r="E18" s="49"/>
      <c r="F18" s="49"/>
      <c r="G18" s="49"/>
      <c r="H18" s="49"/>
      <c r="I18" s="49"/>
      <c r="J18" s="49"/>
      <c r="K18" s="79"/>
    </row>
    <row r="19" spans="2:11" x14ac:dyDescent="0.3">
      <c r="B19" s="25" t="s">
        <v>21</v>
      </c>
      <c r="C19" s="49"/>
      <c r="D19" s="49"/>
      <c r="E19" s="49"/>
      <c r="F19" s="49"/>
      <c r="G19" s="49"/>
      <c r="H19" s="49"/>
      <c r="I19" s="49"/>
      <c r="J19" s="49"/>
      <c r="K19" s="79"/>
    </row>
    <row r="20" spans="2:11" x14ac:dyDescent="0.3">
      <c r="B20" s="57" t="s">
        <v>102</v>
      </c>
      <c r="C20" s="49"/>
      <c r="D20" s="49"/>
      <c r="E20" s="49"/>
      <c r="F20" s="49"/>
      <c r="G20" s="49"/>
      <c r="H20" s="49"/>
      <c r="I20" s="49"/>
      <c r="J20" s="49"/>
      <c r="K20" s="79"/>
    </row>
    <row r="21" spans="2:11" x14ac:dyDescent="0.3">
      <c r="B21" s="58" t="s">
        <v>103</v>
      </c>
      <c r="C21" s="49"/>
      <c r="D21" s="49"/>
      <c r="E21" s="49"/>
      <c r="F21" s="49"/>
      <c r="G21" s="49"/>
      <c r="H21" s="49"/>
      <c r="I21" s="49"/>
      <c r="J21" s="49"/>
      <c r="K21" s="79"/>
    </row>
    <row r="22" spans="2:11" x14ac:dyDescent="0.3">
      <c r="B22" s="25" t="s">
        <v>22</v>
      </c>
      <c r="C22" s="49"/>
      <c r="D22" s="49"/>
      <c r="E22" s="49"/>
      <c r="F22" s="49"/>
      <c r="G22" s="49"/>
      <c r="H22" s="49"/>
      <c r="I22" s="49"/>
      <c r="J22" s="49"/>
      <c r="K22" s="79"/>
    </row>
    <row r="23" spans="2:11" x14ac:dyDescent="0.3">
      <c r="B23" s="25" t="s">
        <v>23</v>
      </c>
      <c r="C23" s="49"/>
      <c r="D23" s="49"/>
      <c r="E23" s="49"/>
      <c r="F23" s="49"/>
      <c r="G23" s="49"/>
      <c r="H23" s="49"/>
      <c r="I23" s="49"/>
      <c r="J23" s="49"/>
      <c r="K23" s="79"/>
    </row>
    <row r="24" spans="2:11" x14ac:dyDescent="0.3">
      <c r="B24" s="25" t="s">
        <v>24</v>
      </c>
      <c r="C24" s="49"/>
      <c r="D24" s="49"/>
      <c r="E24" s="49"/>
      <c r="F24" s="49"/>
      <c r="G24" s="49"/>
      <c r="H24" s="49"/>
      <c r="I24" s="49"/>
      <c r="J24" s="49"/>
      <c r="K24" s="79"/>
    </row>
    <row r="25" spans="2:11" x14ac:dyDescent="0.3">
      <c r="B25" s="29" t="s">
        <v>3</v>
      </c>
      <c r="C25" s="44"/>
      <c r="D25" s="44"/>
      <c r="E25" s="44"/>
      <c r="F25" s="44"/>
      <c r="G25" s="44"/>
      <c r="H25" s="44"/>
      <c r="I25" s="44"/>
      <c r="J25" s="51"/>
      <c r="K25" s="80"/>
    </row>
    <row r="26" spans="2:11" x14ac:dyDescent="0.3">
      <c r="B26" s="70"/>
      <c r="C26" s="81"/>
      <c r="D26" s="81"/>
      <c r="E26" s="81"/>
      <c r="F26" s="81"/>
      <c r="G26" s="81"/>
      <c r="H26" s="81"/>
      <c r="I26" s="81"/>
      <c r="J26" s="82"/>
      <c r="K26" s="8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49"/>
      <c r="D28" s="49"/>
      <c r="E28" s="49"/>
      <c r="F28" s="49"/>
      <c r="G28" s="49"/>
      <c r="H28" s="49"/>
      <c r="I28" s="49"/>
      <c r="J28" s="40"/>
      <c r="K28" s="79"/>
    </row>
    <row r="29" spans="2:11" x14ac:dyDescent="0.3">
      <c r="B29" s="25" t="s">
        <v>27</v>
      </c>
      <c r="C29" s="49"/>
      <c r="D29" s="49"/>
      <c r="E29" s="49"/>
      <c r="F29" s="49"/>
      <c r="G29" s="49"/>
      <c r="H29" s="49"/>
      <c r="I29" s="49"/>
      <c r="J29" s="84"/>
      <c r="K29" s="79"/>
    </row>
    <row r="30" spans="2:11" x14ac:dyDescent="0.3">
      <c r="B30" s="25" t="s">
        <v>28</v>
      </c>
      <c r="C30" s="49"/>
      <c r="D30" s="49"/>
      <c r="E30" s="49"/>
      <c r="F30" s="49"/>
      <c r="G30" s="49"/>
      <c r="H30" s="49"/>
      <c r="I30" s="4"/>
      <c r="J30" s="4"/>
      <c r="K30" s="79"/>
    </row>
    <row r="31" spans="2:11" x14ac:dyDescent="0.3">
      <c r="B31" s="25" t="s">
        <v>29</v>
      </c>
      <c r="C31" s="49"/>
      <c r="D31" s="49"/>
      <c r="E31" s="49"/>
      <c r="F31" s="49"/>
      <c r="G31" s="49"/>
      <c r="H31" s="49"/>
      <c r="I31" s="85"/>
      <c r="J31" s="49"/>
      <c r="K31" s="79"/>
    </row>
    <row r="32" spans="2:11" x14ac:dyDescent="0.3">
      <c r="B32" s="25" t="s">
        <v>30</v>
      </c>
      <c r="C32" s="49"/>
      <c r="D32" s="49"/>
      <c r="E32" s="49"/>
      <c r="F32" s="49"/>
      <c r="G32" s="49"/>
      <c r="H32" s="49"/>
      <c r="I32" s="49"/>
      <c r="J32" s="49"/>
      <c r="K32" s="79"/>
    </row>
    <row r="33" spans="2:11" x14ac:dyDescent="0.3">
      <c r="B33" s="25" t="s">
        <v>31</v>
      </c>
      <c r="C33" s="49"/>
      <c r="D33" s="49"/>
      <c r="E33" s="49"/>
      <c r="F33" s="49"/>
      <c r="G33" s="49"/>
      <c r="H33" s="49"/>
      <c r="I33" s="49"/>
      <c r="J33" s="49"/>
      <c r="K33" s="79"/>
    </row>
    <row r="34" spans="2:11" x14ac:dyDescent="0.3">
      <c r="B34" s="29" t="s">
        <v>3</v>
      </c>
      <c r="C34" s="44"/>
      <c r="D34" s="44"/>
      <c r="E34" s="44"/>
      <c r="F34" s="44"/>
      <c r="G34" s="44"/>
      <c r="H34" s="44"/>
      <c r="I34" s="44"/>
      <c r="J34" s="51"/>
      <c r="K34" s="80"/>
    </row>
    <row r="35" spans="2:11" x14ac:dyDescent="0.3">
      <c r="B35" s="29"/>
      <c r="C35" s="77"/>
      <c r="D35" s="77"/>
      <c r="E35" s="77"/>
      <c r="F35" s="86"/>
      <c r="G35" s="77"/>
      <c r="H35" s="77"/>
      <c r="I35" s="77"/>
      <c r="J35" s="77"/>
      <c r="K35" s="79"/>
    </row>
    <row r="36" spans="2:11" x14ac:dyDescent="0.3">
      <c r="B36" s="29" t="s">
        <v>6</v>
      </c>
      <c r="C36" s="51"/>
      <c r="D36" s="51"/>
      <c r="E36" s="51"/>
      <c r="F36" s="51"/>
      <c r="G36" s="51"/>
      <c r="H36" s="51"/>
      <c r="I36" s="51"/>
      <c r="J36" s="51"/>
      <c r="K36" s="87"/>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117</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54"/>
      <c r="D7" s="54"/>
      <c r="E7" s="54"/>
      <c r="F7" s="54"/>
      <c r="G7" s="54"/>
      <c r="H7" s="54"/>
      <c r="I7" s="54"/>
      <c r="J7" s="54"/>
      <c r="K7" s="68"/>
    </row>
    <row r="8" spans="2:11" x14ac:dyDescent="0.3">
      <c r="B8" s="25" t="s">
        <v>101</v>
      </c>
      <c r="C8" s="54"/>
      <c r="D8" s="54"/>
      <c r="E8" s="54"/>
      <c r="F8" s="54"/>
      <c r="G8" s="54"/>
      <c r="H8" s="54"/>
      <c r="I8" s="54"/>
      <c r="J8" s="54"/>
      <c r="K8" s="68"/>
    </row>
    <row r="9" spans="2:11" x14ac:dyDescent="0.3">
      <c r="B9" s="25" t="s">
        <v>13</v>
      </c>
      <c r="C9" s="54"/>
      <c r="D9" s="54"/>
      <c r="E9" s="54"/>
      <c r="F9" s="54"/>
      <c r="G9" s="54"/>
      <c r="H9" s="54"/>
      <c r="I9" s="54"/>
      <c r="J9" s="54"/>
      <c r="K9" s="68"/>
    </row>
    <row r="10" spans="2:11" x14ac:dyDescent="0.3">
      <c r="B10" s="25" t="s">
        <v>14</v>
      </c>
      <c r="C10" s="54"/>
      <c r="D10" s="54"/>
      <c r="E10" s="54"/>
      <c r="F10" s="54"/>
      <c r="G10" s="54"/>
      <c r="H10" s="54"/>
      <c r="I10" s="54"/>
      <c r="J10" s="54"/>
      <c r="K10" s="68"/>
    </row>
    <row r="11" spans="2:11" x14ac:dyDescent="0.3">
      <c r="B11" s="25" t="s">
        <v>15</v>
      </c>
      <c r="C11" s="54"/>
      <c r="D11" s="54"/>
      <c r="E11" s="54"/>
      <c r="F11" s="54"/>
      <c r="G11" s="54"/>
      <c r="H11" s="54"/>
      <c r="I11" s="54"/>
      <c r="J11" s="54"/>
      <c r="K11" s="68"/>
    </row>
    <row r="12" spans="2:11" x14ac:dyDescent="0.3">
      <c r="B12" s="25" t="s">
        <v>161</v>
      </c>
      <c r="C12" s="54"/>
      <c r="D12" s="54"/>
      <c r="E12" s="54"/>
      <c r="F12" s="54"/>
      <c r="G12" s="54"/>
      <c r="H12" s="54"/>
      <c r="I12" s="54"/>
      <c r="J12" s="54"/>
      <c r="K12" s="68"/>
    </row>
    <row r="13" spans="2:11" x14ac:dyDescent="0.3">
      <c r="B13" s="25" t="s">
        <v>16</v>
      </c>
      <c r="C13" s="54"/>
      <c r="D13" s="54"/>
      <c r="E13" s="54"/>
      <c r="F13" s="54"/>
      <c r="G13" s="54"/>
      <c r="H13" s="54"/>
      <c r="I13" s="54"/>
      <c r="J13" s="54"/>
      <c r="K13" s="68"/>
    </row>
    <row r="14" spans="2:11" x14ac:dyDescent="0.3">
      <c r="B14" s="98" t="s">
        <v>148</v>
      </c>
      <c r="C14" s="54"/>
      <c r="D14" s="54"/>
      <c r="E14" s="54"/>
      <c r="F14" s="54"/>
      <c r="G14" s="54"/>
      <c r="H14" s="54"/>
      <c r="I14" s="54"/>
      <c r="J14" s="54"/>
      <c r="K14" s="68"/>
    </row>
    <row r="15" spans="2:11" x14ac:dyDescent="0.3">
      <c r="B15" s="25" t="s">
        <v>17</v>
      </c>
      <c r="C15" s="54"/>
      <c r="D15" s="54"/>
      <c r="E15" s="54"/>
      <c r="F15" s="54"/>
      <c r="G15" s="54"/>
      <c r="H15" s="54"/>
      <c r="I15" s="54"/>
      <c r="J15" s="54"/>
      <c r="K15" s="68"/>
    </row>
    <row r="16" spans="2:11" x14ac:dyDescent="0.3">
      <c r="B16" s="25" t="s">
        <v>18</v>
      </c>
      <c r="C16" s="54"/>
      <c r="D16" s="54"/>
      <c r="E16" s="54"/>
      <c r="F16" s="54"/>
      <c r="G16" s="54"/>
      <c r="H16" s="54"/>
      <c r="I16" s="54"/>
      <c r="J16" s="54"/>
      <c r="K16" s="68"/>
    </row>
    <row r="17" spans="2:11" x14ac:dyDescent="0.3">
      <c r="B17" s="25" t="s">
        <v>19</v>
      </c>
      <c r="C17" s="54"/>
      <c r="D17" s="54"/>
      <c r="E17" s="54"/>
      <c r="F17" s="54"/>
      <c r="G17" s="54"/>
      <c r="H17" s="54"/>
      <c r="I17" s="54"/>
      <c r="J17" s="54"/>
      <c r="K17" s="68"/>
    </row>
    <row r="18" spans="2:11" x14ac:dyDescent="0.3">
      <c r="B18" s="25" t="s">
        <v>20</v>
      </c>
      <c r="C18" s="54"/>
      <c r="D18" s="54"/>
      <c r="E18" s="54"/>
      <c r="F18" s="54"/>
      <c r="G18" s="54"/>
      <c r="H18" s="54"/>
      <c r="I18" s="54"/>
      <c r="J18" s="54"/>
      <c r="K18" s="68"/>
    </row>
    <row r="19" spans="2:11" x14ac:dyDescent="0.3">
      <c r="B19" s="25" t="s">
        <v>21</v>
      </c>
      <c r="C19" s="54"/>
      <c r="D19" s="54"/>
      <c r="E19" s="54"/>
      <c r="F19" s="54"/>
      <c r="G19" s="54"/>
      <c r="H19" s="54"/>
      <c r="I19" s="54"/>
      <c r="J19" s="54"/>
      <c r="K19" s="68"/>
    </row>
    <row r="20" spans="2:11" x14ac:dyDescent="0.3">
      <c r="B20" s="57" t="s">
        <v>102</v>
      </c>
      <c r="C20" s="54"/>
      <c r="D20" s="54"/>
      <c r="E20" s="54"/>
      <c r="F20" s="54"/>
      <c r="G20" s="54"/>
      <c r="H20" s="54"/>
      <c r="I20" s="54"/>
      <c r="J20" s="54"/>
      <c r="K20" s="68"/>
    </row>
    <row r="21" spans="2:11" x14ac:dyDescent="0.3">
      <c r="B21" s="58" t="s">
        <v>103</v>
      </c>
      <c r="C21" s="54"/>
      <c r="D21" s="54"/>
      <c r="E21" s="54"/>
      <c r="F21" s="54"/>
      <c r="G21" s="54"/>
      <c r="H21" s="54"/>
      <c r="I21" s="54"/>
      <c r="J21" s="54"/>
      <c r="K21" s="68"/>
    </row>
    <row r="22" spans="2:11" x14ac:dyDescent="0.3">
      <c r="B22" s="25" t="s">
        <v>22</v>
      </c>
      <c r="C22" s="54"/>
      <c r="D22" s="54"/>
      <c r="E22" s="54"/>
      <c r="F22" s="54"/>
      <c r="G22" s="54"/>
      <c r="H22" s="54"/>
      <c r="I22" s="54"/>
      <c r="J22" s="54"/>
      <c r="K22" s="68"/>
    </row>
    <row r="23" spans="2:11" x14ac:dyDescent="0.3">
      <c r="B23" s="25" t="s">
        <v>23</v>
      </c>
      <c r="C23" s="54"/>
      <c r="D23" s="54"/>
      <c r="E23" s="54"/>
      <c r="F23" s="54"/>
      <c r="G23" s="54"/>
      <c r="H23" s="54"/>
      <c r="I23" s="54"/>
      <c r="J23" s="54"/>
      <c r="K23" s="68"/>
    </row>
    <row r="24" spans="2:11" x14ac:dyDescent="0.3">
      <c r="B24" s="25" t="s">
        <v>24</v>
      </c>
      <c r="C24" s="54"/>
      <c r="D24" s="54"/>
      <c r="E24" s="54"/>
      <c r="F24" s="54"/>
      <c r="G24" s="54"/>
      <c r="H24" s="54"/>
      <c r="I24" s="54"/>
      <c r="J24" s="54"/>
      <c r="K24" s="68"/>
    </row>
    <row r="25" spans="2:11" x14ac:dyDescent="0.3">
      <c r="B25" s="29" t="s">
        <v>3</v>
      </c>
      <c r="C25" s="30"/>
      <c r="D25" s="30"/>
      <c r="E25" s="30"/>
      <c r="F25" s="30"/>
      <c r="G25" s="30"/>
      <c r="H25" s="30"/>
      <c r="I25" s="30"/>
      <c r="J25" s="34"/>
      <c r="K25" s="69"/>
    </row>
    <row r="26" spans="2:11" x14ac:dyDescent="0.3">
      <c r="B26" s="70"/>
      <c r="C26" s="71"/>
      <c r="D26" s="71"/>
      <c r="E26" s="71"/>
      <c r="F26" s="71"/>
      <c r="G26" s="71"/>
      <c r="H26" s="71"/>
      <c r="I26" s="71"/>
      <c r="J26" s="72"/>
      <c r="K26" s="7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54"/>
      <c r="D28" s="54"/>
      <c r="E28" s="54">
        <v>2.0833333333333335E-4</v>
      </c>
      <c r="F28" s="54"/>
      <c r="G28" s="54"/>
      <c r="H28" s="54"/>
      <c r="I28" s="54"/>
      <c r="J28" s="54"/>
      <c r="K28" s="68">
        <v>2.0833333333333335E-4</v>
      </c>
    </row>
    <row r="29" spans="2:11" x14ac:dyDescent="0.3">
      <c r="B29" s="25" t="s">
        <v>27</v>
      </c>
      <c r="C29" s="54"/>
      <c r="D29" s="54"/>
      <c r="E29" s="54"/>
      <c r="F29" s="54"/>
      <c r="G29" s="54"/>
      <c r="H29" s="54"/>
      <c r="I29" s="54"/>
      <c r="J29" s="54"/>
      <c r="K29" s="68"/>
    </row>
    <row r="30" spans="2:11" x14ac:dyDescent="0.3">
      <c r="B30" s="25" t="s">
        <v>28</v>
      </c>
      <c r="C30" s="54"/>
      <c r="D30" s="54"/>
      <c r="E30" s="54"/>
      <c r="F30" s="54"/>
      <c r="G30" s="54"/>
      <c r="H30" s="54"/>
      <c r="I30" s="54"/>
      <c r="J30" s="54"/>
      <c r="K30" s="68"/>
    </row>
    <row r="31" spans="2:11" x14ac:dyDescent="0.3">
      <c r="B31" s="25" t="s">
        <v>29</v>
      </c>
      <c r="C31" s="54">
        <v>4.3981481481481476E-4</v>
      </c>
      <c r="D31" s="54"/>
      <c r="E31" s="54"/>
      <c r="F31" s="54"/>
      <c r="G31" s="54"/>
      <c r="H31" s="54"/>
      <c r="I31" s="54"/>
      <c r="J31" s="54"/>
      <c r="K31" s="68">
        <v>4.3981481481481476E-4</v>
      </c>
    </row>
    <row r="32" spans="2:11" x14ac:dyDescent="0.3">
      <c r="B32" s="25" t="s">
        <v>30</v>
      </c>
      <c r="C32" s="54">
        <v>7.7546296296296304E-4</v>
      </c>
      <c r="D32" s="54"/>
      <c r="E32" s="54"/>
      <c r="F32" s="54"/>
      <c r="G32" s="54"/>
      <c r="H32" s="54"/>
      <c r="I32" s="54"/>
      <c r="J32" s="54"/>
      <c r="K32" s="68">
        <v>7.7546296296296304E-4</v>
      </c>
    </row>
    <row r="33" spans="2:11" x14ac:dyDescent="0.3">
      <c r="B33" s="25" t="s">
        <v>31</v>
      </c>
      <c r="C33" s="54"/>
      <c r="D33" s="54"/>
      <c r="E33" s="54"/>
      <c r="F33" s="54"/>
      <c r="G33" s="54"/>
      <c r="H33" s="54"/>
      <c r="I33" s="54"/>
      <c r="J33" s="54"/>
      <c r="K33" s="68"/>
    </row>
    <row r="34" spans="2:11" x14ac:dyDescent="0.3">
      <c r="B34" s="29" t="s">
        <v>3</v>
      </c>
      <c r="C34" s="30">
        <v>1.2152777777777778E-3</v>
      </c>
      <c r="D34" s="30"/>
      <c r="E34" s="30">
        <v>2.0833333333333335E-4</v>
      </c>
      <c r="F34" s="30"/>
      <c r="G34" s="30"/>
      <c r="H34" s="30"/>
      <c r="I34" s="30"/>
      <c r="J34" s="34"/>
      <c r="K34" s="69">
        <v>1.4236111111111112E-3</v>
      </c>
    </row>
    <row r="35" spans="2:11" x14ac:dyDescent="0.3">
      <c r="B35" s="29"/>
      <c r="C35" s="74"/>
      <c r="D35" s="74"/>
      <c r="E35" s="75"/>
      <c r="F35" s="75"/>
      <c r="G35" s="74"/>
      <c r="H35" s="74"/>
      <c r="I35" s="74"/>
      <c r="J35" s="74"/>
      <c r="K35" s="68"/>
    </row>
    <row r="36" spans="2:11" x14ac:dyDescent="0.3">
      <c r="B36" s="29" t="s">
        <v>6</v>
      </c>
      <c r="C36" s="34">
        <v>1.2152777777777778E-3</v>
      </c>
      <c r="D36" s="34"/>
      <c r="E36" s="34">
        <v>2.0833333333333335E-4</v>
      </c>
      <c r="F36" s="34"/>
      <c r="G36" s="34"/>
      <c r="H36" s="34"/>
      <c r="I36" s="34"/>
      <c r="J36" s="34"/>
      <c r="K36" s="76">
        <v>1.4236111111111112E-3</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topLeftCell="B1"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118</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54"/>
      <c r="D7" s="54"/>
      <c r="E7" s="54"/>
      <c r="F7" s="54"/>
      <c r="G7" s="54"/>
      <c r="H7" s="54"/>
      <c r="I7" s="54"/>
      <c r="J7" s="54"/>
      <c r="K7" s="68"/>
    </row>
    <row r="8" spans="2:11" x14ac:dyDescent="0.3">
      <c r="B8" s="25" t="s">
        <v>101</v>
      </c>
      <c r="C8" s="54"/>
      <c r="D8" s="54"/>
      <c r="E8" s="54"/>
      <c r="F8" s="54"/>
      <c r="G8" s="54"/>
      <c r="H8" s="54"/>
      <c r="I8" s="54"/>
      <c r="J8" s="54"/>
      <c r="K8" s="68"/>
    </row>
    <row r="9" spans="2:11" x14ac:dyDescent="0.3">
      <c r="B9" s="25" t="s">
        <v>13</v>
      </c>
      <c r="C9" s="54">
        <v>3.6469907407407409E-2</v>
      </c>
      <c r="D9" s="54"/>
      <c r="E9" s="54"/>
      <c r="F9" s="54"/>
      <c r="G9" s="54"/>
      <c r="H9" s="54"/>
      <c r="I9" s="54"/>
      <c r="J9" s="54"/>
      <c r="K9" s="68">
        <v>3.6469907407407409E-2</v>
      </c>
    </row>
    <row r="10" spans="2:11" x14ac:dyDescent="0.3">
      <c r="B10" s="25" t="s">
        <v>14</v>
      </c>
      <c r="C10" s="54"/>
      <c r="D10" s="54"/>
      <c r="E10" s="54"/>
      <c r="F10" s="54"/>
      <c r="G10" s="54"/>
      <c r="H10" s="54"/>
      <c r="I10" s="54"/>
      <c r="J10" s="54"/>
      <c r="K10" s="68"/>
    </row>
    <row r="11" spans="2:11" x14ac:dyDescent="0.3">
      <c r="B11" s="25" t="s">
        <v>15</v>
      </c>
      <c r="C11" s="54"/>
      <c r="D11" s="54"/>
      <c r="E11" s="54"/>
      <c r="F11" s="54"/>
      <c r="G11" s="54"/>
      <c r="H11" s="54"/>
      <c r="I11" s="54"/>
      <c r="J11" s="54"/>
      <c r="K11" s="68"/>
    </row>
    <row r="12" spans="2:11" x14ac:dyDescent="0.3">
      <c r="B12" s="25" t="s">
        <v>161</v>
      </c>
      <c r="C12" s="54">
        <v>8.3101851851851843E-3</v>
      </c>
      <c r="D12" s="54"/>
      <c r="E12" s="54"/>
      <c r="F12" s="54"/>
      <c r="G12" s="54"/>
      <c r="H12" s="54"/>
      <c r="I12" s="54"/>
      <c r="J12" s="54"/>
      <c r="K12" s="68">
        <v>8.3101851851851843E-3</v>
      </c>
    </row>
    <row r="13" spans="2:11" x14ac:dyDescent="0.3">
      <c r="B13" s="25" t="s">
        <v>16</v>
      </c>
      <c r="C13" s="54"/>
      <c r="D13" s="54"/>
      <c r="E13" s="54"/>
      <c r="F13" s="54"/>
      <c r="G13" s="54"/>
      <c r="H13" s="54"/>
      <c r="I13" s="54"/>
      <c r="J13" s="54"/>
      <c r="K13" s="68"/>
    </row>
    <row r="14" spans="2:11" x14ac:dyDescent="0.3">
      <c r="B14" s="98" t="s">
        <v>148</v>
      </c>
      <c r="C14" s="54"/>
      <c r="D14" s="54"/>
      <c r="E14" s="54"/>
      <c r="F14" s="54"/>
      <c r="G14" s="54"/>
      <c r="H14" s="54"/>
      <c r="I14" s="54"/>
      <c r="J14" s="54"/>
      <c r="K14" s="68"/>
    </row>
    <row r="15" spans="2:11" x14ac:dyDescent="0.3">
      <c r="B15" s="25" t="s">
        <v>17</v>
      </c>
      <c r="C15" s="54"/>
      <c r="D15" s="54"/>
      <c r="E15" s="54"/>
      <c r="F15" s="54"/>
      <c r="G15" s="54"/>
      <c r="H15" s="54"/>
      <c r="I15" s="54"/>
      <c r="J15" s="54"/>
      <c r="K15" s="68"/>
    </row>
    <row r="16" spans="2:11" x14ac:dyDescent="0.3">
      <c r="B16" s="25" t="s">
        <v>18</v>
      </c>
      <c r="C16" s="54"/>
      <c r="D16" s="54"/>
      <c r="E16" s="54"/>
      <c r="F16" s="54"/>
      <c r="G16" s="54"/>
      <c r="H16" s="54"/>
      <c r="I16" s="54"/>
      <c r="J16" s="54"/>
      <c r="K16" s="68"/>
    </row>
    <row r="17" spans="2:11" x14ac:dyDescent="0.3">
      <c r="B17" s="25" t="s">
        <v>19</v>
      </c>
      <c r="C17" s="54"/>
      <c r="D17" s="54"/>
      <c r="E17" s="54"/>
      <c r="F17" s="54"/>
      <c r="G17" s="54"/>
      <c r="H17" s="54"/>
      <c r="I17" s="54"/>
      <c r="J17" s="54"/>
      <c r="K17" s="68"/>
    </row>
    <row r="18" spans="2:11" x14ac:dyDescent="0.3">
      <c r="B18" s="25" t="s">
        <v>20</v>
      </c>
      <c r="C18" s="54"/>
      <c r="D18" s="54"/>
      <c r="E18" s="54"/>
      <c r="F18" s="54"/>
      <c r="G18" s="54"/>
      <c r="H18" s="54"/>
      <c r="I18" s="54"/>
      <c r="J18" s="54"/>
      <c r="K18" s="68"/>
    </row>
    <row r="19" spans="2:11" x14ac:dyDescent="0.3">
      <c r="B19" s="25" t="s">
        <v>21</v>
      </c>
      <c r="C19" s="54"/>
      <c r="D19" s="54"/>
      <c r="E19" s="54"/>
      <c r="F19" s="54"/>
      <c r="G19" s="54"/>
      <c r="H19" s="54"/>
      <c r="I19" s="54"/>
      <c r="J19" s="54"/>
      <c r="K19" s="68"/>
    </row>
    <row r="20" spans="2:11" x14ac:dyDescent="0.3">
      <c r="B20" s="57" t="s">
        <v>102</v>
      </c>
      <c r="C20" s="54"/>
      <c r="D20" s="54"/>
      <c r="E20" s="54"/>
      <c r="F20" s="54"/>
      <c r="G20" s="54"/>
      <c r="H20" s="54"/>
      <c r="I20" s="54"/>
      <c r="J20" s="54"/>
      <c r="K20" s="68"/>
    </row>
    <row r="21" spans="2:11" x14ac:dyDescent="0.3">
      <c r="B21" s="58" t="s">
        <v>103</v>
      </c>
      <c r="C21" s="54"/>
      <c r="D21" s="54"/>
      <c r="E21" s="54"/>
      <c r="F21" s="54"/>
      <c r="G21" s="54"/>
      <c r="H21" s="54"/>
      <c r="I21" s="54"/>
      <c r="J21" s="54"/>
      <c r="K21" s="68"/>
    </row>
    <row r="22" spans="2:11" x14ac:dyDescent="0.3">
      <c r="B22" s="25" t="s">
        <v>22</v>
      </c>
      <c r="C22" s="54"/>
      <c r="D22" s="54"/>
      <c r="E22" s="54"/>
      <c r="F22" s="54"/>
      <c r="G22" s="54"/>
      <c r="H22" s="54"/>
      <c r="I22" s="54"/>
      <c r="J22" s="54"/>
      <c r="K22" s="68"/>
    </row>
    <row r="23" spans="2:11" x14ac:dyDescent="0.3">
      <c r="B23" s="25" t="s">
        <v>23</v>
      </c>
      <c r="C23" s="54"/>
      <c r="D23" s="54"/>
      <c r="E23" s="54"/>
      <c r="F23" s="54"/>
      <c r="G23" s="54"/>
      <c r="H23" s="54"/>
      <c r="I23" s="54"/>
      <c r="J23" s="54"/>
      <c r="K23" s="68"/>
    </row>
    <row r="24" spans="2:11" x14ac:dyDescent="0.3">
      <c r="B24" s="25" t="s">
        <v>24</v>
      </c>
      <c r="C24" s="54">
        <v>2.0995370370370373E-2</v>
      </c>
      <c r="D24" s="54"/>
      <c r="E24" s="54"/>
      <c r="F24" s="54"/>
      <c r="G24" s="54"/>
      <c r="H24" s="54"/>
      <c r="I24" s="54"/>
      <c r="J24" s="54"/>
      <c r="K24" s="68">
        <v>2.0995370370370373E-2</v>
      </c>
    </row>
    <row r="25" spans="2:11" x14ac:dyDescent="0.3">
      <c r="B25" s="29" t="s">
        <v>3</v>
      </c>
      <c r="C25" s="30">
        <v>6.5775462962962966E-2</v>
      </c>
      <c r="D25" s="30"/>
      <c r="E25" s="30"/>
      <c r="F25" s="30"/>
      <c r="G25" s="30"/>
      <c r="H25" s="30"/>
      <c r="I25" s="30"/>
      <c r="J25" s="34"/>
      <c r="K25" s="69">
        <v>6.5775462962962966E-2</v>
      </c>
    </row>
    <row r="26" spans="2:11" x14ac:dyDescent="0.3">
      <c r="B26" s="70"/>
      <c r="C26" s="71"/>
      <c r="D26" s="71"/>
      <c r="E26" s="71"/>
      <c r="F26" s="71"/>
      <c r="G26" s="71"/>
      <c r="H26" s="71"/>
      <c r="I26" s="71"/>
      <c r="J26" s="72"/>
      <c r="K26" s="7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54"/>
      <c r="D28" s="54"/>
      <c r="E28" s="54"/>
      <c r="F28" s="54"/>
      <c r="G28" s="54"/>
      <c r="H28" s="54"/>
      <c r="I28" s="54"/>
      <c r="J28" s="54"/>
      <c r="K28" s="68"/>
    </row>
    <row r="29" spans="2:11" x14ac:dyDescent="0.3">
      <c r="B29" s="25" t="s">
        <v>27</v>
      </c>
      <c r="C29" s="54"/>
      <c r="D29" s="54"/>
      <c r="E29" s="54"/>
      <c r="F29" s="54"/>
      <c r="G29" s="54"/>
      <c r="H29" s="54"/>
      <c r="I29" s="54"/>
      <c r="J29" s="54"/>
      <c r="K29" s="68"/>
    </row>
    <row r="30" spans="2:11" x14ac:dyDescent="0.3">
      <c r="B30" s="25" t="s">
        <v>28</v>
      </c>
      <c r="C30" s="54"/>
      <c r="D30" s="54"/>
      <c r="E30" s="54"/>
      <c r="F30" s="54"/>
      <c r="G30" s="54"/>
      <c r="H30" s="54"/>
      <c r="I30" s="54"/>
      <c r="J30" s="54"/>
      <c r="K30" s="68"/>
    </row>
    <row r="31" spans="2:11" x14ac:dyDescent="0.3">
      <c r="B31" s="25" t="s">
        <v>29</v>
      </c>
      <c r="C31" s="54"/>
      <c r="D31" s="54"/>
      <c r="E31" s="54"/>
      <c r="F31" s="54"/>
      <c r="G31" s="54"/>
      <c r="H31" s="54"/>
      <c r="I31" s="54"/>
      <c r="J31" s="54"/>
      <c r="K31" s="68"/>
    </row>
    <row r="32" spans="2:11" x14ac:dyDescent="0.3">
      <c r="B32" s="25" t="s">
        <v>30</v>
      </c>
      <c r="C32" s="54">
        <v>2.5416666666666667E-2</v>
      </c>
      <c r="D32" s="54"/>
      <c r="E32" s="54"/>
      <c r="F32" s="54"/>
      <c r="G32" s="54"/>
      <c r="H32" s="54"/>
      <c r="I32" s="54"/>
      <c r="J32" s="54"/>
      <c r="K32" s="68">
        <v>2.5416666666666667E-2</v>
      </c>
    </row>
    <row r="33" spans="2:11" x14ac:dyDescent="0.3">
      <c r="B33" s="25" t="s">
        <v>31</v>
      </c>
      <c r="C33" s="54"/>
      <c r="D33" s="54"/>
      <c r="E33" s="54"/>
      <c r="F33" s="54"/>
      <c r="G33" s="54"/>
      <c r="H33" s="54"/>
      <c r="I33" s="54"/>
      <c r="J33" s="54"/>
      <c r="K33" s="68"/>
    </row>
    <row r="34" spans="2:11" x14ac:dyDescent="0.3">
      <c r="B34" s="29" t="s">
        <v>3</v>
      </c>
      <c r="C34" s="30">
        <v>2.5416666666666667E-2</v>
      </c>
      <c r="D34" s="30"/>
      <c r="E34" s="30"/>
      <c r="F34" s="30"/>
      <c r="G34" s="30"/>
      <c r="H34" s="30"/>
      <c r="I34" s="30"/>
      <c r="J34" s="34"/>
      <c r="K34" s="69">
        <v>2.5416666666666667E-2</v>
      </c>
    </row>
    <row r="35" spans="2:11" x14ac:dyDescent="0.3">
      <c r="B35" s="29"/>
      <c r="C35" s="74"/>
      <c r="D35" s="74"/>
      <c r="E35" s="75"/>
      <c r="F35" s="75"/>
      <c r="G35" s="74"/>
      <c r="H35" s="74"/>
      <c r="I35" s="74"/>
      <c r="J35" s="74"/>
      <c r="K35" s="68"/>
    </row>
    <row r="36" spans="2:11" x14ac:dyDescent="0.3">
      <c r="B36" s="29" t="s">
        <v>6</v>
      </c>
      <c r="C36" s="34">
        <v>9.1192129629629637E-2</v>
      </c>
      <c r="D36" s="34"/>
      <c r="E36" s="34"/>
      <c r="F36" s="34"/>
      <c r="G36" s="34"/>
      <c r="H36" s="34"/>
      <c r="I36" s="34"/>
      <c r="J36" s="34"/>
      <c r="K36" s="76">
        <v>9.1192129629629637E-2</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view="pageBreakPre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107</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49"/>
      <c r="D7" s="49"/>
      <c r="E7" s="49"/>
      <c r="F7" s="49"/>
      <c r="G7" s="49"/>
      <c r="H7" s="49"/>
      <c r="I7" s="49"/>
      <c r="J7" s="49"/>
      <c r="K7" s="79"/>
    </row>
    <row r="8" spans="2:11" x14ac:dyDescent="0.3">
      <c r="B8" s="25" t="s">
        <v>101</v>
      </c>
      <c r="C8" s="49"/>
      <c r="D8" s="49"/>
      <c r="E8" s="49"/>
      <c r="F8" s="49"/>
      <c r="G8" s="49"/>
      <c r="H8" s="49"/>
      <c r="I8" s="49"/>
      <c r="J8" s="49"/>
      <c r="K8" s="79"/>
    </row>
    <row r="9" spans="2:11" x14ac:dyDescent="0.3">
      <c r="B9" s="25" t="s">
        <v>13</v>
      </c>
      <c r="C9" s="49"/>
      <c r="D9" s="49"/>
      <c r="E9" s="49"/>
      <c r="F9" s="49"/>
      <c r="G9" s="49"/>
      <c r="H9" s="49"/>
      <c r="I9" s="49"/>
      <c r="J9" s="49"/>
      <c r="K9" s="79"/>
    </row>
    <row r="10" spans="2:11" x14ac:dyDescent="0.3">
      <c r="B10" s="25" t="s">
        <v>14</v>
      </c>
      <c r="C10" s="49"/>
      <c r="D10" s="49"/>
      <c r="E10" s="49"/>
      <c r="F10" s="49"/>
      <c r="G10" s="49"/>
      <c r="H10" s="49"/>
      <c r="I10" s="49"/>
      <c r="J10" s="49"/>
      <c r="K10" s="79"/>
    </row>
    <row r="11" spans="2:11" x14ac:dyDescent="0.3">
      <c r="B11" s="25" t="s">
        <v>15</v>
      </c>
      <c r="C11" s="49"/>
      <c r="D11" s="49"/>
      <c r="E11" s="49"/>
      <c r="F11" s="49"/>
      <c r="G11" s="49"/>
      <c r="H11" s="49"/>
      <c r="I11" s="49"/>
      <c r="J11" s="49"/>
      <c r="K11" s="79"/>
    </row>
    <row r="12" spans="2:11" x14ac:dyDescent="0.3">
      <c r="B12" s="25" t="s">
        <v>161</v>
      </c>
      <c r="C12" s="49"/>
      <c r="D12" s="49"/>
      <c r="E12" s="49"/>
      <c r="F12" s="49"/>
      <c r="G12" s="49"/>
      <c r="H12" s="49"/>
      <c r="I12" s="49"/>
      <c r="J12" s="49"/>
      <c r="K12" s="79"/>
    </row>
    <row r="13" spans="2:11" x14ac:dyDescent="0.3">
      <c r="B13" s="25" t="s">
        <v>16</v>
      </c>
      <c r="C13" s="49"/>
      <c r="D13" s="49"/>
      <c r="E13" s="49"/>
      <c r="F13" s="49"/>
      <c r="G13" s="49"/>
      <c r="H13" s="49"/>
      <c r="I13" s="49"/>
      <c r="J13" s="49"/>
      <c r="K13" s="79"/>
    </row>
    <row r="14" spans="2:11" x14ac:dyDescent="0.3">
      <c r="B14" s="98" t="s">
        <v>148</v>
      </c>
      <c r="C14" s="49"/>
      <c r="D14" s="49"/>
      <c r="E14" s="49"/>
      <c r="F14" s="49"/>
      <c r="G14" s="49"/>
      <c r="H14" s="49"/>
      <c r="I14" s="49"/>
      <c r="J14" s="49"/>
      <c r="K14" s="79"/>
    </row>
    <row r="15" spans="2:11" x14ac:dyDescent="0.3">
      <c r="B15" s="25" t="s">
        <v>17</v>
      </c>
      <c r="C15" s="49"/>
      <c r="D15" s="49"/>
      <c r="E15" s="49"/>
      <c r="F15" s="49"/>
      <c r="G15" s="49"/>
      <c r="H15" s="49"/>
      <c r="I15" s="49"/>
      <c r="J15" s="49"/>
      <c r="K15" s="79"/>
    </row>
    <row r="16" spans="2:11" x14ac:dyDescent="0.3">
      <c r="B16" s="25" t="s">
        <v>18</v>
      </c>
      <c r="C16" s="49"/>
      <c r="D16" s="49"/>
      <c r="E16" s="49"/>
      <c r="F16" s="49"/>
      <c r="G16" s="49"/>
      <c r="H16" s="49"/>
      <c r="I16" s="49"/>
      <c r="J16" s="49"/>
      <c r="K16" s="79"/>
    </row>
    <row r="17" spans="2:11" x14ac:dyDescent="0.3">
      <c r="B17" s="25" t="s">
        <v>19</v>
      </c>
      <c r="C17" s="49"/>
      <c r="D17" s="49"/>
      <c r="E17" s="49"/>
      <c r="F17" s="49"/>
      <c r="G17" s="49"/>
      <c r="H17" s="49"/>
      <c r="I17" s="49"/>
      <c r="J17" s="49"/>
      <c r="K17" s="79"/>
    </row>
    <row r="18" spans="2:11" x14ac:dyDescent="0.3">
      <c r="B18" s="25" t="s">
        <v>20</v>
      </c>
      <c r="C18" s="49"/>
      <c r="D18" s="49"/>
      <c r="E18" s="49"/>
      <c r="F18" s="49"/>
      <c r="G18" s="49"/>
      <c r="H18" s="49"/>
      <c r="I18" s="49"/>
      <c r="J18" s="49"/>
      <c r="K18" s="79"/>
    </row>
    <row r="19" spans="2:11" x14ac:dyDescent="0.3">
      <c r="B19" s="25" t="s">
        <v>21</v>
      </c>
      <c r="C19" s="49"/>
      <c r="D19" s="49"/>
      <c r="E19" s="49"/>
      <c r="F19" s="49"/>
      <c r="G19" s="49"/>
      <c r="H19" s="49"/>
      <c r="I19" s="49"/>
      <c r="J19" s="49"/>
      <c r="K19" s="79"/>
    </row>
    <row r="20" spans="2:11" x14ac:dyDescent="0.3">
      <c r="B20" s="57" t="s">
        <v>102</v>
      </c>
      <c r="C20" s="49"/>
      <c r="D20" s="49"/>
      <c r="E20" s="49"/>
      <c r="F20" s="49"/>
      <c r="G20" s="49"/>
      <c r="H20" s="49"/>
      <c r="I20" s="49"/>
      <c r="J20" s="49"/>
      <c r="K20" s="79"/>
    </row>
    <row r="21" spans="2:11" x14ac:dyDescent="0.3">
      <c r="B21" s="58" t="s">
        <v>103</v>
      </c>
      <c r="C21" s="49"/>
      <c r="D21" s="49"/>
      <c r="E21" s="49"/>
      <c r="F21" s="49"/>
      <c r="G21" s="49"/>
      <c r="H21" s="49"/>
      <c r="I21" s="49"/>
      <c r="J21" s="49"/>
      <c r="K21" s="79"/>
    </row>
    <row r="22" spans="2:11" x14ac:dyDescent="0.3">
      <c r="B22" s="25" t="s">
        <v>22</v>
      </c>
      <c r="C22" s="49"/>
      <c r="D22" s="49"/>
      <c r="E22" s="49"/>
      <c r="F22" s="49"/>
      <c r="G22" s="49"/>
      <c r="H22" s="49"/>
      <c r="I22" s="49"/>
      <c r="J22" s="49"/>
      <c r="K22" s="79"/>
    </row>
    <row r="23" spans="2:11" x14ac:dyDescent="0.3">
      <c r="B23" s="25" t="s">
        <v>23</v>
      </c>
      <c r="C23" s="49"/>
      <c r="D23" s="49"/>
      <c r="E23" s="49"/>
      <c r="F23" s="49"/>
      <c r="G23" s="49"/>
      <c r="H23" s="49"/>
      <c r="I23" s="49"/>
      <c r="J23" s="49"/>
      <c r="K23" s="79"/>
    </row>
    <row r="24" spans="2:11" x14ac:dyDescent="0.3">
      <c r="B24" s="25" t="s">
        <v>24</v>
      </c>
      <c r="C24" s="49"/>
      <c r="D24" s="49"/>
      <c r="E24" s="49"/>
      <c r="F24" s="49"/>
      <c r="G24" s="49"/>
      <c r="H24" s="49"/>
      <c r="I24" s="49"/>
      <c r="J24" s="49"/>
      <c r="K24" s="79"/>
    </row>
    <row r="25" spans="2:11" x14ac:dyDescent="0.3">
      <c r="B25" s="29" t="s">
        <v>3</v>
      </c>
      <c r="C25" s="44"/>
      <c r="D25" s="44"/>
      <c r="E25" s="44"/>
      <c r="F25" s="44"/>
      <c r="G25" s="44"/>
      <c r="H25" s="44"/>
      <c r="I25" s="44"/>
      <c r="J25" s="51"/>
      <c r="K25" s="80"/>
    </row>
    <row r="26" spans="2:11" x14ac:dyDescent="0.3">
      <c r="B26" s="70"/>
      <c r="C26" s="81"/>
      <c r="D26" s="81"/>
      <c r="E26" s="81"/>
      <c r="F26" s="81"/>
      <c r="G26" s="81"/>
      <c r="H26" s="81"/>
      <c r="I26" s="81"/>
      <c r="J26" s="82"/>
      <c r="K26" s="8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49"/>
      <c r="D28" s="49"/>
      <c r="E28" s="49"/>
      <c r="F28" s="49"/>
      <c r="G28" s="49"/>
      <c r="H28" s="49"/>
      <c r="I28" s="49"/>
      <c r="J28" s="40"/>
      <c r="K28" s="79"/>
    </row>
    <row r="29" spans="2:11" x14ac:dyDescent="0.3">
      <c r="B29" s="25" t="s">
        <v>27</v>
      </c>
      <c r="C29" s="49"/>
      <c r="D29" s="49"/>
      <c r="E29" s="49"/>
      <c r="F29" s="49"/>
      <c r="G29" s="49"/>
      <c r="H29" s="49"/>
      <c r="I29" s="49"/>
      <c r="J29" s="84"/>
      <c r="K29" s="79"/>
    </row>
    <row r="30" spans="2:11" x14ac:dyDescent="0.3">
      <c r="B30" s="25" t="s">
        <v>28</v>
      </c>
      <c r="C30" s="49"/>
      <c r="D30" s="49"/>
      <c r="E30" s="49"/>
      <c r="F30" s="49"/>
      <c r="G30" s="49"/>
      <c r="H30" s="49"/>
      <c r="I30" s="4"/>
      <c r="J30" s="4"/>
      <c r="K30" s="79"/>
    </row>
    <row r="31" spans="2:11" x14ac:dyDescent="0.3">
      <c r="B31" s="25" t="s">
        <v>29</v>
      </c>
      <c r="C31" s="49"/>
      <c r="D31" s="49"/>
      <c r="E31" s="49"/>
      <c r="F31" s="49"/>
      <c r="G31" s="49"/>
      <c r="H31" s="49"/>
      <c r="I31" s="85"/>
      <c r="J31" s="49"/>
      <c r="K31" s="79"/>
    </row>
    <row r="32" spans="2:11" x14ac:dyDescent="0.3">
      <c r="B32" s="25" t="s">
        <v>30</v>
      </c>
      <c r="C32" s="49"/>
      <c r="D32" s="49"/>
      <c r="E32" s="49"/>
      <c r="F32" s="49"/>
      <c r="G32" s="49"/>
      <c r="H32" s="49"/>
      <c r="I32" s="49"/>
      <c r="J32" s="49"/>
      <c r="K32" s="79"/>
    </row>
    <row r="33" spans="2:11" x14ac:dyDescent="0.3">
      <c r="B33" s="25" t="s">
        <v>31</v>
      </c>
      <c r="C33" s="49"/>
      <c r="D33" s="49"/>
      <c r="E33" s="49"/>
      <c r="F33" s="49"/>
      <c r="G33" s="49"/>
      <c r="H33" s="49"/>
      <c r="I33" s="49"/>
      <c r="J33" s="49"/>
      <c r="K33" s="79"/>
    </row>
    <row r="34" spans="2:11" x14ac:dyDescent="0.3">
      <c r="B34" s="29" t="s">
        <v>3</v>
      </c>
      <c r="C34" s="44"/>
      <c r="D34" s="44"/>
      <c r="E34" s="44"/>
      <c r="F34" s="44"/>
      <c r="G34" s="44"/>
      <c r="H34" s="44"/>
      <c r="I34" s="44"/>
      <c r="J34" s="51"/>
      <c r="K34" s="80"/>
    </row>
    <row r="35" spans="2:11" x14ac:dyDescent="0.3">
      <c r="B35" s="29"/>
      <c r="C35" s="77"/>
      <c r="D35" s="77"/>
      <c r="E35" s="77"/>
      <c r="F35" s="86"/>
      <c r="G35" s="77"/>
      <c r="H35" s="77"/>
      <c r="I35" s="77"/>
      <c r="J35" s="77"/>
      <c r="K35" s="79"/>
    </row>
    <row r="36" spans="2:11" x14ac:dyDescent="0.3">
      <c r="B36" s="29" t="s">
        <v>6</v>
      </c>
      <c r="C36" s="51"/>
      <c r="D36" s="51"/>
      <c r="E36" s="51"/>
      <c r="F36" s="51"/>
      <c r="G36" s="51"/>
      <c r="H36" s="51"/>
      <c r="I36" s="51"/>
      <c r="J36" s="51"/>
      <c r="K36" s="87"/>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view="pageBreakPre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108</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49"/>
      <c r="D7" s="49"/>
      <c r="E7" s="49"/>
      <c r="F7" s="49"/>
      <c r="G7" s="49"/>
      <c r="H7" s="49"/>
      <c r="I7" s="49"/>
      <c r="J7" s="49"/>
      <c r="K7" s="79"/>
    </row>
    <row r="8" spans="2:11" x14ac:dyDescent="0.3">
      <c r="B8" s="25" t="s">
        <v>101</v>
      </c>
      <c r="C8" s="49"/>
      <c r="D8" s="49"/>
      <c r="E8" s="49"/>
      <c r="F8" s="49"/>
      <c r="G8" s="49"/>
      <c r="H8" s="49"/>
      <c r="I8" s="49"/>
      <c r="J8" s="49"/>
      <c r="K8" s="79"/>
    </row>
    <row r="9" spans="2:11" x14ac:dyDescent="0.3">
      <c r="B9" s="25" t="s">
        <v>13</v>
      </c>
      <c r="C9" s="49"/>
      <c r="D9" s="49"/>
      <c r="E9" s="49"/>
      <c r="F9" s="49"/>
      <c r="G9" s="49"/>
      <c r="H9" s="49"/>
      <c r="I9" s="49"/>
      <c r="J9" s="49"/>
      <c r="K9" s="79"/>
    </row>
    <row r="10" spans="2:11" x14ac:dyDescent="0.3">
      <c r="B10" s="25" t="s">
        <v>14</v>
      </c>
      <c r="C10" s="49"/>
      <c r="D10" s="49"/>
      <c r="E10" s="49"/>
      <c r="F10" s="49"/>
      <c r="G10" s="49"/>
      <c r="H10" s="49"/>
      <c r="I10" s="49"/>
      <c r="J10" s="49"/>
      <c r="K10" s="79"/>
    </row>
    <row r="11" spans="2:11" x14ac:dyDescent="0.3">
      <c r="B11" s="25" t="s">
        <v>15</v>
      </c>
      <c r="C11" s="49"/>
      <c r="D11" s="49"/>
      <c r="E11" s="49"/>
      <c r="F11" s="49"/>
      <c r="G11" s="49"/>
      <c r="H11" s="49"/>
      <c r="I11" s="49"/>
      <c r="J11" s="49"/>
      <c r="K11" s="79"/>
    </row>
    <row r="12" spans="2:11" x14ac:dyDescent="0.3">
      <c r="B12" s="25" t="s">
        <v>161</v>
      </c>
      <c r="C12" s="49"/>
      <c r="D12" s="49"/>
      <c r="E12" s="49"/>
      <c r="F12" s="49"/>
      <c r="G12" s="49"/>
      <c r="H12" s="49"/>
      <c r="I12" s="49"/>
      <c r="J12" s="49"/>
      <c r="K12" s="79"/>
    </row>
    <row r="13" spans="2:11" x14ac:dyDescent="0.3">
      <c r="B13" s="25" t="s">
        <v>16</v>
      </c>
      <c r="C13" s="49"/>
      <c r="D13" s="49"/>
      <c r="E13" s="49"/>
      <c r="F13" s="49"/>
      <c r="G13" s="49"/>
      <c r="H13" s="49"/>
      <c r="I13" s="49"/>
      <c r="J13" s="49"/>
      <c r="K13" s="79"/>
    </row>
    <row r="14" spans="2:11" x14ac:dyDescent="0.3">
      <c r="B14" s="98" t="s">
        <v>148</v>
      </c>
      <c r="C14" s="49"/>
      <c r="D14" s="49"/>
      <c r="E14" s="49"/>
      <c r="F14" s="49"/>
      <c r="G14" s="49"/>
      <c r="H14" s="49"/>
      <c r="I14" s="49"/>
      <c r="J14" s="49"/>
      <c r="K14" s="79"/>
    </row>
    <row r="15" spans="2:11" x14ac:dyDescent="0.3">
      <c r="B15" s="25" t="s">
        <v>17</v>
      </c>
      <c r="C15" s="49"/>
      <c r="D15" s="49"/>
      <c r="E15" s="49"/>
      <c r="F15" s="49"/>
      <c r="G15" s="49"/>
      <c r="H15" s="49"/>
      <c r="I15" s="49"/>
      <c r="J15" s="49"/>
      <c r="K15" s="79"/>
    </row>
    <row r="16" spans="2:11" x14ac:dyDescent="0.3">
      <c r="B16" s="25" t="s">
        <v>18</v>
      </c>
      <c r="C16" s="49"/>
      <c r="D16" s="49"/>
      <c r="E16" s="49"/>
      <c r="F16" s="49"/>
      <c r="G16" s="49"/>
      <c r="H16" s="49"/>
      <c r="I16" s="49"/>
      <c r="J16" s="49"/>
      <c r="K16" s="79"/>
    </row>
    <row r="17" spans="2:11" x14ac:dyDescent="0.3">
      <c r="B17" s="25" t="s">
        <v>19</v>
      </c>
      <c r="C17" s="49"/>
      <c r="D17" s="49"/>
      <c r="E17" s="49"/>
      <c r="F17" s="49"/>
      <c r="G17" s="49"/>
      <c r="H17" s="49"/>
      <c r="I17" s="49"/>
      <c r="J17" s="49"/>
      <c r="K17" s="79"/>
    </row>
    <row r="18" spans="2:11" x14ac:dyDescent="0.3">
      <c r="B18" s="25" t="s">
        <v>20</v>
      </c>
      <c r="C18" s="49"/>
      <c r="D18" s="49"/>
      <c r="E18" s="49"/>
      <c r="F18" s="49"/>
      <c r="G18" s="49"/>
      <c r="H18" s="49"/>
      <c r="I18" s="49"/>
      <c r="J18" s="49"/>
      <c r="K18" s="79"/>
    </row>
    <row r="19" spans="2:11" x14ac:dyDescent="0.3">
      <c r="B19" s="25" t="s">
        <v>21</v>
      </c>
      <c r="C19" s="49"/>
      <c r="D19" s="49"/>
      <c r="E19" s="49"/>
      <c r="F19" s="49"/>
      <c r="G19" s="49"/>
      <c r="H19" s="49"/>
      <c r="I19" s="49"/>
      <c r="J19" s="49"/>
      <c r="K19" s="79"/>
    </row>
    <row r="20" spans="2:11" x14ac:dyDescent="0.3">
      <c r="B20" s="57" t="s">
        <v>102</v>
      </c>
      <c r="C20" s="49"/>
      <c r="D20" s="49"/>
      <c r="E20" s="49"/>
      <c r="F20" s="49"/>
      <c r="G20" s="49"/>
      <c r="H20" s="49"/>
      <c r="I20" s="49"/>
      <c r="J20" s="49"/>
      <c r="K20" s="79"/>
    </row>
    <row r="21" spans="2:11" x14ac:dyDescent="0.3">
      <c r="B21" s="58" t="s">
        <v>103</v>
      </c>
      <c r="C21" s="49"/>
      <c r="D21" s="49"/>
      <c r="E21" s="49"/>
      <c r="F21" s="49"/>
      <c r="G21" s="49"/>
      <c r="H21" s="49"/>
      <c r="I21" s="49"/>
      <c r="J21" s="49"/>
      <c r="K21" s="79"/>
    </row>
    <row r="22" spans="2:11" x14ac:dyDescent="0.3">
      <c r="B22" s="25" t="s">
        <v>22</v>
      </c>
      <c r="C22" s="49"/>
      <c r="D22" s="49"/>
      <c r="E22" s="49"/>
      <c r="F22" s="49"/>
      <c r="G22" s="49"/>
      <c r="H22" s="49"/>
      <c r="I22" s="49"/>
      <c r="J22" s="49"/>
      <c r="K22" s="79"/>
    </row>
    <row r="23" spans="2:11" x14ac:dyDescent="0.3">
      <c r="B23" s="25" t="s">
        <v>23</v>
      </c>
      <c r="C23" s="49"/>
      <c r="D23" s="49"/>
      <c r="E23" s="49"/>
      <c r="F23" s="49"/>
      <c r="G23" s="49"/>
      <c r="H23" s="49"/>
      <c r="I23" s="49"/>
      <c r="J23" s="49"/>
      <c r="K23" s="79"/>
    </row>
    <row r="24" spans="2:11" x14ac:dyDescent="0.3">
      <c r="B24" s="25" t="s">
        <v>24</v>
      </c>
      <c r="C24" s="49"/>
      <c r="D24" s="49"/>
      <c r="E24" s="49"/>
      <c r="F24" s="49"/>
      <c r="G24" s="49"/>
      <c r="H24" s="49"/>
      <c r="I24" s="49"/>
      <c r="J24" s="49"/>
      <c r="K24" s="79"/>
    </row>
    <row r="25" spans="2:11" x14ac:dyDescent="0.3">
      <c r="B25" s="29" t="s">
        <v>3</v>
      </c>
      <c r="C25" s="44"/>
      <c r="D25" s="44"/>
      <c r="E25" s="44"/>
      <c r="F25" s="44"/>
      <c r="G25" s="44"/>
      <c r="H25" s="44"/>
      <c r="I25" s="44"/>
      <c r="J25" s="51"/>
      <c r="K25" s="80"/>
    </row>
    <row r="26" spans="2:11" x14ac:dyDescent="0.3">
      <c r="B26" s="70"/>
      <c r="C26" s="81"/>
      <c r="D26" s="81"/>
      <c r="E26" s="81"/>
      <c r="F26" s="81"/>
      <c r="G26" s="81"/>
      <c r="H26" s="81"/>
      <c r="I26" s="81"/>
      <c r="J26" s="82"/>
      <c r="K26" s="8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49"/>
      <c r="D28" s="49"/>
      <c r="E28" s="49"/>
      <c r="F28" s="49"/>
      <c r="G28" s="49"/>
      <c r="H28" s="49"/>
      <c r="I28" s="49"/>
      <c r="J28" s="40"/>
      <c r="K28" s="79"/>
    </row>
    <row r="29" spans="2:11" x14ac:dyDescent="0.3">
      <c r="B29" s="25" t="s">
        <v>27</v>
      </c>
      <c r="C29" s="49"/>
      <c r="D29" s="49"/>
      <c r="E29" s="49"/>
      <c r="F29" s="49"/>
      <c r="G29" s="49"/>
      <c r="H29" s="49"/>
      <c r="I29" s="49"/>
      <c r="J29" s="84"/>
      <c r="K29" s="79"/>
    </row>
    <row r="30" spans="2:11" x14ac:dyDescent="0.3">
      <c r="B30" s="25" t="s">
        <v>28</v>
      </c>
      <c r="C30" s="49"/>
      <c r="D30" s="49"/>
      <c r="E30" s="49"/>
      <c r="F30" s="49"/>
      <c r="G30" s="49"/>
      <c r="H30" s="49"/>
      <c r="I30" s="4"/>
      <c r="J30" s="4"/>
      <c r="K30" s="79"/>
    </row>
    <row r="31" spans="2:11" x14ac:dyDescent="0.3">
      <c r="B31" s="25" t="s">
        <v>29</v>
      </c>
      <c r="C31" s="49"/>
      <c r="D31" s="49"/>
      <c r="E31" s="49"/>
      <c r="F31" s="49"/>
      <c r="G31" s="49"/>
      <c r="H31" s="49"/>
      <c r="I31" s="85"/>
      <c r="J31" s="49"/>
      <c r="K31" s="79"/>
    </row>
    <row r="32" spans="2:11" x14ac:dyDescent="0.3">
      <c r="B32" s="25" t="s">
        <v>30</v>
      </c>
      <c r="C32" s="49"/>
      <c r="D32" s="49"/>
      <c r="E32" s="49"/>
      <c r="F32" s="49"/>
      <c r="G32" s="49"/>
      <c r="H32" s="49"/>
      <c r="I32" s="49"/>
      <c r="J32" s="49"/>
      <c r="K32" s="79"/>
    </row>
    <row r="33" spans="2:11" x14ac:dyDescent="0.3">
      <c r="B33" s="25" t="s">
        <v>31</v>
      </c>
      <c r="C33" s="49"/>
      <c r="D33" s="49"/>
      <c r="E33" s="49"/>
      <c r="F33" s="49"/>
      <c r="G33" s="49"/>
      <c r="H33" s="49"/>
      <c r="I33" s="49"/>
      <c r="J33" s="49"/>
      <c r="K33" s="79"/>
    </row>
    <row r="34" spans="2:11" x14ac:dyDescent="0.3">
      <c r="B34" s="29" t="s">
        <v>3</v>
      </c>
      <c r="C34" s="44"/>
      <c r="D34" s="44"/>
      <c r="E34" s="44"/>
      <c r="F34" s="44"/>
      <c r="G34" s="44"/>
      <c r="H34" s="44"/>
      <c r="I34" s="44"/>
      <c r="J34" s="51"/>
      <c r="K34" s="80"/>
    </row>
    <row r="35" spans="2:11" x14ac:dyDescent="0.3">
      <c r="B35" s="29"/>
      <c r="C35" s="77"/>
      <c r="D35" s="77"/>
      <c r="E35" s="77"/>
      <c r="F35" s="86"/>
      <c r="G35" s="77"/>
      <c r="H35" s="77"/>
      <c r="I35" s="77"/>
      <c r="J35" s="77"/>
      <c r="K35" s="79"/>
    </row>
    <row r="36" spans="2:11" x14ac:dyDescent="0.3">
      <c r="B36" s="29" t="s">
        <v>6</v>
      </c>
      <c r="C36" s="51"/>
      <c r="D36" s="51"/>
      <c r="E36" s="51"/>
      <c r="F36" s="51"/>
      <c r="G36" s="51"/>
      <c r="H36" s="51"/>
      <c r="I36" s="51"/>
      <c r="J36" s="51"/>
      <c r="K36" s="87"/>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view="pageBreakPre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109</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49"/>
      <c r="D7" s="49"/>
      <c r="E7" s="49"/>
      <c r="F7" s="49"/>
      <c r="G7" s="49"/>
      <c r="H7" s="49"/>
      <c r="I7" s="49"/>
      <c r="J7" s="49"/>
      <c r="K7" s="79"/>
    </row>
    <row r="8" spans="2:11" x14ac:dyDescent="0.3">
      <c r="B8" s="25" t="s">
        <v>101</v>
      </c>
      <c r="C8" s="49"/>
      <c r="D8" s="49"/>
      <c r="E8" s="49"/>
      <c r="F8" s="49"/>
      <c r="G8" s="49"/>
      <c r="H8" s="49"/>
      <c r="I8" s="49"/>
      <c r="J8" s="49"/>
      <c r="K8" s="79"/>
    </row>
    <row r="9" spans="2:11" x14ac:dyDescent="0.3">
      <c r="B9" s="25" t="s">
        <v>13</v>
      </c>
      <c r="C9" s="49"/>
      <c r="D9" s="49"/>
      <c r="E9" s="49"/>
      <c r="F9" s="49"/>
      <c r="G9" s="49"/>
      <c r="H9" s="49"/>
      <c r="I9" s="49"/>
      <c r="J9" s="49"/>
      <c r="K9" s="79"/>
    </row>
    <row r="10" spans="2:11" x14ac:dyDescent="0.3">
      <c r="B10" s="25" t="s">
        <v>14</v>
      </c>
      <c r="C10" s="49"/>
      <c r="D10" s="49"/>
      <c r="E10" s="49"/>
      <c r="F10" s="49"/>
      <c r="G10" s="49"/>
      <c r="H10" s="49"/>
      <c r="I10" s="49"/>
      <c r="J10" s="49"/>
      <c r="K10" s="79"/>
    </row>
    <row r="11" spans="2:11" x14ac:dyDescent="0.3">
      <c r="B11" s="25" t="s">
        <v>15</v>
      </c>
      <c r="C11" s="49"/>
      <c r="D11" s="49"/>
      <c r="E11" s="49"/>
      <c r="F11" s="49"/>
      <c r="G11" s="49"/>
      <c r="H11" s="49"/>
      <c r="I11" s="49"/>
      <c r="J11" s="49"/>
      <c r="K11" s="79"/>
    </row>
    <row r="12" spans="2:11" x14ac:dyDescent="0.3">
      <c r="B12" s="25" t="s">
        <v>161</v>
      </c>
      <c r="C12" s="49"/>
      <c r="D12" s="49"/>
      <c r="E12" s="49"/>
      <c r="F12" s="49"/>
      <c r="G12" s="49"/>
      <c r="H12" s="49"/>
      <c r="I12" s="49"/>
      <c r="J12" s="49"/>
      <c r="K12" s="79"/>
    </row>
    <row r="13" spans="2:11" x14ac:dyDescent="0.3">
      <c r="B13" s="25" t="s">
        <v>16</v>
      </c>
      <c r="C13" s="49"/>
      <c r="D13" s="49"/>
      <c r="E13" s="49"/>
      <c r="F13" s="49"/>
      <c r="G13" s="49"/>
      <c r="H13" s="49"/>
      <c r="I13" s="49"/>
      <c r="J13" s="49"/>
      <c r="K13" s="79"/>
    </row>
    <row r="14" spans="2:11" x14ac:dyDescent="0.3">
      <c r="B14" s="98" t="s">
        <v>148</v>
      </c>
      <c r="C14" s="49"/>
      <c r="D14" s="49"/>
      <c r="E14" s="49"/>
      <c r="F14" s="49"/>
      <c r="G14" s="49"/>
      <c r="H14" s="49"/>
      <c r="I14" s="49"/>
      <c r="J14" s="49"/>
      <c r="K14" s="79"/>
    </row>
    <row r="15" spans="2:11" x14ac:dyDescent="0.3">
      <c r="B15" s="25" t="s">
        <v>17</v>
      </c>
      <c r="C15" s="49"/>
      <c r="D15" s="49"/>
      <c r="E15" s="49"/>
      <c r="F15" s="49"/>
      <c r="G15" s="49"/>
      <c r="H15" s="49"/>
      <c r="I15" s="49"/>
      <c r="J15" s="49"/>
      <c r="K15" s="79"/>
    </row>
    <row r="16" spans="2:11" x14ac:dyDescent="0.3">
      <c r="B16" s="25" t="s">
        <v>18</v>
      </c>
      <c r="C16" s="49"/>
      <c r="D16" s="49"/>
      <c r="E16" s="49"/>
      <c r="F16" s="49"/>
      <c r="G16" s="49"/>
      <c r="H16" s="49"/>
      <c r="I16" s="49"/>
      <c r="J16" s="49"/>
      <c r="K16" s="79"/>
    </row>
    <row r="17" spans="2:11" x14ac:dyDescent="0.3">
      <c r="B17" s="25" t="s">
        <v>19</v>
      </c>
      <c r="C17" s="49"/>
      <c r="D17" s="49"/>
      <c r="E17" s="49"/>
      <c r="F17" s="49"/>
      <c r="G17" s="49"/>
      <c r="H17" s="49"/>
      <c r="I17" s="49"/>
      <c r="J17" s="49"/>
      <c r="K17" s="79"/>
    </row>
    <row r="18" spans="2:11" x14ac:dyDescent="0.3">
      <c r="B18" s="25" t="s">
        <v>20</v>
      </c>
      <c r="C18" s="49"/>
      <c r="D18" s="49"/>
      <c r="E18" s="49"/>
      <c r="F18" s="49"/>
      <c r="G18" s="49"/>
      <c r="H18" s="49"/>
      <c r="I18" s="49"/>
      <c r="J18" s="49"/>
      <c r="K18" s="79"/>
    </row>
    <row r="19" spans="2:11" x14ac:dyDescent="0.3">
      <c r="B19" s="25" t="s">
        <v>21</v>
      </c>
      <c r="C19" s="49"/>
      <c r="D19" s="49"/>
      <c r="E19" s="49"/>
      <c r="F19" s="49"/>
      <c r="G19" s="49"/>
      <c r="H19" s="49"/>
      <c r="I19" s="49"/>
      <c r="J19" s="49"/>
      <c r="K19" s="79"/>
    </row>
    <row r="20" spans="2:11" x14ac:dyDescent="0.3">
      <c r="B20" s="57" t="s">
        <v>102</v>
      </c>
      <c r="C20" s="49"/>
      <c r="D20" s="49"/>
      <c r="E20" s="49"/>
      <c r="F20" s="49"/>
      <c r="G20" s="49"/>
      <c r="H20" s="49"/>
      <c r="I20" s="49"/>
      <c r="J20" s="49"/>
      <c r="K20" s="79"/>
    </row>
    <row r="21" spans="2:11" x14ac:dyDescent="0.3">
      <c r="B21" s="58" t="s">
        <v>103</v>
      </c>
      <c r="C21" s="49"/>
      <c r="D21" s="49"/>
      <c r="E21" s="49"/>
      <c r="F21" s="49"/>
      <c r="G21" s="49"/>
      <c r="H21" s="49"/>
      <c r="I21" s="49"/>
      <c r="J21" s="49"/>
      <c r="K21" s="79"/>
    </row>
    <row r="22" spans="2:11" x14ac:dyDescent="0.3">
      <c r="B22" s="25" t="s">
        <v>22</v>
      </c>
      <c r="C22" s="49"/>
      <c r="D22" s="49"/>
      <c r="E22" s="49"/>
      <c r="F22" s="49"/>
      <c r="G22" s="49"/>
      <c r="H22" s="49"/>
      <c r="I22" s="49"/>
      <c r="J22" s="49"/>
      <c r="K22" s="79"/>
    </row>
    <row r="23" spans="2:11" x14ac:dyDescent="0.3">
      <c r="B23" s="25" t="s">
        <v>23</v>
      </c>
      <c r="C23" s="49"/>
      <c r="D23" s="49"/>
      <c r="E23" s="49"/>
      <c r="F23" s="49"/>
      <c r="G23" s="49"/>
      <c r="H23" s="49"/>
      <c r="I23" s="49"/>
      <c r="J23" s="49"/>
      <c r="K23" s="79"/>
    </row>
    <row r="24" spans="2:11" x14ac:dyDescent="0.3">
      <c r="B24" s="25" t="s">
        <v>24</v>
      </c>
      <c r="C24" s="49"/>
      <c r="D24" s="49"/>
      <c r="E24" s="49"/>
      <c r="F24" s="49"/>
      <c r="G24" s="49"/>
      <c r="H24" s="49"/>
      <c r="I24" s="49"/>
      <c r="J24" s="49"/>
      <c r="K24" s="79"/>
    </row>
    <row r="25" spans="2:11" x14ac:dyDescent="0.3">
      <c r="B25" s="29" t="s">
        <v>3</v>
      </c>
      <c r="C25" s="44"/>
      <c r="D25" s="44"/>
      <c r="E25" s="44"/>
      <c r="F25" s="44"/>
      <c r="G25" s="44"/>
      <c r="H25" s="44"/>
      <c r="I25" s="44"/>
      <c r="J25" s="51"/>
      <c r="K25" s="80"/>
    </row>
    <row r="26" spans="2:11" x14ac:dyDescent="0.3">
      <c r="B26" s="70"/>
      <c r="C26" s="81"/>
      <c r="D26" s="81"/>
      <c r="E26" s="81"/>
      <c r="F26" s="81"/>
      <c r="G26" s="81"/>
      <c r="H26" s="81"/>
      <c r="I26" s="81"/>
      <c r="J26" s="82"/>
      <c r="K26" s="8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49"/>
      <c r="D28" s="49"/>
      <c r="E28" s="49"/>
      <c r="F28" s="49"/>
      <c r="G28" s="49"/>
      <c r="H28" s="49"/>
      <c r="I28" s="49"/>
      <c r="J28" s="40"/>
      <c r="K28" s="79"/>
    </row>
    <row r="29" spans="2:11" x14ac:dyDescent="0.3">
      <c r="B29" s="25" t="s">
        <v>27</v>
      </c>
      <c r="C29" s="49"/>
      <c r="D29" s="49"/>
      <c r="E29" s="49"/>
      <c r="F29" s="49"/>
      <c r="G29" s="49"/>
      <c r="H29" s="49"/>
      <c r="I29" s="49"/>
      <c r="J29" s="84"/>
      <c r="K29" s="79"/>
    </row>
    <row r="30" spans="2:11" x14ac:dyDescent="0.3">
      <c r="B30" s="25" t="s">
        <v>28</v>
      </c>
      <c r="C30" s="49"/>
      <c r="D30" s="49"/>
      <c r="E30" s="49"/>
      <c r="F30" s="49"/>
      <c r="G30" s="49"/>
      <c r="H30" s="49"/>
      <c r="I30" s="4"/>
      <c r="J30" s="4"/>
      <c r="K30" s="79"/>
    </row>
    <row r="31" spans="2:11" x14ac:dyDescent="0.3">
      <c r="B31" s="25" t="s">
        <v>29</v>
      </c>
      <c r="C31" s="49"/>
      <c r="D31" s="49"/>
      <c r="E31" s="49"/>
      <c r="F31" s="49"/>
      <c r="G31" s="49"/>
      <c r="H31" s="49"/>
      <c r="I31" s="85"/>
      <c r="J31" s="49"/>
      <c r="K31" s="79"/>
    </row>
    <row r="32" spans="2:11" x14ac:dyDescent="0.3">
      <c r="B32" s="25" t="s">
        <v>30</v>
      </c>
      <c r="C32" s="49"/>
      <c r="D32" s="49"/>
      <c r="E32" s="49"/>
      <c r="F32" s="49"/>
      <c r="G32" s="49"/>
      <c r="H32" s="49"/>
      <c r="I32" s="49"/>
      <c r="J32" s="49"/>
      <c r="K32" s="79"/>
    </row>
    <row r="33" spans="2:11" x14ac:dyDescent="0.3">
      <c r="B33" s="25" t="s">
        <v>31</v>
      </c>
      <c r="C33" s="49"/>
      <c r="D33" s="49"/>
      <c r="E33" s="49"/>
      <c r="F33" s="49"/>
      <c r="G33" s="49"/>
      <c r="H33" s="49"/>
      <c r="I33" s="49"/>
      <c r="J33" s="49"/>
      <c r="K33" s="79"/>
    </row>
    <row r="34" spans="2:11" x14ac:dyDescent="0.3">
      <c r="B34" s="29" t="s">
        <v>3</v>
      </c>
      <c r="C34" s="44"/>
      <c r="D34" s="44"/>
      <c r="E34" s="44"/>
      <c r="F34" s="44"/>
      <c r="G34" s="44"/>
      <c r="H34" s="44"/>
      <c r="I34" s="44"/>
      <c r="J34" s="51"/>
      <c r="K34" s="80"/>
    </row>
    <row r="35" spans="2:11" x14ac:dyDescent="0.3">
      <c r="B35" s="29"/>
      <c r="C35" s="77"/>
      <c r="D35" s="77"/>
      <c r="E35" s="77"/>
      <c r="F35" s="86"/>
      <c r="G35" s="77"/>
      <c r="H35" s="77"/>
      <c r="I35" s="77"/>
      <c r="J35" s="77"/>
      <c r="K35" s="79"/>
    </row>
    <row r="36" spans="2:11" x14ac:dyDescent="0.3">
      <c r="B36" s="29" t="s">
        <v>6</v>
      </c>
      <c r="C36" s="51"/>
      <c r="D36" s="51"/>
      <c r="E36" s="51"/>
      <c r="F36" s="51"/>
      <c r="G36" s="51"/>
      <c r="H36" s="51"/>
      <c r="I36" s="51"/>
      <c r="J36" s="51"/>
      <c r="K36" s="87"/>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2"/>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88671875" style="92" customWidth="1"/>
    <col min="7" max="7" width="10.88671875" style="2" customWidth="1"/>
    <col min="8" max="8" width="10.88671875" style="92" customWidth="1"/>
    <col min="9" max="11" width="10.88671875" style="2" customWidth="1"/>
    <col min="12" max="16384" width="8.88671875" style="2"/>
  </cols>
  <sheetData>
    <row r="1" spans="2:11" s="120" customFormat="1" x14ac:dyDescent="0.3">
      <c r="C1" s="132"/>
      <c r="D1" s="132"/>
      <c r="E1" s="132"/>
      <c r="F1" s="132"/>
      <c r="H1" s="132"/>
    </row>
    <row r="2" spans="2:11" s="120" customFormat="1" ht="15" thickBot="1" x14ac:dyDescent="0.35">
      <c r="C2" s="132"/>
      <c r="D2" s="132"/>
      <c r="E2" s="132"/>
      <c r="F2" s="132"/>
      <c r="H2" s="132"/>
    </row>
    <row r="3" spans="2:11" s="120" customFormat="1" x14ac:dyDescent="0.3">
      <c r="B3" s="180" t="s">
        <v>82</v>
      </c>
      <c r="C3" s="181"/>
      <c r="D3" s="181"/>
      <c r="E3" s="181"/>
      <c r="F3" s="181"/>
      <c r="G3" s="181"/>
      <c r="H3" s="182"/>
      <c r="I3" s="181"/>
      <c r="J3" s="181"/>
      <c r="K3" s="182"/>
    </row>
    <row r="4" spans="2:11" s="120" customFormat="1" x14ac:dyDescent="0.3">
      <c r="B4" s="183" t="s">
        <v>159</v>
      </c>
      <c r="C4" s="184"/>
      <c r="D4" s="184"/>
      <c r="E4" s="184"/>
      <c r="F4" s="184"/>
      <c r="G4" s="184"/>
      <c r="H4" s="184"/>
      <c r="I4" s="184"/>
      <c r="J4" s="184"/>
      <c r="K4" s="185"/>
    </row>
    <row r="5" spans="2:11" s="120" customFormat="1" x14ac:dyDescent="0.3">
      <c r="B5" s="121"/>
      <c r="C5" s="186" t="s">
        <v>73</v>
      </c>
      <c r="D5" s="184"/>
      <c r="E5" s="187"/>
      <c r="F5" s="186" t="s">
        <v>74</v>
      </c>
      <c r="G5" s="184"/>
      <c r="H5" s="187"/>
      <c r="I5" s="184" t="s">
        <v>75</v>
      </c>
      <c r="J5" s="184"/>
      <c r="K5" s="185"/>
    </row>
    <row r="6" spans="2:11" s="120" customFormat="1" x14ac:dyDescent="0.3">
      <c r="B6" s="1" t="s">
        <v>11</v>
      </c>
      <c r="C6" s="96" t="s">
        <v>4</v>
      </c>
      <c r="D6" s="9" t="s">
        <v>5</v>
      </c>
      <c r="E6" s="104" t="s">
        <v>5</v>
      </c>
      <c r="F6" s="96" t="s">
        <v>4</v>
      </c>
      <c r="G6" s="9" t="s">
        <v>5</v>
      </c>
      <c r="H6" s="104" t="s">
        <v>5</v>
      </c>
      <c r="I6" s="93" t="s">
        <v>4</v>
      </c>
      <c r="J6" s="9" t="s">
        <v>5</v>
      </c>
      <c r="K6" s="94" t="s">
        <v>5</v>
      </c>
    </row>
    <row r="7" spans="2:11" s="120" customFormat="1" x14ac:dyDescent="0.3">
      <c r="B7" s="98" t="s">
        <v>12</v>
      </c>
      <c r="C7" s="122">
        <v>2.1759259259259262E-3</v>
      </c>
      <c r="D7" s="55">
        <v>0.4857881136950904</v>
      </c>
      <c r="E7" s="56">
        <v>0.18059558117195007</v>
      </c>
      <c r="F7" s="122"/>
      <c r="G7" s="55"/>
      <c r="H7" s="56"/>
      <c r="I7" s="122">
        <v>2.1759259259259262E-3</v>
      </c>
      <c r="J7" s="55">
        <v>0.4857881136950904</v>
      </c>
      <c r="K7" s="99">
        <v>0.18059558117195007</v>
      </c>
    </row>
    <row r="8" spans="2:11" s="120" customFormat="1" x14ac:dyDescent="0.3">
      <c r="B8" s="98" t="s">
        <v>101</v>
      </c>
      <c r="C8" s="122"/>
      <c r="D8" s="55"/>
      <c r="E8" s="56"/>
      <c r="F8" s="122"/>
      <c r="G8" s="55"/>
      <c r="H8" s="56"/>
      <c r="I8" s="122"/>
      <c r="J8" s="55"/>
      <c r="K8" s="99"/>
    </row>
    <row r="9" spans="2:11" s="120" customFormat="1" x14ac:dyDescent="0.3">
      <c r="B9" s="98" t="s">
        <v>13</v>
      </c>
      <c r="C9" s="122">
        <v>4.6296296296296294E-5</v>
      </c>
      <c r="D9" s="55">
        <v>1.0335917312661496E-2</v>
      </c>
      <c r="E9" s="56">
        <v>3.8424591738712775E-3</v>
      </c>
      <c r="F9" s="122"/>
      <c r="G9" s="55"/>
      <c r="H9" s="56"/>
      <c r="I9" s="122">
        <v>4.6296296296296294E-5</v>
      </c>
      <c r="J9" s="55">
        <v>1.0335917312661496E-2</v>
      </c>
      <c r="K9" s="99">
        <v>3.8424591738712775E-3</v>
      </c>
    </row>
    <row r="10" spans="2:11" s="120" customFormat="1" x14ac:dyDescent="0.3">
      <c r="B10" s="98" t="s">
        <v>14</v>
      </c>
      <c r="C10" s="122"/>
      <c r="D10" s="55"/>
      <c r="E10" s="56"/>
      <c r="F10" s="122"/>
      <c r="G10" s="55"/>
      <c r="H10" s="56"/>
      <c r="I10" s="122"/>
      <c r="J10" s="55"/>
      <c r="K10" s="99"/>
    </row>
    <row r="11" spans="2:11" s="120" customFormat="1" x14ac:dyDescent="0.3">
      <c r="B11" s="98" t="s">
        <v>15</v>
      </c>
      <c r="C11" s="122">
        <v>1.8518518518518518E-4</v>
      </c>
      <c r="D11" s="55">
        <v>4.1343669250645983E-2</v>
      </c>
      <c r="E11" s="56">
        <v>1.536983669548511E-2</v>
      </c>
      <c r="F11" s="122"/>
      <c r="G11" s="55"/>
      <c r="H11" s="56"/>
      <c r="I11" s="122">
        <v>1.8518518518518518E-4</v>
      </c>
      <c r="J11" s="55">
        <v>4.1343669250645983E-2</v>
      </c>
      <c r="K11" s="99">
        <v>1.536983669548511E-2</v>
      </c>
    </row>
    <row r="12" spans="2:11" s="120" customFormat="1" x14ac:dyDescent="0.3">
      <c r="B12" s="98" t="s">
        <v>161</v>
      </c>
      <c r="C12" s="122">
        <v>5.5555555555555556E-4</v>
      </c>
      <c r="D12" s="55">
        <v>0.12403100775193796</v>
      </c>
      <c r="E12" s="56">
        <v>4.6109510086455335E-2</v>
      </c>
      <c r="F12" s="122"/>
      <c r="G12" s="55"/>
      <c r="H12" s="56"/>
      <c r="I12" s="122">
        <v>5.5555555555555556E-4</v>
      </c>
      <c r="J12" s="55">
        <v>0.12403100775193796</v>
      </c>
      <c r="K12" s="99">
        <v>4.6109510086455335E-2</v>
      </c>
    </row>
    <row r="13" spans="2:11" s="120" customFormat="1" x14ac:dyDescent="0.3">
      <c r="B13" s="98" t="s">
        <v>16</v>
      </c>
      <c r="C13" s="122"/>
      <c r="D13" s="55"/>
      <c r="E13" s="56"/>
      <c r="F13" s="122"/>
      <c r="G13" s="55"/>
      <c r="H13" s="56"/>
      <c r="I13" s="122"/>
      <c r="J13" s="55"/>
      <c r="K13" s="99"/>
    </row>
    <row r="14" spans="2:11" s="120" customFormat="1" x14ac:dyDescent="0.3">
      <c r="B14" s="98" t="s">
        <v>148</v>
      </c>
      <c r="C14" s="122"/>
      <c r="D14" s="55"/>
      <c r="E14" s="56"/>
      <c r="F14" s="122"/>
      <c r="G14" s="55"/>
      <c r="H14" s="56"/>
      <c r="I14" s="122"/>
      <c r="J14" s="55"/>
      <c r="K14" s="99"/>
    </row>
    <row r="15" spans="2:11" s="120" customFormat="1" x14ac:dyDescent="0.3">
      <c r="B15" s="98" t="s">
        <v>17</v>
      </c>
      <c r="C15" s="122"/>
      <c r="D15" s="55"/>
      <c r="E15" s="56"/>
      <c r="F15" s="122"/>
      <c r="G15" s="55"/>
      <c r="H15" s="56"/>
      <c r="I15" s="122"/>
      <c r="J15" s="55"/>
      <c r="K15" s="99"/>
    </row>
    <row r="16" spans="2:11" s="120" customFormat="1" x14ac:dyDescent="0.3">
      <c r="B16" s="98" t="s">
        <v>18</v>
      </c>
      <c r="C16" s="122">
        <v>1.273148148148148E-4</v>
      </c>
      <c r="D16" s="55">
        <v>2.8423772609819112E-2</v>
      </c>
      <c r="E16" s="56">
        <v>1.0566762728146013E-2</v>
      </c>
      <c r="F16" s="122"/>
      <c r="G16" s="55"/>
      <c r="H16" s="56"/>
      <c r="I16" s="122">
        <v>1.273148148148148E-4</v>
      </c>
      <c r="J16" s="55">
        <v>2.8423772609819112E-2</v>
      </c>
      <c r="K16" s="99">
        <v>1.0566762728146013E-2</v>
      </c>
    </row>
    <row r="17" spans="2:14" s="120" customFormat="1" x14ac:dyDescent="0.3">
      <c r="B17" s="98" t="s">
        <v>19</v>
      </c>
      <c r="C17" s="122"/>
      <c r="D17" s="55"/>
      <c r="E17" s="56"/>
      <c r="F17" s="122"/>
      <c r="G17" s="55"/>
      <c r="H17" s="56"/>
      <c r="I17" s="122"/>
      <c r="J17" s="55"/>
      <c r="K17" s="99"/>
    </row>
    <row r="18" spans="2:14" s="120" customFormat="1" x14ac:dyDescent="0.3">
      <c r="B18" s="98" t="s">
        <v>20</v>
      </c>
      <c r="C18" s="122"/>
      <c r="D18" s="55"/>
      <c r="E18" s="56"/>
      <c r="F18" s="122"/>
      <c r="G18" s="55"/>
      <c r="H18" s="56"/>
      <c r="I18" s="122"/>
      <c r="J18" s="55"/>
      <c r="K18" s="99"/>
    </row>
    <row r="19" spans="2:14" s="120" customFormat="1" x14ac:dyDescent="0.3">
      <c r="B19" s="98" t="s">
        <v>21</v>
      </c>
      <c r="C19" s="122"/>
      <c r="D19" s="55"/>
      <c r="E19" s="56"/>
      <c r="F19" s="122"/>
      <c r="G19" s="55"/>
      <c r="H19" s="56"/>
      <c r="I19" s="122"/>
      <c r="J19" s="55"/>
      <c r="K19" s="99"/>
    </row>
    <row r="20" spans="2:14" s="120" customFormat="1" x14ac:dyDescent="0.3">
      <c r="B20" s="98" t="s">
        <v>102</v>
      </c>
      <c r="C20" s="122"/>
      <c r="D20" s="55"/>
      <c r="E20" s="56"/>
      <c r="F20" s="122"/>
      <c r="G20" s="55"/>
      <c r="H20" s="56"/>
      <c r="I20" s="122"/>
      <c r="J20" s="55"/>
      <c r="K20" s="99"/>
    </row>
    <row r="21" spans="2:14" s="120" customFormat="1" x14ac:dyDescent="0.3">
      <c r="B21" s="98" t="s">
        <v>103</v>
      </c>
      <c r="C21" s="122">
        <v>3.4722222222222224E-4</v>
      </c>
      <c r="D21" s="55">
        <v>7.7519379844961225E-2</v>
      </c>
      <c r="E21" s="56">
        <v>2.8818443804034585E-2</v>
      </c>
      <c r="F21" s="122"/>
      <c r="G21" s="55"/>
      <c r="H21" s="56"/>
      <c r="I21" s="122">
        <v>3.4722222222222224E-4</v>
      </c>
      <c r="J21" s="55">
        <v>7.7519379844961225E-2</v>
      </c>
      <c r="K21" s="99">
        <v>2.8818443804034585E-2</v>
      </c>
    </row>
    <row r="22" spans="2:14" s="120" customFormat="1" x14ac:dyDescent="0.3">
      <c r="B22" s="98" t="s">
        <v>22</v>
      </c>
      <c r="C22" s="122"/>
      <c r="D22" s="55"/>
      <c r="E22" s="56"/>
      <c r="F22" s="122"/>
      <c r="G22" s="55"/>
      <c r="H22" s="56"/>
      <c r="I22" s="122"/>
      <c r="J22" s="55"/>
      <c r="K22" s="99"/>
    </row>
    <row r="23" spans="2:14" s="120" customFormat="1" x14ac:dyDescent="0.3">
      <c r="B23" s="98" t="s">
        <v>23</v>
      </c>
      <c r="C23" s="122"/>
      <c r="D23" s="55"/>
      <c r="E23" s="56"/>
      <c r="F23" s="122"/>
      <c r="G23" s="55"/>
      <c r="H23" s="56"/>
      <c r="I23" s="122"/>
      <c r="J23" s="55"/>
      <c r="K23" s="99"/>
    </row>
    <row r="24" spans="2:14" s="120" customFormat="1" x14ac:dyDescent="0.3">
      <c r="B24" s="98" t="s">
        <v>24</v>
      </c>
      <c r="C24" s="122">
        <v>1.0416666666666667E-3</v>
      </c>
      <c r="D24" s="55">
        <v>0.23255813953488366</v>
      </c>
      <c r="E24" s="56">
        <v>8.645533141210375E-2</v>
      </c>
      <c r="F24" s="122"/>
      <c r="G24" s="55"/>
      <c r="H24" s="56"/>
      <c r="I24" s="122">
        <v>1.0416666666666667E-3</v>
      </c>
      <c r="J24" s="55">
        <v>0.23255813953488366</v>
      </c>
      <c r="K24" s="99">
        <v>8.645533141210375E-2</v>
      </c>
    </row>
    <row r="25" spans="2:14" s="120" customFormat="1" x14ac:dyDescent="0.3">
      <c r="B25" s="102" t="s">
        <v>3</v>
      </c>
      <c r="C25" s="59">
        <v>4.4791666666666678E-3</v>
      </c>
      <c r="D25" s="60">
        <v>0.99999999999999989</v>
      </c>
      <c r="E25" s="61">
        <v>0.37175792507204614</v>
      </c>
      <c r="F25" s="59"/>
      <c r="G25" s="60"/>
      <c r="H25" s="61"/>
      <c r="I25" s="59">
        <v>4.4791666666666678E-3</v>
      </c>
      <c r="J25" s="60">
        <v>0.99999999999999989</v>
      </c>
      <c r="K25" s="134">
        <v>0.37175792507204614</v>
      </c>
    </row>
    <row r="26" spans="2:14" s="120" customFormat="1" x14ac:dyDescent="0.3">
      <c r="B26" s="135"/>
      <c r="C26" s="16"/>
      <c r="D26" s="16"/>
      <c r="E26" s="16"/>
      <c r="F26" s="16"/>
      <c r="G26" s="16"/>
      <c r="H26" s="16"/>
      <c r="I26" s="16"/>
      <c r="J26" s="16"/>
      <c r="K26" s="140"/>
      <c r="L26" s="16"/>
      <c r="M26" s="16"/>
      <c r="N26" s="16"/>
    </row>
    <row r="27" spans="2:14" s="120" customFormat="1" x14ac:dyDescent="0.3">
      <c r="B27" s="1" t="s">
        <v>25</v>
      </c>
      <c r="C27" s="9" t="s">
        <v>4</v>
      </c>
      <c r="D27" s="9" t="s">
        <v>5</v>
      </c>
      <c r="E27" s="9" t="s">
        <v>5</v>
      </c>
      <c r="F27" s="9" t="s">
        <v>4</v>
      </c>
      <c r="G27" s="9" t="s">
        <v>5</v>
      </c>
      <c r="H27" s="9" t="s">
        <v>5</v>
      </c>
      <c r="I27" s="9" t="s">
        <v>4</v>
      </c>
      <c r="J27" s="9" t="s">
        <v>5</v>
      </c>
      <c r="K27" s="136" t="s">
        <v>5</v>
      </c>
    </row>
    <row r="28" spans="2:14" s="120" customFormat="1" x14ac:dyDescent="0.3">
      <c r="B28" s="98" t="s">
        <v>26</v>
      </c>
      <c r="C28" s="122">
        <v>4.3981481481481486E-4</v>
      </c>
      <c r="D28" s="55"/>
      <c r="E28" s="56">
        <v>3.6503362151777144E-2</v>
      </c>
      <c r="F28" s="122"/>
      <c r="G28" s="55"/>
      <c r="H28" s="56"/>
      <c r="I28" s="122">
        <v>4.3981481481481486E-4</v>
      </c>
      <c r="J28" s="55"/>
      <c r="K28" s="99">
        <v>3.6503362151777144E-2</v>
      </c>
    </row>
    <row r="29" spans="2:14" s="120" customFormat="1" x14ac:dyDescent="0.3">
      <c r="B29" s="98" t="s">
        <v>27</v>
      </c>
      <c r="C29" s="122"/>
      <c r="D29" s="55"/>
      <c r="E29" s="56"/>
      <c r="F29" s="122"/>
      <c r="G29" s="55"/>
      <c r="H29" s="56"/>
      <c r="I29" s="122"/>
      <c r="J29" s="55"/>
      <c r="K29" s="99"/>
    </row>
    <row r="30" spans="2:14" s="120" customFormat="1" x14ac:dyDescent="0.3">
      <c r="B30" s="98" t="s">
        <v>28</v>
      </c>
      <c r="C30" s="122"/>
      <c r="D30" s="55"/>
      <c r="E30" s="56"/>
      <c r="F30" s="122"/>
      <c r="G30" s="55"/>
      <c r="H30" s="56"/>
      <c r="I30" s="122"/>
      <c r="J30" s="55"/>
      <c r="K30" s="99"/>
    </row>
    <row r="31" spans="2:14" s="120" customFormat="1" x14ac:dyDescent="0.3">
      <c r="B31" s="98" t="s">
        <v>29</v>
      </c>
      <c r="C31" s="122">
        <v>2.7662037037037034E-3</v>
      </c>
      <c r="D31" s="55"/>
      <c r="E31" s="56">
        <v>0.22958693563880883</v>
      </c>
      <c r="F31" s="122"/>
      <c r="G31" s="55"/>
      <c r="H31" s="56"/>
      <c r="I31" s="122">
        <v>2.7662037037037034E-3</v>
      </c>
      <c r="J31" s="55"/>
      <c r="K31" s="99">
        <v>0.22958693563880883</v>
      </c>
    </row>
    <row r="32" spans="2:14" s="120" customFormat="1" x14ac:dyDescent="0.3">
      <c r="B32" s="98" t="s">
        <v>30</v>
      </c>
      <c r="C32" s="122">
        <v>2.4305555555555556E-3</v>
      </c>
      <c r="D32" s="55"/>
      <c r="E32" s="56">
        <v>0.20172910662824209</v>
      </c>
      <c r="F32" s="122"/>
      <c r="G32" s="55"/>
      <c r="H32" s="56"/>
      <c r="I32" s="122">
        <v>2.4305555555555556E-3</v>
      </c>
      <c r="J32" s="55"/>
      <c r="K32" s="99">
        <v>0.20172910662824209</v>
      </c>
    </row>
    <row r="33" spans="2:14" s="120" customFormat="1" x14ac:dyDescent="0.3">
      <c r="B33" s="98" t="s">
        <v>31</v>
      </c>
      <c r="C33" s="122">
        <v>1.9328703703703704E-3</v>
      </c>
      <c r="D33" s="55"/>
      <c r="E33" s="56">
        <v>0.16042267050912584</v>
      </c>
      <c r="F33" s="122"/>
      <c r="G33" s="55"/>
      <c r="H33" s="56"/>
      <c r="I33" s="122">
        <v>1.9328703703703704E-3</v>
      </c>
      <c r="J33" s="55"/>
      <c r="K33" s="99">
        <v>0.16042267050912584</v>
      </c>
    </row>
    <row r="34" spans="2:14" s="120" customFormat="1" x14ac:dyDescent="0.3">
      <c r="B34" s="102" t="s">
        <v>3</v>
      </c>
      <c r="C34" s="17">
        <v>7.5694444444444437E-3</v>
      </c>
      <c r="D34" s="60"/>
      <c r="E34" s="60">
        <v>0.62824207492795392</v>
      </c>
      <c r="F34" s="17"/>
      <c r="G34" s="60"/>
      <c r="H34" s="60"/>
      <c r="I34" s="17">
        <v>7.5694444444444437E-3</v>
      </c>
      <c r="J34" s="60"/>
      <c r="K34" s="103">
        <v>0.62824207492795392</v>
      </c>
    </row>
    <row r="35" spans="2:14" s="120" customFormat="1" x14ac:dyDescent="0.3">
      <c r="B35" s="137"/>
      <c r="C35" s="138"/>
      <c r="D35" s="138"/>
      <c r="E35" s="138"/>
      <c r="F35" s="138"/>
      <c r="G35" s="138"/>
      <c r="H35" s="138"/>
      <c r="I35" s="138"/>
      <c r="J35" s="138"/>
      <c r="K35" s="141"/>
      <c r="L35" s="138"/>
      <c r="M35" s="138"/>
      <c r="N35" s="138"/>
    </row>
    <row r="36" spans="2:14" s="120" customFormat="1" x14ac:dyDescent="0.3">
      <c r="B36" s="102" t="s">
        <v>6</v>
      </c>
      <c r="C36" s="17">
        <v>1.2048611111111111E-2</v>
      </c>
      <c r="D36" s="139"/>
      <c r="E36" s="60">
        <v>1</v>
      </c>
      <c r="F36" s="17"/>
      <c r="G36" s="139"/>
      <c r="H36" s="60"/>
      <c r="I36" s="17">
        <v>1.2048611111111111E-2</v>
      </c>
      <c r="J36" s="139"/>
      <c r="K36" s="103">
        <v>1</v>
      </c>
    </row>
    <row r="37" spans="2:14" s="120" customFormat="1" ht="66" customHeight="1" thickBot="1" x14ac:dyDescent="0.35">
      <c r="B37" s="177" t="s">
        <v>76</v>
      </c>
      <c r="C37" s="178"/>
      <c r="D37" s="178"/>
      <c r="E37" s="178"/>
      <c r="F37" s="178"/>
      <c r="G37" s="178"/>
      <c r="H37" s="179"/>
      <c r="I37" s="178"/>
      <c r="J37" s="178"/>
      <c r="K37" s="179"/>
    </row>
    <row r="38" spans="2:14" s="120" customFormat="1" x14ac:dyDescent="0.3">
      <c r="C38" s="132"/>
      <c r="D38" s="132"/>
      <c r="E38" s="132"/>
      <c r="F38" s="132"/>
      <c r="H38" s="132"/>
    </row>
    <row r="39" spans="2:14" s="120" customFormat="1" x14ac:dyDescent="0.3">
      <c r="C39" s="132"/>
      <c r="D39" s="132"/>
      <c r="E39" s="132"/>
      <c r="F39" s="132"/>
      <c r="H39" s="132"/>
    </row>
    <row r="40" spans="2:14" s="120" customFormat="1" x14ac:dyDescent="0.3">
      <c r="C40" s="132"/>
      <c r="D40" s="132"/>
      <c r="E40" s="132"/>
      <c r="F40" s="132"/>
      <c r="H40" s="132"/>
    </row>
    <row r="41" spans="2:14" s="120" customFormat="1" x14ac:dyDescent="0.3">
      <c r="C41" s="132"/>
      <c r="D41" s="132"/>
      <c r="E41" s="132"/>
      <c r="F41" s="132"/>
      <c r="H41" s="132"/>
    </row>
    <row r="42" spans="2:14" s="120" customFormat="1" x14ac:dyDescent="0.3">
      <c r="C42" s="132"/>
      <c r="D42" s="132"/>
      <c r="E42" s="132"/>
      <c r="F42" s="132"/>
      <c r="H42" s="132"/>
    </row>
    <row r="43" spans="2:14" s="120" customFormat="1" x14ac:dyDescent="0.3">
      <c r="C43" s="132"/>
      <c r="D43" s="132"/>
      <c r="E43" s="132"/>
      <c r="F43" s="132"/>
      <c r="H43" s="132"/>
    </row>
    <row r="44" spans="2:14" s="120" customFormat="1" x14ac:dyDescent="0.3">
      <c r="C44" s="132"/>
      <c r="D44" s="132"/>
      <c r="E44" s="132"/>
      <c r="F44" s="132"/>
      <c r="H44" s="132"/>
    </row>
    <row r="45" spans="2:14" s="120" customFormat="1" x14ac:dyDescent="0.3">
      <c r="C45" s="132"/>
      <c r="D45" s="132"/>
      <c r="E45" s="132"/>
      <c r="F45" s="132"/>
      <c r="H45" s="132"/>
    </row>
    <row r="46" spans="2:14" s="120" customFormat="1" x14ac:dyDescent="0.3">
      <c r="C46" s="132"/>
      <c r="D46" s="132"/>
      <c r="E46" s="132"/>
      <c r="F46" s="132"/>
      <c r="H46" s="132"/>
    </row>
    <row r="47" spans="2:14" s="120" customFormat="1" x14ac:dyDescent="0.3">
      <c r="C47" s="132"/>
      <c r="D47" s="132"/>
      <c r="E47" s="132"/>
      <c r="F47" s="132"/>
      <c r="H47" s="132"/>
    </row>
    <row r="48" spans="2:14" s="120" customFormat="1" x14ac:dyDescent="0.3">
      <c r="C48" s="132"/>
      <c r="D48" s="132"/>
      <c r="E48" s="132"/>
      <c r="F48" s="132"/>
      <c r="H48" s="132"/>
    </row>
    <row r="49" spans="3:8" s="120" customFormat="1" x14ac:dyDescent="0.3">
      <c r="C49" s="132"/>
      <c r="D49" s="132"/>
      <c r="E49" s="132"/>
      <c r="F49" s="132"/>
      <c r="H49" s="132"/>
    </row>
    <row r="50" spans="3:8" s="120" customFormat="1" x14ac:dyDescent="0.3">
      <c r="C50" s="132"/>
      <c r="D50" s="132"/>
      <c r="E50" s="132"/>
      <c r="F50" s="132"/>
      <c r="H50" s="132"/>
    </row>
    <row r="51" spans="3:8" s="120" customFormat="1" x14ac:dyDescent="0.3">
      <c r="C51" s="132"/>
      <c r="D51" s="132"/>
      <c r="E51" s="132"/>
      <c r="F51" s="132"/>
      <c r="H51" s="132"/>
    </row>
    <row r="52" spans="3:8" s="120" customFormat="1" x14ac:dyDescent="0.3">
      <c r="C52" s="132"/>
      <c r="D52" s="132"/>
      <c r="E52" s="132"/>
      <c r="F52" s="132"/>
      <c r="H52" s="132"/>
    </row>
    <row r="53" spans="3:8" s="120" customFormat="1" x14ac:dyDescent="0.3">
      <c r="C53" s="132"/>
      <c r="D53" s="132"/>
      <c r="E53" s="132"/>
      <c r="F53" s="132"/>
      <c r="H53" s="132"/>
    </row>
    <row r="54" spans="3:8" s="120" customFormat="1" x14ac:dyDescent="0.3">
      <c r="C54" s="132"/>
      <c r="D54" s="132"/>
      <c r="E54" s="132"/>
      <c r="F54" s="132"/>
      <c r="H54" s="132"/>
    </row>
    <row r="55" spans="3:8" s="120" customFormat="1" x14ac:dyDescent="0.3">
      <c r="C55" s="132"/>
      <c r="D55" s="132"/>
      <c r="E55" s="132"/>
      <c r="F55" s="132"/>
      <c r="H55" s="132"/>
    </row>
    <row r="56" spans="3:8" s="120" customFormat="1" x14ac:dyDescent="0.3">
      <c r="C56" s="132"/>
      <c r="D56" s="132"/>
      <c r="E56" s="132"/>
      <c r="F56" s="132"/>
      <c r="H56" s="132"/>
    </row>
    <row r="57" spans="3:8" s="120" customFormat="1" x14ac:dyDescent="0.3">
      <c r="C57" s="132"/>
      <c r="D57" s="132"/>
      <c r="E57" s="132"/>
      <c r="F57" s="132"/>
      <c r="H57" s="132"/>
    </row>
    <row r="58" spans="3:8" s="120" customFormat="1" x14ac:dyDescent="0.3">
      <c r="C58" s="132"/>
      <c r="D58" s="132"/>
      <c r="E58" s="132"/>
      <c r="F58" s="132"/>
      <c r="H58" s="132"/>
    </row>
    <row r="59" spans="3:8" s="120" customFormat="1" x14ac:dyDescent="0.3">
      <c r="C59" s="132"/>
      <c r="D59" s="132"/>
      <c r="E59" s="132"/>
      <c r="F59" s="132"/>
      <c r="H59" s="132"/>
    </row>
    <row r="60" spans="3:8" s="120" customFormat="1" x14ac:dyDescent="0.3">
      <c r="C60" s="132"/>
      <c r="D60" s="132"/>
      <c r="E60" s="132"/>
      <c r="F60" s="132"/>
      <c r="H60" s="132"/>
    </row>
    <row r="61" spans="3:8" s="120" customFormat="1" x14ac:dyDescent="0.3">
      <c r="C61" s="132"/>
      <c r="D61" s="132"/>
      <c r="E61" s="132"/>
      <c r="F61" s="132"/>
      <c r="H61" s="132"/>
    </row>
    <row r="62" spans="3:8" s="120" customFormat="1" x14ac:dyDescent="0.3">
      <c r="C62" s="132"/>
      <c r="D62" s="132"/>
      <c r="E62" s="132"/>
      <c r="F62" s="132"/>
      <c r="H62" s="132"/>
    </row>
    <row r="63" spans="3:8" s="120" customFormat="1" x14ac:dyDescent="0.3">
      <c r="C63" s="132"/>
      <c r="D63" s="132"/>
      <c r="E63" s="132"/>
      <c r="F63" s="132"/>
      <c r="H63" s="132"/>
    </row>
    <row r="64" spans="3:8" s="120" customFormat="1" x14ac:dyDescent="0.3">
      <c r="C64" s="132"/>
      <c r="D64" s="132"/>
      <c r="E64" s="132"/>
      <c r="F64" s="132"/>
      <c r="H64" s="132"/>
    </row>
    <row r="65" spans="3:8" s="120" customFormat="1" x14ac:dyDescent="0.3">
      <c r="C65" s="132"/>
      <c r="D65" s="132"/>
      <c r="E65" s="132"/>
      <c r="F65" s="132"/>
      <c r="H65" s="132"/>
    </row>
    <row r="66" spans="3:8" s="120" customFormat="1" x14ac:dyDescent="0.3">
      <c r="C66" s="132"/>
      <c r="D66" s="132"/>
      <c r="E66" s="132"/>
      <c r="F66" s="132"/>
      <c r="H66" s="132"/>
    </row>
    <row r="67" spans="3:8" s="120" customFormat="1" x14ac:dyDescent="0.3">
      <c r="C67" s="132"/>
      <c r="D67" s="132"/>
      <c r="E67" s="132"/>
      <c r="F67" s="132"/>
      <c r="H67" s="132"/>
    </row>
    <row r="68" spans="3:8" s="120" customFormat="1" x14ac:dyDescent="0.3">
      <c r="C68" s="132"/>
      <c r="D68" s="132"/>
      <c r="E68" s="132"/>
      <c r="F68" s="132"/>
      <c r="H68" s="132"/>
    </row>
    <row r="69" spans="3:8" s="120" customFormat="1" x14ac:dyDescent="0.3">
      <c r="C69" s="132"/>
      <c r="D69" s="132"/>
      <c r="E69" s="132"/>
      <c r="F69" s="132"/>
      <c r="H69" s="132"/>
    </row>
    <row r="70" spans="3:8" s="120" customFormat="1" x14ac:dyDescent="0.3">
      <c r="C70" s="132"/>
      <c r="D70" s="132"/>
      <c r="E70" s="132"/>
      <c r="F70" s="132"/>
      <c r="H70" s="132"/>
    </row>
    <row r="71" spans="3:8" s="120" customFormat="1" x14ac:dyDescent="0.3">
      <c r="C71" s="132"/>
      <c r="D71" s="132"/>
      <c r="E71" s="132"/>
      <c r="F71" s="132"/>
      <c r="H71" s="132"/>
    </row>
    <row r="72" spans="3:8" s="120" customFormat="1" x14ac:dyDescent="0.3">
      <c r="C72" s="132"/>
      <c r="D72" s="132"/>
      <c r="E72" s="132"/>
      <c r="F72" s="132"/>
      <c r="H72" s="132"/>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110</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54">
        <v>6.215277777777777E-3</v>
      </c>
      <c r="D7" s="54"/>
      <c r="E7" s="54"/>
      <c r="F7" s="54"/>
      <c r="G7" s="54"/>
      <c r="H7" s="54"/>
      <c r="I7" s="54"/>
      <c r="J7" s="54"/>
      <c r="K7" s="68">
        <v>6.215277777777777E-3</v>
      </c>
    </row>
    <row r="8" spans="2:11" x14ac:dyDescent="0.3">
      <c r="B8" s="25" t="s">
        <v>101</v>
      </c>
      <c r="C8" s="54">
        <v>1.9675925925925926E-4</v>
      </c>
      <c r="D8" s="54"/>
      <c r="E8" s="54"/>
      <c r="F8" s="54"/>
      <c r="G8" s="54"/>
      <c r="H8" s="54"/>
      <c r="I8" s="54"/>
      <c r="J8" s="54"/>
      <c r="K8" s="68">
        <v>1.9675925925925926E-4</v>
      </c>
    </row>
    <row r="9" spans="2:11" x14ac:dyDescent="0.3">
      <c r="B9" s="25" t="s">
        <v>13</v>
      </c>
      <c r="C9" s="54">
        <v>1.3888888888888887E-3</v>
      </c>
      <c r="D9" s="54"/>
      <c r="E9" s="54"/>
      <c r="F9" s="54"/>
      <c r="G9" s="54"/>
      <c r="H9" s="54"/>
      <c r="I9" s="54"/>
      <c r="J9" s="54"/>
      <c r="K9" s="68">
        <v>1.3888888888888887E-3</v>
      </c>
    </row>
    <row r="10" spans="2:11" x14ac:dyDescent="0.3">
      <c r="B10" s="25" t="s">
        <v>14</v>
      </c>
      <c r="C10" s="54"/>
      <c r="D10" s="54"/>
      <c r="E10" s="54"/>
      <c r="F10" s="54"/>
      <c r="G10" s="54"/>
      <c r="H10" s="54"/>
      <c r="I10" s="54"/>
      <c r="J10" s="54"/>
      <c r="K10" s="68"/>
    </row>
    <row r="11" spans="2:11" x14ac:dyDescent="0.3">
      <c r="B11" s="25" t="s">
        <v>15</v>
      </c>
      <c r="C11" s="54">
        <v>1.7824074074074075E-3</v>
      </c>
      <c r="D11" s="54"/>
      <c r="E11" s="54"/>
      <c r="F11" s="54"/>
      <c r="G11" s="54"/>
      <c r="H11" s="54"/>
      <c r="I11" s="54"/>
      <c r="J11" s="54"/>
      <c r="K11" s="68">
        <v>1.7824074074074075E-3</v>
      </c>
    </row>
    <row r="12" spans="2:11" x14ac:dyDescent="0.3">
      <c r="B12" s="25" t="s">
        <v>161</v>
      </c>
      <c r="C12" s="54">
        <v>9.3749999999999997E-4</v>
      </c>
      <c r="D12" s="54"/>
      <c r="E12" s="54"/>
      <c r="F12" s="54"/>
      <c r="G12" s="54"/>
      <c r="H12" s="54"/>
      <c r="I12" s="54"/>
      <c r="J12" s="54"/>
      <c r="K12" s="68">
        <v>9.3749999999999997E-4</v>
      </c>
    </row>
    <row r="13" spans="2:11" x14ac:dyDescent="0.3">
      <c r="B13" s="25" t="s">
        <v>16</v>
      </c>
      <c r="C13" s="54"/>
      <c r="D13" s="54"/>
      <c r="E13" s="54"/>
      <c r="F13" s="54"/>
      <c r="G13" s="54"/>
      <c r="H13" s="54"/>
      <c r="I13" s="54"/>
      <c r="J13" s="54"/>
      <c r="K13" s="68"/>
    </row>
    <row r="14" spans="2:11" x14ac:dyDescent="0.3">
      <c r="B14" s="98" t="s">
        <v>148</v>
      </c>
      <c r="C14" s="54"/>
      <c r="D14" s="54"/>
      <c r="E14" s="54"/>
      <c r="F14" s="54"/>
      <c r="G14" s="54"/>
      <c r="H14" s="54"/>
      <c r="I14" s="54"/>
      <c r="J14" s="54"/>
      <c r="K14" s="68"/>
    </row>
    <row r="15" spans="2:11" x14ac:dyDescent="0.3">
      <c r="B15" s="25" t="s">
        <v>17</v>
      </c>
      <c r="C15" s="54"/>
      <c r="D15" s="54"/>
      <c r="E15" s="54"/>
      <c r="F15" s="54"/>
      <c r="G15" s="54"/>
      <c r="H15" s="54"/>
      <c r="I15" s="54"/>
      <c r="J15" s="54"/>
      <c r="K15" s="68"/>
    </row>
    <row r="16" spans="2:11" x14ac:dyDescent="0.3">
      <c r="B16" s="25" t="s">
        <v>18</v>
      </c>
      <c r="C16" s="54">
        <v>1.0995370370370371E-3</v>
      </c>
      <c r="D16" s="54"/>
      <c r="E16" s="54"/>
      <c r="F16" s="54"/>
      <c r="G16" s="54"/>
      <c r="H16" s="54"/>
      <c r="I16" s="54"/>
      <c r="J16" s="54"/>
      <c r="K16" s="68">
        <v>1.0995370370370371E-3</v>
      </c>
    </row>
    <row r="17" spans="2:11" x14ac:dyDescent="0.3">
      <c r="B17" s="25" t="s">
        <v>19</v>
      </c>
      <c r="C17" s="54"/>
      <c r="D17" s="54"/>
      <c r="E17" s="54"/>
      <c r="F17" s="54"/>
      <c r="G17" s="54"/>
      <c r="H17" s="54"/>
      <c r="I17" s="54"/>
      <c r="J17" s="54"/>
      <c r="K17" s="68"/>
    </row>
    <row r="18" spans="2:11" x14ac:dyDescent="0.3">
      <c r="B18" s="25" t="s">
        <v>20</v>
      </c>
      <c r="C18" s="54"/>
      <c r="D18" s="54"/>
      <c r="E18" s="54"/>
      <c r="F18" s="54"/>
      <c r="G18" s="54"/>
      <c r="H18" s="54"/>
      <c r="I18" s="54"/>
      <c r="J18" s="54"/>
      <c r="K18" s="68"/>
    </row>
    <row r="19" spans="2:11" x14ac:dyDescent="0.3">
      <c r="B19" s="25" t="s">
        <v>21</v>
      </c>
      <c r="C19" s="54"/>
      <c r="D19" s="54"/>
      <c r="E19" s="54"/>
      <c r="F19" s="54"/>
      <c r="G19" s="54"/>
      <c r="H19" s="54"/>
      <c r="I19" s="54"/>
      <c r="J19" s="54"/>
      <c r="K19" s="68"/>
    </row>
    <row r="20" spans="2:11" x14ac:dyDescent="0.3">
      <c r="B20" s="57" t="s">
        <v>102</v>
      </c>
      <c r="C20" s="54"/>
      <c r="D20" s="54"/>
      <c r="E20" s="54"/>
      <c r="F20" s="54"/>
      <c r="G20" s="54"/>
      <c r="H20" s="54"/>
      <c r="I20" s="54"/>
      <c r="J20" s="54"/>
      <c r="K20" s="68"/>
    </row>
    <row r="21" spans="2:11" x14ac:dyDescent="0.3">
      <c r="B21" s="58" t="s">
        <v>103</v>
      </c>
      <c r="C21" s="54"/>
      <c r="D21" s="54"/>
      <c r="E21" s="54"/>
      <c r="F21" s="54"/>
      <c r="G21" s="54"/>
      <c r="H21" s="54"/>
      <c r="I21" s="54"/>
      <c r="J21" s="54"/>
      <c r="K21" s="68"/>
    </row>
    <row r="22" spans="2:11" x14ac:dyDescent="0.3">
      <c r="B22" s="25" t="s">
        <v>22</v>
      </c>
      <c r="C22" s="54"/>
      <c r="D22" s="54"/>
      <c r="E22" s="54"/>
      <c r="F22" s="54"/>
      <c r="G22" s="54"/>
      <c r="H22" s="54"/>
      <c r="I22" s="54"/>
      <c r="J22" s="54"/>
      <c r="K22" s="68"/>
    </row>
    <row r="23" spans="2:11" x14ac:dyDescent="0.3">
      <c r="B23" s="25" t="s">
        <v>23</v>
      </c>
      <c r="C23" s="54"/>
      <c r="D23" s="54"/>
      <c r="E23" s="54"/>
      <c r="F23" s="54"/>
      <c r="G23" s="54"/>
      <c r="H23" s="54"/>
      <c r="I23" s="54"/>
      <c r="J23" s="54"/>
      <c r="K23" s="68"/>
    </row>
    <row r="24" spans="2:11" x14ac:dyDescent="0.3">
      <c r="B24" s="25" t="s">
        <v>24</v>
      </c>
      <c r="C24" s="54">
        <v>6.5972222222222224E-4</v>
      </c>
      <c r="D24" s="54"/>
      <c r="E24" s="54"/>
      <c r="F24" s="54"/>
      <c r="G24" s="54"/>
      <c r="H24" s="54"/>
      <c r="I24" s="54"/>
      <c r="J24" s="54"/>
      <c r="K24" s="68">
        <v>6.5972222222222224E-4</v>
      </c>
    </row>
    <row r="25" spans="2:11" x14ac:dyDescent="0.3">
      <c r="B25" s="29" t="s">
        <v>3</v>
      </c>
      <c r="C25" s="30">
        <v>1.2280092592592594E-2</v>
      </c>
      <c r="D25" s="30"/>
      <c r="E25" s="30"/>
      <c r="F25" s="30"/>
      <c r="G25" s="30"/>
      <c r="H25" s="30"/>
      <c r="I25" s="30"/>
      <c r="J25" s="34"/>
      <c r="K25" s="69">
        <v>1.2280092592592594E-2</v>
      </c>
    </row>
    <row r="26" spans="2:11" x14ac:dyDescent="0.3">
      <c r="B26" s="70"/>
      <c r="C26" s="71"/>
      <c r="D26" s="71"/>
      <c r="E26" s="71"/>
      <c r="F26" s="71"/>
      <c r="G26" s="71"/>
      <c r="H26" s="71"/>
      <c r="I26" s="71"/>
      <c r="J26" s="72"/>
      <c r="K26" s="7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54">
        <v>2.4305555555555552E-4</v>
      </c>
      <c r="D28" s="54"/>
      <c r="E28" s="54"/>
      <c r="F28" s="54"/>
      <c r="G28" s="54"/>
      <c r="H28" s="54"/>
      <c r="I28" s="54"/>
      <c r="J28" s="54"/>
      <c r="K28" s="68">
        <v>2.4305555555555552E-4</v>
      </c>
    </row>
    <row r="29" spans="2:11" x14ac:dyDescent="0.3">
      <c r="B29" s="25" t="s">
        <v>27</v>
      </c>
      <c r="C29" s="54"/>
      <c r="D29" s="54"/>
      <c r="E29" s="54"/>
      <c r="F29" s="54"/>
      <c r="G29" s="54"/>
      <c r="H29" s="54"/>
      <c r="I29" s="54"/>
      <c r="J29" s="54"/>
      <c r="K29" s="68"/>
    </row>
    <row r="30" spans="2:11" x14ac:dyDescent="0.3">
      <c r="B30" s="25" t="s">
        <v>28</v>
      </c>
      <c r="C30" s="54">
        <v>5.2083333333333333E-4</v>
      </c>
      <c r="D30" s="54"/>
      <c r="E30" s="54"/>
      <c r="F30" s="54"/>
      <c r="G30" s="54"/>
      <c r="H30" s="54"/>
      <c r="I30" s="54"/>
      <c r="J30" s="54"/>
      <c r="K30" s="68">
        <v>5.2083333333333333E-4</v>
      </c>
    </row>
    <row r="31" spans="2:11" x14ac:dyDescent="0.3">
      <c r="B31" s="25" t="s">
        <v>29</v>
      </c>
      <c r="C31" s="54">
        <v>3.5763888888888889E-3</v>
      </c>
      <c r="D31" s="54"/>
      <c r="E31" s="54"/>
      <c r="F31" s="54"/>
      <c r="G31" s="54"/>
      <c r="H31" s="54"/>
      <c r="I31" s="54"/>
      <c r="J31" s="54"/>
      <c r="K31" s="68">
        <v>3.5763888888888889E-3</v>
      </c>
    </row>
    <row r="32" spans="2:11" x14ac:dyDescent="0.3">
      <c r="B32" s="25" t="s">
        <v>30</v>
      </c>
      <c r="C32" s="54">
        <v>3.3333333333333335E-3</v>
      </c>
      <c r="D32" s="54"/>
      <c r="E32" s="54"/>
      <c r="F32" s="54"/>
      <c r="G32" s="54"/>
      <c r="H32" s="54"/>
      <c r="I32" s="54"/>
      <c r="J32" s="54"/>
      <c r="K32" s="68">
        <v>3.3333333333333335E-3</v>
      </c>
    </row>
    <row r="33" spans="2:11" x14ac:dyDescent="0.3">
      <c r="B33" s="25" t="s">
        <v>31</v>
      </c>
      <c r="C33" s="54"/>
      <c r="D33" s="54"/>
      <c r="E33" s="54"/>
      <c r="F33" s="54"/>
      <c r="G33" s="54"/>
      <c r="H33" s="54"/>
      <c r="I33" s="54"/>
      <c r="J33" s="54"/>
      <c r="K33" s="68"/>
    </row>
    <row r="34" spans="2:11" x14ac:dyDescent="0.3">
      <c r="B34" s="29" t="s">
        <v>3</v>
      </c>
      <c r="C34" s="30">
        <v>7.673611111111112E-3</v>
      </c>
      <c r="D34" s="30"/>
      <c r="E34" s="30"/>
      <c r="F34" s="30"/>
      <c r="G34" s="30"/>
      <c r="H34" s="30"/>
      <c r="I34" s="30"/>
      <c r="J34" s="34"/>
      <c r="K34" s="69">
        <v>7.673611111111112E-3</v>
      </c>
    </row>
    <row r="35" spans="2:11" x14ac:dyDescent="0.3">
      <c r="B35" s="29"/>
      <c r="C35" s="74"/>
      <c r="D35" s="74"/>
      <c r="E35" s="74"/>
      <c r="F35" s="75"/>
      <c r="G35" s="74"/>
      <c r="H35" s="74"/>
      <c r="I35" s="74"/>
      <c r="J35" s="74"/>
      <c r="K35" s="68"/>
    </row>
    <row r="36" spans="2:11" x14ac:dyDescent="0.3">
      <c r="B36" s="29" t="s">
        <v>6</v>
      </c>
      <c r="C36" s="34">
        <v>1.9953703703703706E-2</v>
      </c>
      <c r="D36" s="34"/>
      <c r="E36" s="34"/>
      <c r="F36" s="34"/>
      <c r="G36" s="34"/>
      <c r="H36" s="34"/>
      <c r="I36" s="34"/>
      <c r="J36" s="34"/>
      <c r="K36" s="76">
        <v>1.9953703703703706E-2</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111</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54">
        <v>3.7534722222222226E-2</v>
      </c>
      <c r="D7" s="54">
        <v>7.0486111111111114E-3</v>
      </c>
      <c r="E7" s="54"/>
      <c r="F7" s="54"/>
      <c r="G7" s="54">
        <v>3.4618055555555555E-2</v>
      </c>
      <c r="H7" s="54"/>
      <c r="I7" s="54"/>
      <c r="J7" s="54">
        <v>8.0787037037037043E-3</v>
      </c>
      <c r="K7" s="68">
        <v>8.728009259259259E-2</v>
      </c>
    </row>
    <row r="8" spans="2:11" x14ac:dyDescent="0.3">
      <c r="B8" s="25" t="s">
        <v>101</v>
      </c>
      <c r="C8" s="54"/>
      <c r="D8" s="54"/>
      <c r="E8" s="54"/>
      <c r="F8" s="54"/>
      <c r="G8" s="54"/>
      <c r="H8" s="54"/>
      <c r="I8" s="54"/>
      <c r="J8" s="54"/>
      <c r="K8" s="68"/>
    </row>
    <row r="9" spans="2:11" x14ac:dyDescent="0.3">
      <c r="B9" s="25" t="s">
        <v>13</v>
      </c>
      <c r="C9" s="54">
        <v>5.7638888888888896E-3</v>
      </c>
      <c r="D9" s="54">
        <v>3.7037037037037041E-4</v>
      </c>
      <c r="E9" s="54"/>
      <c r="F9" s="54"/>
      <c r="G9" s="54">
        <v>2.0208333333333332E-2</v>
      </c>
      <c r="H9" s="54"/>
      <c r="I9" s="54"/>
      <c r="J9" s="54"/>
      <c r="K9" s="68">
        <v>2.6342592592592591E-2</v>
      </c>
    </row>
    <row r="10" spans="2:11" x14ac:dyDescent="0.3">
      <c r="B10" s="25" t="s">
        <v>14</v>
      </c>
      <c r="C10" s="54">
        <v>2.7777777777777775E-3</v>
      </c>
      <c r="D10" s="54"/>
      <c r="E10" s="54"/>
      <c r="F10" s="54"/>
      <c r="G10" s="54"/>
      <c r="H10" s="54"/>
      <c r="I10" s="54"/>
      <c r="J10" s="54"/>
      <c r="K10" s="68">
        <v>2.7777777777777775E-3</v>
      </c>
    </row>
    <row r="11" spans="2:11" x14ac:dyDescent="0.3">
      <c r="B11" s="25" t="s">
        <v>15</v>
      </c>
      <c r="C11" s="54">
        <v>2.0138888888888888E-3</v>
      </c>
      <c r="D11" s="54">
        <v>1.0416666666666667E-4</v>
      </c>
      <c r="E11" s="54">
        <v>3.8194444444444446E-4</v>
      </c>
      <c r="F11" s="54"/>
      <c r="G11" s="54">
        <v>1.2962962962962963E-3</v>
      </c>
      <c r="H11" s="54"/>
      <c r="I11" s="54"/>
      <c r="J11" s="54"/>
      <c r="K11" s="68">
        <v>3.7962962962962959E-3</v>
      </c>
    </row>
    <row r="12" spans="2:11" x14ac:dyDescent="0.3">
      <c r="B12" s="25" t="s">
        <v>161</v>
      </c>
      <c r="C12" s="54">
        <v>2.6388888888888885E-3</v>
      </c>
      <c r="D12" s="54"/>
      <c r="E12" s="54"/>
      <c r="F12" s="54"/>
      <c r="G12" s="54">
        <v>2.465277777777778E-2</v>
      </c>
      <c r="H12" s="54"/>
      <c r="I12" s="54"/>
      <c r="J12" s="54">
        <v>1.0428240740740741E-2</v>
      </c>
      <c r="K12" s="68">
        <v>3.771990740740741E-2</v>
      </c>
    </row>
    <row r="13" spans="2:11" x14ac:dyDescent="0.3">
      <c r="B13" s="25" t="s">
        <v>16</v>
      </c>
      <c r="C13" s="54"/>
      <c r="D13" s="54"/>
      <c r="E13" s="54"/>
      <c r="F13" s="54"/>
      <c r="G13" s="54"/>
      <c r="H13" s="54"/>
      <c r="I13" s="54"/>
      <c r="J13" s="54"/>
      <c r="K13" s="68"/>
    </row>
    <row r="14" spans="2:11" x14ac:dyDescent="0.3">
      <c r="B14" s="98" t="s">
        <v>148</v>
      </c>
      <c r="C14" s="54"/>
      <c r="D14" s="54"/>
      <c r="E14" s="54"/>
      <c r="F14" s="54"/>
      <c r="G14" s="54"/>
      <c r="H14" s="54"/>
      <c r="I14" s="54"/>
      <c r="J14" s="54"/>
      <c r="K14" s="68"/>
    </row>
    <row r="15" spans="2:11" x14ac:dyDescent="0.3">
      <c r="B15" s="25" t="s">
        <v>17</v>
      </c>
      <c r="C15" s="54"/>
      <c r="D15" s="54"/>
      <c r="E15" s="54"/>
      <c r="F15" s="54"/>
      <c r="G15" s="54"/>
      <c r="H15" s="54"/>
      <c r="I15" s="54"/>
      <c r="J15" s="54"/>
      <c r="K15" s="68"/>
    </row>
    <row r="16" spans="2:11" x14ac:dyDescent="0.3">
      <c r="B16" s="25" t="s">
        <v>18</v>
      </c>
      <c r="C16" s="54"/>
      <c r="D16" s="54">
        <v>4.0509259259259258E-4</v>
      </c>
      <c r="E16" s="54"/>
      <c r="F16" s="54"/>
      <c r="G16" s="54">
        <v>9.4907407407407397E-4</v>
      </c>
      <c r="H16" s="54"/>
      <c r="I16" s="54"/>
      <c r="J16" s="54"/>
      <c r="K16" s="68">
        <v>1.3541666666666665E-3</v>
      </c>
    </row>
    <row r="17" spans="2:11" x14ac:dyDescent="0.3">
      <c r="B17" s="25" t="s">
        <v>19</v>
      </c>
      <c r="C17" s="54"/>
      <c r="D17" s="54"/>
      <c r="E17" s="54"/>
      <c r="F17" s="54"/>
      <c r="G17" s="54"/>
      <c r="H17" s="54"/>
      <c r="I17" s="54"/>
      <c r="J17" s="54"/>
      <c r="K17" s="68"/>
    </row>
    <row r="18" spans="2:11" x14ac:dyDescent="0.3">
      <c r="B18" s="25" t="s">
        <v>20</v>
      </c>
      <c r="C18" s="54">
        <v>8.1018518518518516E-5</v>
      </c>
      <c r="D18" s="54"/>
      <c r="E18" s="54"/>
      <c r="F18" s="54"/>
      <c r="G18" s="54"/>
      <c r="H18" s="54"/>
      <c r="I18" s="54"/>
      <c r="J18" s="54"/>
      <c r="K18" s="68">
        <v>8.1018518518518516E-5</v>
      </c>
    </row>
    <row r="19" spans="2:11" x14ac:dyDescent="0.3">
      <c r="B19" s="25" t="s">
        <v>21</v>
      </c>
      <c r="C19" s="54"/>
      <c r="D19" s="54"/>
      <c r="E19" s="54"/>
      <c r="F19" s="54"/>
      <c r="G19" s="54"/>
      <c r="H19" s="54"/>
      <c r="I19" s="54"/>
      <c r="J19" s="54"/>
      <c r="K19" s="68"/>
    </row>
    <row r="20" spans="2:11" x14ac:dyDescent="0.3">
      <c r="B20" s="57" t="s">
        <v>102</v>
      </c>
      <c r="C20" s="54"/>
      <c r="D20" s="54"/>
      <c r="E20" s="54"/>
      <c r="F20" s="54"/>
      <c r="G20" s="54"/>
      <c r="H20" s="54"/>
      <c r="I20" s="54"/>
      <c r="J20" s="54"/>
      <c r="K20" s="68"/>
    </row>
    <row r="21" spans="2:11" x14ac:dyDescent="0.3">
      <c r="B21" s="58" t="s">
        <v>103</v>
      </c>
      <c r="C21" s="54">
        <v>6.9444444444444447E-4</v>
      </c>
      <c r="D21" s="54"/>
      <c r="E21" s="54"/>
      <c r="F21" s="54"/>
      <c r="G21" s="54"/>
      <c r="H21" s="54"/>
      <c r="I21" s="54"/>
      <c r="J21" s="54"/>
      <c r="K21" s="68">
        <v>6.9444444444444447E-4</v>
      </c>
    </row>
    <row r="22" spans="2:11" x14ac:dyDescent="0.3">
      <c r="B22" s="25" t="s">
        <v>22</v>
      </c>
      <c r="C22" s="54"/>
      <c r="D22" s="54"/>
      <c r="E22" s="54"/>
      <c r="F22" s="54"/>
      <c r="G22" s="54"/>
      <c r="H22" s="54"/>
      <c r="I22" s="54"/>
      <c r="J22" s="54"/>
      <c r="K22" s="68"/>
    </row>
    <row r="23" spans="2:11" x14ac:dyDescent="0.3">
      <c r="B23" s="25" t="s">
        <v>23</v>
      </c>
      <c r="C23" s="54"/>
      <c r="D23" s="54"/>
      <c r="E23" s="54"/>
      <c r="F23" s="54"/>
      <c r="G23" s="54"/>
      <c r="H23" s="54"/>
      <c r="I23" s="54"/>
      <c r="J23" s="54"/>
      <c r="K23" s="68"/>
    </row>
    <row r="24" spans="2:11" x14ac:dyDescent="0.3">
      <c r="B24" s="25" t="s">
        <v>24</v>
      </c>
      <c r="C24" s="54">
        <v>1.7129629629629628E-3</v>
      </c>
      <c r="D24" s="54">
        <v>2.1874999999999998E-3</v>
      </c>
      <c r="E24" s="54"/>
      <c r="F24" s="54"/>
      <c r="G24" s="54">
        <v>1.2523148148148148E-2</v>
      </c>
      <c r="H24" s="54"/>
      <c r="I24" s="54"/>
      <c r="J24" s="54">
        <v>1.273148148148148E-4</v>
      </c>
      <c r="K24" s="68">
        <v>1.6550925925925927E-2</v>
      </c>
    </row>
    <row r="25" spans="2:11" x14ac:dyDescent="0.3">
      <c r="B25" s="29" t="s">
        <v>3</v>
      </c>
      <c r="C25" s="30">
        <v>5.3217592592592601E-2</v>
      </c>
      <c r="D25" s="30">
        <v>1.0115740740740741E-2</v>
      </c>
      <c r="E25" s="30">
        <v>3.8194444444444446E-4</v>
      </c>
      <c r="F25" s="30"/>
      <c r="G25" s="30">
        <v>9.424768518518517E-2</v>
      </c>
      <c r="H25" s="30"/>
      <c r="I25" s="30"/>
      <c r="J25" s="34">
        <v>1.863425925925926E-2</v>
      </c>
      <c r="K25" s="69">
        <v>0.17659722222222218</v>
      </c>
    </row>
    <row r="26" spans="2:11" x14ac:dyDescent="0.3">
      <c r="B26" s="70"/>
      <c r="C26" s="71"/>
      <c r="D26" s="71"/>
      <c r="E26" s="71"/>
      <c r="F26" s="71"/>
      <c r="G26" s="71"/>
      <c r="H26" s="71"/>
      <c r="I26" s="71"/>
      <c r="J26" s="72"/>
      <c r="K26" s="7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54"/>
      <c r="D28" s="54"/>
      <c r="E28" s="54"/>
      <c r="F28" s="54"/>
      <c r="G28" s="54">
        <v>1.9675925925925926E-4</v>
      </c>
      <c r="H28" s="54"/>
      <c r="I28" s="54"/>
      <c r="J28" s="54"/>
      <c r="K28" s="68">
        <v>1.9675925925925926E-4</v>
      </c>
    </row>
    <row r="29" spans="2:11" x14ac:dyDescent="0.3">
      <c r="B29" s="25" t="s">
        <v>27</v>
      </c>
      <c r="C29" s="54">
        <v>1.5277777777777776E-3</v>
      </c>
      <c r="D29" s="54"/>
      <c r="E29" s="54"/>
      <c r="F29" s="54"/>
      <c r="G29" s="54"/>
      <c r="H29" s="54"/>
      <c r="I29" s="54"/>
      <c r="J29" s="54"/>
      <c r="K29" s="68">
        <v>1.5277777777777776E-3</v>
      </c>
    </row>
    <row r="30" spans="2:11" x14ac:dyDescent="0.3">
      <c r="B30" s="25" t="s">
        <v>28</v>
      </c>
      <c r="C30" s="54">
        <v>3.4722222222222224E-4</v>
      </c>
      <c r="D30" s="54"/>
      <c r="E30" s="54"/>
      <c r="F30" s="54"/>
      <c r="G30" s="54"/>
      <c r="H30" s="54"/>
      <c r="I30" s="54"/>
      <c r="J30" s="54"/>
      <c r="K30" s="68">
        <v>3.4722222222222224E-4</v>
      </c>
    </row>
    <row r="31" spans="2:11" x14ac:dyDescent="0.3">
      <c r="B31" s="25" t="s">
        <v>29</v>
      </c>
      <c r="C31" s="54">
        <v>7.3842592592592588E-3</v>
      </c>
      <c r="D31" s="54">
        <v>6.3657407407407413E-4</v>
      </c>
      <c r="E31" s="54"/>
      <c r="F31" s="54"/>
      <c r="G31" s="54">
        <v>5.4050925925925933E-3</v>
      </c>
      <c r="H31" s="54"/>
      <c r="I31" s="54"/>
      <c r="J31" s="54">
        <v>5.7870370370370366E-5</v>
      </c>
      <c r="K31" s="68">
        <v>1.3483796296296296E-2</v>
      </c>
    </row>
    <row r="32" spans="2:11" x14ac:dyDescent="0.3">
      <c r="B32" s="25" t="s">
        <v>30</v>
      </c>
      <c r="C32" s="54">
        <v>2.5601851851851855E-2</v>
      </c>
      <c r="D32" s="54">
        <v>2.0833333333333335E-4</v>
      </c>
      <c r="E32" s="54"/>
      <c r="F32" s="54"/>
      <c r="G32" s="54">
        <v>8.449074074074075E-4</v>
      </c>
      <c r="H32" s="54"/>
      <c r="I32" s="54"/>
      <c r="J32" s="54"/>
      <c r="K32" s="68">
        <v>2.6655092592592598E-2</v>
      </c>
    </row>
    <row r="33" spans="2:11" x14ac:dyDescent="0.3">
      <c r="B33" s="25" t="s">
        <v>31</v>
      </c>
      <c r="C33" s="54">
        <v>8.1018518518518516E-5</v>
      </c>
      <c r="D33" s="54"/>
      <c r="E33" s="54">
        <v>5.4166666666666669E-3</v>
      </c>
      <c r="F33" s="54"/>
      <c r="G33" s="54"/>
      <c r="H33" s="54"/>
      <c r="I33" s="54"/>
      <c r="J33" s="54"/>
      <c r="K33" s="68">
        <v>5.4976851851851853E-3</v>
      </c>
    </row>
    <row r="34" spans="2:11" x14ac:dyDescent="0.3">
      <c r="B34" s="29" t="s">
        <v>3</v>
      </c>
      <c r="C34" s="30">
        <v>3.4942129629629635E-2</v>
      </c>
      <c r="D34" s="30">
        <v>8.449074074074075E-4</v>
      </c>
      <c r="E34" s="30">
        <v>5.4166666666666669E-3</v>
      </c>
      <c r="F34" s="30"/>
      <c r="G34" s="30">
        <v>6.4467592592592597E-3</v>
      </c>
      <c r="H34" s="30"/>
      <c r="I34" s="30"/>
      <c r="J34" s="34">
        <v>5.7870370370370366E-5</v>
      </c>
      <c r="K34" s="69">
        <v>4.7708333333333339E-2</v>
      </c>
    </row>
    <row r="35" spans="2:11" x14ac:dyDescent="0.3">
      <c r="B35" s="29"/>
      <c r="C35" s="74"/>
      <c r="D35" s="74"/>
      <c r="E35" s="74"/>
      <c r="F35" s="75"/>
      <c r="G35" s="74"/>
      <c r="H35" s="74"/>
      <c r="I35" s="74"/>
      <c r="J35" s="74"/>
      <c r="K35" s="68"/>
    </row>
    <row r="36" spans="2:11" x14ac:dyDescent="0.3">
      <c r="B36" s="29" t="s">
        <v>6</v>
      </c>
      <c r="C36" s="34">
        <v>8.8159722222222237E-2</v>
      </c>
      <c r="D36" s="34">
        <v>1.0960648148148148E-2</v>
      </c>
      <c r="E36" s="34">
        <v>5.7986111111111112E-3</v>
      </c>
      <c r="F36" s="34"/>
      <c r="G36" s="34">
        <v>0.10069444444444443</v>
      </c>
      <c r="H36" s="34"/>
      <c r="I36" s="34"/>
      <c r="J36" s="34">
        <v>1.8692129629629631E-2</v>
      </c>
      <c r="K36" s="76">
        <v>0.22430555555555554</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112</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54"/>
      <c r="D7" s="54"/>
      <c r="E7" s="54"/>
      <c r="F7" s="54"/>
      <c r="G7" s="54">
        <v>3.2002314814814824E-2</v>
      </c>
      <c r="H7" s="54"/>
      <c r="I7" s="54"/>
      <c r="J7" s="54"/>
      <c r="K7" s="68">
        <v>3.2002314814814824E-2</v>
      </c>
    </row>
    <row r="8" spans="2:11" x14ac:dyDescent="0.3">
      <c r="B8" s="25" t="s">
        <v>101</v>
      </c>
      <c r="C8" s="54"/>
      <c r="D8" s="54"/>
      <c r="E8" s="54"/>
      <c r="F8" s="54"/>
      <c r="G8" s="54">
        <v>1.1817129629629631E-2</v>
      </c>
      <c r="H8" s="54"/>
      <c r="I8" s="54"/>
      <c r="J8" s="54"/>
      <c r="K8" s="68">
        <v>1.1817129629629631E-2</v>
      </c>
    </row>
    <row r="9" spans="2:11" x14ac:dyDescent="0.3">
      <c r="B9" s="25" t="s">
        <v>13</v>
      </c>
      <c r="C9" s="54"/>
      <c r="D9" s="54">
        <v>3.6805555555555554E-3</v>
      </c>
      <c r="E9" s="54"/>
      <c r="F9" s="54"/>
      <c r="G9" s="54">
        <v>9.2129629629629627E-3</v>
      </c>
      <c r="H9" s="54">
        <v>1.2731481481481483E-3</v>
      </c>
      <c r="I9" s="54"/>
      <c r="J9" s="54"/>
      <c r="K9" s="68">
        <v>1.4166666666666666E-2</v>
      </c>
    </row>
    <row r="10" spans="2:11" x14ac:dyDescent="0.3">
      <c r="B10" s="25" t="s">
        <v>14</v>
      </c>
      <c r="C10" s="54"/>
      <c r="D10" s="54"/>
      <c r="E10" s="54"/>
      <c r="F10" s="54"/>
      <c r="G10" s="54">
        <v>4.3981481481481481E-4</v>
      </c>
      <c r="H10" s="54"/>
      <c r="I10" s="54"/>
      <c r="J10" s="54"/>
      <c r="K10" s="68">
        <v>4.3981481481481481E-4</v>
      </c>
    </row>
    <row r="11" spans="2:11" x14ac:dyDescent="0.3">
      <c r="B11" s="25" t="s">
        <v>15</v>
      </c>
      <c r="C11" s="54"/>
      <c r="D11" s="54"/>
      <c r="E11" s="54"/>
      <c r="F11" s="54"/>
      <c r="G11" s="54">
        <v>2.2071759259259256E-2</v>
      </c>
      <c r="H11" s="54"/>
      <c r="I11" s="54"/>
      <c r="J11" s="54"/>
      <c r="K11" s="68">
        <v>2.2071759259259256E-2</v>
      </c>
    </row>
    <row r="12" spans="2:11" x14ac:dyDescent="0.3">
      <c r="B12" s="25" t="s">
        <v>161</v>
      </c>
      <c r="C12" s="54"/>
      <c r="D12" s="54"/>
      <c r="E12" s="54"/>
      <c r="F12" s="54"/>
      <c r="G12" s="54">
        <v>7.9861111111111105E-3</v>
      </c>
      <c r="H12" s="54"/>
      <c r="I12" s="54"/>
      <c r="J12" s="54"/>
      <c r="K12" s="68">
        <v>7.9861111111111105E-3</v>
      </c>
    </row>
    <row r="13" spans="2:11" x14ac:dyDescent="0.3">
      <c r="B13" s="25" t="s">
        <v>16</v>
      </c>
      <c r="C13" s="54"/>
      <c r="D13" s="54"/>
      <c r="E13" s="54"/>
      <c r="F13" s="54"/>
      <c r="G13" s="54"/>
      <c r="H13" s="54"/>
      <c r="I13" s="54"/>
      <c r="J13" s="54"/>
      <c r="K13" s="68"/>
    </row>
    <row r="14" spans="2:11" x14ac:dyDescent="0.3">
      <c r="B14" s="98" t="s">
        <v>148</v>
      </c>
      <c r="C14" s="54"/>
      <c r="D14" s="54"/>
      <c r="E14" s="54"/>
      <c r="F14" s="54"/>
      <c r="G14" s="54"/>
      <c r="H14" s="54"/>
      <c r="I14" s="54"/>
      <c r="J14" s="54"/>
      <c r="K14" s="68"/>
    </row>
    <row r="15" spans="2:11" x14ac:dyDescent="0.3">
      <c r="B15" s="25" t="s">
        <v>17</v>
      </c>
      <c r="C15" s="54"/>
      <c r="D15" s="54"/>
      <c r="E15" s="54"/>
      <c r="F15" s="54"/>
      <c r="G15" s="54"/>
      <c r="H15" s="54"/>
      <c r="I15" s="54"/>
      <c r="J15" s="54"/>
      <c r="K15" s="68"/>
    </row>
    <row r="16" spans="2:11" x14ac:dyDescent="0.3">
      <c r="B16" s="25" t="s">
        <v>18</v>
      </c>
      <c r="C16" s="54"/>
      <c r="D16" s="54"/>
      <c r="E16" s="54"/>
      <c r="F16" s="54"/>
      <c r="G16" s="54">
        <v>1.2164351851851852E-2</v>
      </c>
      <c r="H16" s="54"/>
      <c r="I16" s="54"/>
      <c r="J16" s="54"/>
      <c r="K16" s="68">
        <v>1.2164351851851852E-2</v>
      </c>
    </row>
    <row r="17" spans="2:11" x14ac:dyDescent="0.3">
      <c r="B17" s="25" t="s">
        <v>19</v>
      </c>
      <c r="C17" s="54"/>
      <c r="D17" s="54"/>
      <c r="E17" s="54"/>
      <c r="F17" s="54"/>
      <c r="G17" s="54"/>
      <c r="H17" s="54"/>
      <c r="I17" s="54"/>
      <c r="J17" s="54"/>
      <c r="K17" s="68"/>
    </row>
    <row r="18" spans="2:11" x14ac:dyDescent="0.3">
      <c r="B18" s="25" t="s">
        <v>20</v>
      </c>
      <c r="C18" s="54"/>
      <c r="D18" s="54"/>
      <c r="E18" s="54"/>
      <c r="F18" s="54"/>
      <c r="G18" s="54"/>
      <c r="H18" s="54"/>
      <c r="I18" s="54"/>
      <c r="J18" s="54"/>
      <c r="K18" s="68"/>
    </row>
    <row r="19" spans="2:11" x14ac:dyDescent="0.3">
      <c r="B19" s="25" t="s">
        <v>21</v>
      </c>
      <c r="C19" s="54"/>
      <c r="D19" s="54"/>
      <c r="E19" s="54"/>
      <c r="F19" s="54"/>
      <c r="G19" s="54"/>
      <c r="H19" s="54"/>
      <c r="I19" s="54"/>
      <c r="J19" s="54"/>
      <c r="K19" s="68"/>
    </row>
    <row r="20" spans="2:11" x14ac:dyDescent="0.3">
      <c r="B20" s="57" t="s">
        <v>102</v>
      </c>
      <c r="C20" s="54"/>
      <c r="D20" s="54"/>
      <c r="E20" s="54"/>
      <c r="F20" s="54"/>
      <c r="G20" s="54"/>
      <c r="H20" s="54"/>
      <c r="I20" s="54"/>
      <c r="J20" s="54"/>
      <c r="K20" s="68"/>
    </row>
    <row r="21" spans="2:11" x14ac:dyDescent="0.3">
      <c r="B21" s="58" t="s">
        <v>103</v>
      </c>
      <c r="C21" s="54"/>
      <c r="D21" s="54"/>
      <c r="E21" s="54"/>
      <c r="F21" s="54"/>
      <c r="G21" s="54">
        <v>4.6296296296296293E-4</v>
      </c>
      <c r="H21" s="54"/>
      <c r="I21" s="54"/>
      <c r="J21" s="54"/>
      <c r="K21" s="68">
        <v>4.6296296296296293E-4</v>
      </c>
    </row>
    <row r="22" spans="2:11" x14ac:dyDescent="0.3">
      <c r="B22" s="25" t="s">
        <v>22</v>
      </c>
      <c r="C22" s="54"/>
      <c r="D22" s="54"/>
      <c r="E22" s="54"/>
      <c r="F22" s="54"/>
      <c r="G22" s="54"/>
      <c r="H22" s="54"/>
      <c r="I22" s="54"/>
      <c r="J22" s="54"/>
      <c r="K22" s="68"/>
    </row>
    <row r="23" spans="2:11" x14ac:dyDescent="0.3">
      <c r="B23" s="25" t="s">
        <v>23</v>
      </c>
      <c r="C23" s="54"/>
      <c r="D23" s="54"/>
      <c r="E23" s="54"/>
      <c r="F23" s="54"/>
      <c r="G23" s="54"/>
      <c r="H23" s="54"/>
      <c r="I23" s="54"/>
      <c r="J23" s="54"/>
      <c r="K23" s="68"/>
    </row>
    <row r="24" spans="2:11" x14ac:dyDescent="0.3">
      <c r="B24" s="25" t="s">
        <v>24</v>
      </c>
      <c r="C24" s="54"/>
      <c r="D24" s="54"/>
      <c r="E24" s="54"/>
      <c r="F24" s="54"/>
      <c r="G24" s="54">
        <v>2.7199074074074077E-2</v>
      </c>
      <c r="H24" s="54"/>
      <c r="I24" s="54"/>
      <c r="J24" s="54"/>
      <c r="K24" s="68">
        <v>2.7199074074074077E-2</v>
      </c>
    </row>
    <row r="25" spans="2:11" x14ac:dyDescent="0.3">
      <c r="B25" s="29" t="s">
        <v>3</v>
      </c>
      <c r="C25" s="30"/>
      <c r="D25" s="30">
        <v>3.6805555555555554E-3</v>
      </c>
      <c r="E25" s="30"/>
      <c r="F25" s="30"/>
      <c r="G25" s="30">
        <v>0.12335648148148148</v>
      </c>
      <c r="H25" s="30">
        <v>1.2731481481481483E-3</v>
      </c>
      <c r="I25" s="30"/>
      <c r="J25" s="34"/>
      <c r="K25" s="69">
        <v>0.12831018518518519</v>
      </c>
    </row>
    <row r="26" spans="2:11" x14ac:dyDescent="0.3">
      <c r="B26" s="70"/>
      <c r="C26" s="71"/>
      <c r="D26" s="71"/>
      <c r="E26" s="71"/>
      <c r="F26" s="71"/>
      <c r="G26" s="71"/>
      <c r="H26" s="71"/>
      <c r="I26" s="71"/>
      <c r="J26" s="72"/>
      <c r="K26" s="73"/>
    </row>
    <row r="27" spans="2:11" x14ac:dyDescent="0.3">
      <c r="B27" s="1" t="s">
        <v>25</v>
      </c>
      <c r="C27" s="4" t="s">
        <v>4</v>
      </c>
      <c r="D27" s="4" t="s">
        <v>4</v>
      </c>
      <c r="E27" s="4" t="s">
        <v>4</v>
      </c>
      <c r="F27" s="4" t="s">
        <v>4</v>
      </c>
      <c r="G27" s="4" t="s">
        <v>4</v>
      </c>
      <c r="H27" s="4" t="s">
        <v>4</v>
      </c>
      <c r="I27" s="4"/>
      <c r="J27" s="4"/>
      <c r="K27" s="66" t="s">
        <v>4</v>
      </c>
    </row>
    <row r="28" spans="2:11" x14ac:dyDescent="0.3">
      <c r="B28" s="25" t="s">
        <v>26</v>
      </c>
      <c r="C28" s="54"/>
      <c r="D28" s="54"/>
      <c r="E28" s="54"/>
      <c r="F28" s="54"/>
      <c r="G28" s="54">
        <v>3.8194444444444446E-4</v>
      </c>
      <c r="H28" s="54"/>
      <c r="I28" s="54"/>
      <c r="J28" s="54"/>
      <c r="K28" s="68">
        <v>3.8194444444444446E-4</v>
      </c>
    </row>
    <row r="29" spans="2:11" x14ac:dyDescent="0.3">
      <c r="B29" s="25" t="s">
        <v>27</v>
      </c>
      <c r="C29" s="54"/>
      <c r="D29" s="54"/>
      <c r="E29" s="54"/>
      <c r="F29" s="54"/>
      <c r="G29" s="54">
        <v>0</v>
      </c>
      <c r="H29" s="54"/>
      <c r="I29" s="54"/>
      <c r="J29" s="54"/>
      <c r="K29" s="68">
        <v>0</v>
      </c>
    </row>
    <row r="30" spans="2:11" x14ac:dyDescent="0.3">
      <c r="B30" s="25" t="s">
        <v>28</v>
      </c>
      <c r="C30" s="54"/>
      <c r="D30" s="54"/>
      <c r="E30" s="54"/>
      <c r="F30" s="54"/>
      <c r="G30" s="54">
        <v>3.5879629629629635E-4</v>
      </c>
      <c r="H30" s="54"/>
      <c r="I30" s="54"/>
      <c r="J30" s="54"/>
      <c r="K30" s="68">
        <v>3.5879629629629635E-4</v>
      </c>
    </row>
    <row r="31" spans="2:11" x14ac:dyDescent="0.3">
      <c r="B31" s="25" t="s">
        <v>29</v>
      </c>
      <c r="C31" s="54"/>
      <c r="D31" s="54"/>
      <c r="E31" s="54"/>
      <c r="F31" s="54"/>
      <c r="G31" s="54">
        <v>1.8634259259259259E-3</v>
      </c>
      <c r="H31" s="54"/>
      <c r="I31" s="54"/>
      <c r="J31" s="54"/>
      <c r="K31" s="68">
        <v>1.8634259259259259E-3</v>
      </c>
    </row>
    <row r="32" spans="2:11" x14ac:dyDescent="0.3">
      <c r="B32" s="25" t="s">
        <v>30</v>
      </c>
      <c r="C32" s="54"/>
      <c r="D32" s="54"/>
      <c r="E32" s="54"/>
      <c r="F32" s="54"/>
      <c r="G32" s="54">
        <v>1.425925925925926E-2</v>
      </c>
      <c r="H32" s="54"/>
      <c r="I32" s="54"/>
      <c r="J32" s="54"/>
      <c r="K32" s="68">
        <v>1.425925925925926E-2</v>
      </c>
    </row>
    <row r="33" spans="2:11" x14ac:dyDescent="0.3">
      <c r="B33" s="25" t="s">
        <v>31</v>
      </c>
      <c r="C33" s="54"/>
      <c r="D33" s="54"/>
      <c r="E33" s="54"/>
      <c r="F33" s="54"/>
      <c r="G33" s="54">
        <v>1.0416666666666667E-4</v>
      </c>
      <c r="H33" s="54"/>
      <c r="I33" s="54"/>
      <c r="J33" s="54"/>
      <c r="K33" s="68">
        <v>1.0416666666666667E-4</v>
      </c>
    </row>
    <row r="34" spans="2:11" x14ac:dyDescent="0.3">
      <c r="B34" s="29" t="s">
        <v>3</v>
      </c>
      <c r="C34" s="30"/>
      <c r="D34" s="30"/>
      <c r="E34" s="30"/>
      <c r="F34" s="30"/>
      <c r="G34" s="30">
        <v>1.6967592592592593E-2</v>
      </c>
      <c r="H34" s="30"/>
      <c r="I34" s="30"/>
      <c r="J34" s="34"/>
      <c r="K34" s="69">
        <v>1.6967592592592593E-2</v>
      </c>
    </row>
    <row r="35" spans="2:11" x14ac:dyDescent="0.3">
      <c r="B35" s="29"/>
      <c r="C35" s="74"/>
      <c r="D35" s="74"/>
      <c r="E35" s="74"/>
      <c r="F35" s="75"/>
      <c r="G35" s="74"/>
      <c r="H35" s="74"/>
      <c r="I35" s="74"/>
      <c r="J35" s="74"/>
      <c r="K35" s="68"/>
    </row>
    <row r="36" spans="2:11" x14ac:dyDescent="0.3">
      <c r="B36" s="29" t="s">
        <v>6</v>
      </c>
      <c r="C36" s="34"/>
      <c r="D36" s="34">
        <v>3.6805555555555554E-3</v>
      </c>
      <c r="E36" s="34"/>
      <c r="F36" s="34"/>
      <c r="G36" s="34">
        <v>0.14032407407407407</v>
      </c>
      <c r="H36" s="34">
        <v>1.2731481481481483E-3</v>
      </c>
      <c r="I36" s="34"/>
      <c r="J36" s="34"/>
      <c r="K36" s="76">
        <v>0.14527777777777778</v>
      </c>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8"/>
  <sheetViews>
    <sheetView zoomScaleSheetLayoutView="100" workbookViewId="0">
      <selection activeCell="E18" sqref="E18"/>
    </sheetView>
  </sheetViews>
  <sheetFormatPr defaultColWidth="8.88671875" defaultRowHeight="14.4" x14ac:dyDescent="0.3"/>
  <cols>
    <col min="1" max="1" width="6.109375" style="2" customWidth="1"/>
    <col min="2" max="2" width="51" style="2" bestFit="1" customWidth="1"/>
    <col min="3" max="11" width="11.33203125" style="2" customWidth="1"/>
    <col min="12" max="16384" width="8.88671875" style="2"/>
  </cols>
  <sheetData>
    <row r="2" spans="2:11" ht="15" thickBot="1" x14ac:dyDescent="0.35"/>
    <row r="3" spans="2:11" x14ac:dyDescent="0.3">
      <c r="B3" s="191" t="s">
        <v>113</v>
      </c>
      <c r="C3" s="192"/>
      <c r="D3" s="192"/>
      <c r="E3" s="192"/>
      <c r="F3" s="192"/>
      <c r="G3" s="192"/>
      <c r="H3" s="192"/>
      <c r="I3" s="192"/>
      <c r="J3" s="192"/>
      <c r="K3" s="193"/>
    </row>
    <row r="4" spans="2:11" x14ac:dyDescent="0.3">
      <c r="B4" s="206" t="s">
        <v>159</v>
      </c>
      <c r="C4" s="198"/>
      <c r="D4" s="198"/>
      <c r="E4" s="198"/>
      <c r="F4" s="198"/>
      <c r="G4" s="198"/>
      <c r="H4" s="198"/>
      <c r="I4" s="198"/>
      <c r="J4" s="198"/>
      <c r="K4" s="200"/>
    </row>
    <row r="5" spans="2:11" s="67" customFormat="1" x14ac:dyDescent="0.3">
      <c r="B5" s="65"/>
      <c r="C5" s="4" t="s">
        <v>93</v>
      </c>
      <c r="D5" s="4" t="s">
        <v>94</v>
      </c>
      <c r="E5" s="4" t="s">
        <v>95</v>
      </c>
      <c r="F5" s="4" t="s">
        <v>96</v>
      </c>
      <c r="G5" s="4" t="s">
        <v>97</v>
      </c>
      <c r="H5" s="4" t="s">
        <v>98</v>
      </c>
      <c r="I5" s="4" t="s">
        <v>99</v>
      </c>
      <c r="J5" s="4" t="s">
        <v>100</v>
      </c>
      <c r="K5" s="66" t="s">
        <v>3</v>
      </c>
    </row>
    <row r="6" spans="2:11" x14ac:dyDescent="0.3">
      <c r="B6" s="1" t="s">
        <v>11</v>
      </c>
      <c r="C6" s="4" t="s">
        <v>4</v>
      </c>
      <c r="D6" s="4" t="s">
        <v>4</v>
      </c>
      <c r="E6" s="4" t="s">
        <v>4</v>
      </c>
      <c r="F6" s="4" t="s">
        <v>4</v>
      </c>
      <c r="G6" s="4" t="s">
        <v>4</v>
      </c>
      <c r="H6" s="4" t="s">
        <v>4</v>
      </c>
      <c r="I6" s="4" t="s">
        <v>4</v>
      </c>
      <c r="J6" s="4" t="s">
        <v>4</v>
      </c>
      <c r="K6" s="66" t="s">
        <v>4</v>
      </c>
    </row>
    <row r="7" spans="2:11" x14ac:dyDescent="0.3">
      <c r="B7" s="25" t="s">
        <v>12</v>
      </c>
      <c r="C7" s="49"/>
      <c r="D7" s="49"/>
      <c r="E7" s="27"/>
      <c r="F7" s="49"/>
      <c r="G7" s="49"/>
      <c r="H7" s="49"/>
      <c r="I7" s="49"/>
      <c r="J7" s="49"/>
      <c r="K7" s="68"/>
    </row>
    <row r="8" spans="2:11" x14ac:dyDescent="0.3">
      <c r="B8" s="25" t="s">
        <v>101</v>
      </c>
      <c r="C8" s="49"/>
      <c r="D8" s="49"/>
      <c r="E8" s="27"/>
      <c r="F8" s="49"/>
      <c r="G8" s="49"/>
      <c r="H8" s="49"/>
      <c r="I8" s="49"/>
      <c r="J8" s="49"/>
      <c r="K8" s="68"/>
    </row>
    <row r="9" spans="2:11" x14ac:dyDescent="0.3">
      <c r="B9" s="25" t="s">
        <v>13</v>
      </c>
      <c r="C9" s="49"/>
      <c r="D9" s="49"/>
      <c r="E9" s="27"/>
      <c r="F9" s="49"/>
      <c r="G9" s="49"/>
      <c r="H9" s="49"/>
      <c r="I9" s="49"/>
      <c r="J9" s="49"/>
      <c r="K9" s="68"/>
    </row>
    <row r="10" spans="2:11" x14ac:dyDescent="0.3">
      <c r="B10" s="25" t="s">
        <v>14</v>
      </c>
      <c r="C10" s="49"/>
      <c r="D10" s="49"/>
      <c r="E10" s="27"/>
      <c r="F10" s="49"/>
      <c r="G10" s="49"/>
      <c r="H10" s="49"/>
      <c r="I10" s="49"/>
      <c r="J10" s="49"/>
      <c r="K10" s="68"/>
    </row>
    <row r="11" spans="2:11" x14ac:dyDescent="0.3">
      <c r="B11" s="25" t="s">
        <v>15</v>
      </c>
      <c r="C11" s="49"/>
      <c r="D11" s="49"/>
      <c r="E11" s="27"/>
      <c r="F11" s="49"/>
      <c r="G11" s="49"/>
      <c r="H11" s="49"/>
      <c r="I11" s="49"/>
      <c r="J11" s="49"/>
      <c r="K11" s="68"/>
    </row>
    <row r="12" spans="2:11" x14ac:dyDescent="0.3">
      <c r="B12" s="25" t="s">
        <v>161</v>
      </c>
      <c r="C12" s="49"/>
      <c r="D12" s="49"/>
      <c r="E12" s="27"/>
      <c r="F12" s="49"/>
      <c r="G12" s="49"/>
      <c r="H12" s="49"/>
      <c r="I12" s="49"/>
      <c r="J12" s="49"/>
      <c r="K12" s="68"/>
    </row>
    <row r="13" spans="2:11" x14ac:dyDescent="0.3">
      <c r="B13" s="25" t="s">
        <v>16</v>
      </c>
      <c r="C13" s="49"/>
      <c r="D13" s="49"/>
      <c r="E13" s="27"/>
      <c r="F13" s="49"/>
      <c r="G13" s="49"/>
      <c r="H13" s="49"/>
      <c r="I13" s="49"/>
      <c r="J13" s="49"/>
      <c r="K13" s="68"/>
    </row>
    <row r="14" spans="2:11" x14ac:dyDescent="0.3">
      <c r="B14" s="98" t="s">
        <v>148</v>
      </c>
      <c r="C14" s="49"/>
      <c r="D14" s="49"/>
      <c r="E14" s="27"/>
      <c r="F14" s="49"/>
      <c r="G14" s="49"/>
      <c r="H14" s="49"/>
      <c r="I14" s="49"/>
      <c r="J14" s="49"/>
      <c r="K14" s="68"/>
    </row>
    <row r="15" spans="2:11" x14ac:dyDescent="0.3">
      <c r="B15" s="25" t="s">
        <v>17</v>
      </c>
      <c r="C15" s="49"/>
      <c r="D15" s="49"/>
      <c r="E15" s="27"/>
      <c r="F15" s="49"/>
      <c r="G15" s="49"/>
      <c r="H15" s="49"/>
      <c r="I15" s="49"/>
      <c r="J15" s="49"/>
      <c r="K15" s="68"/>
    </row>
    <row r="16" spans="2:11" x14ac:dyDescent="0.3">
      <c r="B16" s="25" t="s">
        <v>18</v>
      </c>
      <c r="C16" s="49"/>
      <c r="D16" s="49"/>
      <c r="E16" s="27"/>
      <c r="F16" s="49"/>
      <c r="G16" s="49"/>
      <c r="H16" s="49"/>
      <c r="I16" s="49"/>
      <c r="J16" s="49"/>
      <c r="K16" s="68"/>
    </row>
    <row r="17" spans="2:11" x14ac:dyDescent="0.3">
      <c r="B17" s="25" t="s">
        <v>19</v>
      </c>
      <c r="C17" s="49"/>
      <c r="D17" s="49"/>
      <c r="E17" s="27"/>
      <c r="F17" s="49"/>
      <c r="G17" s="49"/>
      <c r="H17" s="49"/>
      <c r="I17" s="49"/>
      <c r="J17" s="49"/>
      <c r="K17" s="68"/>
    </row>
    <row r="18" spans="2:11" x14ac:dyDescent="0.3">
      <c r="B18" s="25" t="s">
        <v>20</v>
      </c>
      <c r="C18" s="49"/>
      <c r="D18" s="49"/>
      <c r="E18" s="27"/>
      <c r="F18" s="49"/>
      <c r="G18" s="49"/>
      <c r="H18" s="49"/>
      <c r="I18" s="49"/>
      <c r="J18" s="49"/>
      <c r="K18" s="68"/>
    </row>
    <row r="19" spans="2:11" x14ac:dyDescent="0.3">
      <c r="B19" s="25" t="s">
        <v>21</v>
      </c>
      <c r="C19" s="49"/>
      <c r="D19" s="49"/>
      <c r="E19" s="27"/>
      <c r="F19" s="49"/>
      <c r="G19" s="49"/>
      <c r="H19" s="49"/>
      <c r="I19" s="49"/>
      <c r="J19" s="49"/>
      <c r="K19" s="68"/>
    </row>
    <row r="20" spans="2:11" x14ac:dyDescent="0.3">
      <c r="B20" s="57" t="s">
        <v>102</v>
      </c>
      <c r="C20" s="49"/>
      <c r="D20" s="49"/>
      <c r="E20" s="27"/>
      <c r="F20" s="49"/>
      <c r="G20" s="49"/>
      <c r="H20" s="49"/>
      <c r="I20" s="49"/>
      <c r="J20" s="49"/>
      <c r="K20" s="68"/>
    </row>
    <row r="21" spans="2:11" x14ac:dyDescent="0.3">
      <c r="B21" s="58" t="s">
        <v>103</v>
      </c>
      <c r="C21" s="49"/>
      <c r="D21" s="49"/>
      <c r="E21" s="27"/>
      <c r="F21" s="49"/>
      <c r="G21" s="49"/>
      <c r="H21" s="49"/>
      <c r="I21" s="49"/>
      <c r="J21" s="49"/>
      <c r="K21" s="68"/>
    </row>
    <row r="22" spans="2:11" x14ac:dyDescent="0.3">
      <c r="B22" s="25" t="s">
        <v>22</v>
      </c>
      <c r="C22" s="49"/>
      <c r="D22" s="49"/>
      <c r="E22" s="27"/>
      <c r="F22" s="49"/>
      <c r="G22" s="49"/>
      <c r="H22" s="49"/>
      <c r="I22" s="49"/>
      <c r="J22" s="49"/>
      <c r="K22" s="68"/>
    </row>
    <row r="23" spans="2:11" x14ac:dyDescent="0.3">
      <c r="B23" s="25" t="s">
        <v>23</v>
      </c>
      <c r="C23" s="49"/>
      <c r="D23" s="49"/>
      <c r="E23" s="27"/>
      <c r="F23" s="49"/>
      <c r="G23" s="49"/>
      <c r="H23" s="49"/>
      <c r="I23" s="49"/>
      <c r="J23" s="49"/>
      <c r="K23" s="68"/>
    </row>
    <row r="24" spans="2:11" x14ac:dyDescent="0.3">
      <c r="B24" s="25" t="s">
        <v>24</v>
      </c>
      <c r="C24" s="49"/>
      <c r="D24" s="49"/>
      <c r="E24" s="27"/>
      <c r="F24" s="49"/>
      <c r="G24" s="49"/>
      <c r="H24" s="49"/>
      <c r="I24" s="49"/>
      <c r="J24" s="49"/>
      <c r="K24" s="68"/>
    </row>
    <row r="25" spans="2:11" x14ac:dyDescent="0.3">
      <c r="B25" s="29" t="s">
        <v>3</v>
      </c>
      <c r="C25" s="44"/>
      <c r="D25" s="44"/>
      <c r="E25" s="30"/>
      <c r="F25" s="44"/>
      <c r="G25" s="44"/>
      <c r="H25" s="44"/>
      <c r="I25" s="44"/>
      <c r="J25" s="51"/>
      <c r="K25" s="69"/>
    </row>
    <row r="26" spans="2:11" x14ac:dyDescent="0.3">
      <c r="B26" s="70"/>
      <c r="C26" s="81"/>
      <c r="D26" s="81"/>
      <c r="E26" s="71"/>
      <c r="F26" s="81"/>
      <c r="G26" s="81"/>
      <c r="H26" s="81"/>
      <c r="I26" s="81"/>
      <c r="J26" s="82"/>
      <c r="K26" s="73"/>
    </row>
    <row r="27" spans="2:11" x14ac:dyDescent="0.3">
      <c r="B27" s="1" t="s">
        <v>25</v>
      </c>
      <c r="C27" s="4" t="s">
        <v>4</v>
      </c>
      <c r="D27" s="4" t="s">
        <v>4</v>
      </c>
      <c r="E27" s="4" t="s">
        <v>4</v>
      </c>
      <c r="F27" s="4" t="s">
        <v>4</v>
      </c>
      <c r="G27" s="4" t="s">
        <v>4</v>
      </c>
      <c r="H27" s="4" t="s">
        <v>4</v>
      </c>
      <c r="I27" s="4" t="s">
        <v>4</v>
      </c>
      <c r="J27" s="4" t="s">
        <v>4</v>
      </c>
      <c r="K27" s="66" t="s">
        <v>4</v>
      </c>
    </row>
    <row r="28" spans="2:11" x14ac:dyDescent="0.3">
      <c r="B28" s="25" t="s">
        <v>26</v>
      </c>
      <c r="C28" s="49"/>
      <c r="D28" s="49"/>
      <c r="E28" s="27"/>
      <c r="F28" s="49"/>
      <c r="G28" s="49"/>
      <c r="H28" s="49"/>
      <c r="I28" s="49"/>
      <c r="J28" s="40"/>
      <c r="K28" s="68"/>
    </row>
    <row r="29" spans="2:11" x14ac:dyDescent="0.3">
      <c r="B29" s="25" t="s">
        <v>27</v>
      </c>
      <c r="C29" s="49"/>
      <c r="D29" s="49"/>
      <c r="E29" s="27"/>
      <c r="F29" s="49"/>
      <c r="G29" s="49"/>
      <c r="H29" s="49"/>
      <c r="I29" s="49"/>
      <c r="J29" s="84"/>
      <c r="K29" s="68"/>
    </row>
    <row r="30" spans="2:11" x14ac:dyDescent="0.3">
      <c r="B30" s="25" t="s">
        <v>28</v>
      </c>
      <c r="C30" s="49"/>
      <c r="D30" s="49"/>
      <c r="E30" s="27"/>
      <c r="F30" s="49"/>
      <c r="G30" s="49"/>
      <c r="H30" s="49"/>
      <c r="I30" s="4"/>
      <c r="J30" s="4"/>
      <c r="K30" s="68"/>
    </row>
    <row r="31" spans="2:11" x14ac:dyDescent="0.3">
      <c r="B31" s="25" t="s">
        <v>29</v>
      </c>
      <c r="C31" s="49"/>
      <c r="D31" s="49"/>
      <c r="E31" s="27"/>
      <c r="F31" s="49"/>
      <c r="G31" s="49"/>
      <c r="H31" s="49"/>
      <c r="I31" s="85"/>
      <c r="J31" s="49"/>
      <c r="K31" s="68"/>
    </row>
    <row r="32" spans="2:11" x14ac:dyDescent="0.3">
      <c r="B32" s="25" t="s">
        <v>30</v>
      </c>
      <c r="C32" s="49"/>
      <c r="D32" s="49"/>
      <c r="E32" s="27"/>
      <c r="F32" s="49"/>
      <c r="G32" s="49"/>
      <c r="H32" s="49"/>
      <c r="I32" s="49"/>
      <c r="J32" s="49"/>
      <c r="K32" s="68"/>
    </row>
    <row r="33" spans="2:11" x14ac:dyDescent="0.3">
      <c r="B33" s="25" t="s">
        <v>31</v>
      </c>
      <c r="C33" s="49"/>
      <c r="D33" s="49"/>
      <c r="E33" s="27"/>
      <c r="F33" s="49"/>
      <c r="G33" s="49"/>
      <c r="H33" s="49"/>
      <c r="I33" s="49"/>
      <c r="J33" s="49"/>
      <c r="K33" s="68"/>
    </row>
    <row r="34" spans="2:11" x14ac:dyDescent="0.3">
      <c r="B34" s="29" t="s">
        <v>3</v>
      </c>
      <c r="C34" s="44"/>
      <c r="D34" s="44"/>
      <c r="E34" s="30"/>
      <c r="F34" s="44"/>
      <c r="G34" s="44"/>
      <c r="H34" s="44"/>
      <c r="I34" s="44"/>
      <c r="J34" s="51"/>
      <c r="K34" s="69"/>
    </row>
    <row r="35" spans="2:11" x14ac:dyDescent="0.3">
      <c r="B35" s="29"/>
      <c r="C35" s="77"/>
      <c r="D35" s="77"/>
      <c r="E35" s="74"/>
      <c r="F35" s="86"/>
      <c r="G35" s="77"/>
      <c r="H35" s="77"/>
      <c r="I35" s="77"/>
      <c r="J35" s="77"/>
      <c r="K35" s="68"/>
    </row>
    <row r="36" spans="2:11" x14ac:dyDescent="0.3">
      <c r="B36" s="29" t="s">
        <v>6</v>
      </c>
      <c r="C36" s="51"/>
      <c r="D36" s="51"/>
      <c r="E36" s="34"/>
      <c r="F36" s="51"/>
      <c r="G36" s="51"/>
      <c r="H36" s="51"/>
      <c r="I36" s="51"/>
      <c r="J36" s="51"/>
      <c r="K36" s="76"/>
    </row>
    <row r="37" spans="2:11" x14ac:dyDescent="0.3">
      <c r="B37" s="29"/>
      <c r="C37" s="53"/>
      <c r="D37" s="53"/>
      <c r="E37" s="53"/>
      <c r="F37" s="53"/>
      <c r="G37" s="53"/>
      <c r="H37" s="53"/>
      <c r="I37" s="53"/>
      <c r="J37" s="77"/>
      <c r="K37" s="78"/>
    </row>
    <row r="38" spans="2:11" ht="66" customHeight="1" thickBot="1" x14ac:dyDescent="0.35">
      <c r="B38" s="213" t="s">
        <v>39</v>
      </c>
      <c r="C38" s="204"/>
      <c r="D38" s="204"/>
      <c r="E38" s="204"/>
      <c r="F38" s="204"/>
      <c r="G38" s="204"/>
      <c r="H38" s="204"/>
      <c r="I38" s="204"/>
      <c r="J38" s="204"/>
      <c r="K38" s="205"/>
    </row>
  </sheetData>
  <mergeCells count="3">
    <mergeCell ref="B3:K3"/>
    <mergeCell ref="B4:K4"/>
    <mergeCell ref="B38:K38"/>
  </mergeCells>
  <printOptions horizontalCentered="1" verticalCentered="1"/>
  <pageMargins left="0.70866141732283472" right="0.70866141732283472" top="0.74803149606299213" bottom="0.74803149606299213" header="0.31496062992125984" footer="0.31496062992125984"/>
  <pageSetup paperSize="9" scale="80" orientation="landscape" r:id="rId1"/>
  <rowBreaks count="1" manualBreakCount="1">
    <brk id="38" max="16383" man="1"/>
  </rowBreaks>
  <colBreaks count="1" manualBreakCount="1">
    <brk id="11"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5" width="18.6640625" style="92" customWidth="1"/>
    <col min="6" max="7" width="18.6640625" style="2" customWidth="1"/>
    <col min="8" max="16384" width="8.88671875" style="2"/>
  </cols>
  <sheetData>
    <row r="2" spans="2:7" ht="15" thickBot="1" x14ac:dyDescent="0.35"/>
    <row r="3" spans="2:7" x14ac:dyDescent="0.3">
      <c r="B3" s="214" t="s">
        <v>128</v>
      </c>
      <c r="C3" s="215"/>
      <c r="D3" s="215"/>
      <c r="E3" s="215"/>
      <c r="F3" s="215"/>
      <c r="G3" s="216"/>
    </row>
    <row r="4" spans="2:7" x14ac:dyDescent="0.3">
      <c r="B4" s="183" t="s">
        <v>159</v>
      </c>
      <c r="C4" s="184"/>
      <c r="D4" s="184"/>
      <c r="E4" s="184"/>
      <c r="F4" s="184"/>
      <c r="G4" s="185"/>
    </row>
    <row r="5" spans="2:7" x14ac:dyDescent="0.3">
      <c r="B5" s="95"/>
      <c r="C5" s="161" t="s">
        <v>0</v>
      </c>
      <c r="D5" s="9" t="s">
        <v>1</v>
      </c>
      <c r="E5" s="162" t="s">
        <v>2</v>
      </c>
      <c r="F5" s="186" t="s">
        <v>3</v>
      </c>
      <c r="G5" s="185"/>
    </row>
    <row r="6" spans="2:7" x14ac:dyDescent="0.3">
      <c r="B6" s="1" t="s">
        <v>120</v>
      </c>
      <c r="C6" s="163" t="s">
        <v>4</v>
      </c>
      <c r="D6" s="163" t="s">
        <v>4</v>
      </c>
      <c r="E6" s="163" t="s">
        <v>4</v>
      </c>
      <c r="F6" s="163" t="s">
        <v>4</v>
      </c>
      <c r="G6" s="97" t="s">
        <v>5</v>
      </c>
    </row>
    <row r="7" spans="2:7" x14ac:dyDescent="0.3">
      <c r="B7" s="98" t="s">
        <v>129</v>
      </c>
      <c r="C7" s="166">
        <v>0.13711805555555556</v>
      </c>
      <c r="D7" s="167">
        <v>2.417824074074074E-2</v>
      </c>
      <c r="E7" s="167">
        <v>2.6736111111111103E-2</v>
      </c>
      <c r="F7" s="167">
        <f>C7+D7+E7</f>
        <v>0.1880324074074074</v>
      </c>
      <c r="G7" s="99">
        <f>F7/F10</f>
        <v>0.88092397787658605</v>
      </c>
    </row>
    <row r="8" spans="2:7" x14ac:dyDescent="0.3">
      <c r="B8" s="98" t="s">
        <v>130</v>
      </c>
      <c r="C8" s="166">
        <v>1.8460648148148146E-2</v>
      </c>
      <c r="D8" s="167">
        <v>3.1712962962962962E-3</v>
      </c>
      <c r="E8" s="167">
        <v>3.7847222222222223E-3</v>
      </c>
      <c r="F8" s="167">
        <f>C8+D8+E8</f>
        <v>2.5416666666666664E-2</v>
      </c>
      <c r="G8" s="99">
        <f>F8/F10</f>
        <v>0.11907602212341394</v>
      </c>
    </row>
    <row r="9" spans="2:7" x14ac:dyDescent="0.3">
      <c r="B9" s="98"/>
      <c r="C9" s="100"/>
      <c r="D9" s="101"/>
      <c r="E9" s="101"/>
      <c r="F9" s="101"/>
      <c r="G9" s="99"/>
    </row>
    <row r="10" spans="2:7" x14ac:dyDescent="0.3">
      <c r="B10" s="102" t="s">
        <v>6</v>
      </c>
      <c r="C10" s="17">
        <f>SUM(C7:C8)</f>
        <v>0.15557870370370372</v>
      </c>
      <c r="D10" s="17">
        <f t="shared" ref="D10:F10" si="0">SUM(D7:D8)</f>
        <v>2.7349537037037037E-2</v>
      </c>
      <c r="E10" s="17">
        <f t="shared" si="0"/>
        <v>3.0520833333333323E-2</v>
      </c>
      <c r="F10" s="17">
        <f t="shared" si="0"/>
        <v>0.21344907407407407</v>
      </c>
      <c r="G10" s="103">
        <f>SUM(G7:G8)</f>
        <v>1</v>
      </c>
    </row>
    <row r="11" spans="2:7" ht="66" customHeight="1" thickBot="1" x14ac:dyDescent="0.35">
      <c r="B11" s="177" t="s">
        <v>131</v>
      </c>
      <c r="C11" s="178"/>
      <c r="D11" s="178"/>
      <c r="E11" s="178"/>
      <c r="F11" s="178"/>
      <c r="G11" s="179"/>
    </row>
    <row r="13" spans="2:7" x14ac:dyDescent="0.3">
      <c r="C13" s="2"/>
    </row>
    <row r="14" spans="2:7" x14ac:dyDescent="0.3">
      <c r="C14" s="2"/>
    </row>
    <row r="15" spans="2:7" x14ac:dyDescent="0.3">
      <c r="C15" s="2"/>
    </row>
  </sheetData>
  <mergeCells count="4">
    <mergeCell ref="B3:G3"/>
    <mergeCell ref="B4:G4"/>
    <mergeCell ref="F5:G5"/>
    <mergeCell ref="B11:G11"/>
  </mergeCells>
  <printOptions horizontalCentered="1" verticalCentered="1"/>
  <pageMargins left="0.70866141732283472" right="0.70866141732283472" top="0.74803149606299213" bottom="0.74803149606299213" header="0.31496062992125984" footer="0.31496062992125984"/>
  <pageSetup paperSize="9" scale="92" orientation="landscape" r:id="rId1"/>
  <colBreaks count="1" manualBreakCount="1">
    <brk id="7"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0" zoomScaleNormal="12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5" width="18.6640625" style="92" customWidth="1"/>
    <col min="6" max="7" width="18.6640625" style="2" customWidth="1"/>
    <col min="8" max="16384" width="8.88671875" style="2"/>
  </cols>
  <sheetData>
    <row r="2" spans="2:7" ht="15" thickBot="1" x14ac:dyDescent="0.35"/>
    <row r="3" spans="2:7" x14ac:dyDescent="0.3">
      <c r="B3" s="217" t="s">
        <v>132</v>
      </c>
      <c r="C3" s="218"/>
      <c r="D3" s="218"/>
      <c r="E3" s="218"/>
      <c r="F3" s="218"/>
      <c r="G3" s="219"/>
    </row>
    <row r="4" spans="2:7" x14ac:dyDescent="0.3">
      <c r="B4" s="183" t="s">
        <v>159</v>
      </c>
      <c r="C4" s="184"/>
      <c r="D4" s="184"/>
      <c r="E4" s="184"/>
      <c r="F4" s="184"/>
      <c r="G4" s="185"/>
    </row>
    <row r="5" spans="2:7" x14ac:dyDescent="0.3">
      <c r="B5" s="95"/>
      <c r="C5" s="161" t="s">
        <v>0</v>
      </c>
      <c r="D5" s="9" t="s">
        <v>1</v>
      </c>
      <c r="E5" s="162" t="s">
        <v>2</v>
      </c>
      <c r="F5" s="186" t="s">
        <v>3</v>
      </c>
      <c r="G5" s="185"/>
    </row>
    <row r="6" spans="2:7" x14ac:dyDescent="0.3">
      <c r="B6" s="1" t="s">
        <v>120</v>
      </c>
      <c r="C6" s="163" t="s">
        <v>4</v>
      </c>
      <c r="D6" s="163" t="s">
        <v>4</v>
      </c>
      <c r="E6" s="163" t="s">
        <v>4</v>
      </c>
      <c r="F6" s="163" t="s">
        <v>4</v>
      </c>
      <c r="G6" s="97" t="s">
        <v>5</v>
      </c>
    </row>
    <row r="7" spans="2:7" x14ac:dyDescent="0.3">
      <c r="B7" s="98" t="s">
        <v>129</v>
      </c>
      <c r="C7" s="167">
        <v>7.6898148148148146E-2</v>
      </c>
      <c r="D7" s="167">
        <v>1.5659722222222217E-2</v>
      </c>
      <c r="E7" s="167">
        <v>1.2650462962962962E-2</v>
      </c>
      <c r="F7" s="167">
        <f>C7+D7+E7</f>
        <v>0.10520833333333332</v>
      </c>
      <c r="G7" s="99">
        <f>F7/F10</f>
        <v>0.95203183912861322</v>
      </c>
    </row>
    <row r="8" spans="2:7" x14ac:dyDescent="0.3">
      <c r="B8" s="98" t="s">
        <v>130</v>
      </c>
      <c r="C8" s="167">
        <v>3.8657407407407412E-3</v>
      </c>
      <c r="D8" s="167">
        <v>7.7546296296296304E-4</v>
      </c>
      <c r="E8" s="167">
        <v>6.5972222222222235E-4</v>
      </c>
      <c r="F8" s="167">
        <f>C8+D8+E8</f>
        <v>5.3009259259259268E-3</v>
      </c>
      <c r="G8" s="99">
        <f>F8/F10</f>
        <v>4.7968160871386688E-2</v>
      </c>
    </row>
    <row r="9" spans="2:7" x14ac:dyDescent="0.3">
      <c r="B9" s="98"/>
      <c r="C9" s="100"/>
      <c r="D9" s="101"/>
      <c r="E9" s="101"/>
      <c r="F9" s="101"/>
      <c r="G9" s="99"/>
    </row>
    <row r="10" spans="2:7" x14ac:dyDescent="0.3">
      <c r="B10" s="102" t="s">
        <v>6</v>
      </c>
      <c r="C10" s="17">
        <f>SUM(C7:C8)</f>
        <v>8.0763888888888885E-2</v>
      </c>
      <c r="D10" s="17">
        <f t="shared" ref="D10:F10" si="0">SUM(D7:D8)</f>
        <v>1.6435185185185181E-2</v>
      </c>
      <c r="E10" s="17">
        <f t="shared" si="0"/>
        <v>1.3310185185185185E-2</v>
      </c>
      <c r="F10" s="17">
        <f t="shared" si="0"/>
        <v>0.11050925925925925</v>
      </c>
      <c r="G10" s="103">
        <f>SUM(G7:G8)</f>
        <v>0.99999999999999989</v>
      </c>
    </row>
    <row r="11" spans="2:7" ht="66" customHeight="1" thickBot="1" x14ac:dyDescent="0.35">
      <c r="B11" s="177"/>
      <c r="C11" s="178"/>
      <c r="D11" s="178"/>
      <c r="E11" s="178"/>
      <c r="F11" s="178"/>
      <c r="G11" s="179"/>
    </row>
  </sheetData>
  <mergeCells count="4">
    <mergeCell ref="B3:G3"/>
    <mergeCell ref="B4:G4"/>
    <mergeCell ref="F5:G5"/>
    <mergeCell ref="B11:G11"/>
  </mergeCells>
  <printOptions horizontalCentered="1" verticalCentered="1"/>
  <pageMargins left="0.70866141732283472" right="0.70866141732283472" top="0.74803149606299213" bottom="0.74803149606299213" header="0.31496062992125984" footer="0.31496062992125984"/>
  <pageSetup paperSize="9" scale="92" orientation="landscape" r:id="rId1"/>
  <colBreaks count="1" manualBreakCount="1">
    <brk id="7"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zoomScale="110" zoomScaleNormal="11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8" width="12.6640625" style="92" customWidth="1"/>
    <col min="9" max="10" width="12.6640625" style="2" customWidth="1"/>
    <col min="11" max="16384" width="8.88671875" style="2"/>
  </cols>
  <sheetData>
    <row r="2" spans="2:10" ht="15" thickBot="1" x14ac:dyDescent="0.35"/>
    <row r="3" spans="2:10" ht="36" customHeight="1" x14ac:dyDescent="0.3">
      <c r="B3" s="214" t="s">
        <v>133</v>
      </c>
      <c r="C3" s="215"/>
      <c r="D3" s="215"/>
      <c r="E3" s="215"/>
      <c r="F3" s="215"/>
      <c r="G3" s="215"/>
      <c r="H3" s="215"/>
      <c r="I3" s="215"/>
      <c r="J3" s="216"/>
    </row>
    <row r="4" spans="2:10" x14ac:dyDescent="0.3">
      <c r="B4" s="183" t="s">
        <v>159</v>
      </c>
      <c r="C4" s="184"/>
      <c r="D4" s="184"/>
      <c r="E4" s="184"/>
      <c r="F4" s="184"/>
      <c r="G4" s="184"/>
      <c r="H4" s="184"/>
      <c r="I4" s="184"/>
      <c r="J4" s="185"/>
    </row>
    <row r="5" spans="2:10" x14ac:dyDescent="0.3">
      <c r="B5" s="95"/>
      <c r="C5" s="186" t="s">
        <v>125</v>
      </c>
      <c r="D5" s="187"/>
      <c r="E5" s="186" t="s">
        <v>134</v>
      </c>
      <c r="F5" s="187"/>
      <c r="G5" s="186" t="s">
        <v>126</v>
      </c>
      <c r="H5" s="187"/>
      <c r="I5" s="186" t="s">
        <v>123</v>
      </c>
      <c r="J5" s="185"/>
    </row>
    <row r="6" spans="2:10" x14ac:dyDescent="0.3">
      <c r="B6" s="1" t="s">
        <v>120</v>
      </c>
      <c r="C6" s="163" t="s">
        <v>4</v>
      </c>
      <c r="D6" s="4" t="s">
        <v>5</v>
      </c>
      <c r="E6" s="164" t="s">
        <v>4</v>
      </c>
      <c r="F6" s="4" t="s">
        <v>5</v>
      </c>
      <c r="G6" s="164" t="s">
        <v>4</v>
      </c>
      <c r="H6" s="4" t="s">
        <v>5</v>
      </c>
      <c r="I6" s="164" t="s">
        <v>4</v>
      </c>
      <c r="J6" s="97" t="s">
        <v>5</v>
      </c>
    </row>
    <row r="7" spans="2:10" x14ac:dyDescent="0.3">
      <c r="B7" s="98" t="s">
        <v>129</v>
      </c>
      <c r="C7" s="166">
        <v>8.785879629629631E-2</v>
      </c>
      <c r="D7" s="168">
        <f>C7/C10</f>
        <v>0.80243128964059207</v>
      </c>
      <c r="E7" s="167"/>
      <c r="F7" s="168"/>
      <c r="G7" s="167"/>
      <c r="H7" s="168"/>
      <c r="I7" s="167">
        <v>2.0092592592592592E-2</v>
      </c>
      <c r="J7" s="169">
        <f>I7/I10</f>
        <v>0.91128608923884524</v>
      </c>
    </row>
    <row r="8" spans="2:10" x14ac:dyDescent="0.3">
      <c r="B8" s="98" t="s">
        <v>130</v>
      </c>
      <c r="C8" s="167">
        <v>2.1631944444444447E-2</v>
      </c>
      <c r="D8" s="168">
        <f>C8/C10</f>
        <v>0.19756871035940804</v>
      </c>
      <c r="E8" s="167"/>
      <c r="F8" s="168"/>
      <c r="G8" s="167"/>
      <c r="H8" s="168"/>
      <c r="I8" s="167">
        <v>1.9560185185185184E-3</v>
      </c>
      <c r="J8" s="169">
        <f>I8/I10</f>
        <v>8.8713910761154854E-2</v>
      </c>
    </row>
    <row r="9" spans="2:10" x14ac:dyDescent="0.3">
      <c r="B9" s="98"/>
      <c r="C9" s="100"/>
      <c r="D9" s="101"/>
      <c r="E9" s="101"/>
      <c r="F9" s="101"/>
      <c r="G9" s="101"/>
      <c r="H9" s="101"/>
      <c r="I9" s="101"/>
      <c r="J9" s="99"/>
    </row>
    <row r="10" spans="2:10" x14ac:dyDescent="0.3">
      <c r="B10" s="102" t="s">
        <v>6</v>
      </c>
      <c r="C10" s="17">
        <f>SUM(C7:C8)</f>
        <v>0.10949074074074075</v>
      </c>
      <c r="D10" s="60">
        <f>SUM(D7:D9)</f>
        <v>1</v>
      </c>
      <c r="E10" s="17"/>
      <c r="F10" s="60"/>
      <c r="G10" s="17"/>
      <c r="H10" s="60"/>
      <c r="I10" s="17">
        <f t="shared" ref="I10" si="0">SUM(I7:I8)</f>
        <v>2.2048611111111109E-2</v>
      </c>
      <c r="J10" s="103">
        <f>SUM(J7:J9)</f>
        <v>1</v>
      </c>
    </row>
    <row r="11" spans="2:10" ht="66" customHeight="1" thickBot="1" x14ac:dyDescent="0.35">
      <c r="B11" s="177" t="s">
        <v>131</v>
      </c>
      <c r="C11" s="178"/>
      <c r="D11" s="178"/>
      <c r="E11" s="178"/>
      <c r="F11" s="178"/>
      <c r="G11" s="178"/>
      <c r="H11" s="178"/>
      <c r="I11" s="178"/>
      <c r="J11" s="179"/>
    </row>
  </sheetData>
  <mergeCells count="7">
    <mergeCell ref="B11:J11"/>
    <mergeCell ref="B3:J3"/>
    <mergeCell ref="B4:J4"/>
    <mergeCell ref="C5:D5"/>
    <mergeCell ref="E5:F5"/>
    <mergeCell ref="G5:H5"/>
    <mergeCell ref="I5:J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10"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zoomScale="110" zoomScaleNormal="11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8" width="12.6640625" style="92" customWidth="1"/>
    <col min="9" max="10" width="12.6640625" style="2" customWidth="1"/>
    <col min="11" max="16384" width="8.88671875" style="2"/>
  </cols>
  <sheetData>
    <row r="2" spans="2:10" ht="15" thickBot="1" x14ac:dyDescent="0.35"/>
    <row r="3" spans="2:10" ht="36" customHeight="1" x14ac:dyDescent="0.3">
      <c r="B3" s="214" t="s">
        <v>135</v>
      </c>
      <c r="C3" s="215"/>
      <c r="D3" s="215"/>
      <c r="E3" s="215"/>
      <c r="F3" s="215"/>
      <c r="G3" s="215"/>
      <c r="H3" s="215"/>
      <c r="I3" s="215"/>
      <c r="J3" s="216"/>
    </row>
    <row r="4" spans="2:10" x14ac:dyDescent="0.3">
      <c r="B4" s="183" t="s">
        <v>159</v>
      </c>
      <c r="C4" s="184"/>
      <c r="D4" s="184"/>
      <c r="E4" s="184"/>
      <c r="F4" s="184"/>
      <c r="G4" s="184"/>
      <c r="H4" s="184"/>
      <c r="I4" s="184"/>
      <c r="J4" s="185"/>
    </row>
    <row r="5" spans="2:10" x14ac:dyDescent="0.3">
      <c r="B5" s="95"/>
      <c r="C5" s="186" t="s">
        <v>125</v>
      </c>
      <c r="D5" s="187"/>
      <c r="E5" s="186" t="s">
        <v>134</v>
      </c>
      <c r="F5" s="187"/>
      <c r="G5" s="186" t="s">
        <v>126</v>
      </c>
      <c r="H5" s="187"/>
      <c r="I5" s="186" t="s">
        <v>123</v>
      </c>
      <c r="J5" s="185"/>
    </row>
    <row r="6" spans="2:10" x14ac:dyDescent="0.3">
      <c r="B6" s="1" t="s">
        <v>120</v>
      </c>
      <c r="C6" s="163" t="s">
        <v>4</v>
      </c>
      <c r="D6" s="4" t="s">
        <v>5</v>
      </c>
      <c r="E6" s="164" t="s">
        <v>4</v>
      </c>
      <c r="F6" s="4" t="s">
        <v>5</v>
      </c>
      <c r="G6" s="164" t="s">
        <v>4</v>
      </c>
      <c r="H6" s="4" t="s">
        <v>5</v>
      </c>
      <c r="I6" s="164" t="s">
        <v>4</v>
      </c>
      <c r="J6" s="97" t="s">
        <v>5</v>
      </c>
    </row>
    <row r="7" spans="2:10" x14ac:dyDescent="0.3">
      <c r="B7" s="98" t="s">
        <v>129</v>
      </c>
      <c r="C7" s="167">
        <v>7.7094907407407404E-2</v>
      </c>
      <c r="D7" s="168">
        <f>C7/C10</f>
        <v>0.96410479085251122</v>
      </c>
      <c r="E7" s="167"/>
      <c r="F7" s="168"/>
      <c r="G7" s="167"/>
      <c r="H7" s="168"/>
      <c r="I7" s="167">
        <v>1.5648148148148151E-2</v>
      </c>
      <c r="J7" s="169">
        <f>I7/I10</f>
        <v>0.96502498215560317</v>
      </c>
    </row>
    <row r="8" spans="2:10" x14ac:dyDescent="0.3">
      <c r="B8" s="98" t="s">
        <v>130</v>
      </c>
      <c r="C8" s="167">
        <v>2.8703703703703708E-3</v>
      </c>
      <c r="D8" s="168">
        <f>C8/C10</f>
        <v>3.5895209147488789E-2</v>
      </c>
      <c r="E8" s="167"/>
      <c r="F8" s="168"/>
      <c r="G8" s="167"/>
      <c r="H8" s="168"/>
      <c r="I8" s="167">
        <v>5.6712962962962967E-4</v>
      </c>
      <c r="J8" s="169">
        <f>I8/I10</f>
        <v>3.4975017844396855E-2</v>
      </c>
    </row>
    <row r="9" spans="2:10" x14ac:dyDescent="0.3">
      <c r="B9" s="98"/>
      <c r="C9" s="100"/>
      <c r="D9" s="101"/>
      <c r="E9" s="101"/>
      <c r="F9" s="101"/>
      <c r="G9" s="101"/>
      <c r="H9" s="101"/>
      <c r="I9" s="101"/>
      <c r="J9" s="99"/>
    </row>
    <row r="10" spans="2:10" x14ac:dyDescent="0.3">
      <c r="B10" s="102" t="s">
        <v>6</v>
      </c>
      <c r="C10" s="17">
        <f>SUM(C7:C8)</f>
        <v>7.9965277777777774E-2</v>
      </c>
      <c r="D10" s="60">
        <f>SUM(D7:D9)</f>
        <v>1</v>
      </c>
      <c r="E10" s="17"/>
      <c r="F10" s="60"/>
      <c r="G10" s="17"/>
      <c r="H10" s="60"/>
      <c r="I10" s="17">
        <f t="shared" ref="I10" si="0">SUM(I7:I8)</f>
        <v>1.621527777777778E-2</v>
      </c>
      <c r="J10" s="103">
        <f>SUM(J7:J9)</f>
        <v>1</v>
      </c>
    </row>
    <row r="11" spans="2:10" ht="66" customHeight="1" thickBot="1" x14ac:dyDescent="0.35">
      <c r="B11" s="177"/>
      <c r="C11" s="178"/>
      <c r="D11" s="178"/>
      <c r="E11" s="178"/>
      <c r="F11" s="178"/>
      <c r="G11" s="178"/>
      <c r="H11" s="178"/>
      <c r="I11" s="178"/>
      <c r="J11" s="179"/>
    </row>
  </sheetData>
  <mergeCells count="7">
    <mergeCell ref="B11:J11"/>
    <mergeCell ref="B3:J3"/>
    <mergeCell ref="B4:J4"/>
    <mergeCell ref="C5:D5"/>
    <mergeCell ref="E5:F5"/>
    <mergeCell ref="G5:H5"/>
    <mergeCell ref="I5:J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10"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zoomScale="110" zoomScaleNormal="11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8" width="12.6640625" style="92" customWidth="1"/>
    <col min="9" max="10" width="12.6640625" style="2" customWidth="1"/>
    <col min="11" max="16384" width="8.88671875" style="2"/>
  </cols>
  <sheetData>
    <row r="2" spans="2:10" ht="15" thickBot="1" x14ac:dyDescent="0.35"/>
    <row r="3" spans="2:10" ht="36" customHeight="1" x14ac:dyDescent="0.3">
      <c r="B3" s="214" t="s">
        <v>136</v>
      </c>
      <c r="C3" s="215"/>
      <c r="D3" s="215"/>
      <c r="E3" s="215"/>
      <c r="F3" s="215"/>
      <c r="G3" s="215"/>
      <c r="H3" s="215"/>
      <c r="I3" s="215"/>
      <c r="J3" s="216"/>
    </row>
    <row r="4" spans="2:10" x14ac:dyDescent="0.3">
      <c r="B4" s="183" t="s">
        <v>159</v>
      </c>
      <c r="C4" s="184"/>
      <c r="D4" s="184"/>
      <c r="E4" s="184"/>
      <c r="F4" s="184"/>
      <c r="G4" s="184"/>
      <c r="H4" s="184"/>
      <c r="I4" s="184"/>
      <c r="J4" s="185"/>
    </row>
    <row r="5" spans="2:10" x14ac:dyDescent="0.3">
      <c r="B5" s="95"/>
      <c r="C5" s="186" t="s">
        <v>137</v>
      </c>
      <c r="D5" s="187"/>
      <c r="E5" s="186" t="s">
        <v>121</v>
      </c>
      <c r="F5" s="187"/>
      <c r="G5" s="186" t="s">
        <v>138</v>
      </c>
      <c r="H5" s="187"/>
      <c r="I5" s="186" t="s">
        <v>127</v>
      </c>
      <c r="J5" s="185"/>
    </row>
    <row r="6" spans="2:10" x14ac:dyDescent="0.3">
      <c r="B6" s="1" t="s">
        <v>120</v>
      </c>
      <c r="C6" s="163" t="s">
        <v>4</v>
      </c>
      <c r="D6" s="4" t="s">
        <v>5</v>
      </c>
      <c r="E6" s="164" t="s">
        <v>4</v>
      </c>
      <c r="F6" s="4" t="s">
        <v>5</v>
      </c>
      <c r="G6" s="164" t="s">
        <v>4</v>
      </c>
      <c r="H6" s="4" t="s">
        <v>5</v>
      </c>
      <c r="I6" s="164" t="s">
        <v>4</v>
      </c>
      <c r="J6" s="97" t="s">
        <v>5</v>
      </c>
    </row>
    <row r="7" spans="2:10" x14ac:dyDescent="0.3">
      <c r="B7" s="98" t="s">
        <v>129</v>
      </c>
      <c r="C7" s="167">
        <v>3.201388888888889E-2</v>
      </c>
      <c r="D7" s="168">
        <f>C7/C10</f>
        <v>0.82272456870910182</v>
      </c>
      <c r="E7" s="167">
        <v>1.7708333333333332E-3</v>
      </c>
      <c r="F7" s="168">
        <f>E7/E10</f>
        <v>0.82702702702702702</v>
      </c>
      <c r="G7" s="167">
        <v>3.3067129629629634E-2</v>
      </c>
      <c r="H7" s="168">
        <f>G7/G10</f>
        <v>0.85207277065314646</v>
      </c>
      <c r="I7" s="167">
        <v>9.4907407407407408E-4</v>
      </c>
      <c r="J7" s="169">
        <f>I7/I10</f>
        <v>0.43157894736842101</v>
      </c>
    </row>
    <row r="8" spans="2:10" x14ac:dyDescent="0.3">
      <c r="B8" s="98" t="s">
        <v>130</v>
      </c>
      <c r="C8" s="167">
        <v>6.898148148148148E-3</v>
      </c>
      <c r="D8" s="168">
        <f>C8/C10</f>
        <v>0.17727543129089826</v>
      </c>
      <c r="E8" s="167">
        <v>3.7037037037037041E-4</v>
      </c>
      <c r="F8" s="168">
        <f>E8/E10</f>
        <v>0.17297297297297298</v>
      </c>
      <c r="G8" s="167">
        <v>5.7407407407407407E-3</v>
      </c>
      <c r="H8" s="168">
        <f>G8/G10</f>
        <v>0.14792722934685354</v>
      </c>
      <c r="I8" s="167">
        <v>1.25E-3</v>
      </c>
      <c r="J8" s="169">
        <f>I8/I10</f>
        <v>0.56842105263157894</v>
      </c>
    </row>
    <row r="9" spans="2:10" x14ac:dyDescent="0.3">
      <c r="B9" s="98"/>
      <c r="C9" s="100"/>
      <c r="D9" s="101"/>
      <c r="E9" s="101"/>
      <c r="F9" s="101"/>
      <c r="G9" s="101"/>
      <c r="H9" s="101"/>
      <c r="I9" s="101"/>
      <c r="J9" s="99"/>
    </row>
    <row r="10" spans="2:10" x14ac:dyDescent="0.3">
      <c r="B10" s="102" t="s">
        <v>6</v>
      </c>
      <c r="C10" s="17">
        <f>SUM(C7:C8)</f>
        <v>3.8912037037037037E-2</v>
      </c>
      <c r="D10" s="60">
        <f>SUM(D7:D8)</f>
        <v>1</v>
      </c>
      <c r="E10" s="17">
        <f t="shared" ref="E10" si="0">SUM(E7:E8)</f>
        <v>2.1412037037037038E-3</v>
      </c>
      <c r="F10" s="60">
        <f>SUM(F7:F8)</f>
        <v>1</v>
      </c>
      <c r="G10" s="17">
        <f t="shared" ref="G10:I10" si="1">SUM(G7:G8)</f>
        <v>3.8807870370370375E-2</v>
      </c>
      <c r="H10" s="60">
        <f>SUM(H7:H8)</f>
        <v>1</v>
      </c>
      <c r="I10" s="17">
        <f t="shared" si="1"/>
        <v>2.1990740740740742E-3</v>
      </c>
      <c r="J10" s="103">
        <f>SUM(J7:J8)</f>
        <v>1</v>
      </c>
    </row>
    <row r="11" spans="2:10" ht="66" customHeight="1" thickBot="1" x14ac:dyDescent="0.35">
      <c r="B11" s="177" t="s">
        <v>131</v>
      </c>
      <c r="C11" s="178"/>
      <c r="D11" s="178"/>
      <c r="E11" s="178"/>
      <c r="F11" s="178"/>
      <c r="G11" s="178"/>
      <c r="H11" s="178"/>
      <c r="I11" s="178"/>
      <c r="J11" s="179"/>
    </row>
  </sheetData>
  <mergeCells count="7">
    <mergeCell ref="B11:J11"/>
    <mergeCell ref="B3:J3"/>
    <mergeCell ref="B4:J4"/>
    <mergeCell ref="C5:D5"/>
    <mergeCell ref="E5:F5"/>
    <mergeCell ref="G5:H5"/>
    <mergeCell ref="I5:J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10"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zoomScale="110" zoomScaleNormal="11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8" width="12.6640625" style="92" customWidth="1"/>
    <col min="9" max="10" width="12.6640625" style="2" customWidth="1"/>
    <col min="11" max="16384" width="8.88671875" style="2"/>
  </cols>
  <sheetData>
    <row r="2" spans="2:10" ht="15" thickBot="1" x14ac:dyDescent="0.35"/>
    <row r="3" spans="2:10" ht="36" customHeight="1" x14ac:dyDescent="0.3">
      <c r="B3" s="214" t="s">
        <v>139</v>
      </c>
      <c r="C3" s="215"/>
      <c r="D3" s="215"/>
      <c r="E3" s="215"/>
      <c r="F3" s="215"/>
      <c r="G3" s="215"/>
      <c r="H3" s="215"/>
      <c r="I3" s="215"/>
      <c r="J3" s="216"/>
    </row>
    <row r="4" spans="2:10" x14ac:dyDescent="0.3">
      <c r="B4" s="183" t="s">
        <v>159</v>
      </c>
      <c r="C4" s="184"/>
      <c r="D4" s="184"/>
      <c r="E4" s="184"/>
      <c r="F4" s="184"/>
      <c r="G4" s="184"/>
      <c r="H4" s="184"/>
      <c r="I4" s="184"/>
      <c r="J4" s="185"/>
    </row>
    <row r="5" spans="2:10" x14ac:dyDescent="0.3">
      <c r="B5" s="95"/>
      <c r="C5" s="186" t="s">
        <v>137</v>
      </c>
      <c r="D5" s="187"/>
      <c r="E5" s="186" t="s">
        <v>121</v>
      </c>
      <c r="F5" s="187"/>
      <c r="G5" s="186" t="s">
        <v>138</v>
      </c>
      <c r="H5" s="187"/>
      <c r="I5" s="186" t="s">
        <v>127</v>
      </c>
      <c r="J5" s="185"/>
    </row>
    <row r="6" spans="2:10" x14ac:dyDescent="0.3">
      <c r="B6" s="1" t="s">
        <v>120</v>
      </c>
      <c r="C6" s="163" t="s">
        <v>4</v>
      </c>
      <c r="D6" s="4" t="s">
        <v>5</v>
      </c>
      <c r="E6" s="164" t="s">
        <v>4</v>
      </c>
      <c r="F6" s="4" t="s">
        <v>5</v>
      </c>
      <c r="G6" s="164" t="s">
        <v>4</v>
      </c>
      <c r="H6" s="4" t="s">
        <v>5</v>
      </c>
      <c r="I6" s="164" t="s">
        <v>4</v>
      </c>
      <c r="J6" s="97" t="s">
        <v>5</v>
      </c>
    </row>
    <row r="7" spans="2:10" x14ac:dyDescent="0.3">
      <c r="B7" s="98" t="s">
        <v>129</v>
      </c>
      <c r="C7" s="167">
        <v>2.6736111111111106E-2</v>
      </c>
      <c r="D7" s="168">
        <f>C7/C10</f>
        <v>0.96290120883701535</v>
      </c>
      <c r="E7" s="167">
        <v>3.1944444444444446E-3</v>
      </c>
      <c r="F7" s="168">
        <f>E7/E10</f>
        <v>1</v>
      </c>
      <c r="G7" s="167">
        <v>4.0798611111111119E-2</v>
      </c>
      <c r="H7" s="168">
        <f>G7/G10</f>
        <v>0.93924860111910469</v>
      </c>
      <c r="I7" s="167">
        <v>5.7870370370370367E-4</v>
      </c>
      <c r="J7" s="169">
        <f>I7/I10</f>
        <v>1</v>
      </c>
    </row>
    <row r="8" spans="2:10" x14ac:dyDescent="0.3">
      <c r="B8" s="98" t="s">
        <v>130</v>
      </c>
      <c r="C8" s="167">
        <v>1.0300925925925924E-3</v>
      </c>
      <c r="D8" s="168">
        <f>C8/C10</f>
        <v>3.7098791162984576E-2</v>
      </c>
      <c r="E8" s="167"/>
      <c r="F8" s="168"/>
      <c r="G8" s="167">
        <v>2.638888888888889E-3</v>
      </c>
      <c r="H8" s="168">
        <f>G8/G10</f>
        <v>6.0751398880895272E-2</v>
      </c>
      <c r="I8" s="167"/>
      <c r="J8" s="169"/>
    </row>
    <row r="9" spans="2:10" x14ac:dyDescent="0.3">
      <c r="B9" s="98"/>
      <c r="C9" s="100"/>
      <c r="D9" s="101"/>
      <c r="E9" s="101"/>
      <c r="F9" s="101"/>
      <c r="G9" s="101"/>
      <c r="H9" s="101"/>
      <c r="I9" s="101"/>
      <c r="J9" s="99"/>
    </row>
    <row r="10" spans="2:10" x14ac:dyDescent="0.3">
      <c r="B10" s="102" t="s">
        <v>6</v>
      </c>
      <c r="C10" s="17">
        <f>SUM(C7:C8)</f>
        <v>2.7766203703703699E-2</v>
      </c>
      <c r="D10" s="60">
        <f>SUM(D7:D8)</f>
        <v>0.99999999999999989</v>
      </c>
      <c r="E10" s="17">
        <f>SUM(E7:E8)</f>
        <v>3.1944444444444446E-3</v>
      </c>
      <c r="F10" s="60">
        <f>SUM(F7:F8)</f>
        <v>1</v>
      </c>
      <c r="G10" s="17">
        <f t="shared" ref="G10:I10" si="0">SUM(G7:G8)</f>
        <v>4.3437500000000011E-2</v>
      </c>
      <c r="H10" s="60">
        <f t="shared" ref="H10:J10" si="1">SUM(H7:H9)</f>
        <v>1</v>
      </c>
      <c r="I10" s="17">
        <f t="shared" si="0"/>
        <v>5.7870370370370367E-4</v>
      </c>
      <c r="J10" s="103">
        <f t="shared" si="1"/>
        <v>1</v>
      </c>
    </row>
    <row r="11" spans="2:10" ht="66" customHeight="1" thickBot="1" x14ac:dyDescent="0.35">
      <c r="B11" s="177"/>
      <c r="C11" s="178"/>
      <c r="D11" s="178"/>
      <c r="E11" s="178"/>
      <c r="F11" s="178"/>
      <c r="G11" s="178"/>
      <c r="H11" s="178"/>
      <c r="I11" s="178"/>
      <c r="J11" s="179"/>
    </row>
  </sheetData>
  <mergeCells count="7">
    <mergeCell ref="B11:J11"/>
    <mergeCell ref="B3:J3"/>
    <mergeCell ref="B4:J4"/>
    <mergeCell ref="C5:D5"/>
    <mergeCell ref="E5:F5"/>
    <mergeCell ref="G5:H5"/>
    <mergeCell ref="I5:J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33203125" style="92" customWidth="1"/>
    <col min="7" max="7" width="10.33203125" style="2" customWidth="1"/>
    <col min="8" max="8" width="10.33203125" style="92" customWidth="1"/>
    <col min="9" max="11" width="10.33203125" style="2" customWidth="1"/>
    <col min="12" max="16384" width="8.88671875" style="2"/>
  </cols>
  <sheetData>
    <row r="2" spans="2:11" ht="15" thickBot="1" x14ac:dyDescent="0.35"/>
    <row r="3" spans="2:11" x14ac:dyDescent="0.3">
      <c r="B3" s="191" t="s">
        <v>83</v>
      </c>
      <c r="C3" s="192"/>
      <c r="D3" s="192"/>
      <c r="E3" s="192"/>
      <c r="F3" s="192"/>
      <c r="G3" s="192"/>
      <c r="H3" s="193"/>
      <c r="I3" s="192"/>
      <c r="J3" s="192"/>
      <c r="K3" s="193"/>
    </row>
    <row r="4" spans="2:11" x14ac:dyDescent="0.3">
      <c r="B4" s="183" t="s">
        <v>159</v>
      </c>
      <c r="C4" s="184"/>
      <c r="D4" s="184"/>
      <c r="E4" s="184"/>
      <c r="F4" s="184"/>
      <c r="G4" s="184"/>
      <c r="H4" s="184"/>
      <c r="I4" s="184"/>
      <c r="J4" s="184"/>
      <c r="K4" s="185"/>
    </row>
    <row r="5" spans="2:11" x14ac:dyDescent="0.3">
      <c r="B5" s="121"/>
      <c r="C5" s="186" t="s">
        <v>73</v>
      </c>
      <c r="D5" s="184"/>
      <c r="E5" s="187"/>
      <c r="F5" s="186" t="s">
        <v>74</v>
      </c>
      <c r="G5" s="184"/>
      <c r="H5" s="187"/>
      <c r="I5" s="184" t="s">
        <v>75</v>
      </c>
      <c r="J5" s="184"/>
      <c r="K5" s="185"/>
    </row>
    <row r="6" spans="2:11" x14ac:dyDescent="0.3">
      <c r="B6" s="1" t="s">
        <v>11</v>
      </c>
      <c r="C6" s="96" t="s">
        <v>4</v>
      </c>
      <c r="D6" s="9" t="s">
        <v>5</v>
      </c>
      <c r="E6" s="104" t="s">
        <v>5</v>
      </c>
      <c r="F6" s="96" t="s">
        <v>4</v>
      </c>
      <c r="G6" s="9" t="s">
        <v>5</v>
      </c>
      <c r="H6" s="104" t="s">
        <v>5</v>
      </c>
      <c r="I6" s="93" t="s">
        <v>4</v>
      </c>
      <c r="J6" s="9" t="s">
        <v>5</v>
      </c>
      <c r="K6" s="94" t="s">
        <v>5</v>
      </c>
    </row>
    <row r="7" spans="2:11" x14ac:dyDescent="0.3">
      <c r="B7" s="98" t="s">
        <v>12</v>
      </c>
      <c r="C7" s="122">
        <v>4.2129629629629592E-3</v>
      </c>
      <c r="D7" s="55">
        <v>0.39479392624728826</v>
      </c>
      <c r="E7" s="56">
        <v>0.19901585565882984</v>
      </c>
      <c r="F7" s="122"/>
      <c r="G7" s="55"/>
      <c r="H7" s="56"/>
      <c r="I7" s="122">
        <v>4.2129629629629592E-3</v>
      </c>
      <c r="J7" s="55">
        <v>0.39479392624728826</v>
      </c>
      <c r="K7" s="99">
        <v>0.19901585565882984</v>
      </c>
    </row>
    <row r="8" spans="2:11" x14ac:dyDescent="0.3">
      <c r="B8" s="98" t="s">
        <v>101</v>
      </c>
      <c r="C8" s="122"/>
      <c r="D8" s="55"/>
      <c r="E8" s="56"/>
      <c r="F8" s="122"/>
      <c r="G8" s="55"/>
      <c r="H8" s="56"/>
      <c r="I8" s="122"/>
      <c r="J8" s="55"/>
      <c r="K8" s="99"/>
    </row>
    <row r="9" spans="2:11" x14ac:dyDescent="0.3">
      <c r="B9" s="98" t="s">
        <v>13</v>
      </c>
      <c r="C9" s="122">
        <v>2.8472222222222215E-3</v>
      </c>
      <c r="D9" s="55">
        <v>0.26681127982646419</v>
      </c>
      <c r="E9" s="56">
        <v>0.13449972662657189</v>
      </c>
      <c r="F9" s="122"/>
      <c r="G9" s="55"/>
      <c r="H9" s="56"/>
      <c r="I9" s="122">
        <v>2.8472222222222215E-3</v>
      </c>
      <c r="J9" s="55">
        <v>0.26681127982646419</v>
      </c>
      <c r="K9" s="99">
        <v>0.13449972662657189</v>
      </c>
    </row>
    <row r="10" spans="2:11" x14ac:dyDescent="0.3">
      <c r="B10" s="98" t="s">
        <v>14</v>
      </c>
      <c r="C10" s="122">
        <v>4.6296296296296294E-5</v>
      </c>
      <c r="D10" s="55">
        <v>4.3383947939262483E-3</v>
      </c>
      <c r="E10" s="56">
        <v>2.1869874248223076E-3</v>
      </c>
      <c r="F10" s="122"/>
      <c r="G10" s="55"/>
      <c r="H10" s="56"/>
      <c r="I10" s="122">
        <v>4.6296296296296294E-5</v>
      </c>
      <c r="J10" s="55">
        <v>4.3383947939262483E-3</v>
      </c>
      <c r="K10" s="99">
        <v>2.1869874248223076E-3</v>
      </c>
    </row>
    <row r="11" spans="2:11" x14ac:dyDescent="0.3">
      <c r="B11" s="98" t="s">
        <v>15</v>
      </c>
      <c r="C11" s="122">
        <v>7.7546296296296315E-4</v>
      </c>
      <c r="D11" s="55">
        <v>7.2668112798264684E-2</v>
      </c>
      <c r="E11" s="56">
        <v>3.6632039365773666E-2</v>
      </c>
      <c r="F11" s="122"/>
      <c r="G11" s="55"/>
      <c r="H11" s="56"/>
      <c r="I11" s="122">
        <v>7.7546296296296315E-4</v>
      </c>
      <c r="J11" s="55">
        <v>7.2668112798264684E-2</v>
      </c>
      <c r="K11" s="99">
        <v>3.6632039365773666E-2</v>
      </c>
    </row>
    <row r="12" spans="2:11" x14ac:dyDescent="0.3">
      <c r="B12" s="98" t="s">
        <v>161</v>
      </c>
      <c r="C12" s="122">
        <v>1.0185185185185186E-3</v>
      </c>
      <c r="D12" s="55">
        <v>9.544468546637748E-2</v>
      </c>
      <c r="E12" s="56">
        <v>4.8113723346090778E-2</v>
      </c>
      <c r="F12" s="122"/>
      <c r="G12" s="55"/>
      <c r="H12" s="56"/>
      <c r="I12" s="122">
        <v>1.0185185185185186E-3</v>
      </c>
      <c r="J12" s="55">
        <v>9.544468546637748E-2</v>
      </c>
      <c r="K12" s="99">
        <v>4.8113723346090778E-2</v>
      </c>
    </row>
    <row r="13" spans="2:11" x14ac:dyDescent="0.3">
      <c r="B13" s="98" t="s">
        <v>16</v>
      </c>
      <c r="C13" s="122"/>
      <c r="D13" s="55"/>
      <c r="E13" s="56"/>
      <c r="F13" s="122"/>
      <c r="G13" s="55"/>
      <c r="H13" s="56"/>
      <c r="I13" s="122"/>
      <c r="J13" s="55"/>
      <c r="K13" s="99"/>
    </row>
    <row r="14" spans="2:11" x14ac:dyDescent="0.3">
      <c r="B14" s="98" t="s">
        <v>148</v>
      </c>
      <c r="C14" s="122"/>
      <c r="D14" s="55"/>
      <c r="E14" s="56"/>
      <c r="F14" s="122"/>
      <c r="G14" s="55"/>
      <c r="H14" s="56"/>
      <c r="I14" s="122"/>
      <c r="J14" s="55"/>
      <c r="K14" s="99"/>
    </row>
    <row r="15" spans="2:11" x14ac:dyDescent="0.3">
      <c r="B15" s="98" t="s">
        <v>17</v>
      </c>
      <c r="C15" s="122"/>
      <c r="D15" s="55"/>
      <c r="E15" s="56"/>
      <c r="F15" s="122"/>
      <c r="G15" s="55"/>
      <c r="H15" s="56"/>
      <c r="I15" s="122"/>
      <c r="J15" s="55"/>
      <c r="K15" s="99"/>
    </row>
    <row r="16" spans="2:11" x14ac:dyDescent="0.3">
      <c r="B16" s="98" t="s">
        <v>18</v>
      </c>
      <c r="C16" s="122">
        <v>7.1759259259259259E-4</v>
      </c>
      <c r="D16" s="55">
        <v>6.7245119305856846E-2</v>
      </c>
      <c r="E16" s="56">
        <v>3.389830508474577E-2</v>
      </c>
      <c r="F16" s="122"/>
      <c r="G16" s="55"/>
      <c r="H16" s="56"/>
      <c r="I16" s="122">
        <v>7.1759259259259259E-4</v>
      </c>
      <c r="J16" s="55">
        <v>6.7245119305856846E-2</v>
      </c>
      <c r="K16" s="99">
        <v>3.389830508474577E-2</v>
      </c>
    </row>
    <row r="17" spans="2:14" x14ac:dyDescent="0.3">
      <c r="B17" s="98" t="s">
        <v>19</v>
      </c>
      <c r="C17" s="122"/>
      <c r="D17" s="55"/>
      <c r="E17" s="56"/>
      <c r="F17" s="122"/>
      <c r="G17" s="55"/>
      <c r="H17" s="56"/>
      <c r="I17" s="122"/>
      <c r="J17" s="55"/>
      <c r="K17" s="99"/>
    </row>
    <row r="18" spans="2:14" x14ac:dyDescent="0.3">
      <c r="B18" s="98" t="s">
        <v>20</v>
      </c>
      <c r="C18" s="122"/>
      <c r="D18" s="55"/>
      <c r="E18" s="56"/>
      <c r="F18" s="122"/>
      <c r="G18" s="55"/>
      <c r="H18" s="56"/>
      <c r="I18" s="122"/>
      <c r="J18" s="55"/>
      <c r="K18" s="99"/>
    </row>
    <row r="19" spans="2:14" x14ac:dyDescent="0.3">
      <c r="B19" s="98" t="s">
        <v>21</v>
      </c>
      <c r="C19" s="122"/>
      <c r="D19" s="55"/>
      <c r="E19" s="56"/>
      <c r="F19" s="122"/>
      <c r="G19" s="55"/>
      <c r="H19" s="56"/>
      <c r="I19" s="122"/>
      <c r="J19" s="55"/>
      <c r="K19" s="99"/>
    </row>
    <row r="20" spans="2:14" x14ac:dyDescent="0.3">
      <c r="B20" s="98" t="s">
        <v>102</v>
      </c>
      <c r="C20" s="122"/>
      <c r="D20" s="55"/>
      <c r="E20" s="56"/>
      <c r="F20" s="122"/>
      <c r="G20" s="55"/>
      <c r="H20" s="56"/>
      <c r="I20" s="122"/>
      <c r="J20" s="55"/>
      <c r="K20" s="99"/>
    </row>
    <row r="21" spans="2:14" x14ac:dyDescent="0.3">
      <c r="B21" s="98" t="s">
        <v>103</v>
      </c>
      <c r="C21" s="122">
        <v>4.7453703703703704E-4</v>
      </c>
      <c r="D21" s="55">
        <v>4.446854663774405E-2</v>
      </c>
      <c r="E21" s="56">
        <v>2.2416621104428654E-2</v>
      </c>
      <c r="F21" s="122"/>
      <c r="G21" s="55"/>
      <c r="H21" s="56"/>
      <c r="I21" s="122">
        <v>4.7453703703703704E-4</v>
      </c>
      <c r="J21" s="55">
        <v>4.446854663774405E-2</v>
      </c>
      <c r="K21" s="99">
        <v>2.2416621104428654E-2</v>
      </c>
    </row>
    <row r="22" spans="2:14" x14ac:dyDescent="0.3">
      <c r="B22" s="98" t="s">
        <v>22</v>
      </c>
      <c r="C22" s="122"/>
      <c r="D22" s="55"/>
      <c r="E22" s="56"/>
      <c r="F22" s="122"/>
      <c r="G22" s="55"/>
      <c r="H22" s="56"/>
      <c r="I22" s="122"/>
      <c r="J22" s="55"/>
      <c r="K22" s="99"/>
    </row>
    <row r="23" spans="2:14" x14ac:dyDescent="0.3">
      <c r="B23" s="98" t="s">
        <v>23</v>
      </c>
      <c r="C23" s="122"/>
      <c r="D23" s="55"/>
      <c r="E23" s="56"/>
      <c r="F23" s="122"/>
      <c r="G23" s="55"/>
      <c r="H23" s="56"/>
      <c r="I23" s="122"/>
      <c r="J23" s="55"/>
      <c r="K23" s="99"/>
    </row>
    <row r="24" spans="2:14" x14ac:dyDescent="0.3">
      <c r="B24" s="98" t="s">
        <v>24</v>
      </c>
      <c r="C24" s="122">
        <v>5.7870370370370367E-4</v>
      </c>
      <c r="D24" s="55">
        <v>5.4229934924078106E-2</v>
      </c>
      <c r="E24" s="56">
        <v>2.7337342810278845E-2</v>
      </c>
      <c r="F24" s="122"/>
      <c r="G24" s="55"/>
      <c r="H24" s="56"/>
      <c r="I24" s="122">
        <v>5.7870370370370367E-4</v>
      </c>
      <c r="J24" s="55">
        <v>5.4229934924078106E-2</v>
      </c>
      <c r="K24" s="99">
        <v>2.7337342810278845E-2</v>
      </c>
    </row>
    <row r="25" spans="2:14" x14ac:dyDescent="0.3">
      <c r="B25" s="102" t="s">
        <v>3</v>
      </c>
      <c r="C25" s="59">
        <v>1.0671296296296293E-2</v>
      </c>
      <c r="D25" s="60">
        <v>1</v>
      </c>
      <c r="E25" s="61">
        <v>0.50410060142154178</v>
      </c>
      <c r="F25" s="59"/>
      <c r="G25" s="60"/>
      <c r="H25" s="61"/>
      <c r="I25" s="59">
        <v>1.0671296296296293E-2</v>
      </c>
      <c r="J25" s="60">
        <v>1</v>
      </c>
      <c r="K25" s="134">
        <v>0.50410060142154178</v>
      </c>
    </row>
    <row r="26" spans="2:14" x14ac:dyDescent="0.3">
      <c r="B26" s="135"/>
      <c r="C26" s="16"/>
      <c r="D26" s="16"/>
      <c r="E26" s="16"/>
      <c r="F26" s="16"/>
      <c r="G26" s="16"/>
      <c r="H26" s="16"/>
      <c r="I26" s="16"/>
      <c r="J26" s="16"/>
      <c r="K26" s="140"/>
      <c r="L26" s="16"/>
      <c r="M26" s="16"/>
      <c r="N26" s="16"/>
    </row>
    <row r="27" spans="2:14" x14ac:dyDescent="0.3">
      <c r="B27" s="1" t="s">
        <v>25</v>
      </c>
      <c r="C27" s="9" t="s">
        <v>4</v>
      </c>
      <c r="D27" s="9" t="s">
        <v>5</v>
      </c>
      <c r="E27" s="9" t="s">
        <v>5</v>
      </c>
      <c r="F27" s="9" t="s">
        <v>4</v>
      </c>
      <c r="G27" s="9" t="s">
        <v>5</v>
      </c>
      <c r="H27" s="9" t="s">
        <v>5</v>
      </c>
      <c r="I27" s="9" t="s">
        <v>4</v>
      </c>
      <c r="J27" s="9" t="s">
        <v>5</v>
      </c>
      <c r="K27" s="136" t="s">
        <v>5</v>
      </c>
    </row>
    <row r="28" spans="2:14" x14ac:dyDescent="0.3">
      <c r="B28" s="98" t="s">
        <v>26</v>
      </c>
      <c r="C28" s="122">
        <v>3.7037037037037035E-4</v>
      </c>
      <c r="D28" s="55"/>
      <c r="E28" s="56">
        <v>1.7495899398578461E-2</v>
      </c>
      <c r="F28" s="122"/>
      <c r="G28" s="55"/>
      <c r="H28" s="56"/>
      <c r="I28" s="122">
        <v>3.7037037037037035E-4</v>
      </c>
      <c r="J28" s="55"/>
      <c r="K28" s="99">
        <v>1.7495899398578461E-2</v>
      </c>
    </row>
    <row r="29" spans="2:14" x14ac:dyDescent="0.3">
      <c r="B29" s="98" t="s">
        <v>27</v>
      </c>
      <c r="C29" s="122"/>
      <c r="D29" s="55"/>
      <c r="E29" s="56"/>
      <c r="F29" s="122"/>
      <c r="G29" s="55"/>
      <c r="H29" s="56"/>
      <c r="I29" s="122"/>
      <c r="J29" s="55"/>
      <c r="K29" s="99"/>
    </row>
    <row r="30" spans="2:14" x14ac:dyDescent="0.3">
      <c r="B30" s="98" t="s">
        <v>28</v>
      </c>
      <c r="C30" s="122">
        <v>1.273148148148148E-4</v>
      </c>
      <c r="D30" s="55"/>
      <c r="E30" s="56">
        <v>6.0142154182613464E-3</v>
      </c>
      <c r="F30" s="122"/>
      <c r="G30" s="55"/>
      <c r="H30" s="56"/>
      <c r="I30" s="122">
        <v>1.273148148148148E-4</v>
      </c>
      <c r="J30" s="55"/>
      <c r="K30" s="99">
        <v>6.0142154182613464E-3</v>
      </c>
    </row>
    <row r="31" spans="2:14" x14ac:dyDescent="0.3">
      <c r="B31" s="98" t="s">
        <v>29</v>
      </c>
      <c r="C31" s="122">
        <v>3.6226851851851836E-3</v>
      </c>
      <c r="D31" s="55"/>
      <c r="E31" s="56">
        <v>0.1711317659923455</v>
      </c>
      <c r="F31" s="122"/>
      <c r="G31" s="55"/>
      <c r="H31" s="56"/>
      <c r="I31" s="122">
        <v>3.6226851851851836E-3</v>
      </c>
      <c r="J31" s="55"/>
      <c r="K31" s="99">
        <v>0.1711317659923455</v>
      </c>
    </row>
    <row r="32" spans="2:14" x14ac:dyDescent="0.3">
      <c r="B32" s="98" t="s">
        <v>30</v>
      </c>
      <c r="C32" s="122">
        <v>4.120370370370368E-3</v>
      </c>
      <c r="D32" s="55"/>
      <c r="E32" s="56">
        <v>0.19464188080918529</v>
      </c>
      <c r="F32" s="122"/>
      <c r="G32" s="55"/>
      <c r="H32" s="56"/>
      <c r="I32" s="122">
        <v>4.120370370370368E-3</v>
      </c>
      <c r="J32" s="55"/>
      <c r="K32" s="99">
        <v>0.19464188080918529</v>
      </c>
    </row>
    <row r="33" spans="2:14" x14ac:dyDescent="0.3">
      <c r="B33" s="98" t="s">
        <v>31</v>
      </c>
      <c r="C33" s="122">
        <v>2.2569444444444447E-3</v>
      </c>
      <c r="D33" s="55"/>
      <c r="E33" s="56">
        <v>0.10661563696008752</v>
      </c>
      <c r="F33" s="122"/>
      <c r="G33" s="55"/>
      <c r="H33" s="56"/>
      <c r="I33" s="122">
        <v>2.2569444444444447E-3</v>
      </c>
      <c r="J33" s="55"/>
      <c r="K33" s="99">
        <v>0.10661563696008752</v>
      </c>
    </row>
    <row r="34" spans="2:14" x14ac:dyDescent="0.3">
      <c r="B34" s="102" t="s">
        <v>3</v>
      </c>
      <c r="C34" s="17">
        <v>1.0497685185185181E-2</v>
      </c>
      <c r="D34" s="60"/>
      <c r="E34" s="60">
        <v>0.49589939857845816</v>
      </c>
      <c r="F34" s="17"/>
      <c r="G34" s="60"/>
      <c r="H34" s="60"/>
      <c r="I34" s="17">
        <v>1.0497685185185181E-2</v>
      </c>
      <c r="J34" s="60"/>
      <c r="K34" s="103">
        <v>0.49589939857845816</v>
      </c>
    </row>
    <row r="35" spans="2:14" x14ac:dyDescent="0.3">
      <c r="B35" s="137"/>
      <c r="C35" s="138"/>
      <c r="D35" s="138"/>
      <c r="E35" s="138"/>
      <c r="F35" s="138"/>
      <c r="G35" s="138"/>
      <c r="H35" s="138"/>
      <c r="I35" s="138"/>
      <c r="J35" s="138"/>
      <c r="K35" s="141"/>
      <c r="L35" s="138"/>
      <c r="M35" s="138"/>
      <c r="N35" s="138"/>
    </row>
    <row r="36" spans="2:14" x14ac:dyDescent="0.3">
      <c r="B36" s="102" t="s">
        <v>6</v>
      </c>
      <c r="C36" s="17">
        <v>2.1168981481481476E-2</v>
      </c>
      <c r="D36" s="139"/>
      <c r="E36" s="60">
        <v>1</v>
      </c>
      <c r="F36" s="17"/>
      <c r="G36" s="139"/>
      <c r="H36" s="60"/>
      <c r="I36" s="17">
        <v>2.1168981481481476E-2</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zoomScaleNormal="10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8" width="12.6640625" style="92" customWidth="1"/>
    <col min="9" max="10" width="12.6640625" style="2" customWidth="1"/>
    <col min="11" max="16384" width="8.88671875" style="2"/>
  </cols>
  <sheetData>
    <row r="2" spans="2:10" ht="15" thickBot="1" x14ac:dyDescent="0.35"/>
    <row r="3" spans="2:10" ht="36" customHeight="1" x14ac:dyDescent="0.3">
      <c r="B3" s="214" t="s">
        <v>140</v>
      </c>
      <c r="C3" s="215"/>
      <c r="D3" s="215"/>
      <c r="E3" s="215"/>
      <c r="F3" s="215"/>
      <c r="G3" s="215"/>
      <c r="H3" s="215"/>
      <c r="I3" s="215"/>
      <c r="J3" s="216"/>
    </row>
    <row r="4" spans="2:10" x14ac:dyDescent="0.3">
      <c r="B4" s="183" t="s">
        <v>159</v>
      </c>
      <c r="C4" s="184"/>
      <c r="D4" s="184"/>
      <c r="E4" s="184"/>
      <c r="F4" s="184"/>
      <c r="G4" s="184"/>
      <c r="H4" s="184"/>
      <c r="I4" s="184"/>
      <c r="J4" s="185"/>
    </row>
    <row r="5" spans="2:10" x14ac:dyDescent="0.3">
      <c r="B5" s="95"/>
      <c r="C5" s="186" t="s">
        <v>141</v>
      </c>
      <c r="D5" s="187"/>
      <c r="E5" s="186" t="s">
        <v>122</v>
      </c>
      <c r="F5" s="187"/>
      <c r="G5" s="186" t="s">
        <v>124</v>
      </c>
      <c r="H5" s="187"/>
      <c r="I5" s="186" t="s">
        <v>142</v>
      </c>
      <c r="J5" s="185"/>
    </row>
    <row r="6" spans="2:10" x14ac:dyDescent="0.3">
      <c r="B6" s="1" t="s">
        <v>120</v>
      </c>
      <c r="C6" s="163" t="s">
        <v>4</v>
      </c>
      <c r="D6" s="4" t="s">
        <v>5</v>
      </c>
      <c r="E6" s="164" t="s">
        <v>4</v>
      </c>
      <c r="F6" s="4" t="s">
        <v>5</v>
      </c>
      <c r="G6" s="164" t="s">
        <v>4</v>
      </c>
      <c r="H6" s="4" t="s">
        <v>5</v>
      </c>
      <c r="I6" s="164" t="s">
        <v>4</v>
      </c>
      <c r="J6" s="97" t="s">
        <v>5</v>
      </c>
    </row>
    <row r="7" spans="2:10" x14ac:dyDescent="0.3">
      <c r="B7" s="98" t="s">
        <v>129</v>
      </c>
      <c r="C7" s="167">
        <v>8.3680555555555557E-3</v>
      </c>
      <c r="D7" s="168">
        <f>C7/C10</f>
        <v>0.79977876106194701</v>
      </c>
      <c r="E7" s="167">
        <v>1.4490740740740738E-2</v>
      </c>
      <c r="F7" s="168">
        <f>E7/E10</f>
        <v>0.88605803255484794</v>
      </c>
      <c r="G7" s="167"/>
      <c r="H7" s="168"/>
      <c r="I7" s="170"/>
      <c r="J7" s="171"/>
    </row>
    <row r="8" spans="2:10" x14ac:dyDescent="0.3">
      <c r="B8" s="98" t="s">
        <v>130</v>
      </c>
      <c r="C8" s="167">
        <v>2.0949074074074073E-3</v>
      </c>
      <c r="D8" s="168">
        <f>C8/C10</f>
        <v>0.2002212389380531</v>
      </c>
      <c r="E8" s="167">
        <v>1.8634259259259261E-3</v>
      </c>
      <c r="F8" s="168">
        <f>E8/E10</f>
        <v>0.1139419674451522</v>
      </c>
      <c r="G8" s="170"/>
      <c r="H8" s="168"/>
      <c r="I8" s="170"/>
      <c r="J8" s="171"/>
    </row>
    <row r="9" spans="2:10" x14ac:dyDescent="0.3">
      <c r="B9" s="98"/>
      <c r="C9" s="100"/>
      <c r="D9" s="101"/>
      <c r="E9" s="101"/>
      <c r="F9" s="101"/>
      <c r="G9" s="105"/>
      <c r="H9" s="101"/>
      <c r="I9" s="105"/>
      <c r="J9" s="106"/>
    </row>
    <row r="10" spans="2:10" x14ac:dyDescent="0.3">
      <c r="B10" s="102" t="s">
        <v>6</v>
      </c>
      <c r="C10" s="17">
        <f>SUM(C7:C8)</f>
        <v>1.0462962962962962E-2</v>
      </c>
      <c r="D10" s="60">
        <f>SUM(D7:D9)</f>
        <v>1</v>
      </c>
      <c r="E10" s="17">
        <f t="shared" ref="E10" si="0">SUM(E7:E8)</f>
        <v>1.6354166666666663E-2</v>
      </c>
      <c r="F10" s="60">
        <f t="shared" ref="F10" si="1">SUM(F7:F9)</f>
        <v>1.0000000000000002</v>
      </c>
      <c r="G10" s="17"/>
      <c r="H10" s="60"/>
      <c r="I10" s="107"/>
      <c r="J10" s="108"/>
    </row>
    <row r="11" spans="2:10" ht="66" customHeight="1" thickBot="1" x14ac:dyDescent="0.35">
      <c r="B11" s="177" t="s">
        <v>131</v>
      </c>
      <c r="C11" s="178"/>
      <c r="D11" s="178"/>
      <c r="E11" s="178"/>
      <c r="F11" s="178"/>
      <c r="G11" s="178"/>
      <c r="H11" s="178"/>
      <c r="I11" s="178"/>
      <c r="J11" s="179"/>
    </row>
  </sheetData>
  <mergeCells count="7">
    <mergeCell ref="B11:J11"/>
    <mergeCell ref="B3:J3"/>
    <mergeCell ref="B4:J4"/>
    <mergeCell ref="C5:D5"/>
    <mergeCell ref="E5:F5"/>
    <mergeCell ref="G5:H5"/>
    <mergeCell ref="I5:J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10"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zoomScale="96" zoomScaleNormal="96"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8" width="12.6640625" style="92" customWidth="1"/>
    <col min="9" max="10" width="12.6640625" style="2" customWidth="1"/>
    <col min="11" max="16384" width="8.88671875" style="2"/>
  </cols>
  <sheetData>
    <row r="2" spans="2:10" ht="15" thickBot="1" x14ac:dyDescent="0.35"/>
    <row r="3" spans="2:10" ht="36" customHeight="1" x14ac:dyDescent="0.3">
      <c r="B3" s="214" t="s">
        <v>143</v>
      </c>
      <c r="C3" s="215"/>
      <c r="D3" s="215"/>
      <c r="E3" s="215"/>
      <c r="F3" s="215"/>
      <c r="G3" s="215"/>
      <c r="H3" s="215"/>
      <c r="I3" s="215"/>
      <c r="J3" s="216"/>
    </row>
    <row r="4" spans="2:10" x14ac:dyDescent="0.3">
      <c r="B4" s="183" t="s">
        <v>159</v>
      </c>
      <c r="C4" s="184"/>
      <c r="D4" s="184"/>
      <c r="E4" s="184"/>
      <c r="F4" s="184"/>
      <c r="G4" s="184"/>
      <c r="H4" s="184"/>
      <c r="I4" s="184"/>
      <c r="J4" s="185"/>
    </row>
    <row r="5" spans="2:10" x14ac:dyDescent="0.3">
      <c r="B5" s="95"/>
      <c r="C5" s="186" t="s">
        <v>141</v>
      </c>
      <c r="D5" s="187"/>
      <c r="E5" s="186" t="s">
        <v>122</v>
      </c>
      <c r="F5" s="187"/>
      <c r="G5" s="186" t="s">
        <v>124</v>
      </c>
      <c r="H5" s="187"/>
      <c r="I5" s="186" t="s">
        <v>142</v>
      </c>
      <c r="J5" s="185"/>
    </row>
    <row r="6" spans="2:10" x14ac:dyDescent="0.3">
      <c r="B6" s="1" t="s">
        <v>120</v>
      </c>
      <c r="C6" s="163" t="s">
        <v>4</v>
      </c>
      <c r="D6" s="4" t="s">
        <v>5</v>
      </c>
      <c r="E6" s="164" t="s">
        <v>4</v>
      </c>
      <c r="F6" s="4" t="s">
        <v>5</v>
      </c>
      <c r="G6" s="164" t="s">
        <v>4</v>
      </c>
      <c r="H6" s="4" t="s">
        <v>5</v>
      </c>
      <c r="I6" s="164" t="s">
        <v>4</v>
      </c>
      <c r="J6" s="97" t="s">
        <v>5</v>
      </c>
    </row>
    <row r="7" spans="2:10" x14ac:dyDescent="0.3">
      <c r="B7" s="98" t="s">
        <v>129</v>
      </c>
      <c r="C7" s="167">
        <v>9.7685185185185201E-3</v>
      </c>
      <c r="D7" s="168">
        <f>C7/C10</f>
        <v>0.97798377752027799</v>
      </c>
      <c r="E7" s="167">
        <v>1.3877314814814815E-2</v>
      </c>
      <c r="F7" s="168">
        <f>E7/E10</f>
        <v>0.98601973684210531</v>
      </c>
      <c r="G7" s="167"/>
      <c r="H7" s="168"/>
      <c r="I7" s="170"/>
      <c r="J7" s="171"/>
    </row>
    <row r="8" spans="2:10" x14ac:dyDescent="0.3">
      <c r="B8" s="98" t="s">
        <v>130</v>
      </c>
      <c r="C8" s="167">
        <v>2.199074074074074E-4</v>
      </c>
      <c r="D8" s="168">
        <f>C8/C10</f>
        <v>2.2016222479721896E-2</v>
      </c>
      <c r="E8" s="167">
        <v>1.9675925925925926E-4</v>
      </c>
      <c r="F8" s="168">
        <f>E8/E10</f>
        <v>1.3980263157894737E-2</v>
      </c>
      <c r="G8" s="167"/>
      <c r="H8" s="168"/>
      <c r="I8" s="170"/>
      <c r="J8" s="171"/>
    </row>
    <row r="9" spans="2:10" x14ac:dyDescent="0.3">
      <c r="B9" s="98"/>
      <c r="C9" s="100"/>
      <c r="D9" s="101"/>
      <c r="E9" s="101"/>
      <c r="F9" s="101"/>
      <c r="G9" s="101"/>
      <c r="H9" s="101"/>
      <c r="I9" s="105"/>
      <c r="J9" s="106"/>
    </row>
    <row r="10" spans="2:10" x14ac:dyDescent="0.3">
      <c r="B10" s="102" t="s">
        <v>6</v>
      </c>
      <c r="C10" s="17">
        <f>SUM(C7:C8)</f>
        <v>9.9884259259259284E-3</v>
      </c>
      <c r="D10" s="60">
        <f>SUM(D7:D8)</f>
        <v>0.99999999999999989</v>
      </c>
      <c r="E10" s="17">
        <f t="shared" ref="E10" si="0">SUM(E7:E8)</f>
        <v>1.4074074074074074E-2</v>
      </c>
      <c r="F10" s="60">
        <f>SUM(F7:F8)</f>
        <v>1</v>
      </c>
      <c r="G10" s="17"/>
      <c r="H10" s="60"/>
      <c r="I10" s="107"/>
      <c r="J10" s="108"/>
    </row>
    <row r="11" spans="2:10" ht="66" customHeight="1" thickBot="1" x14ac:dyDescent="0.35">
      <c r="B11" s="177"/>
      <c r="C11" s="178"/>
      <c r="D11" s="178"/>
      <c r="E11" s="178"/>
      <c r="F11" s="178"/>
      <c r="G11" s="178"/>
      <c r="H11" s="178"/>
      <c r="I11" s="178"/>
      <c r="J11" s="179"/>
    </row>
  </sheetData>
  <mergeCells count="7">
    <mergeCell ref="B11:J11"/>
    <mergeCell ref="B3:J3"/>
    <mergeCell ref="B4:J4"/>
    <mergeCell ref="C5:D5"/>
    <mergeCell ref="E5:F5"/>
    <mergeCell ref="G5:H5"/>
    <mergeCell ref="I5:J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10"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zoomScaleNormal="10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8" width="12.6640625" style="92" customWidth="1"/>
    <col min="9" max="10" width="12.6640625" style="2" customWidth="1"/>
    <col min="11" max="16384" width="8.88671875" style="2"/>
  </cols>
  <sheetData>
    <row r="2" spans="2:10" ht="15" thickBot="1" x14ac:dyDescent="0.35"/>
    <row r="3" spans="2:10" x14ac:dyDescent="0.3">
      <c r="B3" s="214" t="s">
        <v>144</v>
      </c>
      <c r="C3" s="215"/>
      <c r="D3" s="215"/>
      <c r="E3" s="215"/>
      <c r="F3" s="215"/>
      <c r="G3" s="215"/>
      <c r="H3" s="220"/>
      <c r="I3" s="220"/>
      <c r="J3" s="221"/>
    </row>
    <row r="4" spans="2:10" x14ac:dyDescent="0.3">
      <c r="B4" s="183" t="s">
        <v>159</v>
      </c>
      <c r="C4" s="184"/>
      <c r="D4" s="184"/>
      <c r="E4" s="184"/>
      <c r="F4" s="184"/>
      <c r="G4" s="184"/>
      <c r="H4" s="184"/>
      <c r="I4" s="184"/>
      <c r="J4" s="185"/>
    </row>
    <row r="5" spans="2:10" x14ac:dyDescent="0.3">
      <c r="B5" s="95"/>
      <c r="C5" s="186" t="s">
        <v>0</v>
      </c>
      <c r="D5" s="187"/>
      <c r="E5" s="186" t="s">
        <v>1</v>
      </c>
      <c r="F5" s="187"/>
      <c r="G5" s="186" t="s">
        <v>2</v>
      </c>
      <c r="H5" s="187"/>
      <c r="I5" s="186" t="s">
        <v>3</v>
      </c>
      <c r="J5" s="185"/>
    </row>
    <row r="6" spans="2:10" x14ac:dyDescent="0.3">
      <c r="B6" s="1" t="s">
        <v>120</v>
      </c>
      <c r="C6" s="163" t="s">
        <v>4</v>
      </c>
      <c r="D6" s="4" t="s">
        <v>5</v>
      </c>
      <c r="E6" s="164" t="s">
        <v>4</v>
      </c>
      <c r="F6" s="4" t="s">
        <v>5</v>
      </c>
      <c r="G6" s="164" t="s">
        <v>4</v>
      </c>
      <c r="H6" s="4" t="s">
        <v>5</v>
      </c>
      <c r="I6" s="164" t="s">
        <v>4</v>
      </c>
      <c r="J6" s="97" t="s">
        <v>5</v>
      </c>
    </row>
    <row r="7" spans="2:10" x14ac:dyDescent="0.3">
      <c r="B7" s="98" t="s">
        <v>129</v>
      </c>
      <c r="C7" s="167">
        <v>5.077546296296296E-2</v>
      </c>
      <c r="D7" s="168">
        <f>C7/C10</f>
        <v>0.90100636681043333</v>
      </c>
      <c r="E7" s="167">
        <v>1.7071759259259259E-2</v>
      </c>
      <c r="F7" s="168">
        <f>E7/E10</f>
        <v>0.91957605985037405</v>
      </c>
      <c r="G7" s="167">
        <v>2.2361111111111109E-2</v>
      </c>
      <c r="H7" s="168">
        <f>G7/G10</f>
        <v>0.86753480017961382</v>
      </c>
      <c r="I7" s="167">
        <f>C7+E7+G7</f>
        <v>9.0208333333333335E-2</v>
      </c>
      <c r="J7" s="169">
        <f>I7/I10</f>
        <v>0.89586206896551723</v>
      </c>
    </row>
    <row r="8" spans="2:10" x14ac:dyDescent="0.3">
      <c r="B8" s="98" t="s">
        <v>130</v>
      </c>
      <c r="C8" s="167">
        <v>5.5787037037037038E-3</v>
      </c>
      <c r="D8" s="168">
        <f>C8/C10</f>
        <v>9.8993633189566652E-2</v>
      </c>
      <c r="E8" s="167">
        <v>1.4930555555555556E-3</v>
      </c>
      <c r="F8" s="168">
        <f>E8/E10</f>
        <v>8.0423940149625936E-2</v>
      </c>
      <c r="G8" s="167">
        <v>3.4143518518518516E-3</v>
      </c>
      <c r="H8" s="168">
        <f>G8/G10</f>
        <v>0.13246519982038615</v>
      </c>
      <c r="I8" s="167">
        <f>C8+E8+G8</f>
        <v>1.0486111111111111E-2</v>
      </c>
      <c r="J8" s="169">
        <f>I8/I10</f>
        <v>0.10413793103448275</v>
      </c>
    </row>
    <row r="9" spans="2:10" x14ac:dyDescent="0.3">
      <c r="B9" s="98"/>
      <c r="C9" s="100"/>
      <c r="D9" s="101"/>
      <c r="E9" s="101"/>
      <c r="F9" s="101"/>
      <c r="G9" s="101"/>
      <c r="H9" s="101"/>
      <c r="I9" s="101"/>
      <c r="J9" s="99"/>
    </row>
    <row r="10" spans="2:10" x14ac:dyDescent="0.3">
      <c r="B10" s="102" t="s">
        <v>6</v>
      </c>
      <c r="C10" s="17">
        <f>SUM(C7:C8)</f>
        <v>5.6354166666666664E-2</v>
      </c>
      <c r="D10" s="60">
        <f>SUM(D7:D8)</f>
        <v>1</v>
      </c>
      <c r="E10" s="17">
        <f t="shared" ref="E10:I10" si="0">SUM(E7:E8)</f>
        <v>1.8564814814814815E-2</v>
      </c>
      <c r="F10" s="60">
        <f>SUM(F7:F8)</f>
        <v>1</v>
      </c>
      <c r="G10" s="17">
        <f t="shared" si="0"/>
        <v>2.5775462962962962E-2</v>
      </c>
      <c r="H10" s="60">
        <f>SUM(H7:H8)</f>
        <v>1</v>
      </c>
      <c r="I10" s="17">
        <f t="shared" si="0"/>
        <v>0.10069444444444445</v>
      </c>
      <c r="J10" s="103">
        <f>SUM(J7:J9)</f>
        <v>1</v>
      </c>
    </row>
    <row r="11" spans="2:10" ht="66" customHeight="1" thickBot="1" x14ac:dyDescent="0.35">
      <c r="B11" s="177" t="s">
        <v>131</v>
      </c>
      <c r="C11" s="178"/>
      <c r="D11" s="178"/>
      <c r="E11" s="178"/>
      <c r="F11" s="178"/>
      <c r="G11" s="178"/>
      <c r="H11" s="178"/>
      <c r="I11" s="178"/>
      <c r="J11" s="179"/>
    </row>
  </sheetData>
  <mergeCells count="7">
    <mergeCell ref="B11:J11"/>
    <mergeCell ref="B3:J3"/>
    <mergeCell ref="B4:J4"/>
    <mergeCell ref="C5:D5"/>
    <mergeCell ref="E5:F5"/>
    <mergeCell ref="G5:H5"/>
    <mergeCell ref="I5:J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10"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zoomScale="97" zoomScaleNormal="97"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8" width="12.6640625" style="92" customWidth="1"/>
    <col min="9" max="10" width="12.6640625" style="2" customWidth="1"/>
    <col min="11" max="16384" width="8.88671875" style="2"/>
  </cols>
  <sheetData>
    <row r="2" spans="2:10" ht="15" thickBot="1" x14ac:dyDescent="0.35"/>
    <row r="3" spans="2:10" x14ac:dyDescent="0.3">
      <c r="B3" s="214" t="s">
        <v>145</v>
      </c>
      <c r="C3" s="215"/>
      <c r="D3" s="215"/>
      <c r="E3" s="215"/>
      <c r="F3" s="215"/>
      <c r="G3" s="215"/>
      <c r="H3" s="220"/>
      <c r="I3" s="220"/>
      <c r="J3" s="221"/>
    </row>
    <row r="4" spans="2:10" x14ac:dyDescent="0.3">
      <c r="B4" s="183" t="s">
        <v>159</v>
      </c>
      <c r="C4" s="184"/>
      <c r="D4" s="184"/>
      <c r="E4" s="184"/>
      <c r="F4" s="184"/>
      <c r="G4" s="184"/>
      <c r="H4" s="184"/>
      <c r="I4" s="184"/>
      <c r="J4" s="185"/>
    </row>
    <row r="5" spans="2:10" x14ac:dyDescent="0.3">
      <c r="B5" s="95"/>
      <c r="C5" s="186" t="s">
        <v>0</v>
      </c>
      <c r="D5" s="187"/>
      <c r="E5" s="186" t="s">
        <v>1</v>
      </c>
      <c r="F5" s="187"/>
      <c r="G5" s="186" t="s">
        <v>2</v>
      </c>
      <c r="H5" s="187"/>
      <c r="I5" s="186" t="s">
        <v>3</v>
      </c>
      <c r="J5" s="185"/>
    </row>
    <row r="6" spans="2:10" x14ac:dyDescent="0.3">
      <c r="B6" s="1" t="s">
        <v>120</v>
      </c>
      <c r="C6" s="163" t="s">
        <v>4</v>
      </c>
      <c r="D6" s="4" t="s">
        <v>5</v>
      </c>
      <c r="E6" s="164" t="s">
        <v>4</v>
      </c>
      <c r="F6" s="4" t="s">
        <v>5</v>
      </c>
      <c r="G6" s="164" t="s">
        <v>4</v>
      </c>
      <c r="H6" s="4" t="s">
        <v>5</v>
      </c>
      <c r="I6" s="164" t="s">
        <v>4</v>
      </c>
      <c r="J6" s="97" t="s">
        <v>5</v>
      </c>
    </row>
    <row r="7" spans="2:10" x14ac:dyDescent="0.3">
      <c r="B7" s="98" t="s">
        <v>129</v>
      </c>
      <c r="C7" s="167">
        <v>2.5520833333333336E-2</v>
      </c>
      <c r="D7" s="168">
        <f>C7/C10</f>
        <v>0.93551124310564282</v>
      </c>
      <c r="E7" s="167">
        <v>8.3796296296296292E-3</v>
      </c>
      <c r="F7" s="168">
        <f>E7/E10</f>
        <v>0.99042407660738718</v>
      </c>
      <c r="G7" s="167">
        <v>9.0856481481481483E-3</v>
      </c>
      <c r="H7" s="168">
        <f>G7/G10</f>
        <v>0.98002496878901368</v>
      </c>
      <c r="I7" s="167">
        <f>C7+E7+G7</f>
        <v>4.2986111111111114E-2</v>
      </c>
      <c r="J7" s="169">
        <f>I7/I10</f>
        <v>0.95500128567755205</v>
      </c>
    </row>
    <row r="8" spans="2:10" x14ac:dyDescent="0.3">
      <c r="B8" s="98" t="s">
        <v>130</v>
      </c>
      <c r="C8" s="167">
        <v>1.7592592592592595E-3</v>
      </c>
      <c r="D8" s="168">
        <f>C8/C10</f>
        <v>6.4488756894357235E-2</v>
      </c>
      <c r="E8" s="167">
        <v>8.1018518518518516E-5</v>
      </c>
      <c r="F8" s="168">
        <f>E8/E10</f>
        <v>9.575923392612859E-3</v>
      </c>
      <c r="G8" s="167">
        <v>1.851851851851852E-4</v>
      </c>
      <c r="H8" s="168">
        <f>G8/G10</f>
        <v>1.9975031210986267E-2</v>
      </c>
      <c r="I8" s="167">
        <f>C8+E8+G8</f>
        <v>2.0254629629629633E-3</v>
      </c>
      <c r="J8" s="169">
        <f>I8/I10</f>
        <v>4.4998714322447932E-2</v>
      </c>
    </row>
    <row r="9" spans="2:10" x14ac:dyDescent="0.3">
      <c r="B9" s="98"/>
      <c r="C9" s="100"/>
      <c r="D9" s="101"/>
      <c r="E9" s="101"/>
      <c r="F9" s="101"/>
      <c r="G9" s="101"/>
      <c r="H9" s="101"/>
      <c r="I9" s="101"/>
      <c r="J9" s="99"/>
    </row>
    <row r="10" spans="2:10" x14ac:dyDescent="0.3">
      <c r="B10" s="102" t="s">
        <v>6</v>
      </c>
      <c r="C10" s="17">
        <f>SUM(C7:C8)</f>
        <v>2.7280092592592595E-2</v>
      </c>
      <c r="D10" s="60">
        <f>SUM(D7:D8)</f>
        <v>1</v>
      </c>
      <c r="E10" s="17">
        <f t="shared" ref="E10:I10" si="0">SUM(E7:E8)</f>
        <v>8.4606481481481477E-3</v>
      </c>
      <c r="F10" s="60">
        <f>SUM(F7:F8)</f>
        <v>1</v>
      </c>
      <c r="G10" s="17">
        <f t="shared" si="0"/>
        <v>9.2708333333333341E-3</v>
      </c>
      <c r="H10" s="60">
        <f>SUM(H7:H8)</f>
        <v>1</v>
      </c>
      <c r="I10" s="17">
        <f t="shared" si="0"/>
        <v>4.5011574074074079E-2</v>
      </c>
      <c r="J10" s="103">
        <f>SUM(J7:J9)</f>
        <v>1</v>
      </c>
    </row>
    <row r="11" spans="2:10" ht="66" customHeight="1" thickBot="1" x14ac:dyDescent="0.35">
      <c r="B11" s="177"/>
      <c r="C11" s="178"/>
      <c r="D11" s="178"/>
      <c r="E11" s="178"/>
      <c r="F11" s="178"/>
      <c r="G11" s="178"/>
      <c r="H11" s="178"/>
      <c r="I11" s="178"/>
      <c r="J11" s="179"/>
    </row>
  </sheetData>
  <mergeCells count="7">
    <mergeCell ref="B11:J11"/>
    <mergeCell ref="B3:J3"/>
    <mergeCell ref="B4:J4"/>
    <mergeCell ref="C5:D5"/>
    <mergeCell ref="E5:F5"/>
    <mergeCell ref="G5:H5"/>
    <mergeCell ref="I5:J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10"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99" zoomScaleNormal="99"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2.6640625" style="92" customWidth="1"/>
    <col min="7" max="8" width="12.6640625" style="2" customWidth="1"/>
    <col min="9" max="16384" width="8.88671875" style="2"/>
  </cols>
  <sheetData>
    <row r="2" spans="2:8" ht="15" thickBot="1" x14ac:dyDescent="0.35"/>
    <row r="3" spans="2:8" ht="36" customHeight="1" x14ac:dyDescent="0.3">
      <c r="B3" s="214" t="s">
        <v>169</v>
      </c>
      <c r="C3" s="215"/>
      <c r="D3" s="215"/>
      <c r="E3" s="215"/>
      <c r="F3" s="215"/>
      <c r="G3" s="215"/>
      <c r="H3" s="216"/>
    </row>
    <row r="4" spans="2:8" x14ac:dyDescent="0.3">
      <c r="B4" s="183" t="s">
        <v>159</v>
      </c>
      <c r="C4" s="184"/>
      <c r="D4" s="184"/>
      <c r="E4" s="184"/>
      <c r="F4" s="184"/>
      <c r="G4" s="184"/>
      <c r="H4" s="185"/>
    </row>
    <row r="5" spans="2:8" x14ac:dyDescent="0.3">
      <c r="B5" s="95"/>
      <c r="C5" s="186" t="s">
        <v>125</v>
      </c>
      <c r="D5" s="187"/>
      <c r="E5" s="186" t="s">
        <v>126</v>
      </c>
      <c r="F5" s="187"/>
      <c r="G5" s="186" t="s">
        <v>137</v>
      </c>
      <c r="H5" s="185"/>
    </row>
    <row r="6" spans="2:8" x14ac:dyDescent="0.3">
      <c r="B6" s="1" t="s">
        <v>120</v>
      </c>
      <c r="C6" s="163" t="s">
        <v>4</v>
      </c>
      <c r="D6" s="4" t="s">
        <v>5</v>
      </c>
      <c r="E6" s="164" t="s">
        <v>4</v>
      </c>
      <c r="F6" s="4" t="s">
        <v>5</v>
      </c>
      <c r="G6" s="163" t="s">
        <v>4</v>
      </c>
      <c r="H6" s="97" t="s">
        <v>5</v>
      </c>
    </row>
    <row r="7" spans="2:8" x14ac:dyDescent="0.3">
      <c r="B7" s="98" t="s">
        <v>129</v>
      </c>
      <c r="C7" s="166">
        <v>2.3796296296296301E-2</v>
      </c>
      <c r="D7" s="168">
        <f>C7/C10</f>
        <v>0.87938408896492726</v>
      </c>
      <c r="E7" s="167"/>
      <c r="F7" s="168"/>
      <c r="G7" s="167">
        <v>9.0277777777777804E-3</v>
      </c>
      <c r="H7" s="169">
        <f>G7/G10</f>
        <v>0.86570477247502775</v>
      </c>
    </row>
    <row r="8" spans="2:8" x14ac:dyDescent="0.3">
      <c r="B8" s="98" t="s">
        <v>130</v>
      </c>
      <c r="C8" s="167">
        <v>3.2638888888888891E-3</v>
      </c>
      <c r="D8" s="168">
        <f>C8/C10</f>
        <v>0.1206159110350727</v>
      </c>
      <c r="E8" s="167"/>
      <c r="F8" s="168"/>
      <c r="G8" s="167">
        <v>1.4004629629629627E-3</v>
      </c>
      <c r="H8" s="169">
        <f>G8/G10</f>
        <v>0.13429522752497219</v>
      </c>
    </row>
    <row r="9" spans="2:8" x14ac:dyDescent="0.3">
      <c r="B9" s="98"/>
      <c r="C9" s="100"/>
      <c r="D9" s="101"/>
      <c r="E9" s="101"/>
      <c r="F9" s="101"/>
      <c r="G9" s="100"/>
      <c r="H9" s="99"/>
    </row>
    <row r="10" spans="2:8" x14ac:dyDescent="0.3">
      <c r="B10" s="102" t="s">
        <v>6</v>
      </c>
      <c r="C10" s="17">
        <f>SUM(C7:C8)</f>
        <v>2.7060185185185191E-2</v>
      </c>
      <c r="D10" s="60">
        <f>SUM(D7:D9)</f>
        <v>1</v>
      </c>
      <c r="E10" s="17"/>
      <c r="F10" s="60"/>
      <c r="G10" s="17">
        <f>SUM(G7:G8)</f>
        <v>1.0428240740740743E-2</v>
      </c>
      <c r="H10" s="103">
        <f>SUM(H7:H8)</f>
        <v>1</v>
      </c>
    </row>
    <row r="11" spans="2:8" ht="66" customHeight="1" thickBot="1" x14ac:dyDescent="0.35">
      <c r="B11" s="177" t="s">
        <v>131</v>
      </c>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8"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10" zoomScaleNormal="11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2.6640625" style="92" customWidth="1"/>
    <col min="7" max="8" width="12.6640625" style="2" customWidth="1"/>
    <col min="9" max="16384" width="8.88671875" style="2"/>
  </cols>
  <sheetData>
    <row r="2" spans="2:8" ht="15" thickBot="1" x14ac:dyDescent="0.35"/>
    <row r="3" spans="2:8" ht="36" customHeight="1" x14ac:dyDescent="0.3">
      <c r="B3" s="214" t="s">
        <v>170</v>
      </c>
      <c r="C3" s="215"/>
      <c r="D3" s="215"/>
      <c r="E3" s="215"/>
      <c r="F3" s="215"/>
      <c r="G3" s="215"/>
      <c r="H3" s="216"/>
    </row>
    <row r="4" spans="2:8" x14ac:dyDescent="0.3">
      <c r="B4" s="183" t="s">
        <v>159</v>
      </c>
      <c r="C4" s="184"/>
      <c r="D4" s="184"/>
      <c r="E4" s="184"/>
      <c r="F4" s="184"/>
      <c r="G4" s="184"/>
      <c r="H4" s="185"/>
    </row>
    <row r="5" spans="2:8" x14ac:dyDescent="0.3">
      <c r="B5" s="95"/>
      <c r="C5" s="186" t="s">
        <v>125</v>
      </c>
      <c r="D5" s="187"/>
      <c r="E5" s="186" t="s">
        <v>126</v>
      </c>
      <c r="F5" s="187"/>
      <c r="G5" s="186" t="s">
        <v>137</v>
      </c>
      <c r="H5" s="185"/>
    </row>
    <row r="6" spans="2:8" x14ac:dyDescent="0.3">
      <c r="B6" s="1" t="s">
        <v>120</v>
      </c>
      <c r="C6" s="163" t="s">
        <v>4</v>
      </c>
      <c r="D6" s="4" t="s">
        <v>5</v>
      </c>
      <c r="E6" s="164" t="s">
        <v>4</v>
      </c>
      <c r="F6" s="4" t="s">
        <v>5</v>
      </c>
      <c r="G6" s="163" t="s">
        <v>4</v>
      </c>
      <c r="H6" s="97" t="s">
        <v>5</v>
      </c>
    </row>
    <row r="7" spans="2:8" x14ac:dyDescent="0.3">
      <c r="B7" s="98" t="s">
        <v>129</v>
      </c>
      <c r="C7" s="167">
        <v>1.6597222222222222E-2</v>
      </c>
      <c r="D7" s="168">
        <f>C7/C10</f>
        <v>0.92695539754363288</v>
      </c>
      <c r="E7" s="167"/>
      <c r="F7" s="168"/>
      <c r="G7" s="167">
        <v>9.0393518518518488E-3</v>
      </c>
      <c r="H7" s="169">
        <f>G7/G10</f>
        <v>0.97381546134663344</v>
      </c>
    </row>
    <row r="8" spans="2:8" x14ac:dyDescent="0.3">
      <c r="B8" s="98" t="s">
        <v>130</v>
      </c>
      <c r="C8" s="167">
        <v>1.3078703703703705E-3</v>
      </c>
      <c r="D8" s="168">
        <f>C8/C10</f>
        <v>7.304460245636718E-2</v>
      </c>
      <c r="E8" s="167"/>
      <c r="F8" s="168"/>
      <c r="G8" s="167">
        <v>2.4305555555555552E-4</v>
      </c>
      <c r="H8" s="169">
        <f>G8/G10</f>
        <v>2.618453865336659E-2</v>
      </c>
    </row>
    <row r="9" spans="2:8" x14ac:dyDescent="0.3">
      <c r="B9" s="98"/>
      <c r="C9" s="100"/>
      <c r="D9" s="101"/>
      <c r="E9" s="101"/>
      <c r="F9" s="101"/>
      <c r="G9" s="100"/>
      <c r="H9" s="99"/>
    </row>
    <row r="10" spans="2:8" x14ac:dyDescent="0.3">
      <c r="B10" s="102" t="s">
        <v>6</v>
      </c>
      <c r="C10" s="17">
        <f>SUM(C7:C8)</f>
        <v>1.7905092592592591E-2</v>
      </c>
      <c r="D10" s="60">
        <f>SUM(D7:D9)</f>
        <v>1</v>
      </c>
      <c r="E10" s="17"/>
      <c r="F10" s="60"/>
      <c r="G10" s="17">
        <f>SUM(G7:G8)</f>
        <v>9.2824074074074042E-3</v>
      </c>
      <c r="H10" s="103">
        <f>SUM(H7:H8)</f>
        <v>1</v>
      </c>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8"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Normal="10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2.6640625" style="92" customWidth="1"/>
    <col min="7" max="8" width="12.6640625" style="2" customWidth="1"/>
    <col min="9" max="16384" width="8.88671875" style="2"/>
  </cols>
  <sheetData>
    <row r="2" spans="2:8" ht="15" thickBot="1" x14ac:dyDescent="0.35"/>
    <row r="3" spans="2:8" ht="36" customHeight="1" x14ac:dyDescent="0.3">
      <c r="B3" s="214" t="s">
        <v>171</v>
      </c>
      <c r="C3" s="215"/>
      <c r="D3" s="215"/>
      <c r="E3" s="215"/>
      <c r="F3" s="215"/>
      <c r="G3" s="215"/>
      <c r="H3" s="216"/>
    </row>
    <row r="4" spans="2:8" x14ac:dyDescent="0.3">
      <c r="B4" s="183" t="s">
        <v>159</v>
      </c>
      <c r="C4" s="184"/>
      <c r="D4" s="184"/>
      <c r="E4" s="184"/>
      <c r="F4" s="184"/>
      <c r="G4" s="184"/>
      <c r="H4" s="185"/>
    </row>
    <row r="5" spans="2:8" x14ac:dyDescent="0.3">
      <c r="B5" s="95"/>
      <c r="C5" s="186" t="s">
        <v>141</v>
      </c>
      <c r="D5" s="187"/>
      <c r="E5" s="186" t="s">
        <v>122</v>
      </c>
      <c r="F5" s="187"/>
      <c r="G5" s="186" t="s">
        <v>142</v>
      </c>
      <c r="H5" s="185"/>
    </row>
    <row r="6" spans="2:8" x14ac:dyDescent="0.3">
      <c r="B6" s="1" t="s">
        <v>120</v>
      </c>
      <c r="C6" s="163" t="s">
        <v>4</v>
      </c>
      <c r="D6" s="4" t="s">
        <v>5</v>
      </c>
      <c r="E6" s="164" t="s">
        <v>4</v>
      </c>
      <c r="F6" s="4" t="s">
        <v>5</v>
      </c>
      <c r="G6" s="164" t="s">
        <v>4</v>
      </c>
      <c r="H6" s="97" t="s">
        <v>5</v>
      </c>
    </row>
    <row r="7" spans="2:8" x14ac:dyDescent="0.3">
      <c r="B7" s="98" t="s">
        <v>129</v>
      </c>
      <c r="C7" s="167">
        <v>4.6412037037037029E-3</v>
      </c>
      <c r="D7" s="168">
        <f>C7/C10</f>
        <v>0.85319148936170208</v>
      </c>
      <c r="E7" s="167">
        <v>7.3263888888888892E-3</v>
      </c>
      <c r="F7" s="168">
        <f>E7/E10</f>
        <v>0.88531468531468527</v>
      </c>
      <c r="G7" s="170"/>
      <c r="H7" s="171"/>
    </row>
    <row r="8" spans="2:8" x14ac:dyDescent="0.3">
      <c r="B8" s="98" t="s">
        <v>130</v>
      </c>
      <c r="C8" s="167">
        <v>7.9861111111111105E-4</v>
      </c>
      <c r="D8" s="168">
        <f>C8/C10</f>
        <v>0.14680851063829789</v>
      </c>
      <c r="E8" s="167">
        <v>9.4907407407407397E-4</v>
      </c>
      <c r="F8" s="168">
        <f>E8/E10</f>
        <v>0.11468531468531466</v>
      </c>
      <c r="G8" s="170"/>
      <c r="H8" s="171"/>
    </row>
    <row r="9" spans="2:8" x14ac:dyDescent="0.3">
      <c r="B9" s="98"/>
      <c r="C9" s="100"/>
      <c r="D9" s="101"/>
      <c r="E9" s="101"/>
      <c r="F9" s="101"/>
      <c r="G9" s="105"/>
      <c r="H9" s="106"/>
    </row>
    <row r="10" spans="2:8" x14ac:dyDescent="0.3">
      <c r="B10" s="102" t="s">
        <v>6</v>
      </c>
      <c r="C10" s="17">
        <f>SUM(C7:C8)</f>
        <v>5.439814814814814E-3</v>
      </c>
      <c r="D10" s="60">
        <f>SUM(D7:D9)</f>
        <v>1</v>
      </c>
      <c r="E10" s="17">
        <f t="shared" ref="E10" si="0">SUM(E7:E8)</f>
        <v>8.2754629629629636E-3</v>
      </c>
      <c r="F10" s="60">
        <f t="shared" ref="F10" si="1">SUM(F7:F9)</f>
        <v>0.99999999999999989</v>
      </c>
      <c r="G10" s="107"/>
      <c r="H10" s="108"/>
    </row>
    <row r="11" spans="2:8" ht="66" customHeight="1" thickBot="1" x14ac:dyDescent="0.35">
      <c r="B11" s="177" t="s">
        <v>131</v>
      </c>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8"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Normal="10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2.6640625" style="92" customWidth="1"/>
    <col min="7" max="8" width="12.6640625" style="2" customWidth="1"/>
    <col min="9" max="16384" width="8.88671875" style="2"/>
  </cols>
  <sheetData>
    <row r="2" spans="2:8" ht="15" thickBot="1" x14ac:dyDescent="0.35"/>
    <row r="3" spans="2:8" ht="36" customHeight="1" x14ac:dyDescent="0.3">
      <c r="B3" s="214" t="s">
        <v>172</v>
      </c>
      <c r="C3" s="215"/>
      <c r="D3" s="215"/>
      <c r="E3" s="215"/>
      <c r="F3" s="215"/>
      <c r="G3" s="215"/>
      <c r="H3" s="216"/>
    </row>
    <row r="4" spans="2:8" x14ac:dyDescent="0.3">
      <c r="B4" s="183" t="s">
        <v>159</v>
      </c>
      <c r="C4" s="184"/>
      <c r="D4" s="184"/>
      <c r="E4" s="184"/>
      <c r="F4" s="184"/>
      <c r="G4" s="184"/>
      <c r="H4" s="185"/>
    </row>
    <row r="5" spans="2:8" x14ac:dyDescent="0.3">
      <c r="B5" s="95"/>
      <c r="C5" s="186" t="s">
        <v>141</v>
      </c>
      <c r="D5" s="187"/>
      <c r="E5" s="186" t="s">
        <v>122</v>
      </c>
      <c r="F5" s="187"/>
      <c r="G5" s="186" t="s">
        <v>142</v>
      </c>
      <c r="H5" s="185"/>
    </row>
    <row r="6" spans="2:8" x14ac:dyDescent="0.3">
      <c r="B6" s="1" t="s">
        <v>120</v>
      </c>
      <c r="C6" s="163" t="s">
        <v>4</v>
      </c>
      <c r="D6" s="4" t="s">
        <v>5</v>
      </c>
      <c r="E6" s="164" t="s">
        <v>4</v>
      </c>
      <c r="F6" s="4" t="s">
        <v>5</v>
      </c>
      <c r="G6" s="164" t="s">
        <v>4</v>
      </c>
      <c r="H6" s="97" t="s">
        <v>5</v>
      </c>
    </row>
    <row r="7" spans="2:8" x14ac:dyDescent="0.3">
      <c r="B7" s="98" t="s">
        <v>129</v>
      </c>
      <c r="C7" s="167">
        <v>5.5092592592592589E-3</v>
      </c>
      <c r="D7" s="168">
        <f>C7/C10</f>
        <v>1</v>
      </c>
      <c r="E7" s="167">
        <v>5.5208333333333333E-3</v>
      </c>
      <c r="F7" s="168">
        <f>E7/E10</f>
        <v>1</v>
      </c>
      <c r="G7" s="170"/>
      <c r="H7" s="171"/>
    </row>
    <row r="8" spans="2:8" x14ac:dyDescent="0.3">
      <c r="B8" s="98" t="s">
        <v>130</v>
      </c>
      <c r="C8" s="167"/>
      <c r="D8" s="168"/>
      <c r="E8" s="167"/>
      <c r="F8" s="168"/>
      <c r="G8" s="170"/>
      <c r="H8" s="171"/>
    </row>
    <row r="9" spans="2:8" x14ac:dyDescent="0.3">
      <c r="B9" s="98"/>
      <c r="C9" s="100"/>
      <c r="D9" s="101"/>
      <c r="E9" s="101"/>
      <c r="F9" s="101"/>
      <c r="G9" s="105"/>
      <c r="H9" s="106"/>
    </row>
    <row r="10" spans="2:8" x14ac:dyDescent="0.3">
      <c r="B10" s="102" t="s">
        <v>6</v>
      </c>
      <c r="C10" s="17">
        <f>SUM(C7:C8)</f>
        <v>5.5092592592592589E-3</v>
      </c>
      <c r="D10" s="60">
        <f>SUM(D7:D8)</f>
        <v>1</v>
      </c>
      <c r="E10" s="17">
        <f t="shared" ref="E10" si="0">SUM(E7:E8)</f>
        <v>5.5208333333333333E-3</v>
      </c>
      <c r="F10" s="60">
        <f>SUM(F7:F8)</f>
        <v>1</v>
      </c>
      <c r="G10" s="107"/>
      <c r="H10" s="108"/>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87" orientation="landscape" r:id="rId1"/>
  <colBreaks count="1" manualBreakCount="1">
    <brk id="8"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zoomScale="99" zoomScaleNormal="99"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ht="36" customHeight="1" x14ac:dyDescent="0.3">
      <c r="B3" s="214" t="s">
        <v>173</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v>3.0092592592592595E-4</v>
      </c>
      <c r="D7" s="167">
        <v>0.69149305555555562</v>
      </c>
      <c r="E7" s="167">
        <f>C7+D7</f>
        <v>0.69179398148148152</v>
      </c>
      <c r="F7" s="99">
        <f>E7/E10</f>
        <v>0.81567455443652936</v>
      </c>
    </row>
    <row r="8" spans="2:7" x14ac:dyDescent="0.3">
      <c r="B8" s="98" t="s">
        <v>130</v>
      </c>
      <c r="C8" s="167">
        <v>5.7754629629629623E-3</v>
      </c>
      <c r="D8" s="167">
        <v>0.15055555555555553</v>
      </c>
      <c r="E8" s="167">
        <f>C8+D8</f>
        <v>0.15633101851851849</v>
      </c>
      <c r="F8" s="99">
        <f>E8/E10</f>
        <v>0.18432544556347058</v>
      </c>
    </row>
    <row r="9" spans="2:7" x14ac:dyDescent="0.3">
      <c r="B9" s="98"/>
      <c r="C9" s="100"/>
      <c r="D9" s="101"/>
      <c r="E9" s="101"/>
      <c r="F9" s="99"/>
    </row>
    <row r="10" spans="2:7" x14ac:dyDescent="0.3">
      <c r="B10" s="102" t="s">
        <v>6</v>
      </c>
      <c r="C10" s="17">
        <f>SUM(C7:C8)</f>
        <v>6.0763888888888881E-3</v>
      </c>
      <c r="D10" s="17">
        <f>SUM(D7:D8)</f>
        <v>0.84204861111111118</v>
      </c>
      <c r="E10" s="17">
        <f t="shared" ref="E10" si="0">SUM(E7:E8)</f>
        <v>0.84812500000000002</v>
      </c>
      <c r="F10" s="103">
        <f>SUM(F7:F8)</f>
        <v>1</v>
      </c>
    </row>
    <row r="11" spans="2:7" ht="66" customHeight="1" thickBot="1" x14ac:dyDescent="0.35">
      <c r="B11" s="177" t="s">
        <v>131</v>
      </c>
      <c r="C11" s="178"/>
      <c r="D11" s="178"/>
      <c r="E11" s="178"/>
      <c r="F11" s="179"/>
    </row>
    <row r="15" spans="2:7" x14ac:dyDescent="0.3">
      <c r="E15" s="110"/>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zoomScale="99" zoomScaleNormal="99"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ht="29.25" customHeight="1" x14ac:dyDescent="0.3">
      <c r="B3" s="214" t="s">
        <v>174</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v>8.1944444444444452E-3</v>
      </c>
      <c r="D7" s="167">
        <v>0.31024305555555559</v>
      </c>
      <c r="E7" s="167">
        <f>C7+D7</f>
        <v>0.31843750000000004</v>
      </c>
      <c r="F7" s="99">
        <f>E7/E10</f>
        <v>0.75145440144211073</v>
      </c>
    </row>
    <row r="8" spans="2:7" x14ac:dyDescent="0.3">
      <c r="B8" s="98" t="s">
        <v>130</v>
      </c>
      <c r="C8" s="167">
        <v>1.5358796296296297E-2</v>
      </c>
      <c r="D8" s="167">
        <v>8.9965277777777783E-2</v>
      </c>
      <c r="E8" s="167">
        <f>C8+D8</f>
        <v>0.10532407407407408</v>
      </c>
      <c r="F8" s="99">
        <f>E8/E10</f>
        <v>0.24854559855788927</v>
      </c>
    </row>
    <row r="9" spans="2:7" x14ac:dyDescent="0.3">
      <c r="B9" s="98"/>
      <c r="C9" s="100"/>
      <c r="D9" s="101"/>
      <c r="E9" s="101"/>
      <c r="F9" s="99"/>
    </row>
    <row r="10" spans="2:7" x14ac:dyDescent="0.3">
      <c r="B10" s="102" t="s">
        <v>6</v>
      </c>
      <c r="C10" s="17">
        <f t="shared" ref="C10:E10" si="0">SUM(C7:C8)</f>
        <v>2.3553240740740743E-2</v>
      </c>
      <c r="D10" s="17">
        <f t="shared" si="0"/>
        <v>0.40020833333333339</v>
      </c>
      <c r="E10" s="17">
        <f t="shared" si="0"/>
        <v>0.42376157407407411</v>
      </c>
      <c r="F10" s="103">
        <f>SUM(F7:F8)</f>
        <v>1</v>
      </c>
    </row>
    <row r="11" spans="2:7" ht="66" customHeight="1" thickBot="1" x14ac:dyDescent="0.35">
      <c r="B11" s="177" t="s">
        <v>131</v>
      </c>
      <c r="C11" s="178"/>
      <c r="D11" s="178"/>
      <c r="E11" s="178"/>
      <c r="F11" s="179"/>
    </row>
    <row r="15" spans="2:7" x14ac:dyDescent="0.3">
      <c r="E15" s="110"/>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88671875" style="92" customWidth="1"/>
    <col min="7" max="7" width="10.88671875" style="2" customWidth="1"/>
    <col min="8" max="8" width="10.88671875" style="92" customWidth="1"/>
    <col min="9" max="11" width="10.88671875" style="2" customWidth="1"/>
    <col min="12" max="16384" width="8.88671875" style="2"/>
  </cols>
  <sheetData>
    <row r="2" spans="2:11" ht="15" thickBot="1" x14ac:dyDescent="0.35"/>
    <row r="3" spans="2:11" x14ac:dyDescent="0.3">
      <c r="B3" s="180" t="s">
        <v>84</v>
      </c>
      <c r="C3" s="181"/>
      <c r="D3" s="181"/>
      <c r="E3" s="181"/>
      <c r="F3" s="181"/>
      <c r="G3" s="181"/>
      <c r="H3" s="182"/>
      <c r="I3" s="181"/>
      <c r="J3" s="181"/>
      <c r="K3" s="182"/>
    </row>
    <row r="4" spans="2:11" x14ac:dyDescent="0.3">
      <c r="B4" s="183" t="s">
        <v>159</v>
      </c>
      <c r="C4" s="184"/>
      <c r="D4" s="184"/>
      <c r="E4" s="184"/>
      <c r="F4" s="184"/>
      <c r="G4" s="184"/>
      <c r="H4" s="184"/>
      <c r="I4" s="184"/>
      <c r="J4" s="184"/>
      <c r="K4" s="185"/>
    </row>
    <row r="5" spans="2:11" x14ac:dyDescent="0.3">
      <c r="B5" s="121"/>
      <c r="C5" s="186" t="s">
        <v>73</v>
      </c>
      <c r="D5" s="184"/>
      <c r="E5" s="187"/>
      <c r="F5" s="186" t="s">
        <v>74</v>
      </c>
      <c r="G5" s="184"/>
      <c r="H5" s="187"/>
      <c r="I5" s="184" t="s">
        <v>75</v>
      </c>
      <c r="J5" s="184"/>
      <c r="K5" s="185"/>
    </row>
    <row r="6" spans="2:11" x14ac:dyDescent="0.3">
      <c r="B6" s="1" t="s">
        <v>11</v>
      </c>
      <c r="C6" s="96" t="s">
        <v>4</v>
      </c>
      <c r="D6" s="9" t="s">
        <v>5</v>
      </c>
      <c r="E6" s="104" t="s">
        <v>5</v>
      </c>
      <c r="F6" s="96" t="s">
        <v>4</v>
      </c>
      <c r="G6" s="9" t="s">
        <v>5</v>
      </c>
      <c r="H6" s="104" t="s">
        <v>5</v>
      </c>
      <c r="I6" s="93" t="s">
        <v>4</v>
      </c>
      <c r="J6" s="9" t="s">
        <v>5</v>
      </c>
      <c r="K6" s="94" t="s">
        <v>5</v>
      </c>
    </row>
    <row r="7" spans="2:11" x14ac:dyDescent="0.3">
      <c r="B7" s="142" t="s">
        <v>12</v>
      </c>
      <c r="C7" s="122">
        <v>1.3749999999999997E-2</v>
      </c>
      <c r="D7" s="55">
        <v>0.40810717966334592</v>
      </c>
      <c r="E7" s="56">
        <v>0.19399085564990198</v>
      </c>
      <c r="F7" s="122">
        <v>6.7361111111111085E-3</v>
      </c>
      <c r="G7" s="55">
        <v>0.33995327102803724</v>
      </c>
      <c r="H7" s="56">
        <v>0.17604355716878395</v>
      </c>
      <c r="I7" s="122">
        <v>2.0486111111111087E-2</v>
      </c>
      <c r="J7" s="55">
        <v>0.38286826735885765</v>
      </c>
      <c r="K7" s="99">
        <v>0.18769883351007413</v>
      </c>
    </row>
    <row r="8" spans="2:11" x14ac:dyDescent="0.3">
      <c r="B8" s="98" t="s">
        <v>101</v>
      </c>
      <c r="C8" s="122">
        <v>1.9675925925925926E-4</v>
      </c>
      <c r="D8" s="55">
        <v>5.8399175541051203E-3</v>
      </c>
      <c r="E8" s="56">
        <v>2.7759634225996083E-3</v>
      </c>
      <c r="F8" s="122"/>
      <c r="G8" s="55"/>
      <c r="H8" s="56"/>
      <c r="I8" s="122">
        <v>1.9675925925925926E-4</v>
      </c>
      <c r="J8" s="55">
        <v>3.6772658446895977E-3</v>
      </c>
      <c r="K8" s="99">
        <v>1.802757158006364E-3</v>
      </c>
    </row>
    <row r="9" spans="2:11" x14ac:dyDescent="0.3">
      <c r="B9" s="142" t="s">
        <v>13</v>
      </c>
      <c r="C9" s="122">
        <v>7.7199074074074036E-3</v>
      </c>
      <c r="D9" s="55">
        <v>0.2291308828581243</v>
      </c>
      <c r="E9" s="56">
        <v>0.10891574134552576</v>
      </c>
      <c r="F9" s="122">
        <v>7.0833333333333347E-3</v>
      </c>
      <c r="G9" s="55">
        <v>0.35747663551401876</v>
      </c>
      <c r="H9" s="56">
        <v>0.18511796733212343</v>
      </c>
      <c r="I9" s="122">
        <v>1.4803240740740745E-2</v>
      </c>
      <c r="J9" s="55">
        <v>0.27666017737399984</v>
      </c>
      <c r="K9" s="99">
        <v>0.13563096500530236</v>
      </c>
    </row>
    <row r="10" spans="2:11" x14ac:dyDescent="0.3">
      <c r="B10" s="142" t="s">
        <v>14</v>
      </c>
      <c r="C10" s="122">
        <v>4.1666666666666664E-4</v>
      </c>
      <c r="D10" s="55">
        <v>1.2366884232222606E-2</v>
      </c>
      <c r="E10" s="56">
        <v>5.8785107772697581E-3</v>
      </c>
      <c r="F10" s="122">
        <v>5.4398148148148144E-4</v>
      </c>
      <c r="G10" s="55">
        <v>2.7453271028037379E-2</v>
      </c>
      <c r="H10" s="56">
        <v>1.4216575922565032E-2</v>
      </c>
      <c r="I10" s="122">
        <v>9.6064814814814819E-4</v>
      </c>
      <c r="J10" s="55">
        <v>1.7953709712308037E-2</v>
      </c>
      <c r="K10" s="99">
        <v>8.8016967126193068E-3</v>
      </c>
    </row>
    <row r="11" spans="2:11" x14ac:dyDescent="0.3">
      <c r="B11" s="142" t="s">
        <v>15</v>
      </c>
      <c r="C11" s="122">
        <v>3.3912037037037023E-3</v>
      </c>
      <c r="D11" s="55">
        <v>0.10065269666781174</v>
      </c>
      <c r="E11" s="56">
        <v>4.7844546048334408E-2</v>
      </c>
      <c r="F11" s="122">
        <v>1.7361111111111114E-3</v>
      </c>
      <c r="G11" s="55">
        <v>8.7616822429906552E-2</v>
      </c>
      <c r="H11" s="56">
        <v>4.5372050816696922E-2</v>
      </c>
      <c r="I11" s="122">
        <v>5.1273148148148076E-3</v>
      </c>
      <c r="J11" s="55">
        <v>9.5825221717499381E-2</v>
      </c>
      <c r="K11" s="99">
        <v>4.6977730646871649E-2</v>
      </c>
    </row>
    <row r="12" spans="2:11" x14ac:dyDescent="0.3">
      <c r="B12" s="98" t="s">
        <v>161</v>
      </c>
      <c r="C12" s="122">
        <v>2.4884259259259256E-3</v>
      </c>
      <c r="D12" s="55">
        <v>7.3857780831329448E-2</v>
      </c>
      <c r="E12" s="56">
        <v>3.5107772697583278E-2</v>
      </c>
      <c r="F12" s="122">
        <v>1.2384259259259258E-3</v>
      </c>
      <c r="G12" s="55">
        <v>6.2499999999999986E-2</v>
      </c>
      <c r="H12" s="56">
        <v>3.2365396249243797E-2</v>
      </c>
      <c r="I12" s="122">
        <v>3.7268518518518514E-3</v>
      </c>
      <c r="J12" s="55">
        <v>6.9651741293532368E-2</v>
      </c>
      <c r="K12" s="99">
        <v>3.4146341463414651E-2</v>
      </c>
    </row>
    <row r="13" spans="2:11" x14ac:dyDescent="0.3">
      <c r="B13" s="142" t="s">
        <v>16</v>
      </c>
      <c r="C13" s="122">
        <v>6.9444444444444444E-5</v>
      </c>
      <c r="D13" s="55">
        <v>2.0611473720371014E-3</v>
      </c>
      <c r="E13" s="56">
        <v>9.7975179621162642E-4</v>
      </c>
      <c r="F13" s="122">
        <v>1.8518518518518518E-4</v>
      </c>
      <c r="G13" s="55">
        <v>9.3457943925233638E-3</v>
      </c>
      <c r="H13" s="56">
        <v>4.8396854204476704E-3</v>
      </c>
      <c r="I13" s="122">
        <v>2.5462962962962961E-4</v>
      </c>
      <c r="J13" s="55">
        <v>4.7588146225394793E-3</v>
      </c>
      <c r="K13" s="99">
        <v>2.332979851537647E-3</v>
      </c>
    </row>
    <row r="14" spans="2:11" x14ac:dyDescent="0.3">
      <c r="B14" s="98" t="s">
        <v>148</v>
      </c>
      <c r="C14" s="122"/>
      <c r="D14" s="55"/>
      <c r="E14" s="56"/>
      <c r="F14" s="122"/>
      <c r="G14" s="55"/>
      <c r="H14" s="56"/>
      <c r="I14" s="122"/>
      <c r="J14" s="55"/>
      <c r="K14" s="99"/>
    </row>
    <row r="15" spans="2:11" x14ac:dyDescent="0.3">
      <c r="B15" s="142" t="s">
        <v>17</v>
      </c>
      <c r="C15" s="122"/>
      <c r="D15" s="55"/>
      <c r="E15" s="56"/>
      <c r="F15" s="122"/>
      <c r="G15" s="55"/>
      <c r="H15" s="56"/>
      <c r="I15" s="122"/>
      <c r="J15" s="55"/>
      <c r="K15" s="99"/>
    </row>
    <row r="16" spans="2:11" x14ac:dyDescent="0.3">
      <c r="B16" s="142" t="s">
        <v>18</v>
      </c>
      <c r="C16" s="122">
        <v>2.6273148148148128E-3</v>
      </c>
      <c r="D16" s="55">
        <v>7.7980075575403596E-2</v>
      </c>
      <c r="E16" s="56">
        <v>3.7067276290006508E-2</v>
      </c>
      <c r="F16" s="122">
        <v>6.018518518518519E-4</v>
      </c>
      <c r="G16" s="55">
        <v>3.0373831775700934E-2</v>
      </c>
      <c r="H16" s="56">
        <v>1.572897761645493E-2</v>
      </c>
      <c r="I16" s="122">
        <v>3.2291666666666645E-3</v>
      </c>
      <c r="J16" s="55">
        <v>6.0350421804023356E-2</v>
      </c>
      <c r="K16" s="99">
        <v>2.95864262990456E-2</v>
      </c>
    </row>
    <row r="17" spans="2:14" x14ac:dyDescent="0.3">
      <c r="B17" s="142" t="s">
        <v>19</v>
      </c>
      <c r="C17" s="122"/>
      <c r="D17" s="55"/>
      <c r="E17" s="56"/>
      <c r="F17" s="122"/>
      <c r="G17" s="55"/>
      <c r="H17" s="56"/>
      <c r="I17" s="122"/>
      <c r="J17" s="55"/>
      <c r="K17" s="99"/>
    </row>
    <row r="18" spans="2:14" x14ac:dyDescent="0.3">
      <c r="B18" s="142" t="s">
        <v>20</v>
      </c>
      <c r="C18" s="122">
        <v>8.1018518518518516E-5</v>
      </c>
      <c r="D18" s="55">
        <v>2.4046719340432847E-3</v>
      </c>
      <c r="E18" s="56">
        <v>1.1430437622468974E-3</v>
      </c>
      <c r="F18" s="122">
        <v>3.5879629629629629E-4</v>
      </c>
      <c r="G18" s="55">
        <v>1.8107476635514017E-2</v>
      </c>
      <c r="H18" s="56">
        <v>9.3768905021173622E-3</v>
      </c>
      <c r="I18" s="122">
        <v>4.3981481481481486E-4</v>
      </c>
      <c r="J18" s="55">
        <v>8.2197707116591009E-3</v>
      </c>
      <c r="K18" s="99">
        <v>4.0296924708377547E-3</v>
      </c>
    </row>
    <row r="19" spans="2:14" x14ac:dyDescent="0.3">
      <c r="B19" s="142" t="s">
        <v>21</v>
      </c>
      <c r="C19" s="122"/>
      <c r="D19" s="55"/>
      <c r="E19" s="56"/>
      <c r="F19" s="122"/>
      <c r="G19" s="55"/>
      <c r="H19" s="56"/>
      <c r="I19" s="122"/>
      <c r="J19" s="55"/>
      <c r="K19" s="99"/>
    </row>
    <row r="20" spans="2:14" x14ac:dyDescent="0.3">
      <c r="B20" s="98" t="s">
        <v>102</v>
      </c>
      <c r="C20" s="122">
        <v>5.7870370370370366E-5</v>
      </c>
      <c r="D20" s="55">
        <v>1.7176228100309176E-3</v>
      </c>
      <c r="E20" s="56">
        <v>8.1645983017635535E-4</v>
      </c>
      <c r="F20" s="122">
        <v>1.3888888888888889E-4</v>
      </c>
      <c r="G20" s="55">
        <v>7.0093457943925224E-3</v>
      </c>
      <c r="H20" s="56">
        <v>3.629764065335753E-3</v>
      </c>
      <c r="I20" s="122">
        <v>1.9675925925925926E-4</v>
      </c>
      <c r="J20" s="55">
        <v>3.6772658446895977E-3</v>
      </c>
      <c r="K20" s="99">
        <v>1.802757158006364E-3</v>
      </c>
    </row>
    <row r="21" spans="2:14" x14ac:dyDescent="0.3">
      <c r="B21" s="98" t="s">
        <v>103</v>
      </c>
      <c r="C21" s="122">
        <v>8.564814814814815E-4</v>
      </c>
      <c r="D21" s="55">
        <v>2.5420817588457583E-2</v>
      </c>
      <c r="E21" s="56">
        <v>1.208360548661006E-2</v>
      </c>
      <c r="F21" s="122"/>
      <c r="G21" s="55"/>
      <c r="H21" s="56"/>
      <c r="I21" s="122">
        <v>8.564814814814815E-4</v>
      </c>
      <c r="J21" s="55">
        <v>1.600692191217825E-2</v>
      </c>
      <c r="K21" s="99">
        <v>7.8472958642629952E-3</v>
      </c>
    </row>
    <row r="22" spans="2:14" x14ac:dyDescent="0.3">
      <c r="B22" s="98" t="s">
        <v>22</v>
      </c>
      <c r="C22" s="122"/>
      <c r="D22" s="55"/>
      <c r="E22" s="56"/>
      <c r="F22" s="122"/>
      <c r="G22" s="55"/>
      <c r="H22" s="56"/>
      <c r="I22" s="122"/>
      <c r="J22" s="55"/>
      <c r="K22" s="99"/>
    </row>
    <row r="23" spans="2:14" x14ac:dyDescent="0.3">
      <c r="B23" s="98" t="s">
        <v>23</v>
      </c>
      <c r="C23" s="122"/>
      <c r="D23" s="55"/>
      <c r="E23" s="56"/>
      <c r="F23" s="122"/>
      <c r="G23" s="55"/>
      <c r="H23" s="56"/>
      <c r="I23" s="122"/>
      <c r="J23" s="55"/>
      <c r="K23" s="99"/>
    </row>
    <row r="24" spans="2:14" x14ac:dyDescent="0.3">
      <c r="B24" s="98" t="s">
        <v>24</v>
      </c>
      <c r="C24" s="122">
        <v>2.0370370370370369E-3</v>
      </c>
      <c r="D24" s="55">
        <v>6.0460322913088296E-2</v>
      </c>
      <c r="E24" s="56">
        <v>2.8739386022207707E-2</v>
      </c>
      <c r="F24" s="122">
        <v>1.1921296296296298E-3</v>
      </c>
      <c r="G24" s="55">
        <v>6.0163551401869166E-2</v>
      </c>
      <c r="H24" s="56">
        <v>3.1155474894131886E-2</v>
      </c>
      <c r="I24" s="122">
        <v>3.2291666666666653E-3</v>
      </c>
      <c r="J24" s="55">
        <v>6.035042180402337E-2</v>
      </c>
      <c r="K24" s="99">
        <v>2.9586426299045607E-2</v>
      </c>
    </row>
    <row r="25" spans="2:14" x14ac:dyDescent="0.3">
      <c r="B25" s="102" t="s">
        <v>3</v>
      </c>
      <c r="C25" s="59">
        <v>3.369212962962962E-2</v>
      </c>
      <c r="D25" s="60">
        <v>1</v>
      </c>
      <c r="E25" s="61">
        <v>0.47534291312867394</v>
      </c>
      <c r="F25" s="59">
        <v>1.9814814814814816E-2</v>
      </c>
      <c r="G25" s="60">
        <v>0.99999999999999989</v>
      </c>
      <c r="H25" s="61">
        <v>0.51784633998790075</v>
      </c>
      <c r="I25" s="59">
        <v>5.3506944444444413E-2</v>
      </c>
      <c r="J25" s="60">
        <v>1</v>
      </c>
      <c r="K25" s="134">
        <v>0.49024390243902444</v>
      </c>
    </row>
    <row r="26" spans="2:14" x14ac:dyDescent="0.3">
      <c r="B26" s="124"/>
      <c r="C26" s="125"/>
      <c r="D26" s="125"/>
      <c r="E26" s="125"/>
      <c r="F26" s="125"/>
      <c r="G26" s="125"/>
      <c r="H26" s="125"/>
      <c r="I26" s="125"/>
      <c r="J26" s="125"/>
      <c r="K26" s="126"/>
      <c r="L26" s="16"/>
      <c r="M26" s="16"/>
      <c r="N26" s="16"/>
    </row>
    <row r="27" spans="2:14" x14ac:dyDescent="0.3">
      <c r="B27" s="1" t="s">
        <v>25</v>
      </c>
      <c r="C27" s="9" t="s">
        <v>4</v>
      </c>
      <c r="D27" s="9" t="s">
        <v>5</v>
      </c>
      <c r="E27" s="9" t="s">
        <v>5</v>
      </c>
      <c r="F27" s="9" t="s">
        <v>4</v>
      </c>
      <c r="G27" s="9" t="s">
        <v>5</v>
      </c>
      <c r="H27" s="9" t="s">
        <v>5</v>
      </c>
      <c r="I27" s="9" t="s">
        <v>4</v>
      </c>
      <c r="J27" s="9" t="s">
        <v>5</v>
      </c>
      <c r="K27" s="136" t="s">
        <v>5</v>
      </c>
    </row>
    <row r="28" spans="2:14" x14ac:dyDescent="0.3">
      <c r="B28" s="142" t="s">
        <v>26</v>
      </c>
      <c r="C28" s="122">
        <v>2.488425925925926E-3</v>
      </c>
      <c r="D28" s="55"/>
      <c r="E28" s="56">
        <v>3.5107772697583285E-2</v>
      </c>
      <c r="F28" s="122">
        <v>1.9097222222222222E-3</v>
      </c>
      <c r="G28" s="55"/>
      <c r="H28" s="56">
        <v>4.9909255898366603E-2</v>
      </c>
      <c r="I28" s="122">
        <v>4.3981481481481458E-3</v>
      </c>
      <c r="J28" s="55"/>
      <c r="K28" s="99">
        <v>4.0296924708377521E-2</v>
      </c>
    </row>
    <row r="29" spans="2:14" x14ac:dyDescent="0.3">
      <c r="B29" s="142" t="s">
        <v>27</v>
      </c>
      <c r="C29" s="122">
        <v>2.3148148148148147E-5</v>
      </c>
      <c r="D29" s="55"/>
      <c r="E29" s="56">
        <v>3.2658393207054214E-4</v>
      </c>
      <c r="F29" s="122">
        <v>1.6203703703703703E-4</v>
      </c>
      <c r="G29" s="55"/>
      <c r="H29" s="56">
        <v>4.2347247428917122E-3</v>
      </c>
      <c r="I29" s="122">
        <v>1.8518518518518518E-4</v>
      </c>
      <c r="J29" s="55"/>
      <c r="K29" s="99">
        <v>1.696712619300107E-3</v>
      </c>
    </row>
    <row r="30" spans="2:14" x14ac:dyDescent="0.3">
      <c r="B30" s="142" t="s">
        <v>28</v>
      </c>
      <c r="C30" s="122">
        <v>3.9351851851851852E-4</v>
      </c>
      <c r="D30" s="55"/>
      <c r="E30" s="56">
        <v>5.5519268451992166E-3</v>
      </c>
      <c r="F30" s="122">
        <v>1.6203703703703703E-4</v>
      </c>
      <c r="G30" s="55"/>
      <c r="H30" s="56">
        <v>4.2347247428917122E-3</v>
      </c>
      <c r="I30" s="122">
        <v>5.5555555555555556E-4</v>
      </c>
      <c r="J30" s="55"/>
      <c r="K30" s="99">
        <v>5.0901378579003217E-3</v>
      </c>
    </row>
    <row r="31" spans="2:14" x14ac:dyDescent="0.3">
      <c r="B31" s="142" t="s">
        <v>29</v>
      </c>
      <c r="C31" s="122">
        <v>1.2048611111111109E-2</v>
      </c>
      <c r="D31" s="55"/>
      <c r="E31" s="56">
        <v>0.16998693664271716</v>
      </c>
      <c r="F31" s="122">
        <v>7.6967592592592591E-3</v>
      </c>
      <c r="G31" s="55"/>
      <c r="H31" s="56">
        <v>0.20114942528735633</v>
      </c>
      <c r="I31" s="122">
        <v>1.9745370370370354E-2</v>
      </c>
      <c r="J31" s="55"/>
      <c r="K31" s="99">
        <v>0.18091198303287379</v>
      </c>
    </row>
    <row r="32" spans="2:14" x14ac:dyDescent="0.3">
      <c r="B32" s="142" t="s">
        <v>30</v>
      </c>
      <c r="C32" s="122">
        <v>1.474537037037037E-2</v>
      </c>
      <c r="D32" s="55"/>
      <c r="E32" s="56">
        <v>0.20803396472893534</v>
      </c>
      <c r="F32" s="122">
        <v>8.518518518518519E-3</v>
      </c>
      <c r="G32" s="55"/>
      <c r="H32" s="56">
        <v>0.22262552934059288</v>
      </c>
      <c r="I32" s="122">
        <v>2.3263888888888872E-2</v>
      </c>
      <c r="J32" s="55"/>
      <c r="K32" s="99">
        <v>0.2131495227995758</v>
      </c>
    </row>
    <row r="33" spans="2:14" x14ac:dyDescent="0.3">
      <c r="B33" s="142" t="s">
        <v>31</v>
      </c>
      <c r="C33" s="122">
        <v>7.4884259259259227E-3</v>
      </c>
      <c r="D33" s="55"/>
      <c r="E33" s="56">
        <v>0.10564990202482034</v>
      </c>
      <c r="F33" s="122"/>
      <c r="G33" s="55"/>
      <c r="H33" s="56"/>
      <c r="I33" s="122">
        <v>7.4884259259259227E-3</v>
      </c>
      <c r="J33" s="55"/>
      <c r="K33" s="99">
        <v>6.8610816542948053E-2</v>
      </c>
    </row>
    <row r="34" spans="2:14" x14ac:dyDescent="0.3">
      <c r="B34" s="143" t="s">
        <v>3</v>
      </c>
      <c r="C34" s="17">
        <v>3.7187499999999998E-2</v>
      </c>
      <c r="D34" s="60"/>
      <c r="E34" s="60">
        <v>0.52465708687132595</v>
      </c>
      <c r="F34" s="17">
        <v>1.8449074074074076E-2</v>
      </c>
      <c r="G34" s="60"/>
      <c r="H34" s="60">
        <v>0.48215366001209925</v>
      </c>
      <c r="I34" s="17">
        <v>5.5636574074074033E-2</v>
      </c>
      <c r="J34" s="60"/>
      <c r="K34" s="103">
        <v>0.50975609756097562</v>
      </c>
    </row>
    <row r="35" spans="2:14" x14ac:dyDescent="0.3">
      <c r="B35" s="127"/>
      <c r="C35" s="128"/>
      <c r="D35" s="128"/>
      <c r="E35" s="128"/>
      <c r="F35" s="128"/>
      <c r="G35" s="128"/>
      <c r="H35" s="128"/>
      <c r="I35" s="128"/>
      <c r="J35" s="128"/>
      <c r="K35" s="129"/>
      <c r="L35" s="138"/>
      <c r="M35" s="138"/>
      <c r="N35" s="138"/>
    </row>
    <row r="36" spans="2:14" x14ac:dyDescent="0.3">
      <c r="B36" s="102" t="s">
        <v>6</v>
      </c>
      <c r="C36" s="17">
        <v>7.0879629629629626E-2</v>
      </c>
      <c r="D36" s="139"/>
      <c r="E36" s="60">
        <v>0.99999999999999989</v>
      </c>
      <c r="F36" s="17">
        <v>3.8263888888888889E-2</v>
      </c>
      <c r="G36" s="139"/>
      <c r="H36" s="60">
        <v>1</v>
      </c>
      <c r="I36" s="17">
        <v>0.10914351851851845</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x14ac:dyDescent="0.3">
      <c r="B3" s="214" t="s">
        <v>175</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c r="D7" s="167"/>
      <c r="E7" s="167"/>
      <c r="F7" s="99"/>
    </row>
    <row r="8" spans="2:7" x14ac:dyDescent="0.3">
      <c r="B8" s="98" t="s">
        <v>130</v>
      </c>
      <c r="C8" s="167">
        <v>1.712962962962963E-3</v>
      </c>
      <c r="D8" s="167"/>
      <c r="E8" s="167">
        <f>C8+D8</f>
        <v>1.712962962962963E-3</v>
      </c>
      <c r="F8" s="99">
        <f>E8/E10</f>
        <v>1</v>
      </c>
    </row>
    <row r="9" spans="2:7" x14ac:dyDescent="0.3">
      <c r="B9" s="98"/>
      <c r="C9" s="100"/>
      <c r="D9" s="101"/>
      <c r="E9" s="101"/>
      <c r="F9" s="99"/>
    </row>
    <row r="10" spans="2:7" x14ac:dyDescent="0.3">
      <c r="B10" s="102" t="s">
        <v>6</v>
      </c>
      <c r="C10" s="17">
        <f t="shared" ref="C10" si="0">SUM(C7:C8)</f>
        <v>1.712962962962963E-3</v>
      </c>
      <c r="D10" s="17"/>
      <c r="E10" s="17">
        <f t="shared" ref="E10" si="1">SUM(E7:E8)</f>
        <v>1.712962962962963E-3</v>
      </c>
      <c r="F10" s="103">
        <f>SUM(F7:F8)</f>
        <v>1</v>
      </c>
    </row>
    <row r="11" spans="2:7" ht="66" customHeight="1" thickBot="1" x14ac:dyDescent="0.35">
      <c r="B11" s="177" t="s">
        <v>131</v>
      </c>
      <c r="C11" s="178"/>
      <c r="D11" s="178"/>
      <c r="E11" s="178"/>
      <c r="F11" s="179"/>
    </row>
    <row r="15" spans="2:7" x14ac:dyDescent="0.3">
      <c r="E15" s="110"/>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zoomScale="125" zoomScaleNormal="125" zoomScaleSheetLayoutView="11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x14ac:dyDescent="0.3">
      <c r="B3" s="214" t="s">
        <v>176</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c r="D7" s="167"/>
      <c r="E7" s="167"/>
      <c r="F7" s="99"/>
    </row>
    <row r="8" spans="2:7" x14ac:dyDescent="0.3">
      <c r="B8" s="98" t="s">
        <v>130</v>
      </c>
      <c r="C8" s="167"/>
      <c r="D8" s="167"/>
      <c r="E8" s="167"/>
      <c r="F8" s="99"/>
    </row>
    <row r="9" spans="2:7" x14ac:dyDescent="0.3">
      <c r="B9" s="98"/>
      <c r="C9" s="100"/>
      <c r="D9" s="101"/>
      <c r="E9" s="101"/>
      <c r="F9" s="99"/>
    </row>
    <row r="10" spans="2:7" x14ac:dyDescent="0.3">
      <c r="B10" s="102" t="s">
        <v>6</v>
      </c>
      <c r="C10" s="17"/>
      <c r="D10" s="17"/>
      <c r="E10" s="17"/>
      <c r="F10" s="103"/>
    </row>
    <row r="11" spans="2:7" ht="66" customHeight="1" thickBot="1" x14ac:dyDescent="0.35">
      <c r="B11" s="177" t="s">
        <v>131</v>
      </c>
      <c r="C11" s="178"/>
      <c r="D11" s="178"/>
      <c r="E11" s="178"/>
      <c r="F11" s="179"/>
    </row>
    <row r="15" spans="2:7" x14ac:dyDescent="0.3">
      <c r="E15" s="110"/>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x14ac:dyDescent="0.3">
      <c r="B3" s="214" t="s">
        <v>177</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v>2.0833333333333335E-4</v>
      </c>
      <c r="D7" s="167"/>
      <c r="E7" s="167">
        <f>C7+D7</f>
        <v>2.0833333333333335E-4</v>
      </c>
      <c r="F7" s="99">
        <f>E7/E10</f>
        <v>1</v>
      </c>
    </row>
    <row r="8" spans="2:7" x14ac:dyDescent="0.3">
      <c r="B8" s="98" t="s">
        <v>130</v>
      </c>
      <c r="C8" s="167"/>
      <c r="D8" s="167"/>
      <c r="E8" s="167"/>
      <c r="F8" s="99"/>
    </row>
    <row r="9" spans="2:7" x14ac:dyDescent="0.3">
      <c r="B9" s="98"/>
      <c r="C9" s="100"/>
      <c r="D9" s="101"/>
      <c r="E9" s="101"/>
      <c r="F9" s="99"/>
    </row>
    <row r="10" spans="2:7" x14ac:dyDescent="0.3">
      <c r="B10" s="102" t="s">
        <v>6</v>
      </c>
      <c r="C10" s="17">
        <f>SUM(C7:C8)</f>
        <v>2.0833333333333335E-4</v>
      </c>
      <c r="D10" s="17"/>
      <c r="E10" s="17">
        <f t="shared" ref="E10" si="0">SUM(E7:E8)</f>
        <v>2.0833333333333335E-4</v>
      </c>
      <c r="F10" s="103">
        <f>SUM(F7:F8)</f>
        <v>1</v>
      </c>
    </row>
    <row r="11" spans="2:7" ht="66" customHeight="1" thickBot="1" x14ac:dyDescent="0.35">
      <c r="B11" s="177" t="s">
        <v>131</v>
      </c>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x14ac:dyDescent="0.3">
      <c r="B3" s="214" t="s">
        <v>178</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c r="D7" s="167">
        <v>6.5775462962962966E-2</v>
      </c>
      <c r="E7" s="167">
        <f>C7+D7</f>
        <v>6.5775462962962966E-2</v>
      </c>
      <c r="F7" s="99">
        <f>E7/E10</f>
        <v>1</v>
      </c>
    </row>
    <row r="8" spans="2:7" x14ac:dyDescent="0.3">
      <c r="B8" s="98" t="s">
        <v>130</v>
      </c>
      <c r="C8" s="167"/>
      <c r="D8" s="167"/>
      <c r="E8" s="167"/>
      <c r="F8" s="99"/>
    </row>
    <row r="9" spans="2:7" x14ac:dyDescent="0.3">
      <c r="B9" s="98"/>
      <c r="C9" s="101"/>
      <c r="D9" s="101"/>
      <c r="E9" s="101"/>
      <c r="F9" s="99"/>
    </row>
    <row r="10" spans="2:7" x14ac:dyDescent="0.3">
      <c r="B10" s="102" t="s">
        <v>6</v>
      </c>
      <c r="C10" s="17"/>
      <c r="D10" s="17">
        <f t="shared" ref="D10:E10" si="0">SUM(D7:D8)</f>
        <v>6.5775462962962966E-2</v>
      </c>
      <c r="E10" s="17">
        <f t="shared" si="0"/>
        <v>6.5775462962962966E-2</v>
      </c>
      <c r="F10" s="103">
        <f>SUM(F7:F8)</f>
        <v>1</v>
      </c>
    </row>
    <row r="11" spans="2:7" ht="66" customHeight="1" thickBot="1" x14ac:dyDescent="0.35">
      <c r="B11" s="177" t="s">
        <v>131</v>
      </c>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x14ac:dyDescent="0.3">
      <c r="B3" s="214" t="s">
        <v>179</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c r="D7" s="167"/>
      <c r="E7" s="167"/>
      <c r="F7" s="99"/>
    </row>
    <row r="8" spans="2:7" x14ac:dyDescent="0.3">
      <c r="B8" s="98" t="s">
        <v>130</v>
      </c>
      <c r="C8" s="167"/>
      <c r="D8" s="167"/>
      <c r="E8" s="167"/>
      <c r="F8" s="99"/>
    </row>
    <row r="9" spans="2:7" x14ac:dyDescent="0.3">
      <c r="B9" s="98"/>
      <c r="C9" s="100"/>
      <c r="D9" s="101"/>
      <c r="E9" s="101"/>
      <c r="F9" s="99"/>
    </row>
    <row r="10" spans="2:7" x14ac:dyDescent="0.3">
      <c r="B10" s="102" t="s">
        <v>6</v>
      </c>
      <c r="C10" s="17"/>
      <c r="D10" s="17"/>
      <c r="E10" s="17"/>
      <c r="F10" s="103"/>
    </row>
    <row r="11" spans="2:7" ht="66" customHeight="1" thickBot="1" x14ac:dyDescent="0.35">
      <c r="B11" s="177" t="s">
        <v>131</v>
      </c>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ht="34.5" customHeight="1" x14ac:dyDescent="0.3">
      <c r="B3" s="214" t="s">
        <v>180</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c r="D7" s="167"/>
      <c r="E7" s="167"/>
      <c r="F7" s="99"/>
    </row>
    <row r="8" spans="2:7" x14ac:dyDescent="0.3">
      <c r="B8" s="98" t="s">
        <v>130</v>
      </c>
      <c r="C8" s="167"/>
      <c r="D8" s="167"/>
      <c r="E8" s="167"/>
      <c r="F8" s="99"/>
    </row>
    <row r="9" spans="2:7" x14ac:dyDescent="0.3">
      <c r="B9" s="98"/>
      <c r="C9" s="100"/>
      <c r="D9" s="101"/>
      <c r="E9" s="101"/>
      <c r="F9" s="99"/>
    </row>
    <row r="10" spans="2:7" x14ac:dyDescent="0.3">
      <c r="B10" s="102" t="s">
        <v>6</v>
      </c>
      <c r="C10" s="17"/>
      <c r="D10" s="17"/>
      <c r="E10" s="17"/>
      <c r="F10" s="103"/>
    </row>
    <row r="11" spans="2:7" ht="66" customHeight="1" thickBot="1" x14ac:dyDescent="0.35">
      <c r="B11" s="177" t="s">
        <v>131</v>
      </c>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x14ac:dyDescent="0.3">
      <c r="B3" s="214" t="s">
        <v>181</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c r="D7" s="167"/>
      <c r="E7" s="167"/>
      <c r="F7" s="99"/>
    </row>
    <row r="8" spans="2:7" x14ac:dyDescent="0.3">
      <c r="B8" s="98" t="s">
        <v>130</v>
      </c>
      <c r="C8" s="167"/>
      <c r="D8" s="167"/>
      <c r="E8" s="167"/>
      <c r="F8" s="99"/>
    </row>
    <row r="9" spans="2:7" x14ac:dyDescent="0.3">
      <c r="B9" s="98"/>
      <c r="C9" s="100"/>
      <c r="D9" s="101"/>
      <c r="E9" s="101"/>
      <c r="F9" s="99"/>
    </row>
    <row r="10" spans="2:7" x14ac:dyDescent="0.3">
      <c r="B10" s="102" t="s">
        <v>6</v>
      </c>
      <c r="C10" s="17"/>
      <c r="D10" s="17"/>
      <c r="E10" s="17"/>
      <c r="F10" s="103"/>
    </row>
    <row r="11" spans="2:7" ht="66" customHeight="1" thickBot="1" x14ac:dyDescent="0.35">
      <c r="B11" s="177" t="s">
        <v>131</v>
      </c>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s="110" customFormat="1" x14ac:dyDescent="0.3">
      <c r="B3" s="214" t="s">
        <v>182</v>
      </c>
      <c r="C3" s="215"/>
      <c r="D3" s="215"/>
      <c r="E3" s="215"/>
      <c r="F3" s="216"/>
      <c r="G3" s="111"/>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c r="D7" s="167">
        <v>1.0879629629629628E-2</v>
      </c>
      <c r="E7" s="167">
        <f>C7+D7</f>
        <v>1.0879629629629628E-2</v>
      </c>
      <c r="F7" s="99">
        <f>E7/E10</f>
        <v>0.83407275953859805</v>
      </c>
    </row>
    <row r="8" spans="2:7" x14ac:dyDescent="0.3">
      <c r="B8" s="98" t="s">
        <v>130</v>
      </c>
      <c r="C8" s="167"/>
      <c r="D8" s="167">
        <v>2.1643518518518518E-3</v>
      </c>
      <c r="E8" s="167">
        <f>C8+D8</f>
        <v>2.1643518518518518E-3</v>
      </c>
      <c r="F8" s="99">
        <f>E8/E10</f>
        <v>0.16592724046140198</v>
      </c>
    </row>
    <row r="9" spans="2:7" x14ac:dyDescent="0.3">
      <c r="B9" s="98"/>
      <c r="C9" s="100"/>
      <c r="D9" s="101"/>
      <c r="E9" s="101"/>
      <c r="F9" s="99"/>
    </row>
    <row r="10" spans="2:7" x14ac:dyDescent="0.3">
      <c r="B10" s="102" t="s">
        <v>6</v>
      </c>
      <c r="C10" s="17"/>
      <c r="D10" s="17">
        <f t="shared" ref="D10:E10" si="0">SUM(D7:D8)</f>
        <v>1.3043981481481479E-2</v>
      </c>
      <c r="E10" s="17">
        <f t="shared" si="0"/>
        <v>1.3043981481481479E-2</v>
      </c>
      <c r="F10" s="103">
        <f>SUM(F7:F8)</f>
        <v>1</v>
      </c>
    </row>
    <row r="11" spans="2:7" ht="66" customHeight="1" thickBot="1" x14ac:dyDescent="0.35">
      <c r="B11" s="177" t="s">
        <v>131</v>
      </c>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x14ac:dyDescent="0.3">
      <c r="B3" s="214" t="s">
        <v>183</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v>1.8090277777777775E-2</v>
      </c>
      <c r="D7" s="167">
        <v>0.11241898148148147</v>
      </c>
      <c r="E7" s="167">
        <f>C7+D7</f>
        <v>0.13050925925925924</v>
      </c>
      <c r="F7" s="99">
        <f>E7/E10</f>
        <v>0.7086475615887381</v>
      </c>
    </row>
    <row r="8" spans="2:7" x14ac:dyDescent="0.3">
      <c r="B8" s="98" t="s">
        <v>130</v>
      </c>
      <c r="C8" s="167">
        <v>3.6342592592592594E-3</v>
      </c>
      <c r="D8" s="167">
        <v>5.0023148148148143E-2</v>
      </c>
      <c r="E8" s="167">
        <f>C8+D8</f>
        <v>5.3657407407407404E-2</v>
      </c>
      <c r="F8" s="99">
        <f>E8/E10</f>
        <v>0.29135243841126196</v>
      </c>
    </row>
    <row r="9" spans="2:7" x14ac:dyDescent="0.3">
      <c r="B9" s="98"/>
      <c r="C9" s="100"/>
      <c r="D9" s="101"/>
      <c r="E9" s="101"/>
      <c r="F9" s="99"/>
    </row>
    <row r="10" spans="2:7" x14ac:dyDescent="0.3">
      <c r="B10" s="102" t="s">
        <v>6</v>
      </c>
      <c r="C10" s="17">
        <f t="shared" ref="C10:E10" si="0">SUM(C7:C8)</f>
        <v>2.1724537037037035E-2</v>
      </c>
      <c r="D10" s="17">
        <f t="shared" si="0"/>
        <v>0.16244212962962962</v>
      </c>
      <c r="E10" s="17">
        <f t="shared" si="0"/>
        <v>0.18416666666666665</v>
      </c>
      <c r="F10" s="103">
        <f>SUM(F7:F8)</f>
        <v>1</v>
      </c>
    </row>
    <row r="11" spans="2:7" ht="66" customHeight="1" thickBot="1" x14ac:dyDescent="0.35">
      <c r="B11" s="177" t="s">
        <v>131</v>
      </c>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x14ac:dyDescent="0.3">
      <c r="B3" s="214" t="s">
        <v>184</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v>1.2731481481481483E-3</v>
      </c>
      <c r="D7" s="167">
        <v>9.5335648148148155E-2</v>
      </c>
      <c r="E7" s="167">
        <f>C7+D7</f>
        <v>9.6608796296296304E-2</v>
      </c>
      <c r="F7" s="99">
        <f>E7/E10</f>
        <v>0.7480060937359978</v>
      </c>
    </row>
    <row r="8" spans="2:7" x14ac:dyDescent="0.3">
      <c r="B8" s="98" t="s">
        <v>130</v>
      </c>
      <c r="C8" s="167">
        <v>3.6805555555555554E-3</v>
      </c>
      <c r="D8" s="167">
        <v>2.8865740740740744E-2</v>
      </c>
      <c r="E8" s="167">
        <f>C8+D8</f>
        <v>3.2546296296296302E-2</v>
      </c>
      <c r="F8" s="99">
        <f>E8/E10</f>
        <v>0.25199390626400214</v>
      </c>
    </row>
    <row r="9" spans="2:7" x14ac:dyDescent="0.3">
      <c r="B9" s="98"/>
      <c r="C9" s="101"/>
      <c r="D9" s="101"/>
      <c r="E9" s="101"/>
      <c r="F9" s="99"/>
    </row>
    <row r="10" spans="2:7" x14ac:dyDescent="0.3">
      <c r="B10" s="102" t="s">
        <v>6</v>
      </c>
      <c r="C10" s="17">
        <f t="shared" ref="C10:E10" si="0">SUM(C7:C8)</f>
        <v>4.9537037037037032E-3</v>
      </c>
      <c r="D10" s="17">
        <f t="shared" si="0"/>
        <v>0.1242013888888889</v>
      </c>
      <c r="E10" s="17">
        <f t="shared" si="0"/>
        <v>0.12915509259259261</v>
      </c>
      <c r="F10" s="103">
        <f>SUM(F7:F8)</f>
        <v>1</v>
      </c>
    </row>
    <row r="11" spans="2:7" ht="66" customHeight="1" thickBot="1" x14ac:dyDescent="0.35">
      <c r="B11" s="177" t="s">
        <v>131</v>
      </c>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88671875" style="92" customWidth="1"/>
    <col min="7" max="7" width="10.88671875" style="2" customWidth="1"/>
    <col min="8" max="8" width="10.88671875" style="92" customWidth="1"/>
    <col min="9" max="11" width="10.88671875" style="2" customWidth="1"/>
    <col min="12" max="16384" width="8.88671875" style="2"/>
  </cols>
  <sheetData>
    <row r="2" spans="2:11" ht="15" thickBot="1" x14ac:dyDescent="0.35"/>
    <row r="3" spans="2:11" x14ac:dyDescent="0.3">
      <c r="B3" s="191" t="s">
        <v>85</v>
      </c>
      <c r="C3" s="192"/>
      <c r="D3" s="192"/>
      <c r="E3" s="192"/>
      <c r="F3" s="192"/>
      <c r="G3" s="192"/>
      <c r="H3" s="193"/>
      <c r="I3" s="192"/>
      <c r="J3" s="192"/>
      <c r="K3" s="193"/>
    </row>
    <row r="4" spans="2:11" x14ac:dyDescent="0.3">
      <c r="B4" s="183" t="s">
        <v>159</v>
      </c>
      <c r="C4" s="184"/>
      <c r="D4" s="184"/>
      <c r="E4" s="184"/>
      <c r="F4" s="184"/>
      <c r="G4" s="184"/>
      <c r="H4" s="184"/>
      <c r="I4" s="184"/>
      <c r="J4" s="184"/>
      <c r="K4" s="185"/>
    </row>
    <row r="5" spans="2:11" x14ac:dyDescent="0.3">
      <c r="B5" s="3"/>
      <c r="C5" s="197" t="s">
        <v>73</v>
      </c>
      <c r="D5" s="198"/>
      <c r="E5" s="199"/>
      <c r="F5" s="197" t="s">
        <v>74</v>
      </c>
      <c r="G5" s="198"/>
      <c r="H5" s="199"/>
      <c r="I5" s="198" t="s">
        <v>75</v>
      </c>
      <c r="J5" s="198"/>
      <c r="K5" s="200"/>
    </row>
    <row r="6" spans="2:11" x14ac:dyDescent="0.3">
      <c r="B6" s="1" t="s">
        <v>11</v>
      </c>
      <c r="C6" s="90" t="s">
        <v>4</v>
      </c>
      <c r="D6" s="4" t="s">
        <v>5</v>
      </c>
      <c r="E6" s="91" t="s">
        <v>5</v>
      </c>
      <c r="F6" s="90" t="s">
        <v>4</v>
      </c>
      <c r="G6" s="4" t="s">
        <v>5</v>
      </c>
      <c r="H6" s="91" t="s">
        <v>5</v>
      </c>
      <c r="I6" s="88" t="s">
        <v>4</v>
      </c>
      <c r="J6" s="4" t="s">
        <v>5</v>
      </c>
      <c r="K6" s="89" t="s">
        <v>5</v>
      </c>
    </row>
    <row r="7" spans="2:11" x14ac:dyDescent="0.3">
      <c r="B7" s="144" t="s">
        <v>12</v>
      </c>
      <c r="C7" s="122">
        <v>4.8032407407407425E-3</v>
      </c>
      <c r="D7" s="55">
        <v>0.40096618357487929</v>
      </c>
      <c r="E7" s="56">
        <v>9.4878829446730706E-2</v>
      </c>
      <c r="F7" s="122">
        <v>1.1574074074074073E-3</v>
      </c>
      <c r="G7" s="55">
        <v>0.58479532163742698</v>
      </c>
      <c r="H7" s="56">
        <v>0.21691973969631234</v>
      </c>
      <c r="I7" s="122">
        <v>5.9606481481481481E-3</v>
      </c>
      <c r="J7" s="55">
        <v>0.42703150912106136</v>
      </c>
      <c r="K7" s="99">
        <v>0.10651499482936919</v>
      </c>
    </row>
    <row r="8" spans="2:11" x14ac:dyDescent="0.3">
      <c r="B8" s="98" t="s">
        <v>101</v>
      </c>
      <c r="C8" s="122"/>
      <c r="D8" s="55"/>
      <c r="E8" s="56"/>
      <c r="F8" s="122"/>
      <c r="G8" s="55"/>
      <c r="H8" s="56"/>
      <c r="I8" s="122"/>
      <c r="J8" s="55"/>
      <c r="K8" s="99"/>
    </row>
    <row r="9" spans="2:11" x14ac:dyDescent="0.3">
      <c r="B9" s="144" t="s">
        <v>13</v>
      </c>
      <c r="C9" s="122">
        <v>8.1018518518518516E-4</v>
      </c>
      <c r="D9" s="55">
        <v>6.7632850241545875E-2</v>
      </c>
      <c r="E9" s="56">
        <v>1.6003657978966621E-2</v>
      </c>
      <c r="F9" s="122">
        <v>9.2592592592592588E-5</v>
      </c>
      <c r="G9" s="55">
        <v>4.6783625730994156E-2</v>
      </c>
      <c r="H9" s="56">
        <v>1.7353579175704986E-2</v>
      </c>
      <c r="I9" s="122">
        <v>9.0277777777777774E-4</v>
      </c>
      <c r="J9" s="55">
        <v>6.4676616915422883E-2</v>
      </c>
      <c r="K9" s="99">
        <v>1.6132368148914167E-2</v>
      </c>
    </row>
    <row r="10" spans="2:11" x14ac:dyDescent="0.3">
      <c r="B10" s="144" t="s">
        <v>14</v>
      </c>
      <c r="C10" s="122"/>
      <c r="D10" s="55"/>
      <c r="E10" s="56"/>
      <c r="F10" s="122"/>
      <c r="G10" s="55"/>
      <c r="H10" s="56"/>
      <c r="I10" s="122"/>
      <c r="J10" s="55"/>
      <c r="K10" s="99"/>
    </row>
    <row r="11" spans="2:11" x14ac:dyDescent="0.3">
      <c r="B11" s="144" t="s">
        <v>15</v>
      </c>
      <c r="C11" s="122">
        <v>1.0069444444444446E-3</v>
      </c>
      <c r="D11" s="55">
        <v>8.4057971014492749E-2</v>
      </c>
      <c r="E11" s="56">
        <v>1.9890260631001373E-2</v>
      </c>
      <c r="F11" s="122">
        <v>1.9675925925925926E-4</v>
      </c>
      <c r="G11" s="55">
        <v>9.9415204678362581E-2</v>
      </c>
      <c r="H11" s="56">
        <v>3.6876355748373099E-2</v>
      </c>
      <c r="I11" s="122">
        <v>1.203703703703704E-3</v>
      </c>
      <c r="J11" s="55">
        <v>8.6235489220563871E-2</v>
      </c>
      <c r="K11" s="99">
        <v>2.1509824198552231E-2</v>
      </c>
    </row>
    <row r="12" spans="2:11" x14ac:dyDescent="0.3">
      <c r="B12" s="98" t="s">
        <v>161</v>
      </c>
      <c r="C12" s="122">
        <v>7.7546296296296282E-4</v>
      </c>
      <c r="D12" s="55">
        <v>6.4734299516908192E-2</v>
      </c>
      <c r="E12" s="56">
        <v>1.5317786922725191E-2</v>
      </c>
      <c r="F12" s="122"/>
      <c r="G12" s="55"/>
      <c r="H12" s="56"/>
      <c r="I12" s="122">
        <v>7.7546296296296282E-4</v>
      </c>
      <c r="J12" s="55">
        <v>5.5555555555555546E-2</v>
      </c>
      <c r="K12" s="99">
        <v>1.385729058945191E-2</v>
      </c>
    </row>
    <row r="13" spans="2:11" x14ac:dyDescent="0.3">
      <c r="B13" s="144" t="s">
        <v>16</v>
      </c>
      <c r="C13" s="122"/>
      <c r="D13" s="55"/>
      <c r="E13" s="56"/>
      <c r="F13" s="122"/>
      <c r="G13" s="55"/>
      <c r="H13" s="56"/>
      <c r="I13" s="122"/>
      <c r="J13" s="55"/>
      <c r="K13" s="99"/>
    </row>
    <row r="14" spans="2:11" x14ac:dyDescent="0.3">
      <c r="B14" s="98" t="s">
        <v>148</v>
      </c>
      <c r="C14" s="122"/>
      <c r="D14" s="55"/>
      <c r="E14" s="56"/>
      <c r="F14" s="122"/>
      <c r="G14" s="55"/>
      <c r="H14" s="56"/>
      <c r="I14" s="122"/>
      <c r="J14" s="55"/>
      <c r="K14" s="99"/>
    </row>
    <row r="15" spans="2:11" x14ac:dyDescent="0.3">
      <c r="B15" s="144" t="s">
        <v>17</v>
      </c>
      <c r="C15" s="122"/>
      <c r="D15" s="55"/>
      <c r="E15" s="56"/>
      <c r="F15" s="122"/>
      <c r="G15" s="55"/>
      <c r="H15" s="56"/>
      <c r="I15" s="122"/>
      <c r="J15" s="55"/>
      <c r="K15" s="99"/>
    </row>
    <row r="16" spans="2:11" x14ac:dyDescent="0.3">
      <c r="B16" s="144" t="s">
        <v>18</v>
      </c>
      <c r="C16" s="122">
        <v>1.0763888888888889E-3</v>
      </c>
      <c r="D16" s="55">
        <v>8.9855072463768101E-2</v>
      </c>
      <c r="E16" s="56">
        <v>2.1262002743484224E-2</v>
      </c>
      <c r="F16" s="122">
        <v>2.0833333333333335E-4</v>
      </c>
      <c r="G16" s="55">
        <v>0.10526315789473686</v>
      </c>
      <c r="H16" s="56">
        <v>3.9045553145336226E-2</v>
      </c>
      <c r="I16" s="122">
        <v>1.2847222222222223E-3</v>
      </c>
      <c r="J16" s="55">
        <v>9.2039800995024887E-2</v>
      </c>
      <c r="K16" s="99">
        <v>2.2957600827300931E-2</v>
      </c>
    </row>
    <row r="17" spans="2:14" x14ac:dyDescent="0.3">
      <c r="B17" s="144" t="s">
        <v>19</v>
      </c>
      <c r="C17" s="122"/>
      <c r="D17" s="55"/>
      <c r="E17" s="56"/>
      <c r="F17" s="122"/>
      <c r="G17" s="55"/>
      <c r="H17" s="56"/>
      <c r="I17" s="122"/>
      <c r="J17" s="55"/>
      <c r="K17" s="99"/>
    </row>
    <row r="18" spans="2:14" x14ac:dyDescent="0.3">
      <c r="B18" s="144" t="s">
        <v>20</v>
      </c>
      <c r="C18" s="122"/>
      <c r="D18" s="55"/>
      <c r="E18" s="56"/>
      <c r="F18" s="122"/>
      <c r="G18" s="55"/>
      <c r="H18" s="56"/>
      <c r="I18" s="122"/>
      <c r="J18" s="55"/>
      <c r="K18" s="99"/>
    </row>
    <row r="19" spans="2:14" x14ac:dyDescent="0.3">
      <c r="B19" s="144" t="s">
        <v>21</v>
      </c>
      <c r="C19" s="122"/>
      <c r="D19" s="55"/>
      <c r="E19" s="56"/>
      <c r="F19" s="122"/>
      <c r="G19" s="55"/>
      <c r="H19" s="56"/>
      <c r="I19" s="122"/>
      <c r="J19" s="55"/>
      <c r="K19" s="99"/>
    </row>
    <row r="20" spans="2:14" x14ac:dyDescent="0.3">
      <c r="B20" s="98" t="s">
        <v>102</v>
      </c>
      <c r="C20" s="122"/>
      <c r="D20" s="55"/>
      <c r="E20" s="56"/>
      <c r="F20" s="122"/>
      <c r="G20" s="55"/>
      <c r="H20" s="56"/>
      <c r="I20" s="122"/>
      <c r="J20" s="55"/>
      <c r="K20" s="99"/>
    </row>
    <row r="21" spans="2:14" x14ac:dyDescent="0.3">
      <c r="B21" s="98" t="s">
        <v>103</v>
      </c>
      <c r="C21" s="122">
        <v>1.3773148148148149E-3</v>
      </c>
      <c r="D21" s="55">
        <v>0.11497584541062801</v>
      </c>
      <c r="E21" s="56">
        <v>2.7206218564243257E-2</v>
      </c>
      <c r="F21" s="122"/>
      <c r="G21" s="55"/>
      <c r="H21" s="56"/>
      <c r="I21" s="122">
        <v>1.3773148148148149E-3</v>
      </c>
      <c r="J21" s="55">
        <v>9.8673300165837488E-2</v>
      </c>
      <c r="K21" s="99">
        <v>2.4612202688728026E-2</v>
      </c>
    </row>
    <row r="22" spans="2:14" x14ac:dyDescent="0.3">
      <c r="B22" s="25" t="s">
        <v>22</v>
      </c>
      <c r="C22" s="122"/>
      <c r="D22" s="55"/>
      <c r="E22" s="56"/>
      <c r="F22" s="122"/>
      <c r="G22" s="55"/>
      <c r="H22" s="56"/>
      <c r="I22" s="122"/>
      <c r="J22" s="55"/>
      <c r="K22" s="99"/>
    </row>
    <row r="23" spans="2:14" x14ac:dyDescent="0.3">
      <c r="B23" s="25" t="s">
        <v>23</v>
      </c>
      <c r="C23" s="122"/>
      <c r="D23" s="55"/>
      <c r="E23" s="56"/>
      <c r="F23" s="122"/>
      <c r="G23" s="55"/>
      <c r="H23" s="56"/>
      <c r="I23" s="122"/>
      <c r="J23" s="55"/>
      <c r="K23" s="99"/>
    </row>
    <row r="24" spans="2:14" x14ac:dyDescent="0.3">
      <c r="B24" s="25" t="s">
        <v>24</v>
      </c>
      <c r="C24" s="122">
        <v>2.1296296296296298E-3</v>
      </c>
      <c r="D24" s="55">
        <v>0.17777777777777776</v>
      </c>
      <c r="E24" s="56">
        <v>4.2066758116140829E-2</v>
      </c>
      <c r="F24" s="122">
        <v>3.2407407407407406E-4</v>
      </c>
      <c r="G24" s="55">
        <v>0.16374269005847955</v>
      </c>
      <c r="H24" s="56">
        <v>6.0737527114967459E-2</v>
      </c>
      <c r="I24" s="122">
        <v>2.4537037037037036E-3</v>
      </c>
      <c r="J24" s="55">
        <v>0.175787728026534</v>
      </c>
      <c r="K24" s="99">
        <v>4.3846949327817991E-2</v>
      </c>
    </row>
    <row r="25" spans="2:14" x14ac:dyDescent="0.3">
      <c r="B25" s="29" t="s">
        <v>3</v>
      </c>
      <c r="C25" s="59">
        <v>1.1979166666666669E-2</v>
      </c>
      <c r="D25" s="60">
        <v>1</v>
      </c>
      <c r="E25" s="61">
        <v>0.23662551440329221</v>
      </c>
      <c r="F25" s="59">
        <v>1.9791666666666664E-3</v>
      </c>
      <c r="G25" s="60">
        <v>1.0000000000000002</v>
      </c>
      <c r="H25" s="61">
        <v>0.37093275488069405</v>
      </c>
      <c r="I25" s="59">
        <v>1.3958333333333333E-2</v>
      </c>
      <c r="J25" s="60">
        <v>1</v>
      </c>
      <c r="K25" s="134">
        <v>0.24943123061013445</v>
      </c>
    </row>
    <row r="26" spans="2:14" x14ac:dyDescent="0.3">
      <c r="B26" s="6"/>
      <c r="C26" s="7"/>
      <c r="D26" s="7"/>
      <c r="E26" s="7"/>
      <c r="F26" s="7"/>
      <c r="G26" s="7"/>
      <c r="H26" s="7"/>
      <c r="I26" s="7"/>
      <c r="J26" s="7"/>
      <c r="K26" s="8"/>
      <c r="L26" s="11"/>
      <c r="M26" s="11"/>
      <c r="N26" s="11"/>
    </row>
    <row r="27" spans="2:14" x14ac:dyDescent="0.3">
      <c r="B27" s="1" t="s">
        <v>25</v>
      </c>
      <c r="C27" s="9" t="s">
        <v>4</v>
      </c>
      <c r="D27" s="9" t="s">
        <v>5</v>
      </c>
      <c r="E27" s="9" t="s">
        <v>5</v>
      </c>
      <c r="F27" s="9" t="s">
        <v>4</v>
      </c>
      <c r="G27" s="9" t="s">
        <v>5</v>
      </c>
      <c r="H27" s="9" t="s">
        <v>5</v>
      </c>
      <c r="I27" s="9" t="s">
        <v>4</v>
      </c>
      <c r="J27" s="9" t="s">
        <v>5</v>
      </c>
      <c r="K27" s="136" t="s">
        <v>5</v>
      </c>
    </row>
    <row r="28" spans="2:14" x14ac:dyDescent="0.3">
      <c r="B28" s="144" t="s">
        <v>26</v>
      </c>
      <c r="C28" s="122">
        <v>6.5972222222222213E-4</v>
      </c>
      <c r="D28" s="55"/>
      <c r="E28" s="56">
        <v>1.3031550068587102E-2</v>
      </c>
      <c r="F28" s="122"/>
      <c r="G28" s="55"/>
      <c r="H28" s="56"/>
      <c r="I28" s="122">
        <v>6.5972222222222213E-4</v>
      </c>
      <c r="J28" s="55"/>
      <c r="K28" s="99">
        <v>1.1789038262668044E-2</v>
      </c>
    </row>
    <row r="29" spans="2:14" x14ac:dyDescent="0.3">
      <c r="B29" s="144" t="s">
        <v>27</v>
      </c>
      <c r="C29" s="122"/>
      <c r="D29" s="55"/>
      <c r="E29" s="56"/>
      <c r="F29" s="122"/>
      <c r="G29" s="55"/>
      <c r="H29" s="56"/>
      <c r="I29" s="122"/>
      <c r="J29" s="55"/>
      <c r="K29" s="99"/>
    </row>
    <row r="30" spans="2:14" x14ac:dyDescent="0.3">
      <c r="B30" s="144" t="s">
        <v>28</v>
      </c>
      <c r="C30" s="122">
        <v>3.5879629629629629E-4</v>
      </c>
      <c r="D30" s="55"/>
      <c r="E30" s="56">
        <v>7.0873342478280747E-3</v>
      </c>
      <c r="F30" s="122">
        <v>1.6203703703703703E-4</v>
      </c>
      <c r="G30" s="55"/>
      <c r="H30" s="56">
        <v>3.0368763557483729E-2</v>
      </c>
      <c r="I30" s="122">
        <v>5.2083333333333333E-4</v>
      </c>
      <c r="J30" s="55"/>
      <c r="K30" s="99">
        <v>9.3071354705274046E-3</v>
      </c>
    </row>
    <row r="31" spans="2:14" x14ac:dyDescent="0.3">
      <c r="B31" s="144" t="s">
        <v>29</v>
      </c>
      <c r="C31" s="122">
        <v>1.0821759259259258E-2</v>
      </c>
      <c r="D31" s="55"/>
      <c r="E31" s="56">
        <v>0.21376314586191125</v>
      </c>
      <c r="F31" s="122">
        <v>2.0486111111111113E-3</v>
      </c>
      <c r="G31" s="55"/>
      <c r="H31" s="56">
        <v>0.38394793926247289</v>
      </c>
      <c r="I31" s="122">
        <v>1.2870370370370369E-2</v>
      </c>
      <c r="J31" s="55"/>
      <c r="K31" s="99">
        <v>0.22998965873836605</v>
      </c>
    </row>
    <row r="32" spans="2:14" x14ac:dyDescent="0.3">
      <c r="B32" s="144" t="s">
        <v>30</v>
      </c>
      <c r="C32" s="122">
        <v>1.1192129629629627E-2</v>
      </c>
      <c r="D32" s="55"/>
      <c r="E32" s="56">
        <v>0.22107910379515311</v>
      </c>
      <c r="F32" s="122">
        <v>1.1458333333333333E-3</v>
      </c>
      <c r="G32" s="55"/>
      <c r="H32" s="56">
        <v>0.21475054229934923</v>
      </c>
      <c r="I32" s="122">
        <v>1.233796296296296E-2</v>
      </c>
      <c r="J32" s="55"/>
      <c r="K32" s="99">
        <v>0.22047569803516023</v>
      </c>
    </row>
    <row r="33" spans="2:14" x14ac:dyDescent="0.3">
      <c r="B33" s="144" t="s">
        <v>31</v>
      </c>
      <c r="C33" s="122">
        <v>1.5613425925925928E-2</v>
      </c>
      <c r="D33" s="55"/>
      <c r="E33" s="56">
        <v>0.30841335162322819</v>
      </c>
      <c r="F33" s="122"/>
      <c r="G33" s="55"/>
      <c r="H33" s="56"/>
      <c r="I33" s="122">
        <v>1.5613425925925928E-2</v>
      </c>
      <c r="J33" s="55"/>
      <c r="K33" s="99">
        <v>0.27900723888314377</v>
      </c>
    </row>
    <row r="34" spans="2:14" x14ac:dyDescent="0.3">
      <c r="B34" s="145" t="s">
        <v>3</v>
      </c>
      <c r="C34" s="17">
        <v>3.8645833333333331E-2</v>
      </c>
      <c r="D34" s="60"/>
      <c r="E34" s="60">
        <v>0.76337448559670773</v>
      </c>
      <c r="F34" s="17">
        <v>3.3564814814814816E-3</v>
      </c>
      <c r="G34" s="60"/>
      <c r="H34" s="60">
        <v>0.6290672451193059</v>
      </c>
      <c r="I34" s="17">
        <v>4.2002314814814812E-2</v>
      </c>
      <c r="J34" s="60"/>
      <c r="K34" s="103">
        <v>0.7505687693898655</v>
      </c>
    </row>
    <row r="35" spans="2:14" x14ac:dyDescent="0.3">
      <c r="B35" s="146"/>
      <c r="C35" s="147"/>
      <c r="D35" s="147"/>
      <c r="E35" s="147"/>
      <c r="F35" s="147"/>
      <c r="G35" s="147"/>
      <c r="H35" s="147"/>
      <c r="I35" s="147"/>
      <c r="J35" s="147"/>
      <c r="K35" s="148"/>
      <c r="L35" s="149"/>
      <c r="M35" s="149"/>
      <c r="N35" s="149"/>
    </row>
    <row r="36" spans="2:14" x14ac:dyDescent="0.3">
      <c r="B36" s="29" t="s">
        <v>6</v>
      </c>
      <c r="C36" s="17">
        <v>5.0625000000000003E-2</v>
      </c>
      <c r="D36" s="139"/>
      <c r="E36" s="60">
        <v>1</v>
      </c>
      <c r="F36" s="17">
        <v>5.3356481481481484E-3</v>
      </c>
      <c r="G36" s="139"/>
      <c r="H36" s="60">
        <v>1</v>
      </c>
      <c r="I36" s="17">
        <v>5.5960648148148148E-2</v>
      </c>
      <c r="J36" s="139"/>
      <c r="K36" s="103">
        <v>1</v>
      </c>
    </row>
    <row r="37" spans="2:14" ht="66" customHeight="1" thickBot="1" x14ac:dyDescent="0.35">
      <c r="B37" s="194" t="s">
        <v>76</v>
      </c>
      <c r="C37" s="195"/>
      <c r="D37" s="195"/>
      <c r="E37" s="195"/>
      <c r="F37" s="195"/>
      <c r="G37" s="195"/>
      <c r="H37" s="196"/>
      <c r="I37" s="195"/>
      <c r="J37" s="195"/>
      <c r="K37" s="196"/>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x14ac:dyDescent="0.3">
      <c r="B3" s="214" t="s">
        <v>185</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c r="D7" s="167"/>
      <c r="E7" s="167"/>
      <c r="F7" s="99"/>
    </row>
    <row r="8" spans="2:7" x14ac:dyDescent="0.3">
      <c r="B8" s="98" t="s">
        <v>130</v>
      </c>
      <c r="C8" s="167"/>
      <c r="D8" s="167"/>
      <c r="E8" s="167"/>
      <c r="F8" s="99"/>
    </row>
    <row r="9" spans="2:7" x14ac:dyDescent="0.3">
      <c r="B9" s="98"/>
      <c r="C9" s="101"/>
      <c r="D9" s="101"/>
      <c r="E9" s="101"/>
      <c r="F9" s="99"/>
    </row>
    <row r="10" spans="2:7" x14ac:dyDescent="0.3">
      <c r="B10" s="102" t="s">
        <v>6</v>
      </c>
      <c r="C10" s="17"/>
      <c r="D10" s="17"/>
      <c r="E10" s="17"/>
      <c r="F10" s="103"/>
    </row>
    <row r="11" spans="2:7" ht="66" customHeight="1" thickBot="1" x14ac:dyDescent="0.35">
      <c r="B11" s="177" t="s">
        <v>131</v>
      </c>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ht="36" customHeight="1" x14ac:dyDescent="0.3">
      <c r="B3" s="214" t="s">
        <v>186</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v>5.5555555555555558E-3</v>
      </c>
      <c r="D7" s="167">
        <v>0.11707175925925926</v>
      </c>
      <c r="E7" s="167">
        <f>C7+D7</f>
        <v>0.12262731481481481</v>
      </c>
      <c r="F7" s="99">
        <f>E7/E10</f>
        <v>0.85858995137763372</v>
      </c>
    </row>
    <row r="8" spans="2:7" x14ac:dyDescent="0.3">
      <c r="B8" s="98" t="s">
        <v>130</v>
      </c>
      <c r="C8" s="167"/>
      <c r="D8" s="167">
        <v>2.0196759259259258E-2</v>
      </c>
      <c r="E8" s="167">
        <f>C8+D8</f>
        <v>2.0196759259259258E-2</v>
      </c>
      <c r="F8" s="99">
        <f>E8/E10</f>
        <v>0.14141004862236628</v>
      </c>
    </row>
    <row r="9" spans="2:7" x14ac:dyDescent="0.3">
      <c r="B9" s="98"/>
      <c r="C9" s="100"/>
      <c r="D9" s="101"/>
      <c r="E9" s="101"/>
      <c r="F9" s="99"/>
    </row>
    <row r="10" spans="2:7" x14ac:dyDescent="0.3">
      <c r="B10" s="102" t="s">
        <v>6</v>
      </c>
      <c r="C10" s="17">
        <f t="shared" ref="C10:E10" si="0">SUM(C7:C8)</f>
        <v>5.5555555555555558E-3</v>
      </c>
      <c r="D10" s="17">
        <f t="shared" si="0"/>
        <v>0.13726851851851851</v>
      </c>
      <c r="E10" s="17">
        <f t="shared" si="0"/>
        <v>0.14282407407407408</v>
      </c>
      <c r="F10" s="103">
        <f>SUM(F7:F8)</f>
        <v>1</v>
      </c>
    </row>
    <row r="11" spans="2:7" ht="66" customHeight="1" thickBot="1" x14ac:dyDescent="0.35">
      <c r="B11" s="177"/>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4" width="22.6640625" style="92" customWidth="1"/>
    <col min="5" max="6" width="22.6640625" style="2" customWidth="1"/>
    <col min="7" max="16384" width="8.88671875" style="2"/>
  </cols>
  <sheetData>
    <row r="2" spans="2:7" ht="15" thickBot="1" x14ac:dyDescent="0.35"/>
    <row r="3" spans="2:7" ht="31.5" customHeight="1" x14ac:dyDescent="0.3">
      <c r="B3" s="214" t="s">
        <v>187</v>
      </c>
      <c r="C3" s="215"/>
      <c r="D3" s="215"/>
      <c r="E3" s="215"/>
      <c r="F3" s="216"/>
      <c r="G3" s="109"/>
    </row>
    <row r="4" spans="2:7" x14ac:dyDescent="0.3">
      <c r="B4" s="183" t="s">
        <v>159</v>
      </c>
      <c r="C4" s="184"/>
      <c r="D4" s="184"/>
      <c r="E4" s="184"/>
      <c r="F4" s="185"/>
    </row>
    <row r="5" spans="2:7" x14ac:dyDescent="0.3">
      <c r="B5" s="95"/>
      <c r="C5" s="161" t="s">
        <v>146</v>
      </c>
      <c r="D5" s="9" t="s">
        <v>147</v>
      </c>
      <c r="E5" s="186" t="s">
        <v>3</v>
      </c>
      <c r="F5" s="185"/>
    </row>
    <row r="6" spans="2:7" x14ac:dyDescent="0.3">
      <c r="B6" s="1" t="s">
        <v>120</v>
      </c>
      <c r="C6" s="163" t="s">
        <v>4</v>
      </c>
      <c r="D6" s="163" t="s">
        <v>4</v>
      </c>
      <c r="E6" s="163" t="s">
        <v>4</v>
      </c>
      <c r="F6" s="97" t="s">
        <v>5</v>
      </c>
    </row>
    <row r="7" spans="2:7" x14ac:dyDescent="0.3">
      <c r="B7" s="98" t="s">
        <v>129</v>
      </c>
      <c r="C7" s="167">
        <v>1.7013888888888888E-3</v>
      </c>
      <c r="D7" s="167">
        <v>4.4733796296296299E-2</v>
      </c>
      <c r="E7" s="167">
        <f>C7+D7</f>
        <v>4.643518518518519E-2</v>
      </c>
      <c r="F7" s="99">
        <f>E7/E10</f>
        <v>0.96558363417569204</v>
      </c>
    </row>
    <row r="8" spans="2:7" x14ac:dyDescent="0.3">
      <c r="B8" s="98" t="s">
        <v>130</v>
      </c>
      <c r="C8" s="167"/>
      <c r="D8" s="167">
        <v>1.6550925925925926E-3</v>
      </c>
      <c r="E8" s="167">
        <f>C8+D8</f>
        <v>1.6550925925925926E-3</v>
      </c>
      <c r="F8" s="99">
        <f>E8/E10</f>
        <v>3.4416365824308057E-2</v>
      </c>
    </row>
    <row r="9" spans="2:7" x14ac:dyDescent="0.3">
      <c r="B9" s="98"/>
      <c r="C9" s="101"/>
      <c r="D9" s="101"/>
      <c r="E9" s="101"/>
      <c r="F9" s="99"/>
    </row>
    <row r="10" spans="2:7" x14ac:dyDescent="0.3">
      <c r="B10" s="102" t="s">
        <v>6</v>
      </c>
      <c r="C10" s="17">
        <f t="shared" ref="C10:E10" si="0">SUM(C7:C8)</f>
        <v>1.7013888888888888E-3</v>
      </c>
      <c r="D10" s="17">
        <f t="shared" si="0"/>
        <v>4.6388888888888889E-2</v>
      </c>
      <c r="E10" s="17">
        <f t="shared" si="0"/>
        <v>4.809027777777778E-2</v>
      </c>
      <c r="F10" s="103">
        <f>SUM(F7:F8)</f>
        <v>1</v>
      </c>
    </row>
    <row r="11" spans="2:7" ht="66" customHeight="1" thickBot="1" x14ac:dyDescent="0.35">
      <c r="B11" s="177"/>
      <c r="C11" s="178"/>
      <c r="D11" s="178"/>
      <c r="E11" s="178"/>
      <c r="F11" s="179"/>
    </row>
  </sheetData>
  <mergeCells count="4">
    <mergeCell ref="B3:F3"/>
    <mergeCell ref="B4:F4"/>
    <mergeCell ref="E5:F5"/>
    <mergeCell ref="B11:F11"/>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6" max="1048575" man="1"/>
  </col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188</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55"/>
      <c r="E7" s="173"/>
      <c r="F7" s="55"/>
      <c r="G7" s="167"/>
      <c r="H7" s="99"/>
    </row>
    <row r="8" spans="2:8" x14ac:dyDescent="0.3">
      <c r="B8" s="98" t="s">
        <v>130</v>
      </c>
      <c r="C8" s="167"/>
      <c r="D8" s="55"/>
      <c r="E8" s="173"/>
      <c r="F8" s="55"/>
      <c r="G8" s="167"/>
      <c r="H8" s="99"/>
    </row>
    <row r="9" spans="2:8" x14ac:dyDescent="0.3">
      <c r="B9" s="98"/>
      <c r="C9" s="100"/>
      <c r="D9" s="112"/>
      <c r="E9" s="113"/>
      <c r="F9" s="112"/>
      <c r="G9" s="101"/>
      <c r="H9" s="99"/>
    </row>
    <row r="10" spans="2:8" x14ac:dyDescent="0.3">
      <c r="B10" s="102" t="s">
        <v>6</v>
      </c>
      <c r="C10" s="17"/>
      <c r="D10" s="60"/>
      <c r="E10" s="114"/>
      <c r="F10" s="60"/>
      <c r="G10" s="17"/>
      <c r="H10" s="103"/>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189</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55"/>
      <c r="E7" s="173"/>
      <c r="F7" s="55"/>
      <c r="G7" s="167"/>
      <c r="H7" s="99"/>
    </row>
    <row r="8" spans="2:8" x14ac:dyDescent="0.3">
      <c r="B8" s="98" t="s">
        <v>130</v>
      </c>
      <c r="C8" s="167"/>
      <c r="D8" s="55"/>
      <c r="E8" s="173"/>
      <c r="F8" s="55"/>
      <c r="G8" s="167"/>
      <c r="H8" s="99"/>
    </row>
    <row r="9" spans="2:8" x14ac:dyDescent="0.3">
      <c r="B9" s="98"/>
      <c r="C9" s="100"/>
      <c r="D9" s="112"/>
      <c r="E9" s="113"/>
      <c r="F9" s="112"/>
      <c r="G9" s="101"/>
      <c r="H9" s="99"/>
    </row>
    <row r="10" spans="2:8" x14ac:dyDescent="0.3">
      <c r="B10" s="102" t="s">
        <v>6</v>
      </c>
      <c r="C10" s="17"/>
      <c r="D10" s="60"/>
      <c r="E10" s="114"/>
      <c r="F10" s="60"/>
      <c r="G10" s="17"/>
      <c r="H10" s="103"/>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190</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55"/>
      <c r="E7" s="173">
        <v>9.1435185185185185E-4</v>
      </c>
      <c r="F7" s="55">
        <f>E7/E10</f>
        <v>0.75238095238095237</v>
      </c>
      <c r="G7" s="167">
        <f>C7+E7</f>
        <v>9.1435185185185185E-4</v>
      </c>
      <c r="H7" s="99">
        <f>G7/G10</f>
        <v>0.75238095238095237</v>
      </c>
    </row>
    <row r="8" spans="2:8" x14ac:dyDescent="0.3">
      <c r="B8" s="98" t="s">
        <v>130</v>
      </c>
      <c r="C8" s="167"/>
      <c r="D8" s="55"/>
      <c r="E8" s="173">
        <v>3.0092592592592595E-4</v>
      </c>
      <c r="F8" s="55">
        <f>E8/E10</f>
        <v>0.24761904761904763</v>
      </c>
      <c r="G8" s="167">
        <f>C8+E8</f>
        <v>3.0092592592592595E-4</v>
      </c>
      <c r="H8" s="99">
        <f>G8/G10</f>
        <v>0.24761904761904763</v>
      </c>
    </row>
    <row r="9" spans="2:8" x14ac:dyDescent="0.3">
      <c r="B9" s="98"/>
      <c r="C9" s="100"/>
      <c r="D9" s="112"/>
      <c r="E9" s="113"/>
      <c r="F9" s="112"/>
      <c r="G9" s="101"/>
      <c r="H9" s="99"/>
    </row>
    <row r="10" spans="2:8" x14ac:dyDescent="0.3">
      <c r="B10" s="102" t="s">
        <v>6</v>
      </c>
      <c r="C10" s="17"/>
      <c r="D10" s="60"/>
      <c r="E10" s="17">
        <f t="shared" ref="E10:G10" si="0">SUM(E7:E8)</f>
        <v>1.2152777777777778E-3</v>
      </c>
      <c r="F10" s="60">
        <f>SUM(F7:F9)</f>
        <v>1</v>
      </c>
      <c r="G10" s="17">
        <f t="shared" si="0"/>
        <v>1.2152777777777778E-3</v>
      </c>
      <c r="H10" s="103">
        <f>SUM(H7:H8)</f>
        <v>1</v>
      </c>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0" zoomScaleNormal="120"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191</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55"/>
      <c r="E7" s="173">
        <v>2.5416666666666667E-2</v>
      </c>
      <c r="F7" s="55">
        <f>E7/E10</f>
        <v>1</v>
      </c>
      <c r="G7" s="167">
        <f>C7+E7</f>
        <v>2.5416666666666667E-2</v>
      </c>
      <c r="H7" s="99">
        <f>G7/G10</f>
        <v>1</v>
      </c>
    </row>
    <row r="8" spans="2:8" x14ac:dyDescent="0.3">
      <c r="B8" s="98" t="s">
        <v>130</v>
      </c>
      <c r="C8" s="167"/>
      <c r="D8" s="55"/>
      <c r="E8" s="173"/>
      <c r="F8" s="55"/>
      <c r="G8" s="167"/>
      <c r="H8" s="99"/>
    </row>
    <row r="9" spans="2:8" x14ac:dyDescent="0.3">
      <c r="B9" s="98"/>
      <c r="C9" s="100"/>
      <c r="D9" s="112"/>
      <c r="E9" s="113"/>
      <c r="F9" s="112"/>
      <c r="G9" s="101"/>
      <c r="H9" s="99"/>
    </row>
    <row r="10" spans="2:8" x14ac:dyDescent="0.3">
      <c r="B10" s="102" t="s">
        <v>6</v>
      </c>
      <c r="C10" s="17"/>
      <c r="D10" s="60"/>
      <c r="E10" s="17">
        <f t="shared" ref="E10:G10" si="0">SUM(E7:E8)</f>
        <v>2.5416666666666667E-2</v>
      </c>
      <c r="F10" s="60">
        <f>SUM(F7:F8)</f>
        <v>1</v>
      </c>
      <c r="G10" s="17">
        <f t="shared" si="0"/>
        <v>2.5416666666666667E-2</v>
      </c>
      <c r="H10" s="103">
        <f>SUM(H7:H8)</f>
        <v>1</v>
      </c>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192</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55"/>
      <c r="E7" s="173"/>
      <c r="F7" s="55"/>
      <c r="G7" s="167"/>
      <c r="H7" s="99"/>
    </row>
    <row r="8" spans="2:8" x14ac:dyDescent="0.3">
      <c r="B8" s="98" t="s">
        <v>130</v>
      </c>
      <c r="C8" s="167"/>
      <c r="D8" s="55"/>
      <c r="E8" s="173"/>
      <c r="F8" s="55"/>
      <c r="G8" s="167"/>
      <c r="H8" s="99"/>
    </row>
    <row r="9" spans="2:8" x14ac:dyDescent="0.3">
      <c r="B9" s="98"/>
      <c r="C9" s="100"/>
      <c r="D9" s="112"/>
      <c r="E9" s="113"/>
      <c r="F9" s="112"/>
      <c r="G9" s="101"/>
      <c r="H9" s="99"/>
    </row>
    <row r="10" spans="2:8" x14ac:dyDescent="0.3">
      <c r="B10" s="102" t="s">
        <v>6</v>
      </c>
      <c r="C10" s="17"/>
      <c r="D10" s="60"/>
      <c r="E10" s="114"/>
      <c r="F10" s="60"/>
      <c r="G10" s="17"/>
      <c r="H10" s="103"/>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ht="36.75" customHeight="1" x14ac:dyDescent="0.3">
      <c r="B3" s="214" t="s">
        <v>193</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55"/>
      <c r="E7" s="173"/>
      <c r="F7" s="55"/>
      <c r="G7" s="167"/>
      <c r="H7" s="99"/>
    </row>
    <row r="8" spans="2:8" x14ac:dyDescent="0.3">
      <c r="B8" s="98" t="s">
        <v>130</v>
      </c>
      <c r="C8" s="167"/>
      <c r="D8" s="55"/>
      <c r="E8" s="173"/>
      <c r="F8" s="55"/>
      <c r="G8" s="167"/>
      <c r="H8" s="99"/>
    </row>
    <row r="9" spans="2:8" x14ac:dyDescent="0.3">
      <c r="B9" s="98"/>
      <c r="C9" s="100"/>
      <c r="D9" s="112"/>
      <c r="E9" s="113"/>
      <c r="F9" s="112"/>
      <c r="G9" s="101"/>
      <c r="H9" s="99"/>
    </row>
    <row r="10" spans="2:8" x14ac:dyDescent="0.3">
      <c r="B10" s="102" t="s">
        <v>6</v>
      </c>
      <c r="C10" s="17"/>
      <c r="D10" s="60"/>
      <c r="E10" s="114"/>
      <c r="F10" s="60"/>
      <c r="G10" s="17"/>
      <c r="H10" s="103"/>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194</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55"/>
      <c r="E7" s="173"/>
      <c r="F7" s="55"/>
      <c r="G7" s="167"/>
      <c r="H7" s="99"/>
    </row>
    <row r="8" spans="2:8" x14ac:dyDescent="0.3">
      <c r="B8" s="98" t="s">
        <v>130</v>
      </c>
      <c r="C8" s="167"/>
      <c r="D8" s="55"/>
      <c r="E8" s="173"/>
      <c r="F8" s="55"/>
      <c r="G8" s="167"/>
      <c r="H8" s="99"/>
    </row>
    <row r="9" spans="2:8" x14ac:dyDescent="0.3">
      <c r="B9" s="98"/>
      <c r="C9" s="100"/>
      <c r="D9" s="112"/>
      <c r="E9" s="113"/>
      <c r="F9" s="112"/>
      <c r="G9" s="101"/>
      <c r="H9" s="99"/>
    </row>
    <row r="10" spans="2:8" x14ac:dyDescent="0.3">
      <c r="B10" s="102" t="s">
        <v>6</v>
      </c>
      <c r="C10" s="17"/>
      <c r="D10" s="60"/>
      <c r="E10" s="114"/>
      <c r="F10" s="60"/>
      <c r="G10" s="17"/>
      <c r="H10" s="103"/>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view="pageBreakPreview" zoomScaleNormal="100" zoomScaleSheetLayoutView="100" workbookViewId="0">
      <selection activeCell="E18" sqref="E18"/>
    </sheetView>
  </sheetViews>
  <sheetFormatPr defaultColWidth="8.88671875" defaultRowHeight="14.4" x14ac:dyDescent="0.3"/>
  <cols>
    <col min="1" max="1" width="6.109375" style="2" customWidth="1"/>
    <col min="2" max="2" width="42.44140625" style="2" customWidth="1"/>
    <col min="3" max="6" width="10.88671875" style="92" customWidth="1"/>
    <col min="7" max="7" width="10.88671875" style="2" customWidth="1"/>
    <col min="8" max="8" width="10.88671875" style="92" customWidth="1"/>
    <col min="9" max="11" width="10.88671875" style="2" customWidth="1"/>
    <col min="12" max="16384" width="8.88671875" style="2"/>
  </cols>
  <sheetData>
    <row r="2" spans="2:11" ht="15" thickBot="1" x14ac:dyDescent="0.35"/>
    <row r="3" spans="2:11" x14ac:dyDescent="0.3">
      <c r="B3" s="180" t="s">
        <v>86</v>
      </c>
      <c r="C3" s="181"/>
      <c r="D3" s="181"/>
      <c r="E3" s="181"/>
      <c r="F3" s="181"/>
      <c r="G3" s="181"/>
      <c r="H3" s="182"/>
      <c r="I3" s="181"/>
      <c r="J3" s="181"/>
      <c r="K3" s="182"/>
    </row>
    <row r="4" spans="2:11" x14ac:dyDescent="0.3">
      <c r="B4" s="183" t="s">
        <v>159</v>
      </c>
      <c r="C4" s="184"/>
      <c r="D4" s="184"/>
      <c r="E4" s="184"/>
      <c r="F4" s="184"/>
      <c r="G4" s="184"/>
      <c r="H4" s="184"/>
      <c r="I4" s="184"/>
      <c r="J4" s="184"/>
      <c r="K4" s="185"/>
    </row>
    <row r="5" spans="2:11" x14ac:dyDescent="0.3">
      <c r="B5" s="121"/>
      <c r="C5" s="186" t="s">
        <v>73</v>
      </c>
      <c r="D5" s="184"/>
      <c r="E5" s="187"/>
      <c r="F5" s="186" t="s">
        <v>74</v>
      </c>
      <c r="G5" s="184"/>
      <c r="H5" s="187"/>
      <c r="I5" s="184" t="s">
        <v>75</v>
      </c>
      <c r="J5" s="184"/>
      <c r="K5" s="185"/>
    </row>
    <row r="6" spans="2:11" x14ac:dyDescent="0.3">
      <c r="B6" s="1" t="s">
        <v>11</v>
      </c>
      <c r="C6" s="96" t="s">
        <v>4</v>
      </c>
      <c r="D6" s="9" t="s">
        <v>5</v>
      </c>
      <c r="E6" s="104" t="s">
        <v>5</v>
      </c>
      <c r="F6" s="96" t="s">
        <v>4</v>
      </c>
      <c r="G6" s="9" t="s">
        <v>5</v>
      </c>
      <c r="H6" s="104" t="s">
        <v>5</v>
      </c>
      <c r="I6" s="93" t="s">
        <v>4</v>
      </c>
      <c r="J6" s="9" t="s">
        <v>5</v>
      </c>
      <c r="K6" s="94" t="s">
        <v>5</v>
      </c>
    </row>
    <row r="7" spans="2:11" x14ac:dyDescent="0.3">
      <c r="B7" s="142" t="s">
        <v>12</v>
      </c>
      <c r="C7" s="122">
        <v>3.3217592592592591E-3</v>
      </c>
      <c r="D7" s="55">
        <v>0.25021795989537921</v>
      </c>
      <c r="E7" s="56">
        <v>8.5213776722090268E-2</v>
      </c>
      <c r="F7" s="122">
        <v>1.273148148148148E-4</v>
      </c>
      <c r="G7" s="55">
        <v>0.12222222222222222</v>
      </c>
      <c r="H7" s="56">
        <v>3.2448377581120944E-2</v>
      </c>
      <c r="I7" s="122">
        <v>3.4490740740740736E-3</v>
      </c>
      <c r="J7" s="55">
        <v>0.24090541632983023</v>
      </c>
      <c r="K7" s="99">
        <v>8.0388454275694618E-2</v>
      </c>
    </row>
    <row r="8" spans="2:11" x14ac:dyDescent="0.3">
      <c r="B8" s="98" t="s">
        <v>101</v>
      </c>
      <c r="C8" s="122"/>
      <c r="D8" s="55"/>
      <c r="E8" s="56"/>
      <c r="F8" s="122"/>
      <c r="G8" s="55"/>
      <c r="H8" s="56"/>
      <c r="I8" s="122"/>
      <c r="J8" s="55"/>
      <c r="K8" s="99"/>
    </row>
    <row r="9" spans="2:11" x14ac:dyDescent="0.3">
      <c r="B9" s="142" t="s">
        <v>13</v>
      </c>
      <c r="C9" s="122">
        <v>2.7083333333333334E-3</v>
      </c>
      <c r="D9" s="55">
        <v>0.20401046207497819</v>
      </c>
      <c r="E9" s="56">
        <v>6.9477434679334926E-2</v>
      </c>
      <c r="F9" s="122"/>
      <c r="G9" s="55"/>
      <c r="H9" s="56"/>
      <c r="I9" s="122">
        <v>2.7083333333333334E-3</v>
      </c>
      <c r="J9" s="55">
        <v>0.18916734033953117</v>
      </c>
      <c r="K9" s="99">
        <v>6.3123819800377665E-2</v>
      </c>
    </row>
    <row r="10" spans="2:11" x14ac:dyDescent="0.3">
      <c r="B10" s="142" t="s">
        <v>14</v>
      </c>
      <c r="C10" s="122">
        <v>7.5231481481481471E-4</v>
      </c>
      <c r="D10" s="55">
        <v>5.6669572798605045E-2</v>
      </c>
      <c r="E10" s="56">
        <v>1.9299287410926364E-2</v>
      </c>
      <c r="F10" s="122"/>
      <c r="G10" s="55"/>
      <c r="H10" s="56"/>
      <c r="I10" s="122">
        <v>7.5231481481481471E-4</v>
      </c>
      <c r="J10" s="55">
        <v>5.2546483427647533E-2</v>
      </c>
      <c r="K10" s="99">
        <v>1.7534394388993794E-2</v>
      </c>
    </row>
    <row r="11" spans="2:11" x14ac:dyDescent="0.3">
      <c r="B11" s="142" t="s">
        <v>15</v>
      </c>
      <c r="C11" s="122">
        <v>1.7129629629629628E-3</v>
      </c>
      <c r="D11" s="55">
        <v>0.1290322580645161</v>
      </c>
      <c r="E11" s="56">
        <v>4.3942992874109264E-2</v>
      </c>
      <c r="F11" s="122">
        <v>6.7129629629629635E-4</v>
      </c>
      <c r="G11" s="55">
        <v>0.64444444444444449</v>
      </c>
      <c r="H11" s="56">
        <v>0.17109144542772861</v>
      </c>
      <c r="I11" s="122">
        <v>2.3842592592592587E-3</v>
      </c>
      <c r="J11" s="55">
        <v>0.16653193209377526</v>
      </c>
      <c r="K11" s="99">
        <v>5.557054221742648E-2</v>
      </c>
    </row>
    <row r="12" spans="2:11" x14ac:dyDescent="0.3">
      <c r="B12" s="98" t="s">
        <v>161</v>
      </c>
      <c r="C12" s="122">
        <v>2.488425925925926E-3</v>
      </c>
      <c r="D12" s="55">
        <v>0.18744551002615517</v>
      </c>
      <c r="E12" s="56">
        <v>6.3836104513064137E-2</v>
      </c>
      <c r="F12" s="122"/>
      <c r="G12" s="55"/>
      <c r="H12" s="56"/>
      <c r="I12" s="122">
        <v>2.488425925925926E-3</v>
      </c>
      <c r="J12" s="55">
        <v>0.17380759902991111</v>
      </c>
      <c r="K12" s="99">
        <v>5.7998381440517943E-2</v>
      </c>
    </row>
    <row r="13" spans="2:11" x14ac:dyDescent="0.3">
      <c r="B13" s="142" t="s">
        <v>16</v>
      </c>
      <c r="C13" s="122"/>
      <c r="D13" s="55"/>
      <c r="E13" s="56"/>
      <c r="F13" s="122"/>
      <c r="G13" s="55"/>
      <c r="H13" s="56"/>
      <c r="I13" s="122"/>
      <c r="J13" s="55"/>
      <c r="K13" s="99"/>
    </row>
    <row r="14" spans="2:11" x14ac:dyDescent="0.3">
      <c r="B14" s="98" t="s">
        <v>148</v>
      </c>
      <c r="C14" s="122"/>
      <c r="D14" s="55"/>
      <c r="E14" s="56"/>
      <c r="F14" s="122"/>
      <c r="G14" s="55"/>
      <c r="H14" s="56"/>
      <c r="I14" s="122"/>
      <c r="J14" s="55"/>
      <c r="K14" s="99"/>
    </row>
    <row r="15" spans="2:11" x14ac:dyDescent="0.3">
      <c r="B15" s="142" t="s">
        <v>17</v>
      </c>
      <c r="C15" s="122"/>
      <c r="D15" s="55"/>
      <c r="E15" s="56"/>
      <c r="F15" s="122"/>
      <c r="G15" s="55"/>
      <c r="H15" s="56"/>
      <c r="I15" s="122"/>
      <c r="J15" s="55"/>
      <c r="K15" s="99"/>
    </row>
    <row r="16" spans="2:11" x14ac:dyDescent="0.3">
      <c r="B16" s="142" t="s">
        <v>18</v>
      </c>
      <c r="C16" s="122">
        <v>1.9675925925925926E-4</v>
      </c>
      <c r="D16" s="55">
        <v>1.4821272885789013E-2</v>
      </c>
      <c r="E16" s="56">
        <v>5.0475059382422806E-3</v>
      </c>
      <c r="F16" s="122"/>
      <c r="G16" s="55"/>
      <c r="H16" s="56"/>
      <c r="I16" s="122">
        <v>1.9675925925925926E-4</v>
      </c>
      <c r="J16" s="55">
        <v>1.3742926434923204E-2</v>
      </c>
      <c r="K16" s="99">
        <v>4.5859185325060701E-3</v>
      </c>
    </row>
    <row r="17" spans="2:14" x14ac:dyDescent="0.3">
      <c r="B17" s="142" t="s">
        <v>19</v>
      </c>
      <c r="C17" s="122"/>
      <c r="D17" s="55"/>
      <c r="E17" s="56"/>
      <c r="F17" s="122"/>
      <c r="G17" s="55"/>
      <c r="H17" s="56"/>
      <c r="I17" s="122"/>
      <c r="J17" s="55"/>
      <c r="K17" s="99"/>
    </row>
    <row r="18" spans="2:14" x14ac:dyDescent="0.3">
      <c r="B18" s="142" t="s">
        <v>20</v>
      </c>
      <c r="C18" s="122"/>
      <c r="D18" s="55"/>
      <c r="E18" s="56"/>
      <c r="F18" s="122"/>
      <c r="G18" s="55"/>
      <c r="H18" s="56"/>
      <c r="I18" s="122"/>
      <c r="J18" s="55"/>
      <c r="K18" s="99"/>
    </row>
    <row r="19" spans="2:14" x14ac:dyDescent="0.3">
      <c r="B19" s="142" t="s">
        <v>21</v>
      </c>
      <c r="C19" s="122"/>
      <c r="D19" s="55"/>
      <c r="E19" s="56"/>
      <c r="F19" s="122"/>
      <c r="G19" s="55"/>
      <c r="H19" s="56"/>
      <c r="I19" s="122"/>
      <c r="J19" s="55"/>
      <c r="K19" s="99"/>
    </row>
    <row r="20" spans="2:14" x14ac:dyDescent="0.3">
      <c r="B20" s="98" t="s">
        <v>102</v>
      </c>
      <c r="C20" s="122"/>
      <c r="D20" s="55"/>
      <c r="E20" s="56"/>
      <c r="F20" s="122"/>
      <c r="G20" s="55"/>
      <c r="H20" s="56"/>
      <c r="I20" s="122"/>
      <c r="J20" s="55"/>
      <c r="K20" s="99"/>
    </row>
    <row r="21" spans="2:14" x14ac:dyDescent="0.3">
      <c r="B21" s="98" t="s">
        <v>103</v>
      </c>
      <c r="C21" s="122"/>
      <c r="D21" s="55"/>
      <c r="E21" s="56"/>
      <c r="F21" s="122"/>
      <c r="G21" s="55"/>
      <c r="H21" s="56"/>
      <c r="I21" s="122"/>
      <c r="J21" s="55"/>
      <c r="K21" s="99"/>
    </row>
    <row r="22" spans="2:14" x14ac:dyDescent="0.3">
      <c r="B22" s="98" t="s">
        <v>22</v>
      </c>
      <c r="C22" s="122"/>
      <c r="D22" s="55"/>
      <c r="E22" s="56"/>
      <c r="F22" s="122"/>
      <c r="G22" s="55"/>
      <c r="H22" s="56"/>
      <c r="I22" s="122"/>
      <c r="J22" s="55"/>
      <c r="K22" s="99"/>
    </row>
    <row r="23" spans="2:14" x14ac:dyDescent="0.3">
      <c r="B23" s="98" t="s">
        <v>23</v>
      </c>
      <c r="C23" s="122"/>
      <c r="D23" s="55"/>
      <c r="E23" s="56"/>
      <c r="F23" s="122"/>
      <c r="G23" s="55"/>
      <c r="H23" s="56"/>
      <c r="I23" s="122"/>
      <c r="J23" s="55"/>
      <c r="K23" s="99"/>
    </row>
    <row r="24" spans="2:14" x14ac:dyDescent="0.3">
      <c r="B24" s="98" t="s">
        <v>24</v>
      </c>
      <c r="C24" s="122">
        <v>2.0949074074074073E-3</v>
      </c>
      <c r="D24" s="55">
        <v>0.15780296425457713</v>
      </c>
      <c r="E24" s="56">
        <v>5.3741092636579578E-2</v>
      </c>
      <c r="F24" s="122">
        <v>2.4305555555555552E-4</v>
      </c>
      <c r="G24" s="55">
        <v>0.23333333333333331</v>
      </c>
      <c r="H24" s="56">
        <v>6.1946902654867249E-2</v>
      </c>
      <c r="I24" s="122">
        <v>2.3379629629629627E-3</v>
      </c>
      <c r="J24" s="55">
        <v>0.16329830234438159</v>
      </c>
      <c r="K24" s="99">
        <v>5.4491502562719174E-2</v>
      </c>
    </row>
    <row r="25" spans="2:14" x14ac:dyDescent="0.3">
      <c r="B25" s="102" t="s">
        <v>3</v>
      </c>
      <c r="C25" s="59">
        <v>1.3275462962962965E-2</v>
      </c>
      <c r="D25" s="60">
        <v>1</v>
      </c>
      <c r="E25" s="61">
        <v>0.34055819477434679</v>
      </c>
      <c r="F25" s="59">
        <v>1.0416666666666667E-3</v>
      </c>
      <c r="G25" s="60">
        <v>1</v>
      </c>
      <c r="H25" s="61">
        <v>0.26548672566371678</v>
      </c>
      <c r="I25" s="59">
        <v>1.4317129629629628E-2</v>
      </c>
      <c r="J25" s="60">
        <v>1.0000000000000002</v>
      </c>
      <c r="K25" s="134">
        <v>0.33369301321823575</v>
      </c>
    </row>
    <row r="26" spans="2:14" x14ac:dyDescent="0.3">
      <c r="B26" s="135"/>
      <c r="C26" s="16"/>
      <c r="D26" s="16"/>
      <c r="E26" s="16"/>
      <c r="F26" s="16"/>
      <c r="G26" s="16"/>
      <c r="H26" s="16"/>
      <c r="I26" s="16"/>
      <c r="J26" s="16"/>
      <c r="K26" s="140"/>
      <c r="L26" s="16"/>
      <c r="M26" s="16"/>
      <c r="N26" s="16"/>
    </row>
    <row r="27" spans="2:14" x14ac:dyDescent="0.3">
      <c r="B27" s="1" t="s">
        <v>25</v>
      </c>
      <c r="C27" s="9" t="s">
        <v>4</v>
      </c>
      <c r="D27" s="9" t="s">
        <v>5</v>
      </c>
      <c r="E27" s="9" t="s">
        <v>5</v>
      </c>
      <c r="F27" s="9" t="s">
        <v>4</v>
      </c>
      <c r="G27" s="9" t="s">
        <v>5</v>
      </c>
      <c r="H27" s="9" t="s">
        <v>5</v>
      </c>
      <c r="I27" s="9" t="s">
        <v>4</v>
      </c>
      <c r="J27" s="9" t="s">
        <v>5</v>
      </c>
      <c r="K27" s="136" t="s">
        <v>5</v>
      </c>
    </row>
    <row r="28" spans="2:14" x14ac:dyDescent="0.3">
      <c r="B28" s="142" t="s">
        <v>26</v>
      </c>
      <c r="C28" s="122">
        <v>3.0092592592592584E-3</v>
      </c>
      <c r="D28" s="55"/>
      <c r="E28" s="56">
        <v>7.7197149643705443E-2</v>
      </c>
      <c r="F28" s="122"/>
      <c r="G28" s="55"/>
      <c r="H28" s="56"/>
      <c r="I28" s="122">
        <v>3.0092592592592584E-3</v>
      </c>
      <c r="J28" s="55"/>
      <c r="K28" s="99">
        <v>7.0137577555975161E-2</v>
      </c>
    </row>
    <row r="29" spans="2:14" x14ac:dyDescent="0.3">
      <c r="B29" s="142" t="s">
        <v>27</v>
      </c>
      <c r="C29" s="122"/>
      <c r="D29" s="55"/>
      <c r="E29" s="56"/>
      <c r="F29" s="122"/>
      <c r="G29" s="55"/>
      <c r="H29" s="56"/>
      <c r="I29" s="122"/>
      <c r="J29" s="55"/>
      <c r="K29" s="99"/>
    </row>
    <row r="30" spans="2:14" x14ac:dyDescent="0.3">
      <c r="B30" s="142" t="s">
        <v>28</v>
      </c>
      <c r="C30" s="122"/>
      <c r="D30" s="55"/>
      <c r="E30" s="56"/>
      <c r="F30" s="122"/>
      <c r="G30" s="55"/>
      <c r="H30" s="56"/>
      <c r="I30" s="122"/>
      <c r="J30" s="55"/>
      <c r="K30" s="99"/>
    </row>
    <row r="31" spans="2:14" x14ac:dyDescent="0.3">
      <c r="B31" s="142" t="s">
        <v>29</v>
      </c>
      <c r="C31" s="122">
        <v>5.6944444444444438E-3</v>
      </c>
      <c r="D31" s="55"/>
      <c r="E31" s="56">
        <v>0.14608076009501186</v>
      </c>
      <c r="F31" s="122">
        <v>2.1643518518518522E-3</v>
      </c>
      <c r="G31" s="55"/>
      <c r="H31" s="56">
        <v>0.55162241887905616</v>
      </c>
      <c r="I31" s="122">
        <v>7.858796296296296E-3</v>
      </c>
      <c r="J31" s="55"/>
      <c r="K31" s="99">
        <v>0.18316698138656595</v>
      </c>
    </row>
    <row r="32" spans="2:14" x14ac:dyDescent="0.3">
      <c r="B32" s="142" t="s">
        <v>30</v>
      </c>
      <c r="C32" s="122">
        <v>7.7777777777777776E-3</v>
      </c>
      <c r="D32" s="55"/>
      <c r="E32" s="56">
        <v>0.1995249406175772</v>
      </c>
      <c r="F32" s="122">
        <v>7.1759259259259259E-4</v>
      </c>
      <c r="G32" s="55"/>
      <c r="H32" s="56">
        <v>0.18289085545722714</v>
      </c>
      <c r="I32" s="122">
        <v>8.4953703703703736E-3</v>
      </c>
      <c r="J32" s="55"/>
      <c r="K32" s="99">
        <v>0.19800377663879157</v>
      </c>
    </row>
    <row r="33" spans="2:14" x14ac:dyDescent="0.3">
      <c r="B33" s="150" t="s">
        <v>31</v>
      </c>
      <c r="C33" s="122">
        <v>9.224537037037038E-3</v>
      </c>
      <c r="D33" s="55"/>
      <c r="E33" s="56">
        <v>0.23663895486935871</v>
      </c>
      <c r="F33" s="122"/>
      <c r="G33" s="55"/>
      <c r="H33" s="56"/>
      <c r="I33" s="122">
        <v>9.224537037037038E-3</v>
      </c>
      <c r="J33" s="55"/>
      <c r="K33" s="99">
        <v>0.21499865120043166</v>
      </c>
    </row>
    <row r="34" spans="2:14" x14ac:dyDescent="0.3">
      <c r="B34" s="143" t="s">
        <v>3</v>
      </c>
      <c r="C34" s="17">
        <v>2.5706018518518517E-2</v>
      </c>
      <c r="D34" s="60"/>
      <c r="E34" s="60">
        <v>0.65944180522565321</v>
      </c>
      <c r="F34" s="17">
        <v>2.8819444444444448E-3</v>
      </c>
      <c r="G34" s="60"/>
      <c r="H34" s="60">
        <v>0.73451327433628333</v>
      </c>
      <c r="I34" s="17">
        <v>2.8587962962962968E-2</v>
      </c>
      <c r="J34" s="60"/>
      <c r="K34" s="103">
        <v>0.66630698678176437</v>
      </c>
    </row>
    <row r="35" spans="2:14" x14ac:dyDescent="0.3">
      <c r="B35" s="137"/>
      <c r="C35" s="138"/>
      <c r="D35" s="138"/>
      <c r="E35" s="138"/>
      <c r="F35" s="138"/>
      <c r="G35" s="138"/>
      <c r="H35" s="138"/>
      <c r="I35" s="138"/>
      <c r="J35" s="138"/>
      <c r="K35" s="141"/>
      <c r="L35" s="138"/>
      <c r="M35" s="138"/>
      <c r="N35" s="138"/>
    </row>
    <row r="36" spans="2:14" x14ac:dyDescent="0.3">
      <c r="B36" s="102" t="s">
        <v>6</v>
      </c>
      <c r="C36" s="17">
        <v>3.8981481481481478E-2</v>
      </c>
      <c r="D36" s="139"/>
      <c r="E36" s="60">
        <v>1</v>
      </c>
      <c r="F36" s="17">
        <v>3.9236111111111112E-3</v>
      </c>
      <c r="G36" s="139"/>
      <c r="H36" s="60">
        <v>1</v>
      </c>
      <c r="I36" s="17">
        <v>4.2905092592592592E-2</v>
      </c>
      <c r="J36" s="139"/>
      <c r="K36" s="103">
        <v>1</v>
      </c>
    </row>
    <row r="37" spans="2:14" ht="66" customHeight="1" thickBot="1" x14ac:dyDescent="0.35">
      <c r="B37" s="177" t="s">
        <v>76</v>
      </c>
      <c r="C37" s="178"/>
      <c r="D37" s="178"/>
      <c r="E37" s="178"/>
      <c r="F37" s="178"/>
      <c r="G37" s="178"/>
      <c r="H37" s="179"/>
      <c r="I37" s="178"/>
      <c r="J37" s="178"/>
      <c r="K37" s="179"/>
    </row>
  </sheetData>
  <mergeCells count="6">
    <mergeCell ref="B37:K37"/>
    <mergeCell ref="B3:K3"/>
    <mergeCell ref="B4:K4"/>
    <mergeCell ref="C5:E5"/>
    <mergeCell ref="F5:H5"/>
    <mergeCell ref="I5:K5"/>
  </mergeCells>
  <printOptions horizontalCentered="1" verticalCentered="1"/>
  <pageMargins left="0.70866141732283472" right="0.70866141732283472" top="0.74803149606299213" bottom="0.74803149606299213" header="0.31496062992125984" footer="0.31496062992125984"/>
  <pageSetup paperSize="9" scale="82" orientation="landscape" r:id="rId1"/>
  <colBreaks count="1" manualBreakCount="1">
    <brk id="11" max="1048575" man="1"/>
  </col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tabSelected="1"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195</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55"/>
      <c r="E7" s="173">
        <v>6.5162037037037037E-3</v>
      </c>
      <c r="F7" s="168">
        <f>E7/E10</f>
        <v>0.9430485762144053</v>
      </c>
      <c r="G7" s="173">
        <f>C7+E7</f>
        <v>6.5162037037037037E-3</v>
      </c>
      <c r="H7" s="99">
        <f>G7/G10</f>
        <v>0.9430485762144053</v>
      </c>
    </row>
    <row r="8" spans="2:8" x14ac:dyDescent="0.3">
      <c r="B8" s="98" t="s">
        <v>130</v>
      </c>
      <c r="C8" s="167"/>
      <c r="D8" s="55"/>
      <c r="E8" s="173">
        <v>3.9351851851851852E-4</v>
      </c>
      <c r="F8" s="55">
        <f>E8/E10</f>
        <v>5.6951423785594639E-2</v>
      </c>
      <c r="G8" s="167">
        <f>C8+E8</f>
        <v>3.9351851851851852E-4</v>
      </c>
      <c r="H8" s="99">
        <f>G8/G10</f>
        <v>5.6951423785594639E-2</v>
      </c>
    </row>
    <row r="9" spans="2:8" x14ac:dyDescent="0.3">
      <c r="B9" s="98"/>
      <c r="C9" s="100"/>
      <c r="D9" s="112"/>
      <c r="E9" s="113"/>
      <c r="F9" s="112"/>
      <c r="G9" s="101"/>
      <c r="H9" s="99"/>
    </row>
    <row r="10" spans="2:8" x14ac:dyDescent="0.3">
      <c r="B10" s="102" t="s">
        <v>6</v>
      </c>
      <c r="C10" s="17"/>
      <c r="D10" s="60"/>
      <c r="E10" s="17">
        <f t="shared" ref="E10" si="0">SUM(E7:E8)</f>
        <v>6.9097222222222225E-3</v>
      </c>
      <c r="F10" s="60">
        <f>SUM(F7:F8)</f>
        <v>0.99999999999999989</v>
      </c>
      <c r="G10" s="17">
        <f t="shared" ref="G10" si="1">SUM(G7:G8)</f>
        <v>6.9097222222222225E-3</v>
      </c>
      <c r="H10" s="103">
        <f>SUM(H7:H8)</f>
        <v>0.99999999999999989</v>
      </c>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196</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v>2.5115740740740741E-3</v>
      </c>
      <c r="D7" s="168">
        <f>C7/C10</f>
        <v>0.92340425531914894</v>
      </c>
      <c r="E7" s="173">
        <v>3.6979166666666674E-2</v>
      </c>
      <c r="F7" s="168">
        <f>E7/E10</f>
        <v>0.98824621094958243</v>
      </c>
      <c r="G7" s="167">
        <f>C7+E7</f>
        <v>3.949074074074075E-2</v>
      </c>
      <c r="H7" s="99">
        <f>G7/G10</f>
        <v>0.98385236447520186</v>
      </c>
    </row>
    <row r="8" spans="2:8" x14ac:dyDescent="0.3">
      <c r="B8" s="98" t="s">
        <v>130</v>
      </c>
      <c r="C8" s="167">
        <v>2.0833333333333335E-4</v>
      </c>
      <c r="D8" s="55">
        <f>C8/C10</f>
        <v>7.6595744680851063E-2</v>
      </c>
      <c r="E8" s="173">
        <v>4.3981481481481481E-4</v>
      </c>
      <c r="F8" s="55">
        <f>E8/E10</f>
        <v>1.1753789050417567E-2</v>
      </c>
      <c r="G8" s="167">
        <f>C8+E8</f>
        <v>6.4814814814814813E-4</v>
      </c>
      <c r="H8" s="99">
        <f>G8/G10</f>
        <v>1.614763552479815E-2</v>
      </c>
    </row>
    <row r="9" spans="2:8" x14ac:dyDescent="0.3">
      <c r="B9" s="98"/>
      <c r="C9" s="100"/>
      <c r="D9" s="112"/>
      <c r="E9" s="113"/>
      <c r="F9" s="112"/>
      <c r="G9" s="101"/>
      <c r="H9" s="99"/>
    </row>
    <row r="10" spans="2:8" x14ac:dyDescent="0.3">
      <c r="B10" s="102" t="s">
        <v>6</v>
      </c>
      <c r="C10" s="17">
        <f t="shared" ref="C10" si="0">SUM(C7:C8)</f>
        <v>2.7199074074074074E-3</v>
      </c>
      <c r="D10" s="60">
        <f>SUM(D7:D8)</f>
        <v>1</v>
      </c>
      <c r="E10" s="17">
        <f t="shared" ref="E10:G10" si="1">SUM(E7:E8)</f>
        <v>3.7418981481481491E-2</v>
      </c>
      <c r="F10" s="60">
        <f>SUM(F7:F8)</f>
        <v>1</v>
      </c>
      <c r="G10" s="17">
        <f t="shared" si="1"/>
        <v>4.0138888888888898E-2</v>
      </c>
      <c r="H10" s="103">
        <f>SUM(H7:H8)</f>
        <v>1</v>
      </c>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197</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168"/>
      <c r="E7" s="173">
        <v>1.545138888888889E-2</v>
      </c>
      <c r="F7" s="168">
        <f>E7/E10</f>
        <v>0.95836324479540569</v>
      </c>
      <c r="G7" s="167">
        <f>C7+E7</f>
        <v>1.545138888888889E-2</v>
      </c>
      <c r="H7" s="99">
        <f>G7/G10</f>
        <v>0.95836324479540569</v>
      </c>
    </row>
    <row r="8" spans="2:8" x14ac:dyDescent="0.3">
      <c r="B8" s="98" t="s">
        <v>130</v>
      </c>
      <c r="C8" s="167"/>
      <c r="D8" s="168"/>
      <c r="E8" s="173">
        <v>6.7129629629629625E-4</v>
      </c>
      <c r="F8" s="55">
        <f>E8/E10</f>
        <v>4.1636755204594401E-2</v>
      </c>
      <c r="G8" s="167">
        <f>C8+E8</f>
        <v>6.7129629629629625E-4</v>
      </c>
      <c r="H8" s="99">
        <f>G8/G10</f>
        <v>4.1636755204594401E-2</v>
      </c>
    </row>
    <row r="9" spans="2:8" x14ac:dyDescent="0.3">
      <c r="B9" s="98"/>
      <c r="C9" s="113"/>
      <c r="D9" s="112"/>
      <c r="E9" s="113"/>
      <c r="F9" s="112"/>
      <c r="G9" s="101"/>
      <c r="H9" s="99"/>
    </row>
    <row r="10" spans="2:8" x14ac:dyDescent="0.3">
      <c r="B10" s="102" t="s">
        <v>6</v>
      </c>
      <c r="C10" s="17"/>
      <c r="D10" s="60"/>
      <c r="E10" s="17">
        <f t="shared" ref="E10" si="0">SUM(E7:E8)</f>
        <v>1.6122685185185184E-2</v>
      </c>
      <c r="F10" s="60">
        <f>SUM(F7:F8)</f>
        <v>1</v>
      </c>
      <c r="G10" s="17">
        <f t="shared" ref="G10" si="1">SUM(G7:G8)</f>
        <v>1.6122685185185184E-2</v>
      </c>
      <c r="H10" s="103">
        <f>SUM(H7:H8)</f>
        <v>1</v>
      </c>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125" zoomScaleNormal="125" zoomScaleSheetLayoutView="100" zoomScalePageLayoutView="125" workbookViewId="0">
      <selection activeCell="E18" sqref="E18"/>
    </sheetView>
  </sheetViews>
  <sheetFormatPr defaultColWidth="8.88671875" defaultRowHeight="14.4" x14ac:dyDescent="0.3"/>
  <cols>
    <col min="1" max="1" width="6.109375" style="2" customWidth="1"/>
    <col min="2" max="2" width="42.44140625" style="2" customWidth="1"/>
    <col min="3" max="6" width="15.33203125" style="92" customWidth="1"/>
    <col min="7" max="8" width="15.33203125" style="2" customWidth="1"/>
    <col min="9" max="16384" width="8.88671875" style="2"/>
  </cols>
  <sheetData>
    <row r="2" spans="2:8" ht="15" thickBot="1" x14ac:dyDescent="0.35"/>
    <row r="3" spans="2:8" x14ac:dyDescent="0.3">
      <c r="B3" s="214" t="s">
        <v>198</v>
      </c>
      <c r="C3" s="215"/>
      <c r="D3" s="215"/>
      <c r="E3" s="215"/>
      <c r="F3" s="215"/>
      <c r="G3" s="215"/>
      <c r="H3" s="216"/>
    </row>
    <row r="4" spans="2:8" x14ac:dyDescent="0.3">
      <c r="B4" s="183" t="s">
        <v>159</v>
      </c>
      <c r="C4" s="184"/>
      <c r="D4" s="184"/>
      <c r="E4" s="184"/>
      <c r="F4" s="184"/>
      <c r="G4" s="184"/>
      <c r="H4" s="185"/>
    </row>
    <row r="5" spans="2:8" x14ac:dyDescent="0.3">
      <c r="B5" s="95"/>
      <c r="C5" s="186" t="s">
        <v>146</v>
      </c>
      <c r="D5" s="187"/>
      <c r="E5" s="186" t="s">
        <v>147</v>
      </c>
      <c r="F5" s="187"/>
      <c r="G5" s="186" t="s">
        <v>3</v>
      </c>
      <c r="H5" s="185"/>
    </row>
    <row r="6" spans="2:8" x14ac:dyDescent="0.3">
      <c r="B6" s="1" t="s">
        <v>120</v>
      </c>
      <c r="C6" s="163" t="s">
        <v>4</v>
      </c>
      <c r="D6" s="172" t="s">
        <v>5</v>
      </c>
      <c r="E6" s="163" t="s">
        <v>4</v>
      </c>
      <c r="F6" s="172" t="s">
        <v>5</v>
      </c>
      <c r="G6" s="163" t="s">
        <v>4</v>
      </c>
      <c r="H6" s="97" t="s">
        <v>5</v>
      </c>
    </row>
    <row r="7" spans="2:8" x14ac:dyDescent="0.3">
      <c r="B7" s="98" t="s">
        <v>129</v>
      </c>
      <c r="C7" s="167"/>
      <c r="D7" s="55"/>
      <c r="E7" s="173"/>
      <c r="F7" s="55"/>
      <c r="G7" s="167"/>
      <c r="H7" s="99"/>
    </row>
    <row r="8" spans="2:8" x14ac:dyDescent="0.3">
      <c r="B8" s="98" t="s">
        <v>130</v>
      </c>
      <c r="C8" s="167"/>
      <c r="D8" s="55"/>
      <c r="E8" s="173"/>
      <c r="F8" s="55"/>
      <c r="G8" s="167"/>
      <c r="H8" s="99"/>
    </row>
    <row r="9" spans="2:8" x14ac:dyDescent="0.3">
      <c r="B9" s="98"/>
      <c r="C9" s="100"/>
      <c r="D9" s="112"/>
      <c r="E9" s="113"/>
      <c r="F9" s="112"/>
      <c r="G9" s="101"/>
      <c r="H9" s="99"/>
    </row>
    <row r="10" spans="2:8" x14ac:dyDescent="0.3">
      <c r="B10" s="102" t="s">
        <v>6</v>
      </c>
      <c r="C10" s="17"/>
      <c r="D10" s="60"/>
      <c r="E10" s="114"/>
      <c r="F10" s="60"/>
      <c r="G10" s="17"/>
      <c r="H10" s="103"/>
    </row>
    <row r="11" spans="2:8" ht="66" customHeight="1" thickBot="1" x14ac:dyDescent="0.35">
      <c r="B11" s="177"/>
      <c r="C11" s="178"/>
      <c r="D11" s="178"/>
      <c r="E11" s="178"/>
      <c r="F11" s="178"/>
      <c r="G11" s="178"/>
      <c r="H11" s="179"/>
    </row>
  </sheetData>
  <mergeCells count="6">
    <mergeCell ref="B11:H11"/>
    <mergeCell ref="B3:H3"/>
    <mergeCell ref="B4:H4"/>
    <mergeCell ref="C5:D5"/>
    <mergeCell ref="E5:F5"/>
    <mergeCell ref="G5:H5"/>
  </mergeCells>
  <printOptions horizontalCentered="1" verticalCentered="1"/>
  <pageMargins left="0.70866141732283472" right="0.70866141732283472" top="0.74803149606299213" bottom="0.74803149606299213" header="0.31496062992125984" footer="0.31496062992125984"/>
  <pageSetup paperSize="9" scale="93" orientation="landscape"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93</vt:i4>
      </vt:variant>
      <vt:variant>
        <vt:lpstr>Intervalli denominati</vt:lpstr>
      </vt:variant>
      <vt:variant>
        <vt:i4>30</vt:i4>
      </vt:variant>
    </vt:vector>
  </HeadingPairs>
  <TitlesOfParts>
    <vt:vector size="123" baseType="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B1</vt:lpstr>
      <vt:lpstr>B2</vt:lpstr>
      <vt:lpstr>B3</vt:lpstr>
      <vt:lpstr>B4</vt:lpstr>
      <vt:lpstr>B5</vt:lpstr>
      <vt:lpstr>B6</vt:lpstr>
      <vt:lpstr>B7</vt:lpstr>
      <vt:lpstr>B8</vt:lpstr>
      <vt:lpstr>B9</vt:lpstr>
      <vt:lpstr>B10</vt:lpstr>
      <vt:lpstr>B11</vt:lpstr>
      <vt:lpstr>B12</vt:lpstr>
      <vt:lpstr>B13</vt:lpstr>
      <vt:lpstr>B14</vt:lpstr>
      <vt:lpstr>C1</vt:lpstr>
      <vt:lpstr>C2</vt:lpstr>
      <vt:lpstr>C3</vt:lpstr>
      <vt:lpstr>C4</vt:lpstr>
      <vt:lpstr>C5</vt:lpstr>
      <vt:lpstr>C6</vt:lpstr>
      <vt:lpstr>C7</vt:lpstr>
      <vt:lpstr>C8</vt:lpstr>
      <vt:lpstr>C9</vt:lpstr>
      <vt:lpstr>C10</vt:lpstr>
      <vt:lpstr>C11</vt:lpstr>
      <vt:lpstr>C12</vt:lpstr>
      <vt:lpstr>C13</vt:lpstr>
      <vt:lpstr>C14</vt:lpstr>
      <vt:lpstr>C15</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D33</vt:lpstr>
      <vt:lpstr>D34</vt:lpstr>
      <vt:lpstr>D35</vt:lpstr>
      <vt:lpstr>D36</vt:lpstr>
      <vt:lpstr>D37</vt:lpstr>
      <vt:lpstr>D38</vt:lpstr>
      <vt:lpstr>D39</vt:lpstr>
      <vt:lpstr>D40</vt:lpstr>
      <vt:lpstr>'A10'!Area_stampa</vt:lpstr>
      <vt:lpstr>'A11'!Area_stampa</vt:lpstr>
      <vt:lpstr>'A12'!Area_stampa</vt:lpstr>
      <vt:lpstr>'A13'!Area_stampa</vt:lpstr>
      <vt:lpstr>'A14'!Area_stampa</vt:lpstr>
      <vt:lpstr>'A15'!Area_stampa</vt:lpstr>
      <vt:lpstr>'A19'!Area_stampa</vt:lpstr>
      <vt:lpstr>'A20'!Area_stampa</vt:lpstr>
      <vt:lpstr>'A21'!Area_stampa</vt:lpstr>
      <vt:lpstr>'A22'!Area_stampa</vt:lpstr>
      <vt:lpstr>'A23'!Area_stampa</vt:lpstr>
      <vt:lpstr>'A24'!Area_stampa</vt:lpstr>
      <vt:lpstr>'A4'!Area_stampa</vt:lpstr>
      <vt:lpstr>'A5'!Area_stampa</vt:lpstr>
      <vt:lpstr>'A6'!Area_stampa</vt:lpstr>
      <vt:lpstr>'A7'!Area_stampa</vt:lpstr>
      <vt:lpstr>'A8'!Area_stampa</vt:lpstr>
      <vt:lpstr>'A9'!Area_stampa</vt:lpstr>
      <vt:lpstr>'B10'!Area_stampa</vt:lpstr>
      <vt:lpstr>'B11'!Area_stampa</vt:lpstr>
      <vt:lpstr>'B12'!Area_stampa</vt:lpstr>
      <vt:lpstr>'B13'!Area_stampa</vt:lpstr>
      <vt:lpstr>'B14'!Area_stampa</vt:lpstr>
      <vt:lpstr>'B3'!Area_stampa</vt:lpstr>
      <vt:lpstr>'B4'!Area_stampa</vt:lpstr>
      <vt:lpstr>'B5'!Area_stampa</vt:lpstr>
      <vt:lpstr>'B6'!Area_stampa</vt:lpstr>
      <vt:lpstr>'B7'!Area_stampa</vt:lpstr>
      <vt:lpstr>'B8'!Area_stampa</vt:lpstr>
      <vt:lpstr>'B9'!Area_stampa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Monitoraggio politico e socio politico</dc:title>
  <dc:subject>Monitoraggio politico e socio politico</dc:subject>
  <dc:creator>Euregio Srl</dc:creator>
  <dc:description>Analisi dei tempi di notizia, parola, antenna e argomento.</dc:description>
  <cp:lastModifiedBy>cavallaro_r</cp:lastModifiedBy>
  <cp:lastPrinted>2016-04-21T15:21:14Z</cp:lastPrinted>
  <dcterms:created xsi:type="dcterms:W3CDTF">2015-07-28T09:23:17Z</dcterms:created>
  <dcterms:modified xsi:type="dcterms:W3CDTF">2016-04-29T13:06:31Z</dcterms:modified>
</cp:coreProperties>
</file>