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/>
  <mc:AlternateContent xmlns:mc="http://schemas.openxmlformats.org/markup-compatibility/2006">
    <mc:Choice Requires="x15">
      <x15ac:absPath xmlns:x15ac="http://schemas.microsoft.com/office/spreadsheetml/2010/11/ac" url="C:\Users\n.capodaglio\OneDrive - Agcom\Documenti\Documenti Excel\OSSERVATORIO TRIMESTRALE\IF 2021\OT 2021 09\"/>
    </mc:Choice>
  </mc:AlternateContent>
  <xr:revisionPtr revIDLastSave="0" documentId="13_ncr:1_{7FE745B9-B58A-46D7-B3B3-18B1E93326B9}" xr6:coauthVersionLast="47" xr6:coauthVersionMax="47" xr10:uidLastSave="{00000000-0000-0000-0000-000000000000}"/>
  <bookViews>
    <workbookView xWindow="-120" yWindow="-120" windowWidth="29040" windowHeight="15720" tabRatio="815" xr2:uid="{00000000-000D-0000-FFFF-FFFF00000000}"/>
  </bookViews>
  <sheets>
    <sheet name="Indice-Index" sheetId="22" r:id="rId1"/>
    <sheet name="1.1" sheetId="11" r:id="rId2"/>
    <sheet name="1.2" sheetId="5" r:id="rId3"/>
    <sheet name="1.3" sheetId="61" r:id="rId4"/>
    <sheet name="1.4" sheetId="75" r:id="rId5"/>
    <sheet name="1.5" sheetId="76" r:id="rId6"/>
    <sheet name="1.6" sheetId="56" r:id="rId7"/>
    <sheet name="1.7" sheetId="9" r:id="rId8"/>
    <sheet name="1.8" sheetId="10" r:id="rId9"/>
    <sheet name="1.9" sheetId="3" r:id="rId10"/>
    <sheet name="1.10" sheetId="77" r:id="rId11"/>
    <sheet name="1.11" sheetId="78" r:id="rId12"/>
    <sheet name="1.12" sheetId="28" r:id="rId13"/>
    <sheet name="Principali serie storiche" sheetId="71" r:id="rId14"/>
    <sheet name="2.1" sheetId="36" r:id="rId15"/>
    <sheet name="2.2" sheetId="39" r:id="rId16"/>
    <sheet name="2.3" sheetId="64" r:id="rId17"/>
    <sheet name="2.4" sheetId="92" r:id="rId18"/>
    <sheet name="2.5" sheetId="85" r:id="rId19"/>
    <sheet name="2.6" sheetId="86" r:id="rId20"/>
    <sheet name="2.7" sheetId="87" r:id="rId21"/>
    <sheet name="2.8" sheetId="88" r:id="rId22"/>
    <sheet name="2.9" sheetId="89" r:id="rId23"/>
    <sheet name="2.10" sheetId="90" r:id="rId24"/>
    <sheet name="2.11" sheetId="91" r:id="rId25"/>
    <sheet name="2.12" sheetId="93" r:id="rId26"/>
    <sheet name="3.1" sheetId="14" r:id="rId27"/>
    <sheet name="3.2" sheetId="83" r:id="rId28"/>
    <sheet name="3.3" sheetId="84" r:id="rId29"/>
    <sheet name="3.4" sheetId="46" r:id="rId30"/>
    <sheet name="3.5" sheetId="40" r:id="rId31"/>
    <sheet name="3.6" sheetId="79" r:id="rId32"/>
    <sheet name="3.7" sheetId="80" r:id="rId33"/>
    <sheet name="3.8" sheetId="47" r:id="rId34"/>
    <sheet name="3.9" sheetId="37" r:id="rId35"/>
    <sheet name="3.10" sheetId="48" r:id="rId36"/>
    <sheet name=" Principali serie storiche" sheetId="72" r:id="rId37"/>
    <sheet name="4.1" sheetId="31" r:id="rId38"/>
    <sheet name="4.2" sheetId="17" r:id="rId39"/>
    <sheet name="4.3" sheetId="30" r:id="rId40"/>
    <sheet name="4.4" sheetId="19" r:id="rId41"/>
  </sheets>
  <externalReferences>
    <externalReference r:id="rId42"/>
    <externalReference r:id="rId43"/>
  </externalReferences>
  <definedNames>
    <definedName name="_xlnm.Print_Area" localSheetId="35">'3.10'!$A$1:$I$14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" i="91" l="1"/>
  <c r="G4" i="91"/>
  <c r="H4" i="91"/>
  <c r="A1" i="93" l="1"/>
  <c r="I26" i="92" l="1"/>
  <c r="H26" i="92"/>
  <c r="G26" i="92"/>
  <c r="I25" i="92"/>
  <c r="H25" i="92"/>
  <c r="G25" i="92"/>
  <c r="I24" i="92"/>
  <c r="H24" i="92"/>
  <c r="G24" i="92"/>
  <c r="I23" i="92"/>
  <c r="H23" i="92"/>
  <c r="G23" i="92"/>
  <c r="I22" i="92"/>
  <c r="H22" i="92"/>
  <c r="G22" i="92"/>
  <c r="I21" i="92"/>
  <c r="H21" i="92"/>
  <c r="G21" i="92"/>
  <c r="I20" i="92"/>
  <c r="H20" i="92"/>
  <c r="G20" i="92"/>
  <c r="I19" i="92"/>
  <c r="H19" i="92"/>
  <c r="G19" i="92"/>
  <c r="A1" i="64"/>
  <c r="B9" i="92"/>
  <c r="C9" i="92"/>
  <c r="D9" i="92"/>
  <c r="E9" i="92"/>
  <c r="F9" i="92"/>
  <c r="B10" i="92"/>
  <c r="C10" i="92"/>
  <c r="D10" i="92"/>
  <c r="E10" i="92"/>
  <c r="F10" i="92"/>
  <c r="B11" i="92"/>
  <c r="C11" i="92"/>
  <c r="D11" i="92"/>
  <c r="E11" i="92"/>
  <c r="F11" i="92"/>
  <c r="B12" i="92"/>
  <c r="C12" i="92"/>
  <c r="D12" i="92"/>
  <c r="E12" i="92"/>
  <c r="F12" i="92"/>
  <c r="B13" i="92"/>
  <c r="C13" i="92"/>
  <c r="D13" i="92"/>
  <c r="E13" i="92"/>
  <c r="F13" i="92"/>
  <c r="B14" i="92"/>
  <c r="C14" i="92"/>
  <c r="D14" i="92"/>
  <c r="E14" i="92"/>
  <c r="F14" i="92"/>
  <c r="B15" i="92"/>
  <c r="C15" i="92"/>
  <c r="D15" i="92"/>
  <c r="E15" i="92"/>
  <c r="F15" i="92"/>
  <c r="C8" i="92"/>
  <c r="D8" i="92"/>
  <c r="E8" i="92"/>
  <c r="F8" i="92"/>
  <c r="B8" i="92"/>
  <c r="G8" i="92" l="1"/>
  <c r="H8" i="92"/>
  <c r="I8" i="92"/>
  <c r="I9" i="92"/>
  <c r="I12" i="92"/>
  <c r="G10" i="92"/>
  <c r="G9" i="92"/>
  <c r="I13" i="92"/>
  <c r="H11" i="92"/>
  <c r="H9" i="92"/>
  <c r="G14" i="92"/>
  <c r="I15" i="92"/>
  <c r="G12" i="92"/>
  <c r="I10" i="92"/>
  <c r="H12" i="92"/>
  <c r="H14" i="92"/>
  <c r="G15" i="92"/>
  <c r="H15" i="92"/>
  <c r="H10" i="92"/>
  <c r="G13" i="92"/>
  <c r="I11" i="92"/>
  <c r="H13" i="92"/>
  <c r="G11" i="92"/>
  <c r="I14" i="92"/>
  <c r="A1" i="92" l="1"/>
  <c r="H5" i="90"/>
  <c r="G5" i="90"/>
  <c r="F5" i="90"/>
  <c r="J19" i="37" l="1"/>
  <c r="J18" i="37"/>
  <c r="F21" i="86"/>
  <c r="I21" i="86" s="1"/>
  <c r="E21" i="86"/>
  <c r="D21" i="86"/>
  <c r="C21" i="86"/>
  <c r="B21" i="86"/>
  <c r="F12" i="86"/>
  <c r="I12" i="86" s="1"/>
  <c r="E12" i="86"/>
  <c r="D12" i="86"/>
  <c r="C12" i="86"/>
  <c r="B12" i="86"/>
  <c r="H21" i="86" l="1"/>
  <c r="H12" i="86"/>
  <c r="C18" i="72" l="1"/>
  <c r="D18" i="72"/>
  <c r="E18" i="72"/>
  <c r="F18" i="72"/>
  <c r="G18" i="72"/>
  <c r="H18" i="72"/>
  <c r="I18" i="72"/>
  <c r="J18" i="72"/>
  <c r="K18" i="72"/>
  <c r="L18" i="72"/>
  <c r="M18" i="72"/>
  <c r="N18" i="72"/>
  <c r="O18" i="72"/>
  <c r="P18" i="72"/>
  <c r="Q18" i="72"/>
  <c r="R18" i="72"/>
  <c r="C19" i="72"/>
  <c r="D19" i="72"/>
  <c r="E19" i="72"/>
  <c r="F19" i="72"/>
  <c r="G19" i="72"/>
  <c r="H19" i="72"/>
  <c r="I19" i="72"/>
  <c r="J19" i="72"/>
  <c r="K19" i="72"/>
  <c r="L19" i="72"/>
  <c r="M19" i="72"/>
  <c r="N19" i="72"/>
  <c r="O19" i="72"/>
  <c r="P19" i="72"/>
  <c r="Q19" i="72"/>
  <c r="R19" i="72"/>
  <c r="B19" i="72"/>
  <c r="B18" i="72"/>
  <c r="T7" i="31" l="1"/>
  <c r="H8" i="80"/>
  <c r="H10" i="80" s="1"/>
  <c r="I8" i="80"/>
  <c r="I10" i="80" s="1"/>
  <c r="J8" i="80"/>
  <c r="J10" i="80" s="1"/>
  <c r="H9" i="80"/>
  <c r="I9" i="80"/>
  <c r="J9" i="80"/>
  <c r="H21" i="80"/>
  <c r="I21" i="80"/>
  <c r="J21" i="80"/>
  <c r="H22" i="80"/>
  <c r="I22" i="80"/>
  <c r="J22" i="80"/>
  <c r="H23" i="80"/>
  <c r="I23" i="80"/>
  <c r="J23" i="80"/>
  <c r="H30" i="80"/>
  <c r="I30" i="80"/>
  <c r="J30" i="80"/>
  <c r="H31" i="80"/>
  <c r="I31" i="80"/>
  <c r="J31" i="80"/>
  <c r="H32" i="80"/>
  <c r="I32" i="80"/>
  <c r="J32" i="80"/>
  <c r="L26" i="80"/>
  <c r="L28" i="80"/>
  <c r="L27" i="80"/>
  <c r="L19" i="80"/>
  <c r="L18" i="80"/>
  <c r="L17" i="80"/>
  <c r="I4" i="80"/>
  <c r="L27" i="79"/>
  <c r="L26" i="79"/>
  <c r="L17" i="79"/>
  <c r="L19" i="79"/>
  <c r="L18" i="79"/>
  <c r="L28" i="84"/>
  <c r="L27" i="84"/>
  <c r="L26" i="84"/>
  <c r="L19" i="84"/>
  <c r="L18" i="84"/>
  <c r="L17" i="84"/>
  <c r="H8" i="79"/>
  <c r="I8" i="79"/>
  <c r="I10" i="79" s="1"/>
  <c r="J8" i="79"/>
  <c r="J10" i="79" s="1"/>
  <c r="H9" i="79"/>
  <c r="I9" i="79"/>
  <c r="J9" i="79"/>
  <c r="H21" i="79"/>
  <c r="I21" i="79"/>
  <c r="J21" i="79"/>
  <c r="H22" i="79"/>
  <c r="I22" i="79"/>
  <c r="J22" i="79"/>
  <c r="H23" i="79"/>
  <c r="I23" i="79"/>
  <c r="J23" i="79"/>
  <c r="I30" i="79"/>
  <c r="J30" i="79"/>
  <c r="H31" i="79"/>
  <c r="I31" i="79"/>
  <c r="J31" i="79"/>
  <c r="I32" i="79"/>
  <c r="J32" i="79"/>
  <c r="L5" i="79"/>
  <c r="L5" i="80" s="1"/>
  <c r="L4" i="79"/>
  <c r="L4" i="80" s="1"/>
  <c r="C4" i="79"/>
  <c r="C4" i="80" s="1"/>
  <c r="D4" i="79"/>
  <c r="D4" i="80" s="1"/>
  <c r="E4" i="79"/>
  <c r="E4" i="80" s="1"/>
  <c r="F4" i="79"/>
  <c r="F4" i="80" s="1"/>
  <c r="G4" i="79"/>
  <c r="G4" i="80" s="1"/>
  <c r="H4" i="79"/>
  <c r="H4" i="80" s="1"/>
  <c r="I4" i="79"/>
  <c r="J4" i="79"/>
  <c r="J4" i="80" s="1"/>
  <c r="C5" i="79"/>
  <c r="C5" i="80" s="1"/>
  <c r="D5" i="79"/>
  <c r="D5" i="80" s="1"/>
  <c r="E5" i="79"/>
  <c r="E5" i="80" s="1"/>
  <c r="F5" i="79"/>
  <c r="F5" i="80" s="1"/>
  <c r="G5" i="79"/>
  <c r="G5" i="80" s="1"/>
  <c r="H5" i="79"/>
  <c r="H5" i="80" s="1"/>
  <c r="I5" i="79"/>
  <c r="I5" i="80" s="1"/>
  <c r="J5" i="79"/>
  <c r="J5" i="80" s="1"/>
  <c r="B5" i="79"/>
  <c r="B5" i="80" s="1"/>
  <c r="B4" i="79"/>
  <c r="B4" i="80" s="1"/>
  <c r="H8" i="84"/>
  <c r="I8" i="84"/>
  <c r="J8" i="84"/>
  <c r="H9" i="84"/>
  <c r="I9" i="84"/>
  <c r="J9" i="84"/>
  <c r="H10" i="84"/>
  <c r="I10" i="84"/>
  <c r="J10" i="84"/>
  <c r="H21" i="84"/>
  <c r="I21" i="84"/>
  <c r="J21" i="84"/>
  <c r="H22" i="84"/>
  <c r="I22" i="84"/>
  <c r="J22" i="84"/>
  <c r="H23" i="84"/>
  <c r="I23" i="84"/>
  <c r="J23" i="84"/>
  <c r="H30" i="84"/>
  <c r="I30" i="84"/>
  <c r="J30" i="84"/>
  <c r="H31" i="84"/>
  <c r="I31" i="84"/>
  <c r="J31" i="84"/>
  <c r="H32" i="84"/>
  <c r="I32" i="84"/>
  <c r="J32" i="84"/>
  <c r="L5" i="84"/>
  <c r="L4" i="84"/>
  <c r="C4" i="84"/>
  <c r="D4" i="84"/>
  <c r="E4" i="84"/>
  <c r="F4" i="84"/>
  <c r="G4" i="84"/>
  <c r="H4" i="84"/>
  <c r="I4" i="84"/>
  <c r="J4" i="84"/>
  <c r="C5" i="84"/>
  <c r="D5" i="84"/>
  <c r="E5" i="84"/>
  <c r="F5" i="84"/>
  <c r="G5" i="84"/>
  <c r="H5" i="84"/>
  <c r="I5" i="84"/>
  <c r="J5" i="84"/>
  <c r="B5" i="84"/>
  <c r="B4" i="84"/>
  <c r="L28" i="83"/>
  <c r="L27" i="83"/>
  <c r="L26" i="83"/>
  <c r="L19" i="83"/>
  <c r="L18" i="83"/>
  <c r="L17" i="83"/>
  <c r="H8" i="83"/>
  <c r="I8" i="83"/>
  <c r="I13" i="83" s="1"/>
  <c r="J8" i="83"/>
  <c r="H9" i="83"/>
  <c r="I9" i="83"/>
  <c r="J9" i="83"/>
  <c r="H10" i="83"/>
  <c r="I10" i="83"/>
  <c r="I12" i="83" s="1"/>
  <c r="J10" i="83"/>
  <c r="H21" i="83"/>
  <c r="I21" i="83"/>
  <c r="J21" i="83"/>
  <c r="H22" i="83"/>
  <c r="I22" i="83"/>
  <c r="J22" i="83"/>
  <c r="H23" i="83"/>
  <c r="I23" i="83"/>
  <c r="J23" i="83"/>
  <c r="H30" i="83"/>
  <c r="I30" i="83"/>
  <c r="J30" i="83"/>
  <c r="H31" i="83"/>
  <c r="I31" i="83"/>
  <c r="J31" i="83"/>
  <c r="H32" i="83"/>
  <c r="I32" i="83"/>
  <c r="J32" i="83"/>
  <c r="R7" i="71"/>
  <c r="H7" i="85"/>
  <c r="I12" i="80" l="1"/>
  <c r="I12" i="79"/>
  <c r="J12" i="84"/>
  <c r="J14" i="84"/>
  <c r="I12" i="84"/>
  <c r="H13" i="83"/>
  <c r="H12" i="83"/>
  <c r="J13" i="83"/>
  <c r="J13" i="80"/>
  <c r="J12" i="80"/>
  <c r="H13" i="80"/>
  <c r="J14" i="80"/>
  <c r="H14" i="80"/>
  <c r="H12" i="80"/>
  <c r="I14" i="80"/>
  <c r="I13" i="80"/>
  <c r="J12" i="79"/>
  <c r="J13" i="79"/>
  <c r="J14" i="79"/>
  <c r="I13" i="79"/>
  <c r="I14" i="79"/>
  <c r="H13" i="79"/>
  <c r="H12" i="84"/>
  <c r="I14" i="84"/>
  <c r="H13" i="84"/>
  <c r="H14" i="84"/>
  <c r="J13" i="84"/>
  <c r="I13" i="84"/>
  <c r="J12" i="83"/>
  <c r="J14" i="83"/>
  <c r="I14" i="83"/>
  <c r="H14" i="83"/>
  <c r="B5" i="87"/>
  <c r="I20" i="86"/>
  <c r="H20" i="86"/>
  <c r="I19" i="86"/>
  <c r="H19" i="86"/>
  <c r="I18" i="86"/>
  <c r="H18" i="86"/>
  <c r="I17" i="86"/>
  <c r="H17" i="86"/>
  <c r="I16" i="86"/>
  <c r="H16" i="86"/>
  <c r="I11" i="86"/>
  <c r="H11" i="86"/>
  <c r="I10" i="86"/>
  <c r="H10" i="86"/>
  <c r="I9" i="86"/>
  <c r="H9" i="86"/>
  <c r="I8" i="86"/>
  <c r="H8" i="86"/>
  <c r="I7" i="86"/>
  <c r="H7" i="86"/>
  <c r="I13" i="85"/>
  <c r="H13" i="85"/>
  <c r="I12" i="85"/>
  <c r="H12" i="85"/>
  <c r="H9" i="85"/>
  <c r="I9" i="85"/>
  <c r="H10" i="85"/>
  <c r="I10" i="85"/>
  <c r="I7" i="85"/>
  <c r="H10" i="79" l="1"/>
  <c r="H32" i="79"/>
  <c r="H30" i="79"/>
  <c r="L28" i="79"/>
  <c r="F22" i="39"/>
  <c r="E22" i="39"/>
  <c r="D22" i="39"/>
  <c r="C22" i="39"/>
  <c r="B22" i="39"/>
  <c r="I21" i="39"/>
  <c r="H21" i="39"/>
  <c r="I20" i="39"/>
  <c r="H20" i="39"/>
  <c r="I19" i="39"/>
  <c r="H19" i="39"/>
  <c r="I18" i="39"/>
  <c r="H18" i="39"/>
  <c r="I17" i="39"/>
  <c r="H17" i="39"/>
  <c r="I16" i="39"/>
  <c r="H16" i="39"/>
  <c r="H8" i="39"/>
  <c r="I8" i="39"/>
  <c r="H9" i="39"/>
  <c r="I9" i="39"/>
  <c r="H10" i="39"/>
  <c r="I10" i="39"/>
  <c r="H11" i="39"/>
  <c r="I11" i="39"/>
  <c r="H12" i="39"/>
  <c r="I12" i="39"/>
  <c r="I7" i="39"/>
  <c r="H7" i="39"/>
  <c r="F13" i="39"/>
  <c r="C13" i="39"/>
  <c r="D13" i="39"/>
  <c r="E13" i="39"/>
  <c r="B13" i="39"/>
  <c r="C4" i="39"/>
  <c r="D4" i="39"/>
  <c r="E4" i="39"/>
  <c r="F4" i="39"/>
  <c r="C5" i="39"/>
  <c r="D5" i="39"/>
  <c r="E5" i="39"/>
  <c r="F5" i="39"/>
  <c r="B5" i="39"/>
  <c r="B4" i="39"/>
  <c r="H12" i="79" l="1"/>
  <c r="H14" i="79"/>
  <c r="H13" i="39"/>
  <c r="I13" i="39"/>
  <c r="H22" i="39"/>
  <c r="I22" i="39"/>
  <c r="R19" i="78" l="1"/>
  <c r="R18" i="78"/>
  <c r="R17" i="78"/>
  <c r="R9" i="78"/>
  <c r="R10" i="78"/>
  <c r="R8" i="78"/>
  <c r="O23" i="78"/>
  <c r="N23" i="78"/>
  <c r="M23" i="78"/>
  <c r="O22" i="78"/>
  <c r="N22" i="78"/>
  <c r="M22" i="78"/>
  <c r="O21" i="78"/>
  <c r="N21" i="78"/>
  <c r="M21" i="78"/>
  <c r="P19" i="78"/>
  <c r="P18" i="78"/>
  <c r="P21" i="78" s="1"/>
  <c r="P17" i="78"/>
  <c r="P22" i="78" s="1"/>
  <c r="O14" i="78"/>
  <c r="N14" i="78"/>
  <c r="M14" i="78"/>
  <c r="O13" i="78"/>
  <c r="N13" i="78"/>
  <c r="M13" i="78"/>
  <c r="O12" i="78"/>
  <c r="N12" i="78"/>
  <c r="M12" i="78"/>
  <c r="P10" i="78"/>
  <c r="P9" i="78"/>
  <c r="P12" i="78" s="1"/>
  <c r="P8" i="78"/>
  <c r="P13" i="78" s="1"/>
  <c r="O5" i="78"/>
  <c r="N5" i="78"/>
  <c r="M5" i="78"/>
  <c r="P4" i="78"/>
  <c r="O4" i="78"/>
  <c r="N4" i="78"/>
  <c r="M4" i="78"/>
  <c r="H12" i="77"/>
  <c r="I12" i="77"/>
  <c r="J12" i="77"/>
  <c r="H13" i="77"/>
  <c r="I13" i="77"/>
  <c r="J13" i="77"/>
  <c r="H14" i="77"/>
  <c r="I14" i="77"/>
  <c r="J14" i="77"/>
  <c r="H22" i="77"/>
  <c r="I22" i="77"/>
  <c r="J22" i="77"/>
  <c r="H23" i="77"/>
  <c r="I23" i="77"/>
  <c r="J23" i="77"/>
  <c r="H24" i="77"/>
  <c r="I24" i="77"/>
  <c r="J24" i="77"/>
  <c r="P23" i="78" l="1"/>
  <c r="P14" i="78"/>
  <c r="P18" i="76"/>
  <c r="P24" i="76" s="1"/>
  <c r="K18" i="76"/>
  <c r="R18" i="76"/>
  <c r="R20" i="76"/>
  <c r="R19" i="76"/>
  <c r="R9" i="76"/>
  <c r="R10" i="76"/>
  <c r="R8" i="76"/>
  <c r="O24" i="76"/>
  <c r="N24" i="76"/>
  <c r="M24" i="76"/>
  <c r="O23" i="76"/>
  <c r="N23" i="76"/>
  <c r="M23" i="76"/>
  <c r="O22" i="76"/>
  <c r="N22" i="76"/>
  <c r="M22" i="76"/>
  <c r="P20" i="76"/>
  <c r="P19" i="76"/>
  <c r="P22" i="76" s="1"/>
  <c r="O14" i="76"/>
  <c r="N14" i="76"/>
  <c r="M14" i="76"/>
  <c r="O13" i="76"/>
  <c r="N13" i="76"/>
  <c r="M13" i="76"/>
  <c r="O12" i="76"/>
  <c r="N12" i="76"/>
  <c r="M12" i="76"/>
  <c r="P10" i="76"/>
  <c r="P9" i="76"/>
  <c r="P12" i="76" s="1"/>
  <c r="P8" i="76"/>
  <c r="P14" i="76" s="1"/>
  <c r="N4" i="76"/>
  <c r="O4" i="76"/>
  <c r="N5" i="76"/>
  <c r="O5" i="76"/>
  <c r="M5" i="76"/>
  <c r="M4" i="76"/>
  <c r="J13" i="75"/>
  <c r="H13" i="75"/>
  <c r="I13" i="75"/>
  <c r="H14" i="75"/>
  <c r="I14" i="75"/>
  <c r="H15" i="75"/>
  <c r="I15" i="75"/>
  <c r="J15" i="75"/>
  <c r="H23" i="75"/>
  <c r="I23" i="75"/>
  <c r="J23" i="75"/>
  <c r="H24" i="75"/>
  <c r="I24" i="75"/>
  <c r="J24" i="75"/>
  <c r="H25" i="75"/>
  <c r="I25" i="75"/>
  <c r="J25" i="75"/>
  <c r="P13" i="76" l="1"/>
  <c r="P23" i="76"/>
  <c r="J14" i="75"/>
  <c r="L4" i="5" l="1"/>
  <c r="L14" i="5"/>
  <c r="A1" i="91" l="1"/>
  <c r="A1" i="90"/>
  <c r="A1" i="89"/>
  <c r="A1" i="88"/>
  <c r="A1" i="87"/>
  <c r="A1" i="86"/>
  <c r="A1" i="85"/>
  <c r="F14" i="72"/>
  <c r="M14" i="72"/>
  <c r="N14" i="72"/>
  <c r="N17" i="72" l="1"/>
  <c r="F17" i="72"/>
  <c r="P14" i="72"/>
  <c r="G14" i="72"/>
  <c r="O17" i="72"/>
  <c r="G17" i="72"/>
  <c r="E14" i="72"/>
  <c r="K17" i="72"/>
  <c r="C17" i="72"/>
  <c r="Q14" i="72"/>
  <c r="I14" i="72"/>
  <c r="P17" i="72"/>
  <c r="H17" i="72"/>
  <c r="M17" i="72"/>
  <c r="J17" i="72"/>
  <c r="H14" i="72"/>
  <c r="E17" i="72"/>
  <c r="O14" i="72"/>
  <c r="Q17" i="72"/>
  <c r="I17" i="72"/>
  <c r="L14" i="72"/>
  <c r="D14" i="72"/>
  <c r="K14" i="72"/>
  <c r="C14" i="72"/>
  <c r="J14" i="72"/>
  <c r="L17" i="72"/>
  <c r="D17" i="72"/>
  <c r="R4" i="78" l="1"/>
  <c r="K4" i="78"/>
  <c r="F4" i="78"/>
  <c r="I4" i="76"/>
  <c r="I4" i="78" s="1"/>
  <c r="J4" i="76"/>
  <c r="J4" i="78" s="1"/>
  <c r="I5" i="76"/>
  <c r="I5" i="78" s="1"/>
  <c r="J5" i="76"/>
  <c r="J5" i="78" s="1"/>
  <c r="H5" i="76"/>
  <c r="H5" i="78" s="1"/>
  <c r="H4" i="76"/>
  <c r="H4" i="78" s="1"/>
  <c r="D4" i="76"/>
  <c r="D4" i="78" s="1"/>
  <c r="E4" i="76"/>
  <c r="E4" i="78" s="1"/>
  <c r="D5" i="76"/>
  <c r="D5" i="78" s="1"/>
  <c r="E5" i="76"/>
  <c r="E5" i="78" s="1"/>
  <c r="C5" i="76"/>
  <c r="C5" i="78" s="1"/>
  <c r="C4" i="76"/>
  <c r="C4" i="78" s="1"/>
  <c r="B9" i="46"/>
  <c r="H10" i="46"/>
  <c r="A1" i="78" l="1"/>
  <c r="G32" i="80"/>
  <c r="F32" i="80"/>
  <c r="E32" i="80"/>
  <c r="D32" i="80"/>
  <c r="C32" i="80"/>
  <c r="B32" i="80"/>
  <c r="G31" i="80"/>
  <c r="F31" i="80"/>
  <c r="E31" i="80"/>
  <c r="D31" i="80"/>
  <c r="C31" i="80"/>
  <c r="B31" i="80"/>
  <c r="G30" i="80"/>
  <c r="F30" i="80"/>
  <c r="E30" i="80"/>
  <c r="D30" i="80"/>
  <c r="C30" i="80"/>
  <c r="B30" i="80"/>
  <c r="G23" i="80"/>
  <c r="F23" i="80"/>
  <c r="E23" i="80"/>
  <c r="D23" i="80"/>
  <c r="C23" i="80"/>
  <c r="B23" i="80"/>
  <c r="G22" i="80"/>
  <c r="F22" i="80"/>
  <c r="E22" i="80"/>
  <c r="D22" i="80"/>
  <c r="C22" i="80"/>
  <c r="B22" i="80"/>
  <c r="G21" i="80"/>
  <c r="F21" i="80"/>
  <c r="E21" i="80"/>
  <c r="D21" i="80"/>
  <c r="C21" i="80"/>
  <c r="B21" i="80"/>
  <c r="G32" i="79"/>
  <c r="F32" i="79"/>
  <c r="E32" i="79"/>
  <c r="D32" i="79"/>
  <c r="C32" i="79"/>
  <c r="B32" i="79"/>
  <c r="G31" i="79"/>
  <c r="F31" i="79"/>
  <c r="E31" i="79"/>
  <c r="D31" i="79"/>
  <c r="C31" i="79"/>
  <c r="B31" i="79"/>
  <c r="G30" i="79"/>
  <c r="F30" i="79"/>
  <c r="E30" i="79"/>
  <c r="D30" i="79"/>
  <c r="C30" i="79"/>
  <c r="B30" i="79"/>
  <c r="G23" i="79"/>
  <c r="F23" i="79"/>
  <c r="E23" i="79"/>
  <c r="D23" i="79"/>
  <c r="C23" i="79"/>
  <c r="B23" i="79"/>
  <c r="G22" i="79"/>
  <c r="F22" i="79"/>
  <c r="E22" i="79"/>
  <c r="D22" i="79"/>
  <c r="C22" i="79"/>
  <c r="B22" i="79"/>
  <c r="G21" i="79"/>
  <c r="F21" i="79"/>
  <c r="E21" i="79"/>
  <c r="D21" i="79"/>
  <c r="C21" i="79"/>
  <c r="B21" i="79"/>
  <c r="G32" i="84"/>
  <c r="F32" i="84"/>
  <c r="E32" i="84"/>
  <c r="D32" i="84"/>
  <c r="C32" i="84"/>
  <c r="B32" i="84"/>
  <c r="G31" i="84"/>
  <c r="F31" i="84"/>
  <c r="E31" i="84"/>
  <c r="D31" i="84"/>
  <c r="C31" i="84"/>
  <c r="B31" i="84"/>
  <c r="G30" i="84"/>
  <c r="F30" i="84"/>
  <c r="E30" i="84"/>
  <c r="D30" i="84"/>
  <c r="C30" i="84"/>
  <c r="B30" i="84"/>
  <c r="G23" i="84"/>
  <c r="F23" i="84"/>
  <c r="E23" i="84"/>
  <c r="D23" i="84"/>
  <c r="C23" i="84"/>
  <c r="B23" i="84"/>
  <c r="G22" i="84"/>
  <c r="F22" i="84"/>
  <c r="E22" i="84"/>
  <c r="D22" i="84"/>
  <c r="C22" i="84"/>
  <c r="B22" i="84"/>
  <c r="G21" i="84"/>
  <c r="F21" i="84"/>
  <c r="E21" i="84"/>
  <c r="D21" i="84"/>
  <c r="C21" i="84"/>
  <c r="B21" i="84"/>
  <c r="G32" i="83"/>
  <c r="F32" i="83"/>
  <c r="E32" i="83"/>
  <c r="D32" i="83"/>
  <c r="C32" i="83"/>
  <c r="B32" i="83"/>
  <c r="G31" i="83"/>
  <c r="F31" i="83"/>
  <c r="E31" i="83"/>
  <c r="D31" i="83"/>
  <c r="C31" i="83"/>
  <c r="B31" i="83"/>
  <c r="G30" i="83"/>
  <c r="F30" i="83"/>
  <c r="E30" i="83"/>
  <c r="D30" i="83"/>
  <c r="C30" i="83"/>
  <c r="B30" i="83"/>
  <c r="G23" i="83"/>
  <c r="F23" i="83"/>
  <c r="E23" i="83"/>
  <c r="D23" i="83"/>
  <c r="C23" i="83"/>
  <c r="B23" i="83"/>
  <c r="G22" i="83"/>
  <c r="F22" i="83"/>
  <c r="E22" i="83"/>
  <c r="D22" i="83"/>
  <c r="C22" i="83"/>
  <c r="B22" i="83"/>
  <c r="G21" i="83"/>
  <c r="F21" i="83"/>
  <c r="E21" i="83"/>
  <c r="D21" i="83"/>
  <c r="C21" i="83"/>
  <c r="B21" i="83"/>
  <c r="J23" i="78"/>
  <c r="I23" i="78"/>
  <c r="H23" i="78"/>
  <c r="E23" i="78"/>
  <c r="D23" i="78"/>
  <c r="C23" i="78"/>
  <c r="J22" i="78"/>
  <c r="I22" i="78"/>
  <c r="H22" i="78"/>
  <c r="E22" i="78"/>
  <c r="D22" i="78"/>
  <c r="C22" i="78"/>
  <c r="J21" i="78"/>
  <c r="I21" i="78"/>
  <c r="H21" i="78"/>
  <c r="E21" i="78"/>
  <c r="D21" i="78"/>
  <c r="C21" i="78"/>
  <c r="J14" i="78"/>
  <c r="I14" i="78"/>
  <c r="H14" i="78"/>
  <c r="J13" i="78"/>
  <c r="I13" i="78"/>
  <c r="H13" i="78"/>
  <c r="J12" i="78"/>
  <c r="I12" i="78"/>
  <c r="H12" i="78"/>
  <c r="D12" i="78"/>
  <c r="E12" i="78"/>
  <c r="D13" i="78"/>
  <c r="E13" i="78"/>
  <c r="D14" i="78"/>
  <c r="E14" i="78"/>
  <c r="C14" i="78"/>
  <c r="C13" i="78"/>
  <c r="C12" i="78"/>
  <c r="L24" i="77"/>
  <c r="G24" i="77"/>
  <c r="F24" i="77"/>
  <c r="E24" i="77"/>
  <c r="D24" i="77"/>
  <c r="C24" i="77"/>
  <c r="B24" i="77"/>
  <c r="L23" i="77"/>
  <c r="G23" i="77"/>
  <c r="F23" i="77"/>
  <c r="E23" i="77"/>
  <c r="D23" i="77"/>
  <c r="C23" i="77"/>
  <c r="B23" i="77"/>
  <c r="L22" i="77"/>
  <c r="G22" i="77"/>
  <c r="F22" i="77"/>
  <c r="E22" i="77"/>
  <c r="D22" i="77"/>
  <c r="C22" i="77"/>
  <c r="B22" i="77"/>
  <c r="L12" i="77"/>
  <c r="C12" i="77"/>
  <c r="D12" i="77"/>
  <c r="E12" i="77"/>
  <c r="F12" i="77"/>
  <c r="G12" i="77"/>
  <c r="B12" i="77"/>
  <c r="C22" i="76"/>
  <c r="G15" i="75"/>
  <c r="F8" i="76"/>
  <c r="J22" i="76"/>
  <c r="J12" i="76"/>
  <c r="I22" i="76"/>
  <c r="I12" i="76"/>
  <c r="H22" i="76"/>
  <c r="H12" i="76"/>
  <c r="D12" i="76"/>
  <c r="D22" i="76"/>
  <c r="E12" i="76"/>
  <c r="E22" i="76"/>
  <c r="C12" i="76"/>
  <c r="L23" i="75"/>
  <c r="G23" i="75"/>
  <c r="F23" i="75"/>
  <c r="E23" i="75"/>
  <c r="D23" i="75"/>
  <c r="C23" i="75"/>
  <c r="B23" i="75"/>
  <c r="L13" i="75"/>
  <c r="C13" i="75"/>
  <c r="D13" i="75"/>
  <c r="E13" i="75"/>
  <c r="F13" i="75"/>
  <c r="G13" i="75"/>
  <c r="B13" i="75"/>
  <c r="L14" i="77" l="1"/>
  <c r="G14" i="77"/>
  <c r="F14" i="77"/>
  <c r="E14" i="77"/>
  <c r="D14" i="77"/>
  <c r="C14" i="77"/>
  <c r="B14" i="77"/>
  <c r="L13" i="77"/>
  <c r="G13" i="77"/>
  <c r="F13" i="77"/>
  <c r="E13" i="77"/>
  <c r="D13" i="77"/>
  <c r="C13" i="77"/>
  <c r="B13" i="77"/>
  <c r="J24" i="76"/>
  <c r="J14" i="76"/>
  <c r="I24" i="76"/>
  <c r="I14" i="76"/>
  <c r="H24" i="76"/>
  <c r="H14" i="76"/>
  <c r="J23" i="76"/>
  <c r="J13" i="76"/>
  <c r="I23" i="76"/>
  <c r="I13" i="76"/>
  <c r="H23" i="76"/>
  <c r="H13" i="76"/>
  <c r="D13" i="76"/>
  <c r="D23" i="76"/>
  <c r="E13" i="76"/>
  <c r="E23" i="76"/>
  <c r="D14" i="76"/>
  <c r="D24" i="76"/>
  <c r="E14" i="76"/>
  <c r="E24" i="76"/>
  <c r="C24" i="76"/>
  <c r="C14" i="76"/>
  <c r="C23" i="76"/>
  <c r="C13" i="76"/>
  <c r="L25" i="75"/>
  <c r="G25" i="75"/>
  <c r="F25" i="75"/>
  <c r="E25" i="75"/>
  <c r="D25" i="75"/>
  <c r="C25" i="75"/>
  <c r="B25" i="75"/>
  <c r="L24" i="75"/>
  <c r="G24" i="75"/>
  <c r="F24" i="75"/>
  <c r="E24" i="75"/>
  <c r="D24" i="75"/>
  <c r="C24" i="75"/>
  <c r="B24" i="75"/>
  <c r="L15" i="75"/>
  <c r="F15" i="75"/>
  <c r="E15" i="75"/>
  <c r="D15" i="75"/>
  <c r="C15" i="75"/>
  <c r="B15" i="75"/>
  <c r="L14" i="75"/>
  <c r="G14" i="75"/>
  <c r="F14" i="75"/>
  <c r="E14" i="75"/>
  <c r="D14" i="75"/>
  <c r="C14" i="75"/>
  <c r="B14" i="75"/>
  <c r="C8" i="80"/>
  <c r="D8" i="80"/>
  <c r="E8" i="80"/>
  <c r="F8" i="80"/>
  <c r="G8" i="80"/>
  <c r="C9" i="80"/>
  <c r="C12" i="80" s="1"/>
  <c r="D9" i="80"/>
  <c r="E9" i="80"/>
  <c r="F9" i="80"/>
  <c r="G9" i="80"/>
  <c r="C10" i="80"/>
  <c r="D10" i="80"/>
  <c r="E10" i="80"/>
  <c r="F10" i="80"/>
  <c r="G10" i="80"/>
  <c r="B9" i="80"/>
  <c r="B10" i="80"/>
  <c r="B8" i="80"/>
  <c r="C8" i="79"/>
  <c r="D8" i="79"/>
  <c r="E8" i="79"/>
  <c r="F8" i="79"/>
  <c r="G8" i="79"/>
  <c r="C9" i="79"/>
  <c r="D9" i="79"/>
  <c r="E9" i="79"/>
  <c r="F9" i="79"/>
  <c r="G9" i="79"/>
  <c r="C10" i="79"/>
  <c r="D10" i="79"/>
  <c r="E10" i="79"/>
  <c r="F10" i="79"/>
  <c r="G10" i="79"/>
  <c r="B9" i="79"/>
  <c r="L9" i="79" s="1"/>
  <c r="B10" i="79"/>
  <c r="B8" i="79"/>
  <c r="G8" i="84"/>
  <c r="F8" i="84"/>
  <c r="E8" i="84"/>
  <c r="D8" i="84"/>
  <c r="C8" i="84"/>
  <c r="B8" i="84"/>
  <c r="G8" i="83"/>
  <c r="F8" i="83"/>
  <c r="E8" i="83"/>
  <c r="D8" i="83"/>
  <c r="C8" i="83"/>
  <c r="B8" i="83"/>
  <c r="B9" i="83"/>
  <c r="D12" i="80" l="1"/>
  <c r="L8" i="80"/>
  <c r="L34" i="80" s="1"/>
  <c r="L10" i="80"/>
  <c r="L36" i="80" s="1"/>
  <c r="L9" i="80"/>
  <c r="L35" i="80" s="1"/>
  <c r="G12" i="79"/>
  <c r="L8" i="79"/>
  <c r="L10" i="79"/>
  <c r="F12" i="79"/>
  <c r="L8" i="83"/>
  <c r="L8" i="84"/>
  <c r="B12" i="79"/>
  <c r="B12" i="80"/>
  <c r="E12" i="79"/>
  <c r="L21" i="83"/>
  <c r="L30" i="83"/>
  <c r="F13" i="80"/>
  <c r="F14" i="80"/>
  <c r="E13" i="80"/>
  <c r="E14" i="80"/>
  <c r="B14" i="80"/>
  <c r="B13" i="80"/>
  <c r="G12" i="80"/>
  <c r="D13" i="80"/>
  <c r="D14" i="80"/>
  <c r="F12" i="80"/>
  <c r="C14" i="80"/>
  <c r="C13" i="80"/>
  <c r="G13" i="80"/>
  <c r="G14" i="80"/>
  <c r="E12" i="80"/>
  <c r="B13" i="79"/>
  <c r="B14" i="79"/>
  <c r="C13" i="79"/>
  <c r="C14" i="79"/>
  <c r="E13" i="79"/>
  <c r="E14" i="79"/>
  <c r="D12" i="79"/>
  <c r="D13" i="79"/>
  <c r="D14" i="79"/>
  <c r="C12" i="79"/>
  <c r="F13" i="79"/>
  <c r="F14" i="79"/>
  <c r="G13" i="79"/>
  <c r="G14" i="79"/>
  <c r="L31" i="83"/>
  <c r="L32" i="83"/>
  <c r="L22" i="83"/>
  <c r="L23" i="83"/>
  <c r="B13" i="83"/>
  <c r="L12" i="80" l="1"/>
  <c r="L13" i="80"/>
  <c r="L14" i="80"/>
  <c r="L13" i="79"/>
  <c r="L14" i="79"/>
  <c r="L12" i="79"/>
  <c r="L21" i="84"/>
  <c r="A1" i="84"/>
  <c r="A1" i="83"/>
  <c r="G10" i="84"/>
  <c r="G14" i="84" s="1"/>
  <c r="F10" i="84"/>
  <c r="F14" i="84" s="1"/>
  <c r="E10" i="84"/>
  <c r="E14" i="84" s="1"/>
  <c r="D10" i="84"/>
  <c r="D14" i="84" s="1"/>
  <c r="C10" i="84"/>
  <c r="C14" i="84" s="1"/>
  <c r="B10" i="84"/>
  <c r="G9" i="84"/>
  <c r="F9" i="84"/>
  <c r="E9" i="84"/>
  <c r="D9" i="84"/>
  <c r="C9" i="84"/>
  <c r="B9" i="84"/>
  <c r="G10" i="83"/>
  <c r="G14" i="83" s="1"/>
  <c r="F10" i="83"/>
  <c r="F14" i="83" s="1"/>
  <c r="E10" i="83"/>
  <c r="E14" i="83" s="1"/>
  <c r="D10" i="83"/>
  <c r="D14" i="83" s="1"/>
  <c r="C10" i="83"/>
  <c r="C14" i="83" s="1"/>
  <c r="B10" i="83"/>
  <c r="G9" i="83"/>
  <c r="F9" i="83"/>
  <c r="E9" i="83"/>
  <c r="D9" i="83"/>
  <c r="C9" i="83"/>
  <c r="L9" i="83" s="1"/>
  <c r="L10" i="83" l="1"/>
  <c r="L9" i="84"/>
  <c r="B14" i="84"/>
  <c r="L10" i="84"/>
  <c r="L23" i="84"/>
  <c r="L22" i="84"/>
  <c r="B12" i="84"/>
  <c r="B13" i="84"/>
  <c r="C12" i="84"/>
  <c r="C13" i="84"/>
  <c r="L32" i="84"/>
  <c r="L31" i="84"/>
  <c r="G12" i="84"/>
  <c r="G13" i="84"/>
  <c r="D12" i="84"/>
  <c r="D13" i="84"/>
  <c r="E12" i="84"/>
  <c r="E13" i="84"/>
  <c r="F12" i="84"/>
  <c r="F13" i="84"/>
  <c r="L30" i="84"/>
  <c r="C12" i="83"/>
  <c r="C13" i="83"/>
  <c r="E12" i="83"/>
  <c r="E13" i="83"/>
  <c r="B14" i="83"/>
  <c r="B12" i="83"/>
  <c r="D12" i="83"/>
  <c r="D13" i="83"/>
  <c r="F12" i="83"/>
  <c r="F13" i="83"/>
  <c r="G12" i="83"/>
  <c r="G13" i="83"/>
  <c r="L14" i="83"/>
  <c r="L13" i="84"/>
  <c r="L14" i="84"/>
  <c r="A1" i="79"/>
  <c r="A1" i="80"/>
  <c r="L21" i="79"/>
  <c r="L21" i="80" l="1"/>
  <c r="L30" i="79"/>
  <c r="L22" i="80"/>
  <c r="L23" i="80"/>
  <c r="L32" i="80"/>
  <c r="L31" i="80"/>
  <c r="L30" i="80"/>
  <c r="L32" i="79"/>
  <c r="L31" i="79"/>
  <c r="L23" i="79"/>
  <c r="L22" i="79"/>
  <c r="L12" i="84"/>
  <c r="L12" i="83"/>
  <c r="L13" i="83"/>
  <c r="A1" i="76"/>
  <c r="K19" i="78"/>
  <c r="K10" i="78"/>
  <c r="F19" i="78"/>
  <c r="F10" i="78"/>
  <c r="K18" i="78"/>
  <c r="K9" i="78"/>
  <c r="F18" i="78"/>
  <c r="F9" i="78"/>
  <c r="K17" i="78"/>
  <c r="K8" i="78"/>
  <c r="F17" i="78"/>
  <c r="F8" i="78"/>
  <c r="A1" i="77"/>
  <c r="A1" i="75"/>
  <c r="K20" i="76"/>
  <c r="K10" i="76"/>
  <c r="F20" i="76"/>
  <c r="F10" i="76"/>
  <c r="K19" i="76"/>
  <c r="K9" i="76"/>
  <c r="F19" i="76"/>
  <c r="F9" i="76"/>
  <c r="K8" i="76"/>
  <c r="F18" i="76"/>
  <c r="A1" i="61"/>
  <c r="F12" i="78" l="1"/>
  <c r="R21" i="78"/>
  <c r="F21" i="78"/>
  <c r="K12" i="78"/>
  <c r="R12" i="78"/>
  <c r="K13" i="78"/>
  <c r="K14" i="78"/>
  <c r="K23" i="78"/>
  <c r="K22" i="78"/>
  <c r="R13" i="78"/>
  <c r="R14" i="78"/>
  <c r="R23" i="78"/>
  <c r="R22" i="78"/>
  <c r="F13" i="78"/>
  <c r="F14" i="78"/>
  <c r="F23" i="78"/>
  <c r="F22" i="78"/>
  <c r="K21" i="78"/>
  <c r="K12" i="76"/>
  <c r="K22" i="76"/>
  <c r="K14" i="76"/>
  <c r="K13" i="76"/>
  <c r="K24" i="76"/>
  <c r="K23" i="76"/>
  <c r="F14" i="76"/>
  <c r="F24" i="76"/>
  <c r="F23" i="76"/>
  <c r="R12" i="76"/>
  <c r="R14" i="76"/>
  <c r="R13" i="76"/>
  <c r="R24" i="76"/>
  <c r="R23" i="76"/>
  <c r="R22" i="76"/>
  <c r="F12" i="76"/>
  <c r="F13" i="76"/>
  <c r="F22" i="76"/>
  <c r="G10" i="37"/>
  <c r="F10" i="37"/>
  <c r="B15" i="14"/>
  <c r="B24" i="14" s="1"/>
  <c r="P6" i="72" l="1"/>
  <c r="R6" i="72"/>
  <c r="J6" i="72"/>
  <c r="N9" i="72"/>
  <c r="F6" i="72"/>
  <c r="M9" i="72"/>
  <c r="E6" i="72"/>
  <c r="L9" i="72"/>
  <c r="D9" i="72"/>
  <c r="L6" i="72"/>
  <c r="D6" i="72"/>
  <c r="F9" i="72"/>
  <c r="N6" i="72"/>
  <c r="E9" i="72"/>
  <c r="M6" i="72"/>
  <c r="K9" i="72"/>
  <c r="C9" i="72"/>
  <c r="K6" i="72"/>
  <c r="C6" i="72"/>
  <c r="R17" i="72"/>
  <c r="R9" i="72"/>
  <c r="Q9" i="72"/>
  <c r="I9" i="72"/>
  <c r="Q6" i="72"/>
  <c r="I6" i="72"/>
  <c r="R14" i="72"/>
  <c r="J9" i="72"/>
  <c r="P9" i="72"/>
  <c r="H9" i="72"/>
  <c r="H6" i="72"/>
  <c r="O9" i="72"/>
  <c r="G9" i="72"/>
  <c r="O6" i="72"/>
  <c r="G6" i="72"/>
  <c r="I8" i="48" l="1"/>
  <c r="H8" i="48"/>
  <c r="A1" i="71"/>
  <c r="B17" i="72" l="1"/>
  <c r="B14" i="72"/>
  <c r="B9" i="72"/>
  <c r="B6" i="72" l="1"/>
  <c r="K27" i="71" l="1"/>
  <c r="E21" i="71"/>
  <c r="G21" i="71"/>
  <c r="I21" i="71"/>
  <c r="O21" i="71"/>
  <c r="K21" i="71"/>
  <c r="E27" i="71"/>
  <c r="O27" i="71"/>
  <c r="I27" i="71"/>
  <c r="M21" i="71"/>
  <c r="M27" i="71"/>
  <c r="G27" i="71"/>
  <c r="T16" i="31" l="1"/>
  <c r="D25" i="56"/>
  <c r="G25" i="56"/>
  <c r="U7" i="30"/>
  <c r="T7" i="30"/>
  <c r="E13" i="46"/>
  <c r="T10" i="31"/>
  <c r="H25" i="47"/>
  <c r="U8" i="31"/>
  <c r="T8" i="17"/>
  <c r="C12" i="40"/>
  <c r="B12" i="40"/>
  <c r="C9" i="40"/>
  <c r="B9" i="40"/>
  <c r="C12" i="14"/>
  <c r="B12" i="14"/>
  <c r="C9" i="14"/>
  <c r="B9" i="14"/>
  <c r="H17" i="48"/>
  <c r="I17" i="48"/>
  <c r="H26" i="46"/>
  <c r="F24" i="47"/>
  <c r="H24" i="47" s="1"/>
  <c r="E24" i="47"/>
  <c r="D24" i="47"/>
  <c r="C24" i="47"/>
  <c r="B24" i="47"/>
  <c r="I26" i="47"/>
  <c r="H26" i="47"/>
  <c r="I25" i="47"/>
  <c r="F20" i="47"/>
  <c r="H20" i="47" s="1"/>
  <c r="E20" i="47"/>
  <c r="D20" i="47"/>
  <c r="C20" i="47"/>
  <c r="B20" i="47"/>
  <c r="I22" i="47"/>
  <c r="H22" i="47"/>
  <c r="I21" i="47"/>
  <c r="H21" i="47"/>
  <c r="F11" i="47"/>
  <c r="E11" i="47"/>
  <c r="D11" i="47"/>
  <c r="C11" i="47"/>
  <c r="B11" i="47"/>
  <c r="I13" i="47"/>
  <c r="H13" i="47"/>
  <c r="I12" i="47"/>
  <c r="H12" i="47"/>
  <c r="F7" i="47"/>
  <c r="E7" i="47"/>
  <c r="D7" i="47"/>
  <c r="C7" i="47"/>
  <c r="B7" i="47"/>
  <c r="I9" i="47"/>
  <c r="H9" i="47"/>
  <c r="I8" i="47"/>
  <c r="H8" i="47"/>
  <c r="C4" i="40"/>
  <c r="B14" i="40" s="1"/>
  <c r="B23" i="40" s="1"/>
  <c r="B4" i="40"/>
  <c r="B28" i="40"/>
  <c r="E11" i="40"/>
  <c r="H31" i="46"/>
  <c r="I31" i="46"/>
  <c r="H15" i="46"/>
  <c r="I15" i="46"/>
  <c r="I26" i="46"/>
  <c r="C25" i="46"/>
  <c r="D25" i="46"/>
  <c r="E25" i="46"/>
  <c r="F25" i="46"/>
  <c r="C29" i="46"/>
  <c r="D29" i="46"/>
  <c r="E29" i="46"/>
  <c r="F29" i="46"/>
  <c r="B29" i="46"/>
  <c r="B25" i="46"/>
  <c r="C9" i="46"/>
  <c r="D9" i="46"/>
  <c r="E9" i="46"/>
  <c r="F9" i="46"/>
  <c r="C13" i="46"/>
  <c r="D13" i="46"/>
  <c r="F13" i="46"/>
  <c r="B13" i="46"/>
  <c r="B7" i="46" s="1"/>
  <c r="B29" i="14"/>
  <c r="E10" i="14"/>
  <c r="E11" i="14"/>
  <c r="U12" i="17"/>
  <c r="T12" i="17"/>
  <c r="U8" i="17"/>
  <c r="I30" i="46"/>
  <c r="H30" i="46"/>
  <c r="I27" i="46"/>
  <c r="H27" i="46"/>
  <c r="H11" i="46"/>
  <c r="I11" i="46"/>
  <c r="H14" i="46"/>
  <c r="I14" i="46"/>
  <c r="I10" i="46"/>
  <c r="H14" i="48"/>
  <c r="I14" i="48"/>
  <c r="I13" i="48"/>
  <c r="H13" i="48"/>
  <c r="H9" i="48"/>
  <c r="I9" i="48"/>
  <c r="H10" i="48"/>
  <c r="I10" i="48"/>
  <c r="C15" i="37"/>
  <c r="W14" i="61"/>
  <c r="Q14" i="61"/>
  <c r="K14" i="61"/>
  <c r="E14" i="61"/>
  <c r="O14" i="11"/>
  <c r="O14" i="5"/>
  <c r="U15" i="30"/>
  <c r="T15" i="30"/>
  <c r="U13" i="30"/>
  <c r="T13" i="30"/>
  <c r="U14" i="30"/>
  <c r="T14" i="30"/>
  <c r="T9" i="30"/>
  <c r="U9" i="30"/>
  <c r="T8" i="30"/>
  <c r="U8" i="30"/>
  <c r="U13" i="17"/>
  <c r="T13" i="17"/>
  <c r="T7" i="17"/>
  <c r="U7" i="17"/>
  <c r="T9" i="17"/>
  <c r="U9" i="17"/>
  <c r="U22" i="31"/>
  <c r="T22" i="31"/>
  <c r="U20" i="31"/>
  <c r="T20" i="31"/>
  <c r="U17" i="31"/>
  <c r="T17" i="31"/>
  <c r="U21" i="31"/>
  <c r="T21" i="31"/>
  <c r="U18" i="31"/>
  <c r="T18" i="31"/>
  <c r="U19" i="31"/>
  <c r="T19" i="31"/>
  <c r="U16" i="31"/>
  <c r="U7" i="31"/>
  <c r="U9" i="31"/>
  <c r="T9" i="31"/>
  <c r="U10" i="31"/>
  <c r="T8" i="31"/>
  <c r="F14" i="10"/>
  <c r="C14" i="10"/>
  <c r="F5" i="9"/>
  <c r="F5" i="3" s="1"/>
  <c r="F4" i="9"/>
  <c r="F4" i="10" s="1"/>
  <c r="C4" i="9"/>
  <c r="C4" i="28" s="1"/>
  <c r="D4" i="9"/>
  <c r="D4" i="28" s="1"/>
  <c r="E4" i="9"/>
  <c r="E4" i="28" s="1"/>
  <c r="C5" i="9"/>
  <c r="C5" i="28" s="1"/>
  <c r="D5" i="9"/>
  <c r="D5" i="10" s="1"/>
  <c r="E5" i="9"/>
  <c r="E5" i="3" s="1"/>
  <c r="B5" i="9"/>
  <c r="B5" i="10" s="1"/>
  <c r="B4" i="9"/>
  <c r="B4" i="10" s="1"/>
  <c r="G15" i="56"/>
  <c r="F14" i="9" s="1"/>
  <c r="D15" i="56"/>
  <c r="C14" i="9" s="1"/>
  <c r="C4" i="56"/>
  <c r="D4" i="56"/>
  <c r="E4" i="56"/>
  <c r="F4" i="56"/>
  <c r="G4" i="56"/>
  <c r="H4" i="56"/>
  <c r="I4" i="56"/>
  <c r="C5" i="56"/>
  <c r="D5" i="56"/>
  <c r="E5" i="56"/>
  <c r="F5" i="56"/>
  <c r="G5" i="56"/>
  <c r="H5" i="56"/>
  <c r="I5" i="56"/>
  <c r="B5" i="56"/>
  <c r="B4" i="56"/>
  <c r="W4" i="61"/>
  <c r="Q4" i="61"/>
  <c r="K4" i="61"/>
  <c r="T14" i="61"/>
  <c r="N14" i="61"/>
  <c r="H14" i="61"/>
  <c r="B14" i="61"/>
  <c r="E6" i="61"/>
  <c r="K6" i="61" s="1"/>
  <c r="Q6" i="61" s="1"/>
  <c r="W6" i="61" s="1"/>
  <c r="B6" i="61"/>
  <c r="H6" i="61" s="1"/>
  <c r="N6" i="61" s="1"/>
  <c r="T6" i="61" s="1"/>
  <c r="C14" i="11"/>
  <c r="D14" i="11"/>
  <c r="E14" i="11"/>
  <c r="F14" i="11"/>
  <c r="G14" i="11"/>
  <c r="H14" i="11"/>
  <c r="I14" i="11"/>
  <c r="B14" i="11"/>
  <c r="O4" i="5"/>
  <c r="I4" i="5"/>
  <c r="I5" i="5"/>
  <c r="C4" i="5"/>
  <c r="D4" i="5"/>
  <c r="E4" i="5"/>
  <c r="F4" i="5"/>
  <c r="G4" i="5"/>
  <c r="H4" i="5"/>
  <c r="C5" i="5"/>
  <c r="D5" i="5"/>
  <c r="E5" i="5"/>
  <c r="F5" i="5"/>
  <c r="G5" i="5"/>
  <c r="H5" i="5"/>
  <c r="B5" i="5"/>
  <c r="B4" i="5"/>
  <c r="L14" i="11"/>
  <c r="B15" i="37"/>
  <c r="B17" i="47"/>
  <c r="B16" i="47"/>
  <c r="B4" i="47"/>
  <c r="B4" i="48" s="1"/>
  <c r="D4" i="47"/>
  <c r="D4" i="48" s="1"/>
  <c r="E4" i="47"/>
  <c r="E4" i="48" s="1"/>
  <c r="F4" i="47"/>
  <c r="F4" i="48" s="1"/>
  <c r="B5" i="37"/>
  <c r="F5" i="37" s="1"/>
  <c r="J5" i="37" s="1"/>
  <c r="J15" i="37"/>
  <c r="K15" i="37"/>
  <c r="F12" i="3"/>
  <c r="F7" i="9"/>
  <c r="F7" i="10" s="1"/>
  <c r="E7" i="9"/>
  <c r="E7" i="10" s="1"/>
  <c r="D7" i="9"/>
  <c r="D7" i="10" s="1"/>
  <c r="C7" i="9"/>
  <c r="C7" i="10"/>
  <c r="B7" i="9"/>
  <c r="B7" i="10" s="1"/>
  <c r="G34" i="56"/>
  <c r="D34" i="56"/>
  <c r="I10" i="56"/>
  <c r="H10" i="56"/>
  <c r="G10" i="56"/>
  <c r="F10" i="56"/>
  <c r="E10" i="56"/>
  <c r="D10" i="56"/>
  <c r="C10" i="56"/>
  <c r="B10" i="56"/>
  <c r="A1" i="56"/>
  <c r="A1" i="48"/>
  <c r="C4" i="47"/>
  <c r="C4" i="48" s="1"/>
  <c r="A1" i="37"/>
  <c r="A1" i="47"/>
  <c r="A1" i="46"/>
  <c r="R3" i="17"/>
  <c r="R4" i="17"/>
  <c r="C3" i="17"/>
  <c r="D3" i="17"/>
  <c r="E3" i="17"/>
  <c r="F3" i="17"/>
  <c r="G3" i="17"/>
  <c r="H3" i="17"/>
  <c r="I3" i="17"/>
  <c r="J3" i="17"/>
  <c r="K3" i="17"/>
  <c r="L3" i="17"/>
  <c r="M3" i="17"/>
  <c r="N3" i="17"/>
  <c r="O3" i="17"/>
  <c r="P3" i="17"/>
  <c r="Q3" i="17"/>
  <c r="C4" i="17"/>
  <c r="D4" i="17"/>
  <c r="E4" i="17"/>
  <c r="F4" i="17"/>
  <c r="G4" i="17"/>
  <c r="H4" i="17"/>
  <c r="I4" i="17"/>
  <c r="J4" i="17"/>
  <c r="K4" i="17"/>
  <c r="L4" i="17"/>
  <c r="M4" i="17"/>
  <c r="N4" i="17"/>
  <c r="O4" i="17"/>
  <c r="P4" i="17"/>
  <c r="Q4" i="17"/>
  <c r="E8" i="40"/>
  <c r="E10" i="40"/>
  <c r="B21" i="40"/>
  <c r="E7" i="40"/>
  <c r="B22" i="14"/>
  <c r="A1" i="40"/>
  <c r="F29" i="10"/>
  <c r="C29" i="10"/>
  <c r="F30" i="9"/>
  <c r="C30" i="9"/>
  <c r="A1" i="19"/>
  <c r="A1" i="30"/>
  <c r="B3" i="30"/>
  <c r="C3" i="30"/>
  <c r="D3" i="30"/>
  <c r="E3" i="30"/>
  <c r="F3" i="30"/>
  <c r="G3" i="30"/>
  <c r="H3" i="30"/>
  <c r="I3" i="30"/>
  <c r="J3" i="30"/>
  <c r="K3" i="30"/>
  <c r="L3" i="30"/>
  <c r="M3" i="30"/>
  <c r="N3" i="30"/>
  <c r="O3" i="30"/>
  <c r="P3" i="30"/>
  <c r="Q3" i="30"/>
  <c r="R3" i="30"/>
  <c r="B4" i="30"/>
  <c r="C4" i="30"/>
  <c r="D4" i="30"/>
  <c r="E4" i="30"/>
  <c r="F4" i="30"/>
  <c r="G4" i="30"/>
  <c r="H4" i="30"/>
  <c r="I4" i="30"/>
  <c r="J4" i="30"/>
  <c r="K4" i="30"/>
  <c r="L4" i="30"/>
  <c r="M4" i="30"/>
  <c r="N4" i="30"/>
  <c r="O4" i="30"/>
  <c r="P4" i="30"/>
  <c r="Q4" i="30"/>
  <c r="R4" i="30"/>
  <c r="A1" i="17"/>
  <c r="B3" i="17"/>
  <c r="B4" i="17"/>
  <c r="A1" i="31"/>
  <c r="A1" i="14"/>
  <c r="E7" i="14"/>
  <c r="E8" i="14"/>
  <c r="A1" i="39"/>
  <c r="A1" i="36"/>
  <c r="A1" i="28"/>
  <c r="B21" i="28"/>
  <c r="B29" i="28"/>
  <c r="A1" i="3"/>
  <c r="C12" i="3"/>
  <c r="D12" i="3"/>
  <c r="E12" i="3"/>
  <c r="A1" i="10"/>
  <c r="B12" i="10"/>
  <c r="C12" i="10"/>
  <c r="D12" i="10"/>
  <c r="E12" i="10"/>
  <c r="F12" i="10"/>
  <c r="C22" i="10"/>
  <c r="F22" i="10"/>
  <c r="A1" i="9"/>
  <c r="C16" i="47"/>
  <c r="F16" i="47"/>
  <c r="D17" i="47"/>
  <c r="F17" i="47"/>
  <c r="B12" i="9"/>
  <c r="C12" i="9"/>
  <c r="D12" i="9"/>
  <c r="E12" i="9"/>
  <c r="F12" i="9"/>
  <c r="G5" i="37"/>
  <c r="K5" i="37" s="1"/>
  <c r="C22" i="9"/>
  <c r="F22" i="9"/>
  <c r="A1" i="5"/>
  <c r="B10" i="5"/>
  <c r="C10" i="5"/>
  <c r="D10" i="5"/>
  <c r="E10" i="5"/>
  <c r="F10" i="5"/>
  <c r="G10" i="5"/>
  <c r="H10" i="5"/>
  <c r="I10" i="5"/>
  <c r="A1" i="11"/>
  <c r="E16" i="47"/>
  <c r="E17" i="47"/>
  <c r="C17" i="47"/>
  <c r="D16" i="47"/>
  <c r="C4" i="10"/>
  <c r="H11" i="47" l="1"/>
  <c r="I7" i="47"/>
  <c r="C23" i="46"/>
  <c r="I11" i="47"/>
  <c r="I9" i="46"/>
  <c r="H13" i="46"/>
  <c r="I29" i="46"/>
  <c r="I25" i="46"/>
  <c r="D23" i="46"/>
  <c r="H9" i="46"/>
  <c r="E7" i="46"/>
  <c r="D7" i="46"/>
  <c r="E23" i="46"/>
  <c r="I13" i="46"/>
  <c r="C5" i="3"/>
  <c r="E9" i="40"/>
  <c r="I20" i="47"/>
  <c r="H7" i="47"/>
  <c r="H25" i="46"/>
  <c r="F23" i="46"/>
  <c r="B13" i="14"/>
  <c r="E12" i="14"/>
  <c r="F5" i="10"/>
  <c r="D5" i="28"/>
  <c r="E4" i="10"/>
  <c r="E4" i="3"/>
  <c r="F4" i="28"/>
  <c r="B13" i="28" s="1"/>
  <c r="I24" i="47"/>
  <c r="E12" i="40"/>
  <c r="H29" i="46"/>
  <c r="B23" i="46"/>
  <c r="C7" i="46"/>
  <c r="E9" i="14"/>
  <c r="D5" i="3"/>
  <c r="B4" i="28"/>
  <c r="B4" i="3"/>
  <c r="F5" i="28"/>
  <c r="B14" i="28" s="1"/>
  <c r="F4" i="3"/>
  <c r="E5" i="28"/>
  <c r="C5" i="10"/>
  <c r="E5" i="10"/>
  <c r="D4" i="10"/>
  <c r="B5" i="3"/>
  <c r="B5" i="28"/>
  <c r="C4" i="3"/>
  <c r="D4" i="3"/>
  <c r="F7" i="46"/>
  <c r="C13" i="14"/>
  <c r="E13" i="14" s="1"/>
  <c r="H23" i="46" l="1"/>
  <c r="I23" i="46"/>
  <c r="I7" i="46"/>
  <c r="H7" i="46"/>
  <c r="Q21" i="71" l="1"/>
  <c r="Q27" i="71"/>
  <c r="Q7" i="71" l="1"/>
  <c r="P7" i="71" l="1"/>
  <c r="E7" i="71" l="1"/>
  <c r="D7" i="71"/>
  <c r="B7" i="71"/>
  <c r="C7" i="71"/>
  <c r="I7" i="71"/>
  <c r="F7" i="71"/>
  <c r="M7" i="71" l="1"/>
  <c r="G7" i="71"/>
  <c r="H7" i="71"/>
  <c r="K7" i="71"/>
  <c r="L7" i="71" l="1"/>
  <c r="J7" i="71"/>
  <c r="O7" i="71"/>
  <c r="N7" i="71" l="1"/>
</calcChain>
</file>

<file path=xl/sharedStrings.xml><?xml version="1.0" encoding="utf-8"?>
<sst xmlns="http://schemas.openxmlformats.org/spreadsheetml/2006/main" count="1014" uniqueCount="559">
  <si>
    <t>Rai</t>
  </si>
  <si>
    <t>Mediaset</t>
  </si>
  <si>
    <t>Discovery</t>
  </si>
  <si>
    <t>Fastweb</t>
  </si>
  <si>
    <t>Vodafone</t>
  </si>
  <si>
    <t>Tiscali</t>
  </si>
  <si>
    <t>FWA</t>
  </si>
  <si>
    <t>DSL</t>
  </si>
  <si>
    <t>%</t>
  </si>
  <si>
    <t>MVNO</t>
  </si>
  <si>
    <t>Poste Mobile</t>
  </si>
  <si>
    <t>Pay TV (8)</t>
  </si>
  <si>
    <t>Servizi regolamentati nazionali (Regulated services - national)</t>
  </si>
  <si>
    <t>Luce (Power) (3)</t>
  </si>
  <si>
    <t>(2) - 04 42</t>
  </si>
  <si>
    <t>(3) - 04 51</t>
  </si>
  <si>
    <t>(4) - 04 52</t>
  </si>
  <si>
    <t>(1) - 04 41</t>
  </si>
  <si>
    <t>(5) - 07 31</t>
  </si>
  <si>
    <t>(6) - 07 32 11</t>
  </si>
  <si>
    <t>(7) - 08</t>
  </si>
  <si>
    <r>
      <t xml:space="preserve">Terminali </t>
    </r>
    <r>
      <rPr>
        <i/>
        <sz val="12"/>
        <rFont val="Calibri"/>
        <family val="2"/>
      </rPr>
      <t>(Devices)</t>
    </r>
    <r>
      <rPr>
        <sz val="12"/>
        <rFont val="Calibri"/>
        <family val="2"/>
      </rPr>
      <t xml:space="preserve"> (1)</t>
    </r>
  </si>
  <si>
    <r>
      <t>Larga banda /Internet (</t>
    </r>
    <r>
      <rPr>
        <i/>
        <sz val="12"/>
        <rFont val="Calibri"/>
        <family val="2"/>
      </rPr>
      <t>broadband/internet</t>
    </r>
    <r>
      <rPr>
        <sz val="12"/>
        <rFont val="Calibri"/>
        <family val="2"/>
      </rPr>
      <t>) (3)</t>
    </r>
  </si>
  <si>
    <r>
      <t xml:space="preserve">Terminali </t>
    </r>
    <r>
      <rPr>
        <i/>
        <sz val="12"/>
        <rFont val="Calibri"/>
        <family val="2"/>
      </rPr>
      <t>(Devices)</t>
    </r>
    <r>
      <rPr>
        <sz val="12"/>
        <rFont val="Calibri"/>
        <family val="2"/>
      </rPr>
      <t xml:space="preserve"> (4)</t>
    </r>
  </si>
  <si>
    <t>(1) - 08 20 10</t>
  </si>
  <si>
    <t>(2) - 08 30 10</t>
  </si>
  <si>
    <t>(3) - 08 30 30</t>
  </si>
  <si>
    <t>(4) - 08 20 20</t>
  </si>
  <si>
    <t>(5) - 08 30 20</t>
  </si>
  <si>
    <r>
      <t>Servizi (</t>
    </r>
    <r>
      <rPr>
        <i/>
        <sz val="12"/>
        <rFont val="Calibri"/>
        <family val="2"/>
      </rPr>
      <t>Services</t>
    </r>
    <r>
      <rPr>
        <sz val="12"/>
        <rFont val="Calibri"/>
        <family val="2"/>
      </rPr>
      <t>) (5)</t>
    </r>
  </si>
  <si>
    <t>(6) - 09 52 10</t>
  </si>
  <si>
    <t>(7) - 09 52 20</t>
  </si>
  <si>
    <t>(8) - 09 42 30</t>
  </si>
  <si>
    <t>(9) - 08 10 00</t>
  </si>
  <si>
    <r>
      <t xml:space="preserve">Accesso/servizi di base </t>
    </r>
    <r>
      <rPr>
        <i/>
        <sz val="12"/>
        <rFont val="Calibri"/>
        <family val="2"/>
      </rPr>
      <t>(Access/basic services)</t>
    </r>
    <r>
      <rPr>
        <sz val="12"/>
        <rFont val="Calibri"/>
        <family val="2"/>
      </rPr>
      <t xml:space="preserve"> (2)</t>
    </r>
  </si>
  <si>
    <r>
      <t xml:space="preserve">Riviste e periodici </t>
    </r>
    <r>
      <rPr>
        <i/>
        <sz val="12"/>
        <rFont val="Calibri"/>
        <family val="2"/>
      </rPr>
      <t>(Magazines)</t>
    </r>
    <r>
      <rPr>
        <sz val="12"/>
        <rFont val="Calibri"/>
        <family val="2"/>
      </rPr>
      <t xml:space="preserve"> (7)</t>
    </r>
  </si>
  <si>
    <r>
      <t xml:space="preserve">Codice prezzi </t>
    </r>
    <r>
      <rPr>
        <i/>
        <sz val="12"/>
        <rFont val="Calibri"/>
        <family val="2"/>
      </rPr>
      <t>(Code prices)</t>
    </r>
  </si>
  <si>
    <t>Numero di operazioni - Number of operations (mln)</t>
  </si>
  <si>
    <t>Valori cumulati (cumulative values) (mln)</t>
  </si>
  <si>
    <t>Index 2010 = 100</t>
  </si>
  <si>
    <r>
      <t xml:space="preserve">Indice prezzi utilities </t>
    </r>
    <r>
      <rPr>
        <b/>
        <i/>
        <sz val="12"/>
        <color indexed="10"/>
        <rFont val="Calibri"/>
        <family val="2"/>
      </rPr>
      <t>(Utilities price index)</t>
    </r>
  </si>
  <si>
    <r>
      <t xml:space="preserve">Fonte - </t>
    </r>
    <r>
      <rPr>
        <i/>
        <sz val="12"/>
        <color indexed="8"/>
        <rFont val="Calibri"/>
        <family val="2"/>
      </rPr>
      <t>Source</t>
    </r>
    <r>
      <rPr>
        <sz val="12"/>
        <color indexed="8"/>
        <rFont val="Calibri"/>
        <family val="2"/>
      </rPr>
      <t>:  Istat and Agcom evaluation</t>
    </r>
  </si>
  <si>
    <r>
      <t xml:space="preserve">Indici prezzi quotidiani, periodici e TV - </t>
    </r>
    <r>
      <rPr>
        <b/>
        <i/>
        <sz val="12"/>
        <color indexed="10"/>
        <rFont val="Calibri"/>
        <family val="2"/>
      </rPr>
      <t>(Newspapers, magazines,  Tv price indexes)</t>
    </r>
  </si>
  <si>
    <r>
      <t xml:space="preserve">Indice prezzi servizi postali </t>
    </r>
    <r>
      <rPr>
        <b/>
        <i/>
        <sz val="12"/>
        <color indexed="10"/>
        <rFont val="Calibri"/>
        <family val="2"/>
      </rPr>
      <t>(Postal services price index)</t>
    </r>
  </si>
  <si>
    <r>
      <t xml:space="preserve">milioni </t>
    </r>
    <r>
      <rPr>
        <b/>
        <i/>
        <sz val="12"/>
        <color indexed="8"/>
        <rFont val="Calibri"/>
        <family val="2"/>
      </rPr>
      <t>(millions)</t>
    </r>
  </si>
  <si>
    <r>
      <t xml:space="preserve">Altre tecnologie </t>
    </r>
    <r>
      <rPr>
        <i/>
        <sz val="12"/>
        <color indexed="8"/>
        <rFont val="Calibri"/>
        <family val="2"/>
      </rPr>
      <t>(Other technologies)</t>
    </r>
  </si>
  <si>
    <r>
      <t xml:space="preserve">Milioni </t>
    </r>
    <r>
      <rPr>
        <b/>
        <i/>
        <sz val="12"/>
        <color indexed="8"/>
        <rFont val="Calibri"/>
        <family val="2"/>
      </rPr>
      <t>(Millions)</t>
    </r>
  </si>
  <si>
    <r>
      <t>Sim con traffico dati (</t>
    </r>
    <r>
      <rPr>
        <i/>
        <sz val="12"/>
        <color indexed="8"/>
        <rFont val="Calibri"/>
        <family val="2"/>
      </rPr>
      <t>Sim data traffic</t>
    </r>
    <r>
      <rPr>
        <sz val="12"/>
        <color indexed="8"/>
        <rFont val="Calibri"/>
        <family val="2"/>
      </rPr>
      <t>) (Mln)</t>
    </r>
  </si>
  <si>
    <r>
      <t xml:space="preserve">Traffico dati da inizio anno </t>
    </r>
    <r>
      <rPr>
        <i/>
        <sz val="12"/>
        <color indexed="8"/>
        <rFont val="Calibri"/>
        <family val="2"/>
      </rPr>
      <t>(Data traffic from b.y.</t>
    </r>
    <r>
      <rPr>
        <sz val="12"/>
        <color indexed="8"/>
        <rFont val="Calibri"/>
        <family val="2"/>
      </rPr>
      <t>) (petabyte)</t>
    </r>
  </si>
  <si>
    <r>
      <t xml:space="preserve">Linee in uscita  - </t>
    </r>
    <r>
      <rPr>
        <b/>
        <i/>
        <sz val="12"/>
        <rFont val="Calibri"/>
        <family val="2"/>
      </rPr>
      <t xml:space="preserve">lines as donor </t>
    </r>
  </si>
  <si>
    <r>
      <t>Linee in ingresso  -</t>
    </r>
    <r>
      <rPr>
        <b/>
        <i/>
        <sz val="12"/>
        <rFont val="Calibri"/>
        <family val="2"/>
      </rPr>
      <t xml:space="preserve"> lines as recipient</t>
    </r>
  </si>
  <si>
    <r>
      <t xml:space="preserve">Fonte - </t>
    </r>
    <r>
      <rPr>
        <i/>
        <sz val="12"/>
        <color indexed="8"/>
        <rFont val="Calibri"/>
        <family val="2"/>
      </rPr>
      <t>Source</t>
    </r>
    <r>
      <rPr>
        <sz val="12"/>
        <color indexed="8"/>
        <rFont val="Calibri"/>
        <family val="2"/>
      </rPr>
      <t>:  Istat and Agcom evaluation</t>
    </r>
  </si>
  <si>
    <r>
      <t xml:space="preserve">Codice prezzi </t>
    </r>
    <r>
      <rPr>
        <i/>
        <sz val="12"/>
        <rFont val="Calibri"/>
        <family val="2"/>
      </rPr>
      <t>(Code prices)</t>
    </r>
  </si>
  <si>
    <r>
      <t>Fonte -</t>
    </r>
    <r>
      <rPr>
        <i/>
        <sz val="12"/>
        <color indexed="8"/>
        <rFont val="Calibri"/>
        <family val="2"/>
      </rPr>
      <t>Source</t>
    </r>
    <r>
      <rPr>
        <sz val="12"/>
        <color indexed="8"/>
        <rFont val="Calibri"/>
        <family val="2"/>
      </rPr>
      <t>:  Agcom on Eurostat</t>
    </r>
  </si>
  <si>
    <r>
      <t xml:space="preserve">Variazione annua  - </t>
    </r>
    <r>
      <rPr>
        <i/>
        <sz val="12"/>
        <color indexed="8"/>
        <rFont val="Calibri"/>
        <family val="2"/>
      </rPr>
      <t xml:space="preserve">Yearly changes </t>
    </r>
    <r>
      <rPr>
        <sz val="12"/>
        <color indexed="8"/>
        <rFont val="Calibri"/>
        <family val="2"/>
      </rPr>
      <t>(%)</t>
    </r>
  </si>
  <si>
    <r>
      <t>Traffico dati unitario mensile -</t>
    </r>
    <r>
      <rPr>
        <i/>
        <sz val="12"/>
        <color indexed="8"/>
        <rFont val="Calibri"/>
        <family val="2"/>
      </rPr>
      <t xml:space="preserve"> Avg monthly traffic data </t>
    </r>
    <r>
      <rPr>
        <sz val="12"/>
        <color indexed="8"/>
        <rFont val="Calibri"/>
        <family val="2"/>
      </rPr>
      <t>(GB)</t>
    </r>
  </si>
  <si>
    <r>
      <t xml:space="preserve">Indici prezzi telefonia fissa </t>
    </r>
    <r>
      <rPr>
        <b/>
        <i/>
        <sz val="12"/>
        <color indexed="10"/>
        <rFont val="Calibri"/>
        <family val="2"/>
      </rPr>
      <t>(Fixed telephony price index )</t>
    </r>
  </si>
  <si>
    <r>
      <t xml:space="preserve">Indici prezzi telefonia mobile </t>
    </r>
    <r>
      <rPr>
        <b/>
        <i/>
        <sz val="12"/>
        <color indexed="10"/>
        <rFont val="Calibri"/>
        <family val="2"/>
      </rPr>
      <t>(Mobile telephony price index )</t>
    </r>
  </si>
  <si>
    <t>M2M</t>
  </si>
  <si>
    <r>
      <t xml:space="preserve">Quote di mercato </t>
    </r>
    <r>
      <rPr>
        <b/>
        <i/>
        <u/>
        <sz val="12"/>
        <color indexed="8"/>
        <rFont val="Calibri"/>
        <family val="2"/>
      </rPr>
      <t>(market shares)</t>
    </r>
    <r>
      <rPr>
        <b/>
        <u/>
        <sz val="12"/>
        <color indexed="8"/>
        <rFont val="Calibri"/>
        <family val="2"/>
      </rPr>
      <t xml:space="preserve"> (%)</t>
    </r>
  </si>
  <si>
    <r>
      <t>2) Solo linee human</t>
    </r>
    <r>
      <rPr>
        <b/>
        <i/>
        <sz val="12"/>
        <color indexed="8"/>
        <rFont val="Calibri"/>
        <family val="2"/>
      </rPr>
      <t xml:space="preserve"> (Only Human lines)</t>
    </r>
  </si>
  <si>
    <t>Wind Tre</t>
  </si>
  <si>
    <t>Tim</t>
  </si>
  <si>
    <r>
      <t>1) Linee complessive  - Human + M2M</t>
    </r>
    <r>
      <rPr>
        <b/>
        <i/>
        <sz val="12"/>
        <color indexed="8"/>
        <rFont val="Calibri"/>
        <family val="2"/>
      </rPr>
      <t xml:space="preserve"> (Total lines - Human + M2M)</t>
    </r>
  </si>
  <si>
    <t>DHL</t>
  </si>
  <si>
    <t>UPS</t>
  </si>
  <si>
    <t>BRT</t>
  </si>
  <si>
    <t>Fulmine</t>
  </si>
  <si>
    <t>Altri</t>
  </si>
  <si>
    <t>Human (*)</t>
  </si>
  <si>
    <t>(*) - Sim che effettuano traffico «solo voce» o «voce e dati», incluse le sim "solo dati" con iterazione umana (es: chiavette per PC, sim per tablet ecc.)</t>
  </si>
  <si>
    <r>
      <t xml:space="preserve">(*) - </t>
    </r>
    <r>
      <rPr>
        <i/>
        <sz val="10"/>
        <color indexed="8"/>
        <rFont val="Calibri"/>
        <family val="2"/>
      </rPr>
      <t>"voice only" or "voice and data" sim, including "only data" sim managed by users (eg: PC usb-sticks, tablet sim, etc.)</t>
    </r>
  </si>
  <si>
    <r>
      <t xml:space="preserve">Totale </t>
    </r>
    <r>
      <rPr>
        <b/>
        <i/>
        <sz val="12"/>
        <color indexed="8"/>
        <rFont val="Calibri"/>
        <family val="2"/>
      </rPr>
      <t>(Total)</t>
    </r>
  </si>
  <si>
    <r>
      <t xml:space="preserve">Distribuzione in % (base annuale) - </t>
    </r>
    <r>
      <rPr>
        <b/>
        <i/>
        <u/>
        <sz val="12"/>
        <color indexed="8"/>
        <rFont val="Calibri"/>
        <family val="2"/>
      </rPr>
      <t>Distribution % (yearlyl basis)</t>
    </r>
  </si>
  <si>
    <r>
      <t xml:space="preserve">Indice generale dei prezzi </t>
    </r>
    <r>
      <rPr>
        <i/>
        <sz val="12"/>
        <color indexed="8"/>
        <rFont val="Calibri"/>
        <family val="2"/>
      </rPr>
      <t xml:space="preserve"> (Average price index)</t>
    </r>
  </si>
  <si>
    <r>
      <t xml:space="preserve">Servizi regolamentati locali </t>
    </r>
    <r>
      <rPr>
        <i/>
        <sz val="12"/>
        <color indexed="8"/>
        <rFont val="Calibri"/>
        <family val="2"/>
      </rPr>
      <t>(Regulated services - local)</t>
    </r>
  </si>
  <si>
    <r>
      <t>Indice Sintetico Agcom</t>
    </r>
    <r>
      <rPr>
        <i/>
        <sz val="12"/>
        <color indexed="8"/>
        <rFont val="Calibri"/>
        <family val="2"/>
      </rPr>
      <t xml:space="preserve"> (Agcom Syntetic Index)</t>
    </r>
    <r>
      <rPr>
        <sz val="12"/>
        <color indexed="8"/>
        <rFont val="Calibri"/>
        <family val="2"/>
      </rPr>
      <t xml:space="preserve"> (ISA/</t>
    </r>
    <r>
      <rPr>
        <i/>
        <sz val="12"/>
        <color indexed="8"/>
        <rFont val="Calibri"/>
        <family val="2"/>
      </rPr>
      <t xml:space="preserve">ASI </t>
    </r>
    <r>
      <rPr>
        <sz val="12"/>
        <color indexed="8"/>
        <rFont val="Calibri"/>
        <family val="2"/>
      </rPr>
      <t xml:space="preserve">(*) </t>
    </r>
  </si>
  <si>
    <r>
      <t>Acqua (</t>
    </r>
    <r>
      <rPr>
        <i/>
        <sz val="12"/>
        <rFont val="Calibri"/>
        <family val="2"/>
      </rPr>
      <t>Water</t>
    </r>
    <r>
      <rPr>
        <sz val="12"/>
        <rFont val="Calibri"/>
        <family val="2"/>
      </rPr>
      <t>) (1)</t>
    </r>
  </si>
  <si>
    <r>
      <t>Rifiuti (</t>
    </r>
    <r>
      <rPr>
        <i/>
        <sz val="12"/>
        <rFont val="Calibri"/>
        <family val="2"/>
      </rPr>
      <t>Waste</t>
    </r>
    <r>
      <rPr>
        <sz val="12"/>
        <rFont val="Calibri"/>
        <family val="2"/>
      </rPr>
      <t>) (2)</t>
    </r>
  </si>
  <si>
    <r>
      <t xml:space="preserve">Gas </t>
    </r>
    <r>
      <rPr>
        <i/>
        <sz val="12"/>
        <rFont val="Calibri"/>
        <family val="2"/>
      </rPr>
      <t xml:space="preserve">(Gas) </t>
    </r>
    <r>
      <rPr>
        <sz val="12"/>
        <rFont val="Calibri"/>
        <family val="2"/>
      </rPr>
      <t>(4)</t>
    </r>
  </si>
  <si>
    <r>
      <t>Treno</t>
    </r>
    <r>
      <rPr>
        <i/>
        <sz val="12"/>
        <rFont val="Calibri"/>
        <family val="2"/>
      </rPr>
      <t xml:space="preserve"> (Train)</t>
    </r>
    <r>
      <rPr>
        <sz val="12"/>
        <rFont val="Calibri"/>
        <family val="2"/>
      </rPr>
      <t xml:space="preserve"> (5)</t>
    </r>
  </si>
  <si>
    <r>
      <t xml:space="preserve">Trasporti urbani </t>
    </r>
    <r>
      <rPr>
        <i/>
        <sz val="12"/>
        <rFont val="Calibri"/>
        <family val="2"/>
      </rPr>
      <t>(Urban transport)</t>
    </r>
    <r>
      <rPr>
        <sz val="12"/>
        <rFont val="Calibri"/>
        <family val="2"/>
      </rPr>
      <t xml:space="preserve"> (6)</t>
    </r>
  </si>
  <si>
    <r>
      <t>Comunicazioni (</t>
    </r>
    <r>
      <rPr>
        <i/>
        <sz val="12"/>
        <rFont val="Calibri"/>
        <family val="2"/>
      </rPr>
      <t>Communications</t>
    </r>
    <r>
      <rPr>
        <sz val="12"/>
        <rFont val="Calibri"/>
        <family val="2"/>
      </rPr>
      <t>) (7)</t>
    </r>
  </si>
  <si>
    <r>
      <t>Totale (</t>
    </r>
    <r>
      <rPr>
        <b/>
        <i/>
        <sz val="12"/>
        <color indexed="8"/>
        <rFont val="Calibri"/>
        <family val="2"/>
      </rPr>
      <t>Total)</t>
    </r>
  </si>
  <si>
    <t>Indice di mobilità  da inizio anno - Mobility index beginning year</t>
  </si>
  <si>
    <r>
      <t>Posta transfrontaliera (</t>
    </r>
    <r>
      <rPr>
        <i/>
        <sz val="12"/>
        <color indexed="8"/>
        <rFont val="Calibri"/>
        <family val="2"/>
      </rPr>
      <t>crossborder items</t>
    </r>
    <r>
      <rPr>
        <sz val="12"/>
        <color indexed="8"/>
        <rFont val="Calibri"/>
        <family val="2"/>
      </rPr>
      <t>)</t>
    </r>
  </si>
  <si>
    <r>
      <t xml:space="preserve">Ricavi da inizio anno </t>
    </r>
    <r>
      <rPr>
        <b/>
        <i/>
        <sz val="12"/>
        <color indexed="8"/>
        <rFont val="Calibri"/>
        <family val="2"/>
      </rPr>
      <t>(Revenues b.y.)</t>
    </r>
    <r>
      <rPr>
        <b/>
        <sz val="12"/>
        <color indexed="8"/>
        <rFont val="Calibri"/>
        <family val="2"/>
      </rPr>
      <t xml:space="preserve"> (mln €)</t>
    </r>
  </si>
  <si>
    <r>
      <t xml:space="preserve">Volumi da inizio anno </t>
    </r>
    <r>
      <rPr>
        <b/>
        <i/>
        <sz val="12"/>
        <color indexed="8"/>
        <rFont val="Calibri"/>
        <family val="2"/>
      </rPr>
      <t>(Volumes b.y.)</t>
    </r>
    <r>
      <rPr>
        <b/>
        <sz val="12"/>
        <color indexed="8"/>
        <rFont val="Calibri"/>
        <family val="2"/>
      </rPr>
      <t xml:space="preserve"> (mln units)</t>
    </r>
  </si>
  <si>
    <r>
      <t>Totale (</t>
    </r>
    <r>
      <rPr>
        <b/>
        <i/>
        <sz val="12"/>
        <color indexed="8"/>
        <rFont val="Calibri"/>
        <family val="2"/>
      </rPr>
      <t>Total</t>
    </r>
    <r>
      <rPr>
        <b/>
        <sz val="12"/>
        <color indexed="8"/>
        <rFont val="Calibri"/>
        <family val="2"/>
      </rPr>
      <t>)</t>
    </r>
  </si>
  <si>
    <r>
      <t>Totale (</t>
    </r>
    <r>
      <rPr>
        <b/>
        <i/>
        <sz val="11"/>
        <color indexed="8"/>
        <rFont val="Calibri"/>
        <family val="2"/>
      </rPr>
      <t>Total</t>
    </r>
    <r>
      <rPr>
        <b/>
        <sz val="11"/>
        <color indexed="8"/>
        <rFont val="Calibri"/>
        <family val="2"/>
      </rPr>
      <t>)</t>
    </r>
  </si>
  <si>
    <t>Sept 17</t>
  </si>
  <si>
    <t xml:space="preserve"> Set 17</t>
  </si>
  <si>
    <t>Dec 17</t>
  </si>
  <si>
    <t xml:space="preserve"> Dic 17</t>
  </si>
  <si>
    <r>
      <t>Affari</t>
    </r>
    <r>
      <rPr>
        <i/>
        <sz val="12"/>
        <color indexed="8"/>
        <rFont val="Calibri"/>
        <family val="2"/>
      </rPr>
      <t xml:space="preserve"> (Business)</t>
    </r>
  </si>
  <si>
    <r>
      <t xml:space="preserve">Residenziali </t>
    </r>
    <r>
      <rPr>
        <i/>
        <sz val="12"/>
        <color indexed="8"/>
        <rFont val="Calibri"/>
        <family val="2"/>
      </rPr>
      <t>(Residential)</t>
    </r>
  </si>
  <si>
    <r>
      <t xml:space="preserve">Prepagate </t>
    </r>
    <r>
      <rPr>
        <i/>
        <sz val="12"/>
        <color indexed="8"/>
        <rFont val="Calibri"/>
        <family val="2"/>
      </rPr>
      <t>(Prepaid)</t>
    </r>
  </si>
  <si>
    <r>
      <t xml:space="preserve">Abbonamento </t>
    </r>
    <r>
      <rPr>
        <i/>
        <sz val="12"/>
        <color indexed="8"/>
        <rFont val="Calibri"/>
        <family val="2"/>
      </rPr>
      <t>(Postpaid)</t>
    </r>
  </si>
  <si>
    <t>FTTC</t>
  </si>
  <si>
    <t>FTTH</t>
  </si>
  <si>
    <r>
      <t>Quote di mercato (</t>
    </r>
    <r>
      <rPr>
        <b/>
        <i/>
        <sz val="12"/>
        <color indexed="8"/>
        <rFont val="Calibri"/>
        <family val="2"/>
      </rPr>
      <t>market shares</t>
    </r>
    <r>
      <rPr>
        <b/>
        <sz val="12"/>
        <color indexed="8"/>
        <rFont val="Calibri"/>
        <family val="2"/>
      </rPr>
      <t>)  (%)</t>
    </r>
  </si>
  <si>
    <r>
      <t xml:space="preserve">Valori cumulati / 12mesi - Cumulative values / 12 month </t>
    </r>
    <r>
      <rPr>
        <b/>
        <sz val="12"/>
        <color indexed="8"/>
        <rFont val="Calibri"/>
        <family val="2"/>
      </rPr>
      <t>(€)</t>
    </r>
  </si>
  <si>
    <t xml:space="preserve"> Mar 18</t>
  </si>
  <si>
    <t>Servizi postali (9)</t>
  </si>
  <si>
    <r>
      <t>Altri servizi postali (</t>
    </r>
    <r>
      <rPr>
        <i/>
        <sz val="12"/>
        <rFont val="Calibri"/>
        <family val="2"/>
      </rPr>
      <t>Other postal services</t>
    </r>
    <r>
      <rPr>
        <sz val="12"/>
        <rFont val="Calibri"/>
        <family val="2"/>
      </rPr>
      <t>) (11)</t>
    </r>
  </si>
  <si>
    <r>
      <t>Servizi di movimentazione lettere (</t>
    </r>
    <r>
      <rPr>
        <i/>
        <sz val="12"/>
        <rFont val="Calibri"/>
        <family val="2"/>
      </rPr>
      <t>Letters handlig services</t>
    </r>
    <r>
      <rPr>
        <sz val="12"/>
        <rFont val="Calibri"/>
        <family val="2"/>
      </rPr>
      <t>) (10)</t>
    </r>
  </si>
  <si>
    <t>(10) - 08.1.0.1.0.00</t>
  </si>
  <si>
    <t>(11) - 08.1.0.9.0.00</t>
  </si>
  <si>
    <r>
      <t xml:space="preserve">Rame - </t>
    </r>
    <r>
      <rPr>
        <i/>
        <sz val="12"/>
        <color indexed="8"/>
        <rFont val="Calibri"/>
        <family val="2"/>
      </rPr>
      <t>copper</t>
    </r>
  </si>
  <si>
    <r>
      <t xml:space="preserve">Sim "solo human" </t>
    </r>
    <r>
      <rPr>
        <b/>
        <i/>
        <sz val="12"/>
        <color indexed="8"/>
        <rFont val="Calibri"/>
        <family val="2"/>
      </rPr>
      <t>("Only Human" Sim)</t>
    </r>
    <r>
      <rPr>
        <b/>
        <sz val="12"/>
        <color indexed="8"/>
        <rFont val="Calibri"/>
        <family val="2"/>
      </rPr>
      <t xml:space="preserve"> (Mln)</t>
    </r>
  </si>
  <si>
    <r>
      <t xml:space="preserve">Sim "human" residenziali </t>
    </r>
    <r>
      <rPr>
        <b/>
        <i/>
        <sz val="12"/>
        <color indexed="8"/>
        <rFont val="Calibri"/>
        <family val="2"/>
      </rPr>
      <t xml:space="preserve">("human" Residential Sim) </t>
    </r>
    <r>
      <rPr>
        <b/>
        <sz val="12"/>
        <color indexed="8"/>
        <rFont val="Calibri"/>
        <family val="2"/>
      </rPr>
      <t>(%)</t>
    </r>
  </si>
  <si>
    <r>
      <t xml:space="preserve">Sim "human" affari  </t>
    </r>
    <r>
      <rPr>
        <b/>
        <i/>
        <sz val="12"/>
        <color indexed="8"/>
        <rFont val="Calibri"/>
        <family val="2"/>
      </rPr>
      <t xml:space="preserve">("human" Business Sim) </t>
    </r>
    <r>
      <rPr>
        <b/>
        <sz val="12"/>
        <color indexed="8"/>
        <rFont val="Calibri"/>
        <family val="2"/>
      </rPr>
      <t>(%)</t>
    </r>
  </si>
  <si>
    <r>
      <t xml:space="preserve">Media  - </t>
    </r>
    <r>
      <rPr>
        <b/>
        <i/>
        <sz val="12"/>
        <color indexed="8"/>
        <rFont val="Calibri"/>
        <family val="2"/>
      </rPr>
      <t>Average</t>
    </r>
  </si>
  <si>
    <r>
      <t xml:space="preserve">Sim "solo human" </t>
    </r>
    <r>
      <rPr>
        <b/>
        <i/>
        <sz val="12"/>
        <color indexed="8"/>
        <rFont val="Calibri"/>
        <family val="2"/>
      </rPr>
      <t>("Only human" Sim)</t>
    </r>
    <r>
      <rPr>
        <b/>
        <sz val="12"/>
        <color indexed="8"/>
        <rFont val="Calibri"/>
        <family val="2"/>
      </rPr>
      <t xml:space="preserve"> (Mln))</t>
    </r>
  </si>
  <si>
    <r>
      <t xml:space="preserve">Sim "human" prepagate </t>
    </r>
    <r>
      <rPr>
        <b/>
        <i/>
        <sz val="12"/>
        <color indexed="8"/>
        <rFont val="Calibri"/>
        <family val="2"/>
      </rPr>
      <t>("human" sim prepaid)</t>
    </r>
    <r>
      <rPr>
        <b/>
        <sz val="12"/>
        <color indexed="8"/>
        <rFont val="Calibri"/>
        <family val="2"/>
      </rPr>
      <t xml:space="preserve"> (%)</t>
    </r>
  </si>
  <si>
    <r>
      <t xml:space="preserve">Sim "human" in abbonamento </t>
    </r>
    <r>
      <rPr>
        <b/>
        <i/>
        <sz val="12"/>
        <color indexed="8"/>
        <rFont val="Calibri"/>
        <family val="2"/>
      </rPr>
      <t>("human" sim postpaid)</t>
    </r>
    <r>
      <rPr>
        <b/>
        <sz val="12"/>
        <color indexed="8"/>
        <rFont val="Calibri"/>
        <family val="2"/>
      </rPr>
      <t xml:space="preserve"> (%)</t>
    </r>
  </si>
  <si>
    <r>
      <t xml:space="preserve">Valori trimestrali - Quarterly values  </t>
    </r>
    <r>
      <rPr>
        <b/>
        <sz val="12"/>
        <color indexed="8"/>
        <rFont val="Calibri"/>
        <family val="2"/>
      </rPr>
      <t>(mln units)</t>
    </r>
  </si>
  <si>
    <t>Totale (Total)</t>
  </si>
  <si>
    <t>TNT-FedEx</t>
  </si>
  <si>
    <t xml:space="preserve">(*) - Sono inclusi i servizi postali, gli apparecchi ed i servizi per la telefonia fissa e mobile, il canone radiotelevisivo (fino a dic. 2017), la pay tv, l’editoria quotidiana e periodica, per complessive 10 distinte voci. </t>
  </si>
  <si>
    <r>
      <rPr>
        <b/>
        <sz val="10"/>
        <color indexed="8"/>
        <rFont val="Calibri"/>
        <family val="2"/>
      </rPr>
      <t>(*)</t>
    </r>
    <r>
      <rPr>
        <sz val="10"/>
        <color indexed="8"/>
        <rFont val="Calibri"/>
        <family val="2"/>
      </rPr>
      <t xml:space="preserve"> - Are included postal services, services and devices for fixed and mobile telephony, TV public funding (until dec. 2017), pay TV, newspapers and magazines publishing for total 10 items. </t>
    </r>
  </si>
  <si>
    <t xml:space="preserve"> (a)</t>
  </si>
  <si>
    <t xml:space="preserve"> (b)</t>
  </si>
  <si>
    <t xml:space="preserve"> (c)</t>
  </si>
  <si>
    <t xml:space="preserve"> (c) / (b)</t>
  </si>
  <si>
    <t xml:space="preserve"> (c) / (a)</t>
  </si>
  <si>
    <t>Var. (chg) %</t>
  </si>
  <si>
    <t>Iliad</t>
  </si>
  <si>
    <r>
      <t xml:space="preserve">Altri MVNO </t>
    </r>
    <r>
      <rPr>
        <i/>
        <sz val="12"/>
        <color indexed="8"/>
        <rFont val="Calibri"/>
        <family val="2"/>
      </rPr>
      <t>(Other Mvno)</t>
    </r>
  </si>
  <si>
    <t>Giu 18</t>
  </si>
  <si>
    <t>Jun 18</t>
  </si>
  <si>
    <t>Set 18</t>
  </si>
  <si>
    <t>Sept 18</t>
  </si>
  <si>
    <t xml:space="preserve"> Dic 18</t>
  </si>
  <si>
    <t>Dec 18</t>
  </si>
  <si>
    <r>
      <t xml:space="preserve">Servizi postali 
</t>
    </r>
    <r>
      <rPr>
        <b/>
        <i/>
        <sz val="12"/>
        <color indexed="10"/>
        <rFont val="Calibri"/>
        <family val="2"/>
      </rPr>
      <t>(Postal Services)</t>
    </r>
  </si>
  <si>
    <r>
      <t xml:space="preserve">TLC - servizi e apparati </t>
    </r>
    <r>
      <rPr>
        <b/>
        <i/>
        <sz val="12"/>
        <color indexed="10"/>
        <rFont val="Calibri"/>
        <family val="2"/>
      </rPr>
      <t>(Telecommunications)</t>
    </r>
  </si>
  <si>
    <r>
      <t>Quotidiani e periodici</t>
    </r>
    <r>
      <rPr>
        <b/>
        <i/>
        <sz val="12"/>
        <color indexed="10"/>
        <rFont val="Calibri"/>
        <family val="2"/>
      </rPr>
      <t xml:space="preserve"> (Newspapers and Magazines)</t>
    </r>
  </si>
  <si>
    <r>
      <t>Quote di mercato sulle vendite - (</t>
    </r>
    <r>
      <rPr>
        <b/>
        <i/>
        <sz val="12"/>
        <color indexed="10"/>
        <rFont val="Calibri"/>
        <family val="2"/>
      </rPr>
      <t>Newspapers: value market shares</t>
    </r>
    <r>
      <rPr>
        <b/>
        <sz val="12"/>
        <color indexed="10"/>
        <rFont val="Calibri"/>
        <family val="2"/>
      </rPr>
      <t>) (%)</t>
    </r>
  </si>
  <si>
    <t>Linkem</t>
  </si>
  <si>
    <t>Eolo</t>
  </si>
  <si>
    <t xml:space="preserve"> Mar 19</t>
  </si>
  <si>
    <t>Cairo/RCS Mediagroup</t>
  </si>
  <si>
    <t>Gruppo Poste Italiane</t>
  </si>
  <si>
    <t>GLS</t>
  </si>
  <si>
    <t>Altri MVNO</t>
  </si>
  <si>
    <r>
      <t>Totale (</t>
    </r>
    <r>
      <rPr>
        <i/>
        <sz val="12"/>
        <color indexed="8"/>
        <rFont val="Calibri"/>
        <family val="2"/>
      </rPr>
      <t>Total</t>
    </r>
    <r>
      <rPr>
        <sz val="12"/>
        <color indexed="8"/>
        <rFont val="Calibri"/>
        <family val="2"/>
      </rPr>
      <t>)</t>
    </r>
  </si>
  <si>
    <t>Giu 19</t>
  </si>
  <si>
    <t>Jun 19</t>
  </si>
  <si>
    <t>Set 19</t>
  </si>
  <si>
    <t>Sept 19</t>
  </si>
  <si>
    <t>GEDI Gruppo Editoriale</t>
  </si>
  <si>
    <r>
      <t>Totale (</t>
    </r>
    <r>
      <rPr>
        <b/>
        <i/>
        <sz val="12"/>
        <color indexed="8"/>
        <rFont val="Calibri"/>
        <family val="2"/>
      </rPr>
      <t>Total</t>
    </r>
    <r>
      <rPr>
        <b/>
        <sz val="12"/>
        <color indexed="8"/>
        <rFont val="Calibri"/>
        <family val="2"/>
      </rPr>
      <t>)</t>
    </r>
  </si>
  <si>
    <t xml:space="preserve"> Dic 19</t>
  </si>
  <si>
    <t>Dec 19</t>
  </si>
  <si>
    <t>(Coicop 082-083)</t>
  </si>
  <si>
    <t>(Coicop 0952)</t>
  </si>
  <si>
    <t>(Coicop 081)</t>
  </si>
  <si>
    <t>Amazon IT</t>
  </si>
  <si>
    <t xml:space="preserve"> Mar 20</t>
  </si>
  <si>
    <r>
      <t>Quotidiani (</t>
    </r>
    <r>
      <rPr>
        <i/>
        <sz val="12"/>
        <rFont val="Calibri"/>
        <family val="2"/>
      </rPr>
      <t>Newspapers</t>
    </r>
    <r>
      <rPr>
        <sz val="12"/>
        <rFont val="Calibri"/>
        <family val="2"/>
      </rPr>
      <t>) (6)</t>
    </r>
  </si>
  <si>
    <r>
      <t xml:space="preserve">Totale </t>
    </r>
    <r>
      <rPr>
        <b/>
        <i/>
        <sz val="12"/>
        <rFont val="Calibri"/>
        <family val="2"/>
      </rPr>
      <t>(Total)</t>
    </r>
    <r>
      <rPr>
        <b/>
        <sz val="12"/>
        <rFont val="Calibri"/>
        <family val="2"/>
      </rPr>
      <t xml:space="preserve">  (mln)</t>
    </r>
  </si>
  <si>
    <t>Linee per operatore</t>
  </si>
  <si>
    <t>Lines by operator</t>
  </si>
  <si>
    <r>
      <t xml:space="preserve">Totale </t>
    </r>
    <r>
      <rPr>
        <b/>
        <i/>
        <sz val="12"/>
        <color indexed="8"/>
        <rFont val="Calibri"/>
        <family val="2"/>
      </rPr>
      <t>(Total)</t>
    </r>
  </si>
  <si>
    <t>Vdsl</t>
  </si>
  <si>
    <t>Milioni</t>
  </si>
  <si>
    <t>Variazione %</t>
  </si>
  <si>
    <t>Periodo</t>
  </si>
  <si>
    <t>Anno</t>
  </si>
  <si>
    <t>Gruppo 24 Ore</t>
  </si>
  <si>
    <t>Giu 20</t>
  </si>
  <si>
    <t>Jun 20</t>
  </si>
  <si>
    <r>
      <t>Pacchi (</t>
    </r>
    <r>
      <rPr>
        <b/>
        <i/>
        <sz val="12"/>
        <rFont val="Calibri"/>
        <family val="2"/>
      </rPr>
      <t>Parcels</t>
    </r>
    <r>
      <rPr>
        <b/>
        <sz val="12"/>
        <rFont val="Calibri"/>
        <family val="2"/>
      </rPr>
      <t>)</t>
    </r>
    <r>
      <rPr>
        <b/>
        <sz val="12"/>
        <rFont val="Calibri"/>
        <family val="2"/>
      </rPr>
      <t xml:space="preserve"> (%)</t>
    </r>
  </si>
  <si>
    <t>Totale pacchi (Total parcels)</t>
  </si>
  <si>
    <t>Corrispondenza e pacchi</t>
  </si>
  <si>
    <t>Pacchi (non SU)</t>
  </si>
  <si>
    <t>Parcels (non US)</t>
  </si>
  <si>
    <r>
      <t>Pacchi (</t>
    </r>
    <r>
      <rPr>
        <b/>
        <i/>
        <sz val="12"/>
        <rFont val="Calibri"/>
        <family val="2"/>
      </rPr>
      <t>Parcels</t>
    </r>
    <r>
      <rPr>
        <b/>
        <sz val="12"/>
        <rFont val="Calibri"/>
        <family val="2"/>
      </rPr>
      <t>)</t>
    </r>
  </si>
  <si>
    <t xml:space="preserve"> - Servizio Universale (US)</t>
  </si>
  <si>
    <t xml:space="preserve"> - Non Servizio Universale (non US)</t>
  </si>
  <si>
    <r>
      <t xml:space="preserve">Pacchi nazionali </t>
    </r>
    <r>
      <rPr>
        <i/>
        <sz val="12"/>
        <color indexed="8"/>
        <rFont val="Calibri"/>
        <family val="2"/>
      </rPr>
      <t>(Domestic parcels)</t>
    </r>
    <r>
      <rPr>
        <sz val="12"/>
        <color indexed="8"/>
        <rFont val="Calibri"/>
        <family val="2"/>
      </rPr>
      <t xml:space="preserve"> (SU+ non SU)</t>
    </r>
  </si>
  <si>
    <r>
      <t xml:space="preserve">Corrispondenza SU </t>
    </r>
    <r>
      <rPr>
        <i/>
        <sz val="12"/>
        <color indexed="8"/>
        <rFont val="Calibri"/>
        <family val="2"/>
      </rPr>
      <t>(US mail)</t>
    </r>
  </si>
  <si>
    <r>
      <t xml:space="preserve">Corrispondenza non SU </t>
    </r>
    <r>
      <rPr>
        <i/>
        <sz val="12"/>
        <color indexed="8"/>
        <rFont val="Calibri"/>
        <family val="2"/>
      </rPr>
      <t>(Non US mail)</t>
    </r>
  </si>
  <si>
    <r>
      <t>Pacchi internazionali (</t>
    </r>
    <r>
      <rPr>
        <i/>
        <sz val="12"/>
        <color indexed="8"/>
        <rFont val="Calibri"/>
        <family val="2"/>
      </rPr>
      <t>Crossborder parcels</t>
    </r>
    <r>
      <rPr>
        <sz val="12"/>
        <color indexed="8"/>
        <rFont val="Calibri"/>
        <family val="2"/>
      </rPr>
      <t xml:space="preserve">) (In+Out) </t>
    </r>
  </si>
  <si>
    <r>
      <t>Nazionali SU (</t>
    </r>
    <r>
      <rPr>
        <i/>
        <sz val="11"/>
        <color indexed="8"/>
        <rFont val="Calibri"/>
        <family val="2"/>
      </rPr>
      <t>US domestic</t>
    </r>
    <r>
      <rPr>
        <sz val="11"/>
        <color theme="1"/>
        <rFont val="Calibri"/>
        <family val="2"/>
        <scheme val="minor"/>
      </rPr>
      <t>)</t>
    </r>
  </si>
  <si>
    <r>
      <t>Nazionali non SU (</t>
    </r>
    <r>
      <rPr>
        <i/>
        <sz val="11"/>
        <color indexed="8"/>
        <rFont val="Calibri"/>
        <family val="2"/>
      </rPr>
      <t>Non US domestic</t>
    </r>
    <r>
      <rPr>
        <sz val="11"/>
        <color theme="1"/>
        <rFont val="Calibri"/>
        <family val="2"/>
        <scheme val="minor"/>
      </rPr>
      <t>)</t>
    </r>
  </si>
  <si>
    <r>
      <t>Internazionali SU (</t>
    </r>
    <r>
      <rPr>
        <i/>
        <sz val="11"/>
        <color indexed="8"/>
        <rFont val="Calibri"/>
        <family val="2"/>
      </rPr>
      <t>US crossborder</t>
    </r>
    <r>
      <rPr>
        <sz val="11"/>
        <color theme="1"/>
        <rFont val="Calibri"/>
        <family val="2"/>
        <scheme val="minor"/>
      </rPr>
      <t>)</t>
    </r>
  </si>
  <si>
    <r>
      <t>Internazionali non SU (</t>
    </r>
    <r>
      <rPr>
        <i/>
        <sz val="11"/>
        <color indexed="8"/>
        <rFont val="Calibri"/>
        <family val="2"/>
      </rPr>
      <t>Non US crossborder)</t>
    </r>
  </si>
  <si>
    <t>Totale corrispondenza (Total mail)</t>
  </si>
  <si>
    <r>
      <t>Pacchi nazionali - (SU+ non SU) (</t>
    </r>
    <r>
      <rPr>
        <i/>
        <sz val="12"/>
        <color indexed="8"/>
        <rFont val="Calibri"/>
        <family val="2"/>
      </rPr>
      <t>Domestic parcels - US + non US</t>
    </r>
    <r>
      <rPr>
        <sz val="12"/>
        <color indexed="8"/>
        <rFont val="Calibri"/>
        <family val="2"/>
      </rPr>
      <t>)</t>
    </r>
  </si>
  <si>
    <r>
      <t>Pacchi internazionali (</t>
    </r>
    <r>
      <rPr>
        <i/>
        <sz val="12"/>
        <color indexed="8"/>
        <rFont val="Calibri"/>
        <family val="2"/>
      </rPr>
      <t>Crossborder</t>
    </r>
    <r>
      <rPr>
        <i/>
        <sz val="12"/>
        <color indexed="8"/>
        <rFont val="Calibri"/>
        <family val="2"/>
      </rPr>
      <t xml:space="preserve"> </t>
    </r>
    <r>
      <rPr>
        <i/>
        <sz val="12"/>
        <color indexed="8"/>
        <rFont val="Calibri"/>
        <family val="2"/>
      </rPr>
      <t>parcels</t>
    </r>
    <r>
      <rPr>
        <sz val="12"/>
        <color indexed="8"/>
        <rFont val="Calibri"/>
        <family val="2"/>
      </rPr>
      <t xml:space="preserve">) (Inb+Outb) </t>
    </r>
  </si>
  <si>
    <r>
      <t>Totale corrispondenza + pacchi (</t>
    </r>
    <r>
      <rPr>
        <b/>
        <i/>
        <sz val="12"/>
        <color indexed="8"/>
        <rFont val="Calibri"/>
        <family val="2"/>
      </rPr>
      <t>Total mail + parcels)</t>
    </r>
  </si>
  <si>
    <r>
      <t>Pacchi internazionali (</t>
    </r>
    <r>
      <rPr>
        <i/>
        <sz val="12"/>
        <color indexed="8"/>
        <rFont val="Calibri"/>
        <family val="2"/>
      </rPr>
      <t>Crossborder parcels</t>
    </r>
    <r>
      <rPr>
        <sz val="12"/>
        <color indexed="8"/>
        <rFont val="Calibri"/>
        <family val="2"/>
      </rPr>
      <t xml:space="preserve">) (Inb+Outb) </t>
    </r>
  </si>
  <si>
    <r>
      <t xml:space="preserve">Pacchi nazionali </t>
    </r>
    <r>
      <rPr>
        <i/>
        <sz val="12"/>
        <color indexed="8"/>
        <rFont val="Calibri"/>
        <family val="2"/>
      </rPr>
      <t>(Domestic parcels)</t>
    </r>
    <r>
      <rPr>
        <sz val="12"/>
        <color indexed="8"/>
        <rFont val="Calibri"/>
        <family val="2"/>
      </rPr>
      <t xml:space="preserve"> (SU + non SU)</t>
    </r>
  </si>
  <si>
    <r>
      <t>Pacchi internazionali (</t>
    </r>
    <r>
      <rPr>
        <i/>
        <sz val="12"/>
        <color indexed="8"/>
        <rFont val="Calibri"/>
        <family val="2"/>
      </rPr>
      <t>Crossborder parcels</t>
    </r>
    <r>
      <rPr>
        <sz val="12"/>
        <color indexed="8"/>
        <rFont val="Calibri"/>
        <family val="2"/>
      </rPr>
      <t xml:space="preserve">) (Inb + Outb) </t>
    </r>
  </si>
  <si>
    <r>
      <t>Corrispondenza (SU + non SU) (</t>
    </r>
    <r>
      <rPr>
        <b/>
        <i/>
        <sz val="12"/>
        <rFont val="Calibri"/>
        <family val="2"/>
      </rPr>
      <t>US + non US mail</t>
    </r>
    <r>
      <rPr>
        <b/>
        <sz val="12"/>
        <rFont val="Calibri"/>
        <family val="2"/>
      </rPr>
      <t>) (%)</t>
    </r>
  </si>
  <si>
    <r>
      <t>Pacchi internazionali (</t>
    </r>
    <r>
      <rPr>
        <i/>
        <sz val="12"/>
        <color indexed="8"/>
        <rFont val="Calibri"/>
        <family val="2"/>
      </rPr>
      <t>Crossborder</t>
    </r>
    <r>
      <rPr>
        <i/>
        <sz val="12"/>
        <color indexed="8"/>
        <rFont val="Calibri"/>
        <family val="2"/>
      </rPr>
      <t xml:space="preserve"> parcels</t>
    </r>
    <r>
      <rPr>
        <sz val="12"/>
        <color indexed="8"/>
        <rFont val="Calibri"/>
        <family val="2"/>
      </rPr>
      <t xml:space="preserve">) (Inb + Outb) </t>
    </r>
  </si>
  <si>
    <r>
      <t>Pacchi nazionali - (SU + non SU) (</t>
    </r>
    <r>
      <rPr>
        <i/>
        <sz val="12"/>
        <color indexed="8"/>
        <rFont val="Calibri"/>
        <family val="2"/>
      </rPr>
      <t>Domestic parcels - US + non US</t>
    </r>
    <r>
      <rPr>
        <sz val="12"/>
        <color indexed="8"/>
        <rFont val="Calibri"/>
        <family val="2"/>
      </rPr>
      <t>)</t>
    </r>
  </si>
  <si>
    <t>Mail and parcels</t>
  </si>
  <si>
    <t>Corrispondenza (non SU)</t>
  </si>
  <si>
    <t>Mail (non US)</t>
  </si>
  <si>
    <r>
      <t>Corrispondenza  (</t>
    </r>
    <r>
      <rPr>
        <b/>
        <i/>
        <sz val="12"/>
        <rFont val="Calibri"/>
        <family val="2"/>
      </rPr>
      <t>Mail</t>
    </r>
    <r>
      <rPr>
        <b/>
        <sz val="12"/>
        <rFont val="Calibri"/>
        <family val="2"/>
      </rPr>
      <t>)</t>
    </r>
  </si>
  <si>
    <r>
      <t>Corrispondenza (</t>
    </r>
    <r>
      <rPr>
        <b/>
        <i/>
        <sz val="12"/>
        <rFont val="Calibri"/>
        <family val="2"/>
      </rPr>
      <t>Mail</t>
    </r>
    <r>
      <rPr>
        <b/>
        <sz val="12"/>
        <rFont val="Calibri"/>
        <family val="2"/>
      </rPr>
      <t>) (%)</t>
    </r>
  </si>
  <si>
    <r>
      <t>Invii singoli nazionali - SU (</t>
    </r>
    <r>
      <rPr>
        <i/>
        <sz val="12"/>
        <color indexed="8"/>
        <rFont val="Calibri"/>
        <family val="2"/>
      </rPr>
      <t>domestic single items - US</t>
    </r>
    <r>
      <rPr>
        <sz val="12"/>
        <color indexed="8"/>
        <rFont val="Calibri"/>
        <family val="2"/>
      </rPr>
      <t>)</t>
    </r>
  </si>
  <si>
    <r>
      <t>Invii multipli nazionali - SU (</t>
    </r>
    <r>
      <rPr>
        <i/>
        <sz val="12"/>
        <color indexed="8"/>
        <rFont val="Calibri"/>
        <family val="2"/>
      </rPr>
      <t>domestic multiple items - US</t>
    </r>
    <r>
      <rPr>
        <sz val="12"/>
        <color indexed="8"/>
        <rFont val="Calibri"/>
        <family val="2"/>
      </rPr>
      <t>)</t>
    </r>
  </si>
  <si>
    <r>
      <t>Altro (</t>
    </r>
    <r>
      <rPr>
        <i/>
        <sz val="12"/>
        <color indexed="8"/>
        <rFont val="Calibri"/>
        <family val="2"/>
      </rPr>
      <t>other</t>
    </r>
    <r>
      <rPr>
        <sz val="12"/>
        <color indexed="8"/>
        <rFont val="Calibri"/>
        <family val="2"/>
      </rPr>
      <t>)</t>
    </r>
  </si>
  <si>
    <r>
      <t>Invii singoli nazionali - no SU (</t>
    </r>
    <r>
      <rPr>
        <i/>
        <sz val="12"/>
        <color indexed="8"/>
        <rFont val="Calibri"/>
        <family val="2"/>
      </rPr>
      <t>domestic single items - non US</t>
    </r>
    <r>
      <rPr>
        <sz val="12"/>
        <color indexed="8"/>
        <rFont val="Calibri"/>
        <family val="2"/>
      </rPr>
      <t>)</t>
    </r>
  </si>
  <si>
    <r>
      <t>Invii multipli nazionali - no SU (</t>
    </r>
    <r>
      <rPr>
        <i/>
        <sz val="12"/>
        <color indexed="8"/>
        <rFont val="Calibri"/>
        <family val="2"/>
      </rPr>
      <t>domestic multiple items - non US</t>
    </r>
    <r>
      <rPr>
        <sz val="12"/>
        <color indexed="8"/>
        <rFont val="Calibri"/>
        <family val="2"/>
      </rPr>
      <t>)</t>
    </r>
  </si>
  <si>
    <r>
      <t>Invii singoli nazionali - no SU (</t>
    </r>
    <r>
      <rPr>
        <i/>
        <sz val="12"/>
        <color indexed="8"/>
        <rFont val="Calibri"/>
        <family val="2"/>
      </rPr>
      <t>domestic single items - non US</t>
    </r>
    <r>
      <rPr>
        <sz val="12"/>
        <color indexed="8"/>
        <rFont val="Calibri"/>
        <family val="2"/>
      </rPr>
      <t>)</t>
    </r>
  </si>
  <si>
    <r>
      <t>Invii multipli nazionali - no SU (</t>
    </r>
    <r>
      <rPr>
        <i/>
        <sz val="12"/>
        <color indexed="8"/>
        <rFont val="Calibri"/>
        <family val="2"/>
      </rPr>
      <t>domestic multiple items - non US</t>
    </r>
    <r>
      <rPr>
        <sz val="12"/>
        <color indexed="8"/>
        <rFont val="Calibri"/>
        <family val="2"/>
      </rPr>
      <t>)</t>
    </r>
  </si>
  <si>
    <t>Totale Internazionali</t>
  </si>
  <si>
    <t>Totale Nazionali</t>
  </si>
  <si>
    <r>
      <t xml:space="preserve">Var.  </t>
    </r>
    <r>
      <rPr>
        <b/>
        <i/>
        <sz val="12"/>
        <color indexed="8"/>
        <rFont val="Calibri"/>
        <family val="2"/>
      </rPr>
      <t>(chg) 
%</t>
    </r>
  </si>
  <si>
    <t>sept-20</t>
  </si>
  <si>
    <t>Set 20</t>
  </si>
  <si>
    <t>Sept 20</t>
  </si>
  <si>
    <r>
      <t xml:space="preserve">Altri </t>
    </r>
    <r>
      <rPr>
        <i/>
        <sz val="11"/>
        <color indexed="8"/>
        <rFont val="Calibri"/>
        <family val="2"/>
      </rPr>
      <t>(Others)</t>
    </r>
  </si>
  <si>
    <t>dec-20</t>
  </si>
  <si>
    <t xml:space="preserve"> Dic 20</t>
  </si>
  <si>
    <t>Dec 20</t>
  </si>
  <si>
    <t>4T17</t>
  </si>
  <si>
    <t>4T18</t>
  </si>
  <si>
    <t>4T19</t>
  </si>
  <si>
    <t>4T20</t>
  </si>
  <si>
    <t>Ita</t>
  </si>
  <si>
    <t>Spa</t>
  </si>
  <si>
    <t>Ger</t>
  </si>
  <si>
    <t>EU27</t>
  </si>
  <si>
    <t>Fra</t>
  </si>
  <si>
    <t>3T17</t>
  </si>
  <si>
    <t>1T18</t>
  </si>
  <si>
    <t>2T18</t>
  </si>
  <si>
    <t>3T18</t>
  </si>
  <si>
    <t>1T19</t>
  </si>
  <si>
    <t>2T19</t>
  </si>
  <si>
    <t>3T19</t>
  </si>
  <si>
    <t>1T20</t>
  </si>
  <si>
    <t>2T20</t>
  </si>
  <si>
    <t>3T20</t>
  </si>
  <si>
    <t>1T21</t>
  </si>
  <si>
    <t>Rete fissa - Fixed network</t>
  </si>
  <si>
    <r>
      <t xml:space="preserve">Accessi diretti complessivi - </t>
    </r>
    <r>
      <rPr>
        <b/>
        <i/>
        <sz val="14"/>
        <rFont val="Calibri"/>
        <family val="2"/>
        <scheme val="minor"/>
      </rPr>
      <t>Total access lines</t>
    </r>
    <r>
      <rPr>
        <b/>
        <sz val="14"/>
        <rFont val="Calibri"/>
        <family val="2"/>
        <scheme val="minor"/>
      </rPr>
      <t xml:space="preserve"> (mln)</t>
    </r>
  </si>
  <si>
    <t xml:space="preserve"> - Rame / Copper</t>
  </si>
  <si>
    <t xml:space="preserve"> - FTTC</t>
  </si>
  <si>
    <t xml:space="preserve"> - FTTH</t>
  </si>
  <si>
    <t xml:space="preserve"> - FWA</t>
  </si>
  <si>
    <t>Accessi / lines BB/UBB (mln) (*)</t>
  </si>
  <si>
    <t xml:space="preserve"> - DSL</t>
  </si>
  <si>
    <t>(*) - incl. CNET  Table 3: "Other not NGA" + "Other NGA" declared by operators</t>
  </si>
  <si>
    <t>Rete mobile - Mobile network</t>
  </si>
  <si>
    <t>MVNO (mln)</t>
  </si>
  <si>
    <t>Principali indicatori/Serie storica - Main indicators/Time series</t>
  </si>
  <si>
    <r>
      <t xml:space="preserve">        - residenziali </t>
    </r>
    <r>
      <rPr>
        <b/>
        <i/>
        <sz val="12"/>
        <color theme="1"/>
        <rFont val="Calibri"/>
        <family val="2"/>
        <scheme val="minor"/>
      </rPr>
      <t>(residential)</t>
    </r>
  </si>
  <si>
    <r>
      <t xml:space="preserve">        - affari </t>
    </r>
    <r>
      <rPr>
        <b/>
        <i/>
        <sz val="12"/>
        <color theme="1"/>
        <rFont val="Calibri"/>
        <family val="2"/>
        <scheme val="minor"/>
      </rPr>
      <t>(business)</t>
    </r>
  </si>
  <si>
    <r>
      <t xml:space="preserve">        - prepagate</t>
    </r>
    <r>
      <rPr>
        <b/>
        <i/>
        <sz val="12"/>
        <color theme="1"/>
        <rFont val="Calibri"/>
        <family val="2"/>
        <scheme val="minor"/>
      </rPr>
      <t xml:space="preserve"> (prepaid)</t>
    </r>
  </si>
  <si>
    <r>
      <t xml:space="preserve">        - abbonamento</t>
    </r>
    <r>
      <rPr>
        <b/>
        <i/>
        <sz val="12"/>
        <color theme="1"/>
        <rFont val="Calibri"/>
        <family val="2"/>
        <scheme val="minor"/>
      </rPr>
      <t xml:space="preserve"> (postpaid)</t>
    </r>
  </si>
  <si>
    <t xml:space="preserve"> - &lt; 30 Mbps</t>
  </si>
  <si>
    <t xml:space="preserve"> - = 30 Mbps; &lt; 100 Mbps</t>
  </si>
  <si>
    <t xml:space="preserve"> - ≥ 100 Mbps</t>
  </si>
  <si>
    <t xml:space="preserve"> % by speed</t>
  </si>
  <si>
    <t>Residential lines (mln)</t>
  </si>
  <si>
    <t>Business lines (mln)</t>
  </si>
  <si>
    <t>Servizi di corrispondenza (Mail)</t>
  </si>
  <si>
    <t>Pacchi (Parcels)</t>
  </si>
  <si>
    <r>
      <t xml:space="preserve"> - Corrispondenza SU </t>
    </r>
    <r>
      <rPr>
        <i/>
        <sz val="12"/>
        <color indexed="8"/>
        <rFont val="Calibri"/>
        <family val="2"/>
      </rPr>
      <t>(US mail)</t>
    </r>
  </si>
  <si>
    <r>
      <t xml:space="preserve"> - Corrispondenza non SU </t>
    </r>
    <r>
      <rPr>
        <i/>
        <sz val="12"/>
        <color indexed="8"/>
        <rFont val="Calibri"/>
        <family val="2"/>
      </rPr>
      <t>(Non US mail)</t>
    </r>
  </si>
  <si>
    <r>
      <t xml:space="preserve"> - Pacchi nazionali </t>
    </r>
    <r>
      <rPr>
        <i/>
        <sz val="12"/>
        <color indexed="8"/>
        <rFont val="Calibri"/>
        <family val="2"/>
      </rPr>
      <t>(Domestic parcels)</t>
    </r>
    <r>
      <rPr>
        <sz val="12"/>
        <color indexed="8"/>
        <rFont val="Calibri"/>
        <family val="2"/>
      </rPr>
      <t xml:space="preserve"> (SU+ non SU)</t>
    </r>
  </si>
  <si>
    <r>
      <t xml:space="preserve"> - Pacchi internazionali (</t>
    </r>
    <r>
      <rPr>
        <i/>
        <sz val="12"/>
        <color indexed="8"/>
        <rFont val="Calibri"/>
        <family val="2"/>
      </rPr>
      <t>Crossborder parcels</t>
    </r>
    <r>
      <rPr>
        <sz val="12"/>
        <color indexed="8"/>
        <rFont val="Calibri"/>
        <family val="2"/>
      </rPr>
      <t xml:space="preserve">) (In+Out) </t>
    </r>
  </si>
  <si>
    <t>Ricavi - Revenues (mln €)</t>
  </si>
  <si>
    <t>Volumi - Volumes (mln)</t>
  </si>
  <si>
    <t xml:space="preserve"> Mar 21</t>
  </si>
  <si>
    <t>2016/17</t>
  </si>
  <si>
    <t>2017/18</t>
  </si>
  <si>
    <t>2018/19</t>
  </si>
  <si>
    <t>2019/20</t>
  </si>
  <si>
    <t>2020/21</t>
  </si>
  <si>
    <t>Accessi per tecnologia (Access by technology) (%)</t>
  </si>
  <si>
    <r>
      <t>MNP - n.ro operazioni-valori cumulati (</t>
    </r>
    <r>
      <rPr>
        <b/>
        <i/>
        <sz val="12"/>
        <rFont val="Calibri"/>
        <family val="2"/>
        <scheme val="minor"/>
      </rPr>
      <t>number of operations - cumulative values</t>
    </r>
    <r>
      <rPr>
        <b/>
        <sz val="12"/>
        <rFont val="Calibri"/>
        <family val="2"/>
        <scheme val="minor"/>
      </rPr>
      <t>) (mln)</t>
    </r>
  </si>
  <si>
    <t xml:space="preserve"> - o/w Human (mln)</t>
  </si>
  <si>
    <t xml:space="preserve"> - o/w M2M (mln)</t>
  </si>
  <si>
    <r>
      <t xml:space="preserve">Traffico dati da inizio anno - </t>
    </r>
    <r>
      <rPr>
        <b/>
        <i/>
        <sz val="12"/>
        <rFont val="Calibri"/>
        <family val="2"/>
        <scheme val="minor"/>
      </rPr>
      <t>(Traffic b.y.)</t>
    </r>
    <r>
      <rPr>
        <b/>
        <sz val="12"/>
        <rFont val="Calibri"/>
        <family val="2"/>
        <scheme val="minor"/>
      </rPr>
      <t xml:space="preserve">  (PB)</t>
    </r>
  </si>
  <si>
    <r>
      <t>Linee complessive - (</t>
    </r>
    <r>
      <rPr>
        <b/>
        <i/>
        <sz val="12"/>
        <color theme="1"/>
        <rFont val="Calibri"/>
        <family val="2"/>
        <scheme val="minor"/>
      </rPr>
      <t>Total sim)</t>
    </r>
    <r>
      <rPr>
        <b/>
        <sz val="12"/>
        <color theme="1"/>
        <rFont val="Calibri"/>
        <family val="2"/>
        <scheme val="minor"/>
      </rPr>
      <t xml:space="preserve"> (mln)</t>
    </r>
  </si>
  <si>
    <r>
      <t xml:space="preserve">Traffico dati trimestrale - </t>
    </r>
    <r>
      <rPr>
        <b/>
        <i/>
        <sz val="12"/>
        <rFont val="Calibri"/>
        <family val="2"/>
        <scheme val="minor"/>
      </rPr>
      <t xml:space="preserve">(quarterly data traffic) </t>
    </r>
    <r>
      <rPr>
        <b/>
        <sz val="12"/>
        <rFont val="Calibri"/>
        <family val="2"/>
        <scheme val="minor"/>
      </rPr>
      <t>(PB)</t>
    </r>
  </si>
  <si>
    <r>
      <t>Sim con traffico dati - (</t>
    </r>
    <r>
      <rPr>
        <b/>
        <i/>
        <sz val="12"/>
        <rFont val="Calibri"/>
        <family val="2"/>
        <scheme val="minor"/>
      </rPr>
      <t>Sim data traffic</t>
    </r>
    <r>
      <rPr>
        <b/>
        <sz val="12"/>
        <rFont val="Calibri"/>
        <family val="2"/>
        <scheme val="minor"/>
      </rPr>
      <t>) (mln)</t>
    </r>
  </si>
  <si>
    <r>
      <t xml:space="preserve">Altri </t>
    </r>
    <r>
      <rPr>
        <i/>
        <sz val="12"/>
        <color indexed="8"/>
        <rFont val="Calibri"/>
        <family val="2"/>
      </rPr>
      <t>(Others)</t>
    </r>
  </si>
  <si>
    <t>2T21</t>
  </si>
  <si>
    <t>june-21</t>
  </si>
  <si>
    <t>Gennaio</t>
  </si>
  <si>
    <t>Febbraio</t>
  </si>
  <si>
    <t>Marzo</t>
  </si>
  <si>
    <t>Aprile</t>
  </si>
  <si>
    <t>Maggio</t>
  </si>
  <si>
    <t>Giugno</t>
  </si>
  <si>
    <t>January</t>
  </si>
  <si>
    <t>February</t>
  </si>
  <si>
    <t>March</t>
  </si>
  <si>
    <t>April</t>
  </si>
  <si>
    <t>May</t>
  </si>
  <si>
    <t>June</t>
  </si>
  <si>
    <t>1Q</t>
  </si>
  <si>
    <t>2Q</t>
  </si>
  <si>
    <t>Download</t>
  </si>
  <si>
    <t>Upload</t>
  </si>
  <si>
    <t>Traffico complessivo giornaliero - Daily total data traffic (Petabyte-PB)</t>
  </si>
  <si>
    <t>Traffico dati per linea broadband (Gigabyte-GB)</t>
  </si>
  <si>
    <t>Zettabyte -ZB</t>
  </si>
  <si>
    <t>Traffico dati per sim (Gigabyte-GB)</t>
  </si>
  <si>
    <t>Corrispondenza SU (SU mail)</t>
  </si>
  <si>
    <t>Corrispondenza non SU (Non SU mail)</t>
  </si>
  <si>
    <t>Pacchi nazionali (Domestic parcels) (SU+ non SU)</t>
  </si>
  <si>
    <t>Pacchi internazionali   - parcel services volumes (crossborders parcels)</t>
  </si>
  <si>
    <r>
      <t>Corrispondenza complessiva -</t>
    </r>
    <r>
      <rPr>
        <b/>
        <i/>
        <sz val="14"/>
        <rFont val="Calibri"/>
        <family val="2"/>
      </rPr>
      <t xml:space="preserve"> Total mail</t>
    </r>
  </si>
  <si>
    <t>Variazione/Change in %</t>
  </si>
  <si>
    <r>
      <t xml:space="preserve">Pacchi complessivi - </t>
    </r>
    <r>
      <rPr>
        <b/>
        <i/>
        <sz val="14"/>
        <rFont val="Calibri"/>
        <family val="2"/>
      </rPr>
      <t>Total parcels</t>
    </r>
  </si>
  <si>
    <t xml:space="preserve">Pacchi internazionali (Crossborder parcels) (In+Out) </t>
  </si>
  <si>
    <t>2021 vs 2020</t>
  </si>
  <si>
    <t>2021 vs 2019</t>
  </si>
  <si>
    <t>Mln €</t>
  </si>
  <si>
    <t>2020 vs 2019</t>
  </si>
  <si>
    <t>Giu 21</t>
  </si>
  <si>
    <t>Jun 21</t>
  </si>
  <si>
    <t>Variazione - Changes (in %)</t>
  </si>
  <si>
    <r>
      <t>Osservatorio sulle comunicazioni -</t>
    </r>
    <r>
      <rPr>
        <b/>
        <i/>
        <sz val="36"/>
        <color indexed="8"/>
        <rFont val="Calibri"/>
        <family val="2"/>
      </rPr>
      <t xml:space="preserve"> Communications Monitoring markets system</t>
    </r>
  </si>
  <si>
    <r>
      <t>Invii singoli nazionali SU+non SU - (</t>
    </r>
    <r>
      <rPr>
        <i/>
        <sz val="12"/>
        <color indexed="8"/>
        <rFont val="Calibri"/>
        <family val="2"/>
      </rPr>
      <t>domestic single items US+non US)</t>
    </r>
  </si>
  <si>
    <r>
      <t>Invii multipli nazionali SUY + non SU - (</t>
    </r>
    <r>
      <rPr>
        <i/>
        <sz val="12"/>
        <color indexed="8"/>
        <rFont val="Calibri"/>
        <family val="2"/>
      </rPr>
      <t xml:space="preserve">domestic multiple items US + non US </t>
    </r>
    <r>
      <rPr>
        <sz val="12"/>
        <color indexed="8"/>
        <rFont val="Calibri"/>
        <family val="2"/>
      </rPr>
      <t>)</t>
    </r>
  </si>
  <si>
    <t>Servizi di corrispondenza - Variazione annuale  - Mail services - yearly changes (%)</t>
  </si>
  <si>
    <r>
      <t xml:space="preserve">Valori cumulati / 12mesi  
Cumulative values / 12 month </t>
    </r>
    <r>
      <rPr>
        <b/>
        <sz val="12"/>
        <color indexed="8"/>
        <rFont val="Calibri"/>
        <family val="2"/>
      </rPr>
      <t>(mln €)</t>
    </r>
  </si>
  <si>
    <r>
      <t xml:space="preserve">Valori trimestrali 
Quarterly values  </t>
    </r>
    <r>
      <rPr>
        <b/>
        <sz val="12"/>
        <color indexed="8"/>
        <rFont val="Calibri"/>
        <family val="2"/>
      </rPr>
      <t>(mln €)</t>
    </r>
  </si>
  <si>
    <r>
      <t xml:space="preserve">Valori cumulati / 12mesi 
Cumulative values / 12 month </t>
    </r>
    <r>
      <rPr>
        <b/>
        <sz val="12"/>
        <color indexed="8"/>
        <rFont val="Calibri"/>
        <family val="2"/>
      </rPr>
      <t>(mln units)</t>
    </r>
  </si>
  <si>
    <t xml:space="preserve"> - SU</t>
  </si>
  <si>
    <t xml:space="preserve"> - no SU</t>
  </si>
  <si>
    <r>
      <t xml:space="preserve">Su ricavi da inizio anno - </t>
    </r>
    <r>
      <rPr>
        <b/>
        <i/>
        <sz val="14"/>
        <color indexed="8"/>
        <rFont val="Calibri"/>
        <family val="2"/>
      </rPr>
      <t>Revenues b.y. (in %)</t>
    </r>
  </si>
  <si>
    <t>Monrif Group</t>
  </si>
  <si>
    <t>Caltagirone Editore</t>
  </si>
  <si>
    <t xml:space="preserve">Gruppo Amodei </t>
  </si>
  <si>
    <r>
      <t xml:space="preserve">3.10 Trend storico dei ricavi unitari - </t>
    </r>
    <r>
      <rPr>
        <b/>
        <i/>
        <sz val="14"/>
        <rFont val="Calibri"/>
        <family val="2"/>
      </rPr>
      <t>Revenues per unit</t>
    </r>
    <r>
      <rPr>
        <b/>
        <sz val="14"/>
        <rFont val="Calibri"/>
        <family val="2"/>
      </rPr>
      <t xml:space="preserve"> </t>
    </r>
    <r>
      <rPr>
        <b/>
        <i/>
        <sz val="14"/>
        <rFont val="Calibri"/>
        <family val="2"/>
      </rPr>
      <t>trend</t>
    </r>
  </si>
  <si>
    <t>Citypost</t>
  </si>
  <si>
    <r>
      <t xml:space="preserve">1. Comunicazioni elettroniche - </t>
    </r>
    <r>
      <rPr>
        <b/>
        <i/>
        <u/>
        <sz val="24"/>
        <color indexed="9"/>
        <rFont val="Calibri"/>
        <family val="2"/>
      </rPr>
      <t>Digital communications</t>
    </r>
  </si>
  <si>
    <r>
      <t xml:space="preserve">3. Servizi di corrispondenza e consegna pacchi - </t>
    </r>
    <r>
      <rPr>
        <b/>
        <i/>
        <u/>
        <sz val="24"/>
        <rFont val="Calibri"/>
        <family val="2"/>
      </rPr>
      <t xml:space="preserve">Mail and parcel services </t>
    </r>
  </si>
  <si>
    <r>
      <rPr>
        <b/>
        <sz val="20"/>
        <color rgb="FFFFFF00"/>
        <rFont val="Calibri"/>
        <family val="2"/>
      </rPr>
      <t xml:space="preserve">Rete fissa - </t>
    </r>
    <r>
      <rPr>
        <b/>
        <i/>
        <sz val="20"/>
        <color rgb="FFFFFF00"/>
        <rFont val="Calibri"/>
        <family val="2"/>
      </rPr>
      <t>Fixed network</t>
    </r>
  </si>
  <si>
    <r>
      <rPr>
        <b/>
        <sz val="20"/>
        <color rgb="FFFFFF00"/>
        <rFont val="Calibri"/>
        <family val="2"/>
      </rPr>
      <t>Rete mobile</t>
    </r>
    <r>
      <rPr>
        <b/>
        <i/>
        <sz val="20"/>
        <color rgb="FFFFFF00"/>
        <rFont val="Calibri"/>
        <family val="2"/>
      </rPr>
      <t xml:space="preserve"> - Mobile network</t>
    </r>
  </si>
  <si>
    <r>
      <t xml:space="preserve">Settembre 2021 - </t>
    </r>
    <r>
      <rPr>
        <b/>
        <i/>
        <sz val="24"/>
        <color indexed="8"/>
        <rFont val="Calibri"/>
        <family val="2"/>
      </rPr>
      <t>September 2021</t>
    </r>
  </si>
  <si>
    <r>
      <rPr>
        <b/>
        <sz val="14"/>
        <color indexed="9"/>
        <rFont val="Calibri"/>
        <family val="2"/>
      </rPr>
      <t xml:space="preserve">4.1   Indici generali e principali utilities </t>
    </r>
    <r>
      <rPr>
        <b/>
        <i/>
        <sz val="14"/>
        <color indexed="9"/>
        <rFont val="Calibri"/>
        <family val="2"/>
      </rPr>
      <t>- General indexes and main utilities (2010=100)</t>
    </r>
  </si>
  <si>
    <r>
      <rPr>
        <b/>
        <sz val="14"/>
        <color indexed="9"/>
        <rFont val="Calibri"/>
        <family val="2"/>
      </rPr>
      <t>4.2   Telefonia fissa e mobile</t>
    </r>
    <r>
      <rPr>
        <b/>
        <i/>
        <sz val="14"/>
        <color indexed="9"/>
        <rFont val="Calibri"/>
        <family val="2"/>
      </rPr>
      <t xml:space="preserve"> - Fixed and mobile telephony (2010=100)</t>
    </r>
  </si>
  <si>
    <r>
      <rPr>
        <b/>
        <sz val="14"/>
        <color indexed="9"/>
        <rFont val="Calibri"/>
        <family val="2"/>
      </rPr>
      <t xml:space="preserve">4.3   Quotidiani, periodici tv e servizi postali </t>
    </r>
    <r>
      <rPr>
        <b/>
        <i/>
        <sz val="14"/>
        <color indexed="9"/>
        <rFont val="Calibri"/>
        <family val="2"/>
      </rPr>
      <t>- Newspapers, magazines, TV and postal services (2010=100)</t>
    </r>
  </si>
  <si>
    <r>
      <rPr>
        <b/>
        <sz val="14"/>
        <color indexed="9"/>
        <rFont val="Calibri"/>
        <family val="2"/>
      </rPr>
      <t xml:space="preserve">4.4   Dinamiche dei prezzi in Europa </t>
    </r>
    <r>
      <rPr>
        <b/>
        <i/>
        <sz val="14"/>
        <color indexed="9"/>
        <rFont val="Calibri"/>
        <family val="2"/>
      </rPr>
      <t>- European prices changing  (2015=100)</t>
    </r>
  </si>
  <si>
    <r>
      <rPr>
        <b/>
        <sz val="14"/>
        <color indexed="9"/>
        <rFont val="Calibri"/>
        <family val="2"/>
      </rPr>
      <t xml:space="preserve">1.1   Accessi diretti complessivi  - </t>
    </r>
    <r>
      <rPr>
        <b/>
        <i/>
        <sz val="14"/>
        <color indexed="9"/>
        <rFont val="Calibri"/>
        <family val="2"/>
      </rPr>
      <t>Total access lines</t>
    </r>
  </si>
  <si>
    <r>
      <rPr>
        <b/>
        <sz val="14"/>
        <color indexed="9"/>
        <rFont val="Calibri"/>
        <family val="2"/>
      </rPr>
      <t>1.2   Accessi broadband e ultrabroadband -</t>
    </r>
    <r>
      <rPr>
        <b/>
        <i/>
        <sz val="14"/>
        <color indexed="9"/>
        <rFont val="Calibri"/>
        <family val="2"/>
      </rPr>
      <t xml:space="preserve"> Broadband and ultrabroadband lines</t>
    </r>
  </si>
  <si>
    <r>
      <rPr>
        <b/>
        <sz val="14"/>
        <rFont val="Calibri"/>
        <family val="2"/>
      </rPr>
      <t>3.1   Andamento dei ricavi (da inizio anno) - R</t>
    </r>
    <r>
      <rPr>
        <b/>
        <i/>
        <sz val="14"/>
        <rFont val="Calibri"/>
        <family val="2"/>
      </rPr>
      <t>evenues trend (b.y.)</t>
    </r>
  </si>
  <si>
    <r>
      <t xml:space="preserve">3.2   Ricavi da servizi di corrispondenza (SU / non SU - base mensile)  - </t>
    </r>
    <r>
      <rPr>
        <b/>
        <i/>
        <sz val="14"/>
        <rFont val="Calibri"/>
        <family val="2"/>
      </rPr>
      <t>Mail services revenues (US / not US - monthly basis)</t>
    </r>
  </si>
  <si>
    <r>
      <t xml:space="preserve">3.3   Ricavi da servizi di consegna pacchi (Ita/Itz - base mensile)  - </t>
    </r>
    <r>
      <rPr>
        <b/>
        <i/>
        <sz val="14"/>
        <rFont val="Calibri"/>
        <family val="2"/>
      </rPr>
      <t>Parcel services revenues (domestic / crossb. parcels - monthly basis)</t>
    </r>
  </si>
  <si>
    <r>
      <rPr>
        <b/>
        <sz val="14"/>
        <rFont val="Calibri"/>
        <family val="2"/>
      </rPr>
      <t>3.4   Trend storico dei ricavi  -</t>
    </r>
    <r>
      <rPr>
        <b/>
        <i/>
        <sz val="14"/>
        <rFont val="Calibri"/>
        <family val="2"/>
      </rPr>
      <t xml:space="preserve"> Revenues  trend</t>
    </r>
  </si>
  <si>
    <r>
      <t xml:space="preserve">3.5   Andamento dei volumi - </t>
    </r>
    <r>
      <rPr>
        <b/>
        <i/>
        <sz val="14"/>
        <rFont val="Calibri"/>
        <family val="2"/>
      </rPr>
      <t>Volumes</t>
    </r>
  </si>
  <si>
    <r>
      <t>3.6   Volumi da servizi di corrispondenza (SU / non SU - base mensile)  -</t>
    </r>
    <r>
      <rPr>
        <b/>
        <i/>
        <sz val="14"/>
        <rFont val="Calibri"/>
        <family val="2"/>
      </rPr>
      <t xml:space="preserve"> Mail services volumes (US / not US - monthly basis)</t>
    </r>
  </si>
  <si>
    <r>
      <t>3.7   Volumi da servizi di consegna pacchi (Ita/Itz - base mensile)  -</t>
    </r>
    <r>
      <rPr>
        <b/>
        <i/>
        <sz val="14"/>
        <rFont val="Calibri"/>
        <family val="2"/>
      </rPr>
      <t xml:space="preserve"> Parcel services volumes (dom./crossb. parcels - monthly basis)</t>
    </r>
  </si>
  <si>
    <r>
      <rPr>
        <b/>
        <sz val="14"/>
        <rFont val="Calibri"/>
        <family val="2"/>
      </rPr>
      <t>3.8   Trend storico dei volumi  -</t>
    </r>
    <r>
      <rPr>
        <b/>
        <i/>
        <sz val="14"/>
        <rFont val="Calibri"/>
        <family val="2"/>
      </rPr>
      <t xml:space="preserve"> Volumes  trend</t>
    </r>
  </si>
  <si>
    <r>
      <rPr>
        <b/>
        <sz val="14"/>
        <rFont val="Calibri"/>
        <family val="2"/>
      </rPr>
      <t xml:space="preserve">3.9   Il quadro concorrenziale - </t>
    </r>
    <r>
      <rPr>
        <b/>
        <i/>
        <sz val="14"/>
        <rFont val="Calibri"/>
        <family val="2"/>
      </rPr>
      <t>The competitive framework</t>
    </r>
  </si>
  <si>
    <t>sept-17</t>
  </si>
  <si>
    <t>sept-18</t>
  </si>
  <si>
    <t>sept-19</t>
  </si>
  <si>
    <t>sept-21</t>
  </si>
  <si>
    <t>09/2021 (in %)</t>
  </si>
  <si>
    <t>Var/Chg. vs 09/2020 (p.p.)</t>
  </si>
  <si>
    <r>
      <rPr>
        <b/>
        <sz val="14"/>
        <color indexed="9"/>
        <rFont val="Calibri"/>
        <family val="2"/>
      </rPr>
      <t>1.3   Accessi BB/UBB  per tecnologia</t>
    </r>
    <r>
      <rPr>
        <b/>
        <i/>
        <sz val="14"/>
        <color indexed="9"/>
        <rFont val="Calibri"/>
        <family val="2"/>
      </rPr>
      <t xml:space="preserve"> </t>
    </r>
    <r>
      <rPr>
        <b/>
        <sz val="14"/>
        <color indexed="9"/>
        <rFont val="Calibri"/>
        <family val="2"/>
      </rPr>
      <t>e operatore</t>
    </r>
    <r>
      <rPr>
        <b/>
        <i/>
        <sz val="14"/>
        <color indexed="9"/>
        <rFont val="Calibri"/>
        <family val="2"/>
      </rPr>
      <t xml:space="preserve"> - BB/UBB lines by technology and operator</t>
    </r>
  </si>
  <si>
    <r>
      <rPr>
        <b/>
        <sz val="14"/>
        <color indexed="9"/>
        <rFont val="Calibri"/>
        <family val="2"/>
      </rPr>
      <t>1.4   Traffico dati: giornaliero</t>
    </r>
    <r>
      <rPr>
        <b/>
        <i/>
        <sz val="14"/>
        <color indexed="9"/>
        <rFont val="Calibri"/>
        <family val="2"/>
      </rPr>
      <t xml:space="preserve"> - Data traffic: d</t>
    </r>
    <r>
      <rPr>
        <b/>
        <i/>
        <sz val="14"/>
        <color rgb="FFFFFFFF"/>
        <rFont val="Calibri"/>
        <family val="2"/>
      </rPr>
      <t xml:space="preserve">aily  </t>
    </r>
    <r>
      <rPr>
        <b/>
        <i/>
        <sz val="14"/>
        <color indexed="9"/>
        <rFont val="Calibri"/>
        <family val="2"/>
      </rPr>
      <t xml:space="preserve"> (1/2)</t>
    </r>
  </si>
  <si>
    <r>
      <rPr>
        <b/>
        <sz val="14"/>
        <color indexed="9"/>
        <rFont val="Calibri"/>
        <family val="2"/>
      </rPr>
      <t xml:space="preserve">1.5   Traffico dati - </t>
    </r>
    <r>
      <rPr>
        <b/>
        <i/>
        <sz val="14"/>
        <color rgb="FFFFFFFF"/>
        <rFont val="Calibri"/>
        <family val="2"/>
      </rPr>
      <t>Data traffic</t>
    </r>
    <r>
      <rPr>
        <b/>
        <sz val="14"/>
        <color indexed="9"/>
        <rFont val="Calibri"/>
        <family val="2"/>
      </rPr>
      <t>: download/upload</t>
    </r>
    <r>
      <rPr>
        <b/>
        <i/>
        <sz val="14"/>
        <color indexed="9"/>
        <rFont val="Calibri"/>
        <family val="2"/>
      </rPr>
      <t xml:space="preserve"> - (2/2)</t>
    </r>
  </si>
  <si>
    <r>
      <rPr>
        <b/>
        <sz val="14"/>
        <color indexed="9"/>
        <rFont val="Calibri"/>
        <family val="2"/>
      </rPr>
      <t>1.6   Linee complessive</t>
    </r>
    <r>
      <rPr>
        <b/>
        <i/>
        <sz val="14"/>
        <color indexed="9"/>
        <rFont val="Calibri"/>
        <family val="2"/>
      </rPr>
      <t xml:space="preserve"> - Total lines</t>
    </r>
  </si>
  <si>
    <r>
      <rPr>
        <b/>
        <sz val="14"/>
        <color indexed="9"/>
        <rFont val="Calibri"/>
        <family val="2"/>
      </rPr>
      <t xml:space="preserve">1.7   Sim "human" per tipologia di clientela </t>
    </r>
    <r>
      <rPr>
        <b/>
        <i/>
        <sz val="14"/>
        <color indexed="9"/>
        <rFont val="Calibri"/>
        <family val="2"/>
      </rPr>
      <t>- "human" Sim by customer type</t>
    </r>
  </si>
  <si>
    <r>
      <rPr>
        <b/>
        <sz val="14"/>
        <color indexed="9"/>
        <rFont val="Calibri"/>
        <family val="2"/>
      </rPr>
      <t xml:space="preserve">1.8   Sim "human" per tipologia di contratto </t>
    </r>
    <r>
      <rPr>
        <b/>
        <i/>
        <sz val="14"/>
        <color indexed="9"/>
        <rFont val="Calibri"/>
        <family val="2"/>
      </rPr>
      <t>- "human" Sim by contract type</t>
    </r>
  </si>
  <si>
    <r>
      <rPr>
        <b/>
        <sz val="14"/>
        <color indexed="9"/>
        <rFont val="Calibri"/>
        <family val="2"/>
      </rPr>
      <t>1.9 Traffico dati:</t>
    </r>
    <r>
      <rPr>
        <b/>
        <i/>
        <sz val="14"/>
        <color indexed="9"/>
        <rFont val="Calibri"/>
        <family val="2"/>
      </rPr>
      <t xml:space="preserve"> </t>
    </r>
    <r>
      <rPr>
        <b/>
        <sz val="14"/>
        <color rgb="FFFFFFFF"/>
        <rFont val="Calibri"/>
        <family val="2"/>
      </rPr>
      <t>Trend storico</t>
    </r>
    <r>
      <rPr>
        <b/>
        <i/>
        <sz val="14"/>
        <color indexed="9"/>
        <rFont val="Calibri"/>
        <family val="2"/>
      </rPr>
      <t xml:space="preserve">  - Data traffic historical trends (2017-2021) (1/3)</t>
    </r>
  </si>
  <si>
    <r>
      <rPr>
        <b/>
        <sz val="14"/>
        <color indexed="9"/>
        <rFont val="Calibri"/>
        <family val="2"/>
      </rPr>
      <t>1.10 Traffico dati: giornaliero</t>
    </r>
    <r>
      <rPr>
        <b/>
        <i/>
        <sz val="14"/>
        <color indexed="9"/>
        <rFont val="Calibri"/>
        <family val="2"/>
      </rPr>
      <t xml:space="preserve"> - Data traffic: d</t>
    </r>
    <r>
      <rPr>
        <b/>
        <i/>
        <sz val="14"/>
        <color rgb="FFFFFFFF"/>
        <rFont val="Calibri"/>
        <family val="2"/>
      </rPr>
      <t xml:space="preserve">aily  </t>
    </r>
    <r>
      <rPr>
        <b/>
        <i/>
        <sz val="14"/>
        <color indexed="9"/>
        <rFont val="Calibri"/>
        <family val="2"/>
      </rPr>
      <t xml:space="preserve"> (2/3)</t>
    </r>
  </si>
  <si>
    <r>
      <rPr>
        <b/>
        <sz val="14"/>
        <color indexed="9"/>
        <rFont val="Calibri"/>
        <family val="2"/>
      </rPr>
      <t xml:space="preserve">1.11 Traffico dati - </t>
    </r>
    <r>
      <rPr>
        <b/>
        <i/>
        <sz val="14"/>
        <color rgb="FFFFFFFF"/>
        <rFont val="Calibri"/>
        <family val="2"/>
      </rPr>
      <t>Data traffic</t>
    </r>
    <r>
      <rPr>
        <b/>
        <sz val="14"/>
        <color indexed="9"/>
        <rFont val="Calibri"/>
        <family val="2"/>
      </rPr>
      <t>: download/upload</t>
    </r>
    <r>
      <rPr>
        <b/>
        <i/>
        <sz val="14"/>
        <color indexed="9"/>
        <rFont val="Calibri"/>
        <family val="2"/>
      </rPr>
      <t xml:space="preserve"> - (3/3)</t>
    </r>
  </si>
  <si>
    <r>
      <t xml:space="preserve">1.12 Portabilità del numero mobile - </t>
    </r>
    <r>
      <rPr>
        <b/>
        <i/>
        <sz val="14"/>
        <color indexed="9"/>
        <rFont val="Calibri"/>
        <family val="2"/>
      </rPr>
      <t xml:space="preserve">Mobile </t>
    </r>
    <r>
      <rPr>
        <b/>
        <sz val="14"/>
        <color indexed="9"/>
        <rFont val="Calibri"/>
        <family val="2"/>
      </rPr>
      <t>n</t>
    </r>
    <r>
      <rPr>
        <b/>
        <i/>
        <sz val="14"/>
        <color indexed="9"/>
        <rFont val="Calibri"/>
        <family val="2"/>
      </rPr>
      <t>umber portability</t>
    </r>
  </si>
  <si>
    <t>Var. vs 09/20 (%)</t>
  </si>
  <si>
    <t>Luglio</t>
  </si>
  <si>
    <t>Agosto</t>
  </si>
  <si>
    <t>Settembre</t>
  </si>
  <si>
    <t>July</t>
  </si>
  <si>
    <t>August</t>
  </si>
  <si>
    <t>September</t>
  </si>
  <si>
    <t>3Q</t>
  </si>
  <si>
    <t>9M</t>
  </si>
  <si>
    <r>
      <t xml:space="preserve">Editoria quotidiana - </t>
    </r>
    <r>
      <rPr>
        <b/>
        <i/>
        <sz val="20"/>
        <color theme="0"/>
        <rFont val="Calibri"/>
        <family val="2"/>
      </rPr>
      <t>Daily press</t>
    </r>
  </si>
  <si>
    <t>AVG 9M</t>
  </si>
  <si>
    <t>Giorno medio</t>
  </si>
  <si>
    <t>Prime Time</t>
  </si>
  <si>
    <t>(02.00-25.59)</t>
  </si>
  <si>
    <t>(20.30-22.30)</t>
  </si>
  <si>
    <t>in milioni</t>
  </si>
  <si>
    <t>La7</t>
  </si>
  <si>
    <t>Sky</t>
  </si>
  <si>
    <t>vs 09/20</t>
  </si>
  <si>
    <t>vs 09/17</t>
  </si>
  <si>
    <r>
      <t xml:space="preserve">Altre - </t>
    </r>
    <r>
      <rPr>
        <i/>
        <sz val="12"/>
        <color theme="1"/>
        <rFont val="Calibri"/>
        <family val="2"/>
        <scheme val="minor"/>
      </rPr>
      <t>others</t>
    </r>
  </si>
  <si>
    <r>
      <t xml:space="preserve">Totale - </t>
    </r>
    <r>
      <rPr>
        <i/>
        <sz val="12"/>
        <color theme="1"/>
        <rFont val="Calibri"/>
        <family val="2"/>
        <scheme val="minor"/>
      </rPr>
      <t>total</t>
    </r>
  </si>
  <si>
    <t>Var /chg (p.p.)</t>
  </si>
  <si>
    <r>
      <t>Giorno medio -</t>
    </r>
    <r>
      <rPr>
        <b/>
        <i/>
        <sz val="12"/>
        <color theme="1"/>
        <rFont val="Calibri"/>
        <family val="2"/>
        <scheme val="minor"/>
      </rPr>
      <t xml:space="preserve"> Avg daily</t>
    </r>
    <r>
      <rPr>
        <b/>
        <sz val="12"/>
        <color theme="1"/>
        <rFont val="Calibri"/>
        <family val="2"/>
        <scheme val="minor"/>
      </rPr>
      <t xml:space="preserve"> (02.00-25.59, %)</t>
    </r>
  </si>
  <si>
    <t>Prime time (20.30-22.30, %)</t>
  </si>
  <si>
    <t>9M17</t>
  </si>
  <si>
    <t>9M18</t>
  </si>
  <si>
    <t>9M19</t>
  </si>
  <si>
    <t>9M20</t>
  </si>
  <si>
    <t>9M21</t>
  </si>
  <si>
    <t>Complessive</t>
  </si>
  <si>
    <t>Nazionali</t>
  </si>
  <si>
    <t>Locali</t>
  </si>
  <si>
    <t>9M21 vs 9M20</t>
  </si>
  <si>
    <t>9M21 vs 9M17</t>
  </si>
  <si>
    <t>Cartacee</t>
  </si>
  <si>
    <t>Digitali</t>
  </si>
  <si>
    <t>in migliaia</t>
  </si>
  <si>
    <t>Nazionali-Generalisti</t>
  </si>
  <si>
    <t>Nazionali - sportivi</t>
  </si>
  <si>
    <t>Nazionai-economici</t>
  </si>
  <si>
    <t>Locali-testate principali</t>
  </si>
  <si>
    <t>Locali-Altre testate</t>
  </si>
  <si>
    <t>Copie cartacee</t>
  </si>
  <si>
    <t>Copie digitali</t>
  </si>
  <si>
    <t>Variazione (chg) in %</t>
  </si>
  <si>
    <t>p.p.</t>
  </si>
  <si>
    <r>
      <t xml:space="preserve">Altri - </t>
    </r>
    <r>
      <rPr>
        <i/>
        <sz val="12"/>
        <color theme="1"/>
        <rFont val="Calibri"/>
        <family val="2"/>
        <scheme val="minor"/>
      </rPr>
      <t>others</t>
    </r>
  </si>
  <si>
    <t>Copie vendute 
Var % 9M21/9M20</t>
  </si>
  <si>
    <t>09/21 vs 09/20</t>
  </si>
  <si>
    <t>3T21</t>
  </si>
  <si>
    <t>Quote di mercato  
Market shares (%)</t>
  </si>
  <si>
    <t>Gennaio-Settembre</t>
  </si>
  <si>
    <t>January-September</t>
  </si>
  <si>
    <t>Set 21</t>
  </si>
  <si>
    <t>Sept 21</t>
  </si>
  <si>
    <t>3Q17</t>
  </si>
  <si>
    <t>3Q18</t>
  </si>
  <si>
    <t>3Q19</t>
  </si>
  <si>
    <t>3Q20</t>
  </si>
  <si>
    <t>3Q21</t>
  </si>
  <si>
    <t>Diff/chg. vs 09/2020 (p.p.)</t>
  </si>
  <si>
    <t>Rai 1 (Tg1) (13:30)</t>
  </si>
  <si>
    <t>Rai 2 (Tg2) (13:00)</t>
  </si>
  <si>
    <t>Rai 3 (Tg3) (12:00)</t>
  </si>
  <si>
    <t>Rai 3 (TgR) (14:00)</t>
  </si>
  <si>
    <t>Rete 4 (Tg4) (12:00)</t>
  </si>
  <si>
    <t>Canale 5 (Tg5) (13:00)</t>
  </si>
  <si>
    <t>Italia 1 (Studio Aperto) (12:25)</t>
  </si>
  <si>
    <t>La 7 (TgLa7) (13:30)</t>
  </si>
  <si>
    <t>Rai 1 (Tg1) (20:00)</t>
  </si>
  <si>
    <t>Rai 2 (Tg2) (20:30)</t>
  </si>
  <si>
    <t>Rai 3 (Tg3) (19:00)</t>
  </si>
  <si>
    <t>Rai 3 (TgR) (19:30)</t>
  </si>
  <si>
    <t>Rete 4 (Tg4) (19:00)</t>
  </si>
  <si>
    <t>Canale 5 (Tg5) (20:00)</t>
  </si>
  <si>
    <t>Italia 1 (Studio Aperto) (18:30)</t>
  </si>
  <si>
    <t>La 7 (TgLa7) (20:00)</t>
  </si>
  <si>
    <t>Totale</t>
  </si>
  <si>
    <r>
      <rPr>
        <b/>
        <sz val="16"/>
        <color indexed="12"/>
        <rFont val="Calibri"/>
        <family val="2"/>
      </rPr>
      <t>09-2021 / 09-2020</t>
    </r>
    <r>
      <rPr>
        <b/>
        <sz val="16"/>
        <color indexed="17"/>
        <rFont val="Calibri"/>
        <family val="2"/>
      </rPr>
      <t xml:space="preserve"> </t>
    </r>
    <r>
      <rPr>
        <b/>
        <sz val="14"/>
        <color indexed="17"/>
        <rFont val="Calibri"/>
        <family val="2"/>
      </rPr>
      <t xml:space="preserve">
</t>
    </r>
    <r>
      <rPr>
        <b/>
        <sz val="18"/>
        <color indexed="17"/>
        <rFont val="Calibri"/>
        <family val="2"/>
      </rPr>
      <t>(1Y)</t>
    </r>
  </si>
  <si>
    <r>
      <rPr>
        <b/>
        <sz val="16"/>
        <color indexed="12"/>
        <rFont val="Calibri"/>
        <family val="2"/>
      </rPr>
      <t>09-2021 / 09-2016</t>
    </r>
    <r>
      <rPr>
        <b/>
        <sz val="16"/>
        <color indexed="17"/>
        <rFont val="Calibri"/>
        <family val="2"/>
      </rPr>
      <t xml:space="preserve"> </t>
    </r>
    <r>
      <rPr>
        <b/>
        <sz val="14"/>
        <color indexed="17"/>
        <rFont val="Calibri"/>
        <family val="2"/>
      </rPr>
      <t xml:space="preserve">
</t>
    </r>
    <r>
      <rPr>
        <b/>
        <sz val="18"/>
        <color indexed="17"/>
        <rFont val="Calibri"/>
        <family val="2"/>
      </rPr>
      <t xml:space="preserve">(5Y) </t>
    </r>
  </si>
  <si>
    <r>
      <rPr>
        <b/>
        <sz val="16"/>
        <color indexed="12"/>
        <rFont val="Calibri"/>
        <family val="2"/>
      </rPr>
      <t>09-2021 / 09-2011</t>
    </r>
    <r>
      <rPr>
        <b/>
        <sz val="16"/>
        <color indexed="8"/>
        <rFont val="Calibri"/>
        <family val="2"/>
      </rPr>
      <t xml:space="preserve"> </t>
    </r>
    <r>
      <rPr>
        <b/>
        <sz val="14"/>
        <color indexed="8"/>
        <rFont val="Calibri"/>
        <family val="2"/>
      </rPr>
      <t xml:space="preserve">
</t>
    </r>
    <r>
      <rPr>
        <b/>
        <sz val="18"/>
        <color indexed="17"/>
        <rFont val="Calibri"/>
        <family val="2"/>
      </rPr>
      <t xml:space="preserve">(10Y) </t>
    </r>
  </si>
  <si>
    <t>TGCOM24</t>
  </si>
  <si>
    <t>Corriere della Sera</t>
  </si>
  <si>
    <t>La Repubblica</t>
  </si>
  <si>
    <t>Fanpage</t>
  </si>
  <si>
    <t>Il Messaggero</t>
  </si>
  <si>
    <t>Il Fatto Quotidiano</t>
  </si>
  <si>
    <t>Google News</t>
  </si>
  <si>
    <t>Citynews</t>
  </si>
  <si>
    <t>La Stampa.it</t>
  </si>
  <si>
    <t>ANSA</t>
  </si>
  <si>
    <t>set_19</t>
  </si>
  <si>
    <t>set_20</t>
  </si>
  <si>
    <t>set_21</t>
  </si>
  <si>
    <t>Sito</t>
  </si>
  <si>
    <t>Gruppo</t>
  </si>
  <si>
    <t>Amazon</t>
  </si>
  <si>
    <t>eBay</t>
  </si>
  <si>
    <t>Subito.it</t>
  </si>
  <si>
    <t>Alibaba Group</t>
  </si>
  <si>
    <t>AliExpress</t>
  </si>
  <si>
    <t>Lidl+Schwarz</t>
  </si>
  <si>
    <t>Lidl</t>
  </si>
  <si>
    <t>Stocard</t>
  </si>
  <si>
    <t>7Pixel</t>
  </si>
  <si>
    <t>Trova Prezzi</t>
  </si>
  <si>
    <t>METRO Group</t>
  </si>
  <si>
    <t>Media World</t>
  </si>
  <si>
    <t>Unieuro</t>
  </si>
  <si>
    <t>ContextLogic</t>
  </si>
  <si>
    <t>Wish</t>
  </si>
  <si>
    <t>RCS MediaGroup</t>
  </si>
  <si>
    <t>GEDI Gruppo Editoriale</t>
  </si>
  <si>
    <t>Ciaopeople</t>
  </si>
  <si>
    <t>Caltagirone Editore</t>
  </si>
  <si>
    <t>SEIF – Società Editoriale Il Fatto</t>
  </si>
  <si>
    <t>Google</t>
  </si>
  <si>
    <t>Ansa</t>
  </si>
  <si>
    <t>Utenti unici 
Unique audience (mln)</t>
  </si>
  <si>
    <t>Edizioni comprese tra le 12:00 e le 14:00</t>
  </si>
  <si>
    <t>Edizioni comprese tra le 18:30  e le 20:30</t>
  </si>
  <si>
    <t>milioni</t>
  </si>
  <si>
    <r>
      <t xml:space="preserve">2.5   Copie giornaliere vendute da inizio anno  - </t>
    </r>
    <r>
      <rPr>
        <b/>
        <i/>
        <sz val="14"/>
        <color rgb="FFFFFFFF"/>
        <rFont val="Calibri"/>
        <family val="2"/>
      </rPr>
      <t xml:space="preserve">Daily copies sold since the beginning year </t>
    </r>
    <r>
      <rPr>
        <b/>
        <sz val="14"/>
        <color rgb="FFFFFFFF"/>
        <rFont val="Calibri"/>
        <family val="2"/>
      </rPr>
      <t>(1/2)</t>
    </r>
  </si>
  <si>
    <r>
      <t xml:space="preserve">2.6   Copie giornaliere vendute da inizio anno  - </t>
    </r>
    <r>
      <rPr>
        <b/>
        <i/>
        <sz val="14"/>
        <color rgb="FFFFFFFF"/>
        <rFont val="Calibri"/>
        <family val="2"/>
      </rPr>
      <t>Daily copies sold since the beginning year</t>
    </r>
    <r>
      <rPr>
        <b/>
        <sz val="14"/>
        <color rgb="FFFFFFFF"/>
        <rFont val="Calibri"/>
        <family val="2"/>
      </rPr>
      <t xml:space="preserve"> (2/2)</t>
    </r>
  </si>
  <si>
    <r>
      <t xml:space="preserve">2.8   Utenti unici dei siti/app dei principali operatori - </t>
    </r>
    <r>
      <rPr>
        <b/>
        <i/>
        <sz val="14"/>
        <color rgb="FFFFFFFF"/>
        <rFont val="Calibri"/>
        <family val="2"/>
      </rPr>
      <t>Main operators websites/app active users</t>
    </r>
  </si>
  <si>
    <r>
      <t xml:space="preserve">2.9   Utenti unici dei siti/app di informazione generalista - </t>
    </r>
    <r>
      <rPr>
        <b/>
        <i/>
        <sz val="14"/>
        <color rgb="FFFFFFFF"/>
        <rFont val="Calibri"/>
        <family val="2"/>
      </rPr>
      <t>General information websites/app active users</t>
    </r>
  </si>
  <si>
    <t>Variazione vs 9M20 (Chg)</t>
  </si>
  <si>
    <r>
      <t xml:space="preserve">2.10 Utenti unici dei siti/app di e-commerce - </t>
    </r>
    <r>
      <rPr>
        <b/>
        <i/>
        <sz val="14"/>
        <color rgb="FFFFFFFF"/>
        <rFont val="Calibri"/>
        <family val="2"/>
      </rPr>
      <t>E-commerce websites/app active users</t>
    </r>
  </si>
  <si>
    <t>gen-set 18</t>
  </si>
  <si>
    <t>gen-set 19</t>
  </si>
  <si>
    <t>gen-set 20</t>
  </si>
  <si>
    <t>gen-set 21</t>
  </si>
  <si>
    <t>gen-set 17</t>
  </si>
  <si>
    <t>jan-sept 17</t>
  </si>
  <si>
    <t>jan-sept 18</t>
  </si>
  <si>
    <t>jan-sept 19</t>
  </si>
  <si>
    <t>jan-sept 20</t>
  </si>
  <si>
    <t>jan-sept 21</t>
  </si>
  <si>
    <t>2021 vs 2017</t>
  </si>
  <si>
    <t>Edizioni comprese</t>
  </si>
  <si>
    <t>12:00 - 14:00</t>
  </si>
  <si>
    <t>18:30 - 20:30</t>
  </si>
  <si>
    <r>
      <t>2.3   Ascolti complessivi dei principali TG nazionali</t>
    </r>
    <r>
      <rPr>
        <b/>
        <i/>
        <sz val="14"/>
        <color rgb="FFFFFFFF"/>
        <rFont val="Calibri"/>
        <family val="2"/>
      </rPr>
      <t xml:space="preserve">  - Total audience  of the main national news programs </t>
    </r>
  </si>
  <si>
    <t xml:space="preserve">Variazioni/chg (mln) </t>
  </si>
  <si>
    <r>
      <t xml:space="preserve">2.1   Ascolti complessivi delle emittenti nazionali -  </t>
    </r>
    <r>
      <rPr>
        <b/>
        <i/>
        <sz val="14"/>
        <color rgb="FFFFFFFF"/>
        <rFont val="Calibri"/>
        <family val="2"/>
      </rPr>
      <t xml:space="preserve">Total </t>
    </r>
    <r>
      <rPr>
        <b/>
        <sz val="14"/>
        <color indexed="9"/>
        <rFont val="Calibri"/>
        <family val="2"/>
      </rPr>
      <t>a</t>
    </r>
    <r>
      <rPr>
        <b/>
        <i/>
        <sz val="14"/>
        <color rgb="FFFFFFFF"/>
        <rFont val="Calibri"/>
        <family val="2"/>
      </rPr>
      <t>udience of national broadcaster</t>
    </r>
  </si>
  <si>
    <r>
      <t xml:space="preserve">2.2   Share dei principali gruppi televisivi - </t>
    </r>
    <r>
      <rPr>
        <b/>
        <i/>
        <sz val="14"/>
        <color rgb="FFFFFFFF"/>
        <rFont val="Calibri"/>
        <family val="2"/>
      </rPr>
      <t xml:space="preserve">Shares of main TV broadcaster </t>
    </r>
  </si>
  <si>
    <r>
      <t>2.4   Ascolti giornalieri medi dei principali TG nazionali nel giorno medio da inizio anno</t>
    </r>
    <r>
      <rPr>
        <b/>
        <i/>
        <sz val="14"/>
        <color rgb="FFFFFFFF"/>
        <rFont val="Calibri"/>
        <family val="2"/>
      </rPr>
      <t xml:space="preserve"> - Average monthly audience of main national news programs by b.y.</t>
    </r>
  </si>
  <si>
    <r>
      <t xml:space="preserve">2.7   Vendite complessive e distribuzione per principali gruppi editoriali da inizio anno - </t>
    </r>
    <r>
      <rPr>
        <b/>
        <i/>
        <sz val="14"/>
        <color rgb="FFFFFFFF"/>
        <rFont val="Calibri"/>
        <family val="2"/>
      </rPr>
      <t>Volume sales and shares by main publishing groups (b.y.)</t>
    </r>
  </si>
  <si>
    <r>
      <t xml:space="preserve">2.12 Minuti medi spesi sui siti/app di servizi video on demand a pagamento - </t>
    </r>
    <r>
      <rPr>
        <b/>
        <i/>
        <sz val="14"/>
        <color rgb="FFFFFFFF"/>
        <rFont val="Calibri"/>
        <family val="2"/>
      </rPr>
      <t>Time spent on websites/app of pay video on demand  service</t>
    </r>
  </si>
  <si>
    <t>set.-19</t>
  </si>
  <si>
    <t>set.-20</t>
  </si>
  <si>
    <t>set.-21</t>
  </si>
  <si>
    <t>Facebook</t>
  </si>
  <si>
    <t>Microsoft</t>
  </si>
  <si>
    <t>Governo Italiano</t>
  </si>
  <si>
    <t>ItaliaOnline</t>
  </si>
  <si>
    <t>ilMeteo</t>
  </si>
  <si>
    <t>Utenti unici/unique users (mln)</t>
  </si>
  <si>
    <t>Utenti unici / Active universe (mln)</t>
  </si>
  <si>
    <t>Gruppo/Group</t>
  </si>
  <si>
    <t>Sito/Site</t>
  </si>
  <si>
    <t>Edizioni comprese tra le 12:00 e le 14:30</t>
  </si>
  <si>
    <t>Nazionali-economici</t>
  </si>
  <si>
    <t>Netflix</t>
  </si>
  <si>
    <t>Amazon (Prime Video)</t>
  </si>
  <si>
    <t>Dazn</t>
  </si>
  <si>
    <t>Disney Digital</t>
  </si>
  <si>
    <t>Chili</t>
  </si>
  <si>
    <t>TIM (Timvision)</t>
  </si>
  <si>
    <t>Fininvest/Mediaset (Infinity)</t>
  </si>
  <si>
    <t>Comcast/Sky (Nowtv)</t>
  </si>
  <si>
    <t>Utenti unici complessivi
Total unique audience (mln)</t>
  </si>
  <si>
    <t xml:space="preserve">Principali siti /Main websites (mln)
</t>
  </si>
  <si>
    <t>Fonte: elaborazioni Autorità su dati Comscore</t>
  </si>
  <si>
    <t>Fonte: elaborazioni Autorità su dati Audiweb</t>
  </si>
  <si>
    <t>Fonte: elaborazioni Autorità su dati ADS</t>
  </si>
  <si>
    <t>Fonte: elaborazioni Autorità su dati Auditel</t>
  </si>
  <si>
    <r>
      <t xml:space="preserve">Minuti spesi per pagina 
</t>
    </r>
    <r>
      <rPr>
        <b/>
        <i/>
        <sz val="12"/>
        <color theme="1"/>
        <rFont val="Calibri"/>
        <family val="2"/>
        <scheme val="minor"/>
      </rPr>
      <t>Average minutes per views</t>
    </r>
  </si>
  <si>
    <r>
      <t xml:space="preserve">Minuti spesi per visitatore
</t>
    </r>
    <r>
      <rPr>
        <b/>
        <i/>
        <sz val="12"/>
        <color theme="1"/>
        <rFont val="Calibri"/>
        <family val="2"/>
        <scheme val="minor"/>
      </rPr>
      <t>Average minutes per visitors</t>
    </r>
  </si>
  <si>
    <r>
      <t xml:space="preserve">4. I prezzi dei servizi di comunicazione - </t>
    </r>
    <r>
      <rPr>
        <b/>
        <i/>
        <u/>
        <sz val="24"/>
        <color indexed="9"/>
        <rFont val="Calibri"/>
        <family val="2"/>
      </rPr>
      <t>Prices in communication services</t>
    </r>
  </si>
  <si>
    <r>
      <t xml:space="preserve">2. Media e piattaforme - </t>
    </r>
    <r>
      <rPr>
        <b/>
        <i/>
        <u/>
        <sz val="24"/>
        <color theme="0"/>
        <rFont val="Calibri"/>
        <family val="2"/>
        <scheme val="minor"/>
      </rPr>
      <t>Media and platforms</t>
    </r>
  </si>
  <si>
    <r>
      <t xml:space="preserve">Televisione   - </t>
    </r>
    <r>
      <rPr>
        <b/>
        <i/>
        <u/>
        <sz val="20"/>
        <color theme="0"/>
        <rFont val="Calibri"/>
        <family val="2"/>
        <scheme val="minor"/>
      </rPr>
      <t>Television (DVB-T &amp; Sat)</t>
    </r>
  </si>
  <si>
    <r>
      <t xml:space="preserve">Piattaforme - </t>
    </r>
    <r>
      <rPr>
        <b/>
        <i/>
        <sz val="20"/>
        <color theme="0"/>
        <rFont val="Calibri"/>
        <family val="2"/>
      </rPr>
      <t>Platforms</t>
    </r>
  </si>
  <si>
    <r>
      <t xml:space="preserve">2.11 Utenti unici dei siti/app di video on demand a pagamento - </t>
    </r>
    <r>
      <rPr>
        <b/>
        <i/>
        <sz val="14"/>
        <color rgb="FFFFFFFF"/>
        <rFont val="Calibri"/>
        <family val="2"/>
      </rPr>
      <t>Pay Video on demand websites/app active users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</si>
</sst>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0.0"/>
    <numFmt numFmtId="165" formatCode="#,##0.0"/>
    <numFmt numFmtId="166" formatCode="[$-410]mmm\-yy;@"/>
    <numFmt numFmtId="167" formatCode="#,##0.000"/>
  </numFmts>
  <fonts count="13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Calibri"/>
      <family val="2"/>
    </font>
    <font>
      <b/>
      <i/>
      <sz val="12"/>
      <color indexed="10"/>
      <name val="Calibri"/>
      <family val="2"/>
    </font>
    <font>
      <b/>
      <i/>
      <sz val="12"/>
      <color indexed="8"/>
      <name val="Calibri"/>
      <family val="2"/>
    </font>
    <font>
      <i/>
      <sz val="12"/>
      <name val="Calibri"/>
      <family val="2"/>
    </font>
    <font>
      <i/>
      <sz val="12"/>
      <color indexed="8"/>
      <name val="Calibri"/>
      <family val="2"/>
    </font>
    <font>
      <sz val="12"/>
      <color indexed="8"/>
      <name val="Calibri"/>
      <family val="2"/>
    </font>
    <font>
      <b/>
      <sz val="12"/>
      <color indexed="10"/>
      <name val="Calibri"/>
      <family val="2"/>
    </font>
    <font>
      <b/>
      <sz val="12"/>
      <color indexed="8"/>
      <name val="Calibri"/>
      <family val="2"/>
    </font>
    <font>
      <b/>
      <sz val="10"/>
      <color indexed="8"/>
      <name val="Calibri"/>
      <family val="2"/>
    </font>
    <font>
      <b/>
      <i/>
      <sz val="12"/>
      <name val="Calibri"/>
      <family val="2"/>
    </font>
    <font>
      <sz val="10"/>
      <color indexed="8"/>
      <name val="Calibri"/>
      <family val="2"/>
    </font>
    <font>
      <b/>
      <u/>
      <sz val="12"/>
      <color indexed="8"/>
      <name val="Calibri"/>
      <family val="2"/>
    </font>
    <font>
      <b/>
      <i/>
      <sz val="14"/>
      <color indexed="8"/>
      <name val="Calibri"/>
      <family val="2"/>
    </font>
    <font>
      <b/>
      <i/>
      <u/>
      <sz val="12"/>
      <color indexed="8"/>
      <name val="Calibri"/>
      <family val="2"/>
    </font>
    <font>
      <i/>
      <sz val="10"/>
      <color indexed="8"/>
      <name val="Calibri"/>
      <family val="2"/>
    </font>
    <font>
      <b/>
      <sz val="11"/>
      <color indexed="8"/>
      <name val="Calibri"/>
      <family val="2"/>
    </font>
    <font>
      <b/>
      <i/>
      <sz val="11"/>
      <color indexed="8"/>
      <name val="Calibri"/>
      <family val="2"/>
    </font>
    <font>
      <b/>
      <sz val="12"/>
      <name val="Calibri"/>
      <family val="2"/>
    </font>
    <font>
      <sz val="10"/>
      <name val="Arial"/>
      <family val="2"/>
    </font>
    <font>
      <sz val="9"/>
      <name val="Arial"/>
      <family val="2"/>
    </font>
    <font>
      <sz val="8"/>
      <name val="Calibri"/>
      <family val="2"/>
    </font>
    <font>
      <b/>
      <sz val="14"/>
      <color indexed="8"/>
      <name val="Calibri"/>
      <family val="2"/>
    </font>
    <font>
      <sz val="8"/>
      <name val="Calibri"/>
      <family val="2"/>
    </font>
    <font>
      <sz val="8"/>
      <name val="Calibri"/>
      <family val="2"/>
    </font>
    <font>
      <i/>
      <sz val="11"/>
      <color indexed="8"/>
      <name val="Calibri"/>
      <family val="2"/>
    </font>
    <font>
      <b/>
      <sz val="14"/>
      <color indexed="17"/>
      <name val="Calibri"/>
      <family val="2"/>
    </font>
    <font>
      <sz val="8"/>
      <name val="Calibri"/>
      <family val="2"/>
    </font>
    <font>
      <b/>
      <sz val="18"/>
      <color indexed="17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6"/>
      <color theme="0"/>
      <name val="Calibri"/>
      <family val="2"/>
      <scheme val="minor"/>
    </font>
    <font>
      <i/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FF"/>
      <name val="Calibri"/>
      <family val="2"/>
      <scheme val="minor"/>
    </font>
    <font>
      <i/>
      <sz val="12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rgb="FF0000FF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  <font>
      <i/>
      <sz val="12"/>
      <color theme="0"/>
      <name val="Arial"/>
      <family val="2"/>
    </font>
    <font>
      <sz val="12"/>
      <color theme="1"/>
      <name val="Arial"/>
      <family val="2"/>
    </font>
    <font>
      <i/>
      <sz val="12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2"/>
      <color rgb="FF0000FF"/>
      <name val="Calibri"/>
      <family val="2"/>
    </font>
    <font>
      <b/>
      <sz val="12"/>
      <color rgb="FF000000"/>
      <name val="Calibri"/>
      <family val="2"/>
      <scheme val="minor"/>
    </font>
    <font>
      <b/>
      <i/>
      <sz val="12"/>
      <color rgb="FF0000FF"/>
      <name val="Calibri"/>
      <family val="2"/>
      <scheme val="minor"/>
    </font>
    <font>
      <sz val="12"/>
      <color theme="0"/>
      <name val="Calibri"/>
      <family val="2"/>
      <scheme val="minor"/>
    </font>
    <font>
      <b/>
      <i/>
      <sz val="12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u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20"/>
      <color theme="0"/>
      <name val="Calibri"/>
      <family val="2"/>
      <scheme val="minor"/>
    </font>
    <font>
      <b/>
      <i/>
      <sz val="18"/>
      <color theme="0"/>
      <name val="Calibri"/>
      <family val="2"/>
      <scheme val="minor"/>
    </font>
    <font>
      <b/>
      <i/>
      <sz val="16"/>
      <color theme="0"/>
      <name val="Arial"/>
      <family val="2"/>
    </font>
    <font>
      <b/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2"/>
      <color rgb="FF7030A0"/>
      <name val="Calibri"/>
      <family val="2"/>
      <scheme val="minor"/>
    </font>
    <font>
      <i/>
      <sz val="12"/>
      <color rgb="FF7030A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rgb="FF7030A0"/>
      <name val="Calibri"/>
      <family val="2"/>
      <scheme val="minor"/>
    </font>
    <font>
      <sz val="12"/>
      <color rgb="FF7030A0"/>
      <name val="Calibri"/>
      <family val="2"/>
      <scheme val="minor"/>
    </font>
    <font>
      <b/>
      <u/>
      <sz val="16"/>
      <color rgb="FFFF0000"/>
      <name val="Calibri"/>
      <family val="2"/>
      <scheme val="minor"/>
    </font>
    <font>
      <b/>
      <u/>
      <sz val="14"/>
      <color rgb="FFFF0000"/>
      <name val="Calibri"/>
      <family val="2"/>
      <scheme val="minor"/>
    </font>
    <font>
      <b/>
      <sz val="10"/>
      <color indexed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4"/>
      <name val="Calibri"/>
      <family val="2"/>
      <scheme val="minor"/>
    </font>
    <font>
      <b/>
      <i/>
      <sz val="14"/>
      <name val="Calibri"/>
      <family val="2"/>
      <scheme val="minor"/>
    </font>
    <font>
      <b/>
      <sz val="14"/>
      <color rgb="FF0000FF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i/>
      <sz val="9"/>
      <color rgb="FF0000FF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sz val="11"/>
      <name val="Calibri"/>
      <family val="2"/>
    </font>
    <font>
      <b/>
      <i/>
      <sz val="11"/>
      <color rgb="FF0000FF"/>
      <name val="Calibri"/>
      <family val="2"/>
      <scheme val="minor"/>
    </font>
    <font>
      <b/>
      <sz val="13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18"/>
      <name val="Calibri"/>
      <family val="2"/>
      <scheme val="minor"/>
    </font>
    <font>
      <b/>
      <sz val="13"/>
      <color theme="1"/>
      <name val="Calibri"/>
      <family val="2"/>
      <scheme val="minor"/>
    </font>
    <font>
      <i/>
      <sz val="18"/>
      <color theme="0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i/>
      <sz val="12"/>
      <color rgb="FFFF0000"/>
      <name val="Calibri"/>
      <family val="2"/>
      <scheme val="minor"/>
    </font>
    <font>
      <b/>
      <sz val="13"/>
      <color indexed="9"/>
      <name val="Calibri"/>
      <family val="2"/>
    </font>
    <font>
      <b/>
      <i/>
      <sz val="18"/>
      <name val="Calibri"/>
      <family val="2"/>
      <scheme val="minor"/>
    </font>
    <font>
      <i/>
      <sz val="18"/>
      <color theme="1"/>
      <name val="Calibri"/>
      <family val="2"/>
      <scheme val="minor"/>
    </font>
    <font>
      <b/>
      <i/>
      <sz val="13"/>
      <color indexed="9"/>
      <name val="Calibri"/>
      <family val="2"/>
    </font>
    <font>
      <b/>
      <i/>
      <sz val="14"/>
      <name val="Calibri"/>
      <family val="2"/>
    </font>
    <font>
      <b/>
      <sz val="14"/>
      <name val="Calibri"/>
      <family val="2"/>
    </font>
    <font>
      <b/>
      <sz val="18"/>
      <name val="Calibri"/>
      <family val="2"/>
    </font>
    <font>
      <b/>
      <i/>
      <sz val="16"/>
      <name val="Calibri"/>
      <family val="2"/>
      <scheme val="minor"/>
    </font>
    <font>
      <b/>
      <i/>
      <sz val="12"/>
      <color indexed="12"/>
      <name val="Calibri"/>
      <family val="2"/>
    </font>
    <font>
      <i/>
      <sz val="18"/>
      <name val="Calibri"/>
      <family val="2"/>
      <scheme val="minor"/>
    </font>
    <font>
      <sz val="8"/>
      <name val="Calibri"/>
      <family val="2"/>
      <scheme val="minor"/>
    </font>
    <font>
      <b/>
      <sz val="18"/>
      <color rgb="FFFFFF00"/>
      <name val="Calibri"/>
      <family val="2"/>
    </font>
    <font>
      <sz val="14"/>
      <color theme="1"/>
      <name val="Calibri"/>
      <family val="2"/>
      <scheme val="minor"/>
    </font>
    <font>
      <b/>
      <sz val="14"/>
      <color rgb="FF7030A0"/>
      <name val="Calibri"/>
      <family val="2"/>
      <scheme val="minor"/>
    </font>
    <font>
      <b/>
      <i/>
      <sz val="14"/>
      <color rgb="FF7030A0"/>
      <name val="Calibri"/>
      <family val="2"/>
      <scheme val="minor"/>
    </font>
    <font>
      <b/>
      <sz val="14"/>
      <color theme="1"/>
      <name val="Calibri"/>
      <family val="2"/>
    </font>
    <font>
      <b/>
      <sz val="16"/>
      <color indexed="12"/>
      <name val="Calibri"/>
      <family val="2"/>
    </font>
    <font>
      <b/>
      <sz val="16"/>
      <color indexed="17"/>
      <name val="Calibri"/>
      <family val="2"/>
    </font>
    <font>
      <b/>
      <sz val="16"/>
      <color indexed="8"/>
      <name val="Calibri"/>
      <family val="2"/>
    </font>
    <font>
      <b/>
      <sz val="14"/>
      <color theme="0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i/>
      <sz val="36"/>
      <color indexed="8"/>
      <name val="Calibri"/>
      <family val="2"/>
    </font>
    <font>
      <b/>
      <sz val="24"/>
      <color theme="1"/>
      <name val="Calibri"/>
      <family val="2"/>
      <scheme val="minor"/>
    </font>
    <font>
      <b/>
      <i/>
      <sz val="24"/>
      <color indexed="8"/>
      <name val="Calibri"/>
      <family val="2"/>
    </font>
    <font>
      <b/>
      <sz val="13"/>
      <color theme="1"/>
      <name val="Calibri"/>
      <family val="2"/>
    </font>
    <font>
      <b/>
      <u/>
      <sz val="24"/>
      <color theme="0"/>
      <name val="Calibri"/>
      <family val="2"/>
      <scheme val="minor"/>
    </font>
    <font>
      <b/>
      <i/>
      <u/>
      <sz val="24"/>
      <color indexed="9"/>
      <name val="Calibri"/>
      <family val="2"/>
    </font>
    <font>
      <b/>
      <u/>
      <sz val="24"/>
      <name val="Calibri"/>
      <family val="2"/>
      <scheme val="minor"/>
    </font>
    <font>
      <b/>
      <i/>
      <u/>
      <sz val="24"/>
      <name val="Calibri"/>
      <family val="2"/>
    </font>
    <font>
      <b/>
      <i/>
      <sz val="20"/>
      <color rgb="FFFFFF00"/>
      <name val="Calibri"/>
      <family val="2"/>
    </font>
    <font>
      <b/>
      <sz val="20"/>
      <color rgb="FFFFFF00"/>
      <name val="Calibri"/>
      <family val="2"/>
    </font>
    <font>
      <b/>
      <sz val="14"/>
      <color indexed="9"/>
      <name val="Calibri"/>
      <family val="2"/>
    </font>
    <font>
      <b/>
      <i/>
      <sz val="14"/>
      <color indexed="9"/>
      <name val="Calibri"/>
      <family val="2"/>
    </font>
    <font>
      <b/>
      <i/>
      <sz val="14"/>
      <color rgb="FFFFFFFF"/>
      <name val="Calibri"/>
      <family val="2"/>
    </font>
    <font>
      <b/>
      <sz val="14"/>
      <color rgb="FFFFFFFF"/>
      <name val="Calibri"/>
      <family val="2"/>
    </font>
    <font>
      <b/>
      <sz val="14"/>
      <color theme="0"/>
      <name val="Calibri"/>
      <family val="2"/>
    </font>
    <font>
      <b/>
      <sz val="20"/>
      <color theme="0"/>
      <name val="Calibri"/>
      <family val="2"/>
    </font>
    <font>
      <b/>
      <sz val="16"/>
      <color rgb="FF7030A0"/>
      <name val="Calibri"/>
      <family val="2"/>
      <scheme val="minor"/>
    </font>
    <font>
      <b/>
      <i/>
      <sz val="20"/>
      <color theme="0"/>
      <name val="Calibri"/>
      <family val="2"/>
    </font>
    <font>
      <b/>
      <sz val="18"/>
      <color rgb="FF7030A0"/>
      <name val="Calibri"/>
      <family val="2"/>
      <scheme val="minor"/>
    </font>
    <font>
      <b/>
      <i/>
      <sz val="14"/>
      <color rgb="FF0000FF"/>
      <name val="Calibri"/>
      <family val="2"/>
      <scheme val="minor"/>
    </font>
    <font>
      <sz val="14"/>
      <color rgb="FF7030A0"/>
      <name val="Calibri"/>
      <family val="2"/>
      <scheme val="minor"/>
    </font>
    <font>
      <b/>
      <i/>
      <u/>
      <sz val="20"/>
      <color theme="0"/>
      <name val="Calibri"/>
      <family val="2"/>
      <scheme val="minor"/>
    </font>
    <font>
      <b/>
      <i/>
      <u/>
      <sz val="24"/>
      <color theme="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rgb="FF000000"/>
      </patternFill>
    </fill>
    <fill>
      <patternFill patternType="solid">
        <fgColor rgb="FFFFC0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44"/>
        <bgColor indexed="64"/>
      </patternFill>
    </fill>
    <fill>
      <patternFill patternType="solid">
        <fgColor theme="0" tint="-4.9989318521683403E-2"/>
        <bgColor indexed="64"/>
      </patternFill>
    </fill>
  </fills>
  <borders count="2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/>
      <top/>
      <bottom style="dashed">
        <color auto="1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1"/>
      </top>
      <bottom style="thin">
        <color auto="1"/>
      </bottom>
      <diagonal/>
    </border>
    <border>
      <left/>
      <right/>
      <top style="thin">
        <color theme="1"/>
      </top>
      <bottom style="thin">
        <color theme="1"/>
      </bottom>
      <diagonal/>
    </border>
  </borders>
  <cellStyleXfs count="12">
    <xf numFmtId="0" fontId="0" fillId="0" borderId="0"/>
    <xf numFmtId="0" fontId="1" fillId="0" borderId="0"/>
    <xf numFmtId="43" fontId="3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30" fillId="0" borderId="0"/>
    <xf numFmtId="0" fontId="20" fillId="0" borderId="0"/>
    <xf numFmtId="0" fontId="21" fillId="0" borderId="0"/>
    <xf numFmtId="0" fontId="1" fillId="0" borderId="0"/>
    <xf numFmtId="9" fontId="1" fillId="0" borderId="0" applyFont="0" applyFill="0" applyBorder="0" applyAlignment="0" applyProtection="0"/>
  </cellStyleXfs>
  <cellXfs count="699">
    <xf numFmtId="0" fontId="0" fillId="0" borderId="0" xfId="0"/>
    <xf numFmtId="0" fontId="34" fillId="2" borderId="0" xfId="0" applyFont="1" applyFill="1" applyBorder="1"/>
    <xf numFmtId="0" fontId="33" fillId="3" borderId="0" xfId="1" applyFont="1" applyFill="1" applyBorder="1"/>
    <xf numFmtId="17" fontId="35" fillId="0" borderId="0" xfId="0" applyNumberFormat="1" applyFont="1"/>
    <xf numFmtId="17" fontId="36" fillId="0" borderId="0" xfId="0" applyNumberFormat="1" applyFont="1"/>
    <xf numFmtId="0" fontId="36" fillId="0" borderId="0" xfId="0" applyFont="1"/>
    <xf numFmtId="0" fontId="35" fillId="0" borderId="0" xfId="0" applyFont="1"/>
    <xf numFmtId="164" fontId="35" fillId="0" borderId="0" xfId="0" applyNumberFormat="1" applyFont="1"/>
    <xf numFmtId="3" fontId="35" fillId="0" borderId="0" xfId="0" applyNumberFormat="1" applyFont="1"/>
    <xf numFmtId="164" fontId="36" fillId="0" borderId="0" xfId="0" applyNumberFormat="1" applyFont="1"/>
    <xf numFmtId="0" fontId="35" fillId="0" borderId="0" xfId="0" applyFont="1" applyBorder="1"/>
    <xf numFmtId="0" fontId="35" fillId="0" borderId="0" xfId="0" applyFont="1" applyAlignment="1">
      <alignment horizontal="right"/>
    </xf>
    <xf numFmtId="0" fontId="38" fillId="4" borderId="0" xfId="1" applyFont="1" applyFill="1" applyBorder="1"/>
    <xf numFmtId="0" fontId="39" fillId="4" borderId="0" xfId="0" applyFont="1" applyFill="1" applyBorder="1"/>
    <xf numFmtId="17" fontId="40" fillId="0" borderId="0" xfId="0" applyNumberFormat="1" applyFont="1" applyAlignment="1">
      <alignment horizontal="center"/>
    </xf>
    <xf numFmtId="0" fontId="41" fillId="0" borderId="0" xfId="0" applyFont="1"/>
    <xf numFmtId="0" fontId="35" fillId="0" borderId="0" xfId="0" applyFont="1" applyAlignment="1">
      <alignment horizontal="center"/>
    </xf>
    <xf numFmtId="0" fontId="41" fillId="0" borderId="0" xfId="0" applyFont="1" applyAlignment="1">
      <alignment horizontal="center"/>
    </xf>
    <xf numFmtId="0" fontId="40" fillId="0" borderId="0" xfId="0" applyFont="1" applyAlignment="1">
      <alignment horizontal="center"/>
    </xf>
    <xf numFmtId="0" fontId="35" fillId="0" borderId="0" xfId="0" applyFont="1" applyAlignment="1"/>
    <xf numFmtId="0" fontId="33" fillId="2" borderId="0" xfId="1" applyFont="1" applyFill="1" applyBorder="1" applyAlignment="1"/>
    <xf numFmtId="0" fontId="38" fillId="4" borderId="0" xfId="1" applyFont="1" applyFill="1" applyBorder="1" applyAlignment="1"/>
    <xf numFmtId="0" fontId="36" fillId="0" borderId="0" xfId="0" applyFont="1" applyAlignment="1"/>
    <xf numFmtId="17" fontId="36" fillId="0" borderId="0" xfId="0" applyNumberFormat="1" applyFont="1" applyAlignment="1">
      <alignment horizontal="right"/>
    </xf>
    <xf numFmtId="0" fontId="1" fillId="0" borderId="0" xfId="5" applyFont="1" applyAlignment="1">
      <alignment vertical="center"/>
    </xf>
    <xf numFmtId="0" fontId="42" fillId="0" borderId="0" xfId="5" applyFont="1" applyAlignment="1">
      <alignment vertical="center"/>
    </xf>
    <xf numFmtId="0" fontId="42" fillId="0" borderId="0" xfId="5" applyFont="1" applyBorder="1" applyAlignment="1">
      <alignment vertical="center"/>
    </xf>
    <xf numFmtId="164" fontId="43" fillId="0" borderId="0" xfId="5" applyNumberFormat="1" applyFont="1" applyBorder="1" applyAlignment="1">
      <alignment vertical="center"/>
    </xf>
    <xf numFmtId="49" fontId="44" fillId="0" borderId="0" xfId="5" applyNumberFormat="1" applyFont="1" applyBorder="1" applyAlignment="1">
      <alignment horizontal="right" vertical="center"/>
    </xf>
    <xf numFmtId="0" fontId="45" fillId="0" borderId="0" xfId="5" applyFont="1" applyBorder="1" applyAlignment="1">
      <alignment vertical="center"/>
    </xf>
    <xf numFmtId="2" fontId="35" fillId="0" borderId="0" xfId="0" applyNumberFormat="1" applyFont="1"/>
    <xf numFmtId="0" fontId="35" fillId="0" borderId="0" xfId="0" applyFont="1" applyBorder="1" applyAlignment="1">
      <alignment vertical="center"/>
    </xf>
    <xf numFmtId="0" fontId="35" fillId="4" borderId="0" xfId="0" applyFont="1" applyFill="1"/>
    <xf numFmtId="17" fontId="40" fillId="0" borderId="0" xfId="0" applyNumberFormat="1" applyFont="1" applyAlignment="1">
      <alignment horizontal="right"/>
    </xf>
    <xf numFmtId="0" fontId="43" fillId="0" borderId="0" xfId="0" applyFont="1"/>
    <xf numFmtId="164" fontId="37" fillId="0" borderId="0" xfId="0" applyNumberFormat="1" applyFont="1" applyAlignment="1">
      <alignment horizontal="right"/>
    </xf>
    <xf numFmtId="1" fontId="37" fillId="0" borderId="0" xfId="0" applyNumberFormat="1" applyFont="1" applyAlignment="1">
      <alignment horizontal="right"/>
    </xf>
    <xf numFmtId="0" fontId="43" fillId="0" borderId="0" xfId="0" applyFont="1" applyAlignment="1">
      <alignment horizontal="right"/>
    </xf>
    <xf numFmtId="3" fontId="36" fillId="0" borderId="0" xfId="0" applyNumberFormat="1" applyFont="1"/>
    <xf numFmtId="0" fontId="44" fillId="0" borderId="0" xfId="5" applyFont="1" applyBorder="1" applyAlignment="1">
      <alignment vertical="center"/>
    </xf>
    <xf numFmtId="0" fontId="0" fillId="0" borderId="0" xfId="0"/>
    <xf numFmtId="0" fontId="45" fillId="0" borderId="0" xfId="0" applyFont="1"/>
    <xf numFmtId="0" fontId="35" fillId="0" borderId="0" xfId="0" applyFont="1"/>
    <xf numFmtId="17" fontId="36" fillId="0" borderId="0" xfId="0" applyNumberFormat="1" applyFont="1" applyAlignment="1">
      <alignment horizontal="center"/>
    </xf>
    <xf numFmtId="0" fontId="36" fillId="0" borderId="0" xfId="0" applyFont="1" applyAlignment="1">
      <alignment horizontal="center"/>
    </xf>
    <xf numFmtId="166" fontId="36" fillId="0" borderId="0" xfId="0" applyNumberFormat="1" applyFont="1" applyAlignment="1"/>
    <xf numFmtId="166" fontId="44" fillId="0" borderId="0" xfId="0" applyNumberFormat="1" applyFont="1" applyAlignment="1">
      <alignment horizontal="center"/>
    </xf>
    <xf numFmtId="2" fontId="35" fillId="0" borderId="0" xfId="0" applyNumberFormat="1" applyFont="1" applyAlignment="1"/>
    <xf numFmtId="164" fontId="37" fillId="0" borderId="0" xfId="0" applyNumberFormat="1" applyFont="1" applyAlignment="1"/>
    <xf numFmtId="164" fontId="43" fillId="0" borderId="0" xfId="0" applyNumberFormat="1" applyFont="1"/>
    <xf numFmtId="2" fontId="44" fillId="0" borderId="0" xfId="5" applyNumberFormat="1" applyFont="1" applyBorder="1" applyAlignment="1">
      <alignment horizontal="right" vertical="center"/>
    </xf>
    <xf numFmtId="0" fontId="36" fillId="0" borderId="0" xfId="0" applyFont="1" applyBorder="1"/>
    <xf numFmtId="164" fontId="36" fillId="0" borderId="0" xfId="0" applyNumberFormat="1" applyFont="1" applyAlignment="1">
      <alignment horizontal="center"/>
    </xf>
    <xf numFmtId="0" fontId="46" fillId="4" borderId="0" xfId="1" applyFont="1" applyFill="1" applyBorder="1" applyAlignment="1"/>
    <xf numFmtId="0" fontId="47" fillId="0" borderId="0" xfId="0" applyFont="1" applyAlignment="1"/>
    <xf numFmtId="0" fontId="47" fillId="0" borderId="0" xfId="0" applyFont="1"/>
    <xf numFmtId="0" fontId="35" fillId="0" borderId="0" xfId="0" applyFont="1" applyAlignment="1">
      <alignment vertical="center"/>
    </xf>
    <xf numFmtId="0" fontId="48" fillId="0" borderId="0" xfId="3" applyFont="1" applyBorder="1" applyAlignment="1">
      <alignment horizontal="left" vertical="center"/>
    </xf>
    <xf numFmtId="0" fontId="44" fillId="0" borderId="0" xfId="1" applyFont="1" applyBorder="1" applyAlignment="1">
      <alignment vertical="center"/>
    </xf>
    <xf numFmtId="164" fontId="44" fillId="0" borderId="0" xfId="3" applyNumberFormat="1" applyFont="1" applyBorder="1" applyAlignment="1">
      <alignment horizontal="right" vertical="center"/>
    </xf>
    <xf numFmtId="0" fontId="49" fillId="0" borderId="0" xfId="0" applyFont="1"/>
    <xf numFmtId="0" fontId="50" fillId="0" borderId="0" xfId="0" applyFont="1"/>
    <xf numFmtId="49" fontId="36" fillId="0" borderId="0" xfId="0" applyNumberFormat="1" applyFont="1" applyAlignment="1">
      <alignment horizontal="center"/>
    </xf>
    <xf numFmtId="0" fontId="0" fillId="0" borderId="1" xfId="0" applyBorder="1"/>
    <xf numFmtId="0" fontId="0" fillId="0" borderId="1" xfId="0" applyFill="1" applyBorder="1"/>
    <xf numFmtId="165" fontId="37" fillId="0" borderId="1" xfId="0" applyNumberFormat="1" applyFont="1" applyBorder="1" applyAlignment="1">
      <alignment horizontal="center"/>
    </xf>
    <xf numFmtId="164" fontId="37" fillId="0" borderId="1" xfId="0" applyNumberFormat="1" applyFont="1" applyBorder="1" applyAlignment="1">
      <alignment horizontal="center"/>
    </xf>
    <xf numFmtId="0" fontId="35" fillId="0" borderId="1" xfId="0" applyFont="1" applyBorder="1"/>
    <xf numFmtId="0" fontId="35" fillId="4" borderId="0" xfId="0" applyFont="1" applyFill="1" applyAlignment="1">
      <alignment horizontal="center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50" fillId="0" borderId="0" xfId="0" applyFont="1" applyBorder="1" applyAlignment="1"/>
    <xf numFmtId="3" fontId="36" fillId="0" borderId="0" xfId="0" applyNumberFormat="1" applyFont="1" applyAlignment="1">
      <alignment horizontal="right"/>
    </xf>
    <xf numFmtId="0" fontId="32" fillId="0" borderId="1" xfId="0" applyFont="1" applyFill="1" applyBorder="1"/>
    <xf numFmtId="165" fontId="44" fillId="0" borderId="1" xfId="0" applyNumberFormat="1" applyFont="1" applyBorder="1" applyAlignment="1">
      <alignment horizontal="center"/>
    </xf>
    <xf numFmtId="164" fontId="36" fillId="0" borderId="1" xfId="0" applyNumberFormat="1" applyFont="1" applyBorder="1" applyAlignment="1">
      <alignment horizontal="center"/>
    </xf>
    <xf numFmtId="0" fontId="34" fillId="3" borderId="0" xfId="0" applyFont="1" applyFill="1" applyBorder="1"/>
    <xf numFmtId="0" fontId="36" fillId="0" borderId="0" xfId="0" applyNumberFormat="1" applyFont="1" applyAlignment="1">
      <alignment horizontal="right"/>
    </xf>
    <xf numFmtId="0" fontId="36" fillId="0" borderId="1" xfId="0" applyFont="1" applyBorder="1"/>
    <xf numFmtId="3" fontId="36" fillId="0" borderId="1" xfId="0" applyNumberFormat="1" applyFont="1" applyBorder="1"/>
    <xf numFmtId="3" fontId="36" fillId="0" borderId="1" xfId="0" applyNumberFormat="1" applyFont="1" applyBorder="1" applyAlignment="1">
      <alignment horizontal="right"/>
    </xf>
    <xf numFmtId="165" fontId="36" fillId="0" borderId="1" xfId="0" applyNumberFormat="1" applyFont="1" applyBorder="1" applyAlignment="1">
      <alignment horizontal="right"/>
    </xf>
    <xf numFmtId="0" fontId="35" fillId="0" borderId="1" xfId="5" applyFont="1" applyBorder="1" applyAlignment="1">
      <alignment vertical="center"/>
    </xf>
    <xf numFmtId="164" fontId="37" fillId="0" borderId="1" xfId="5" applyNumberFormat="1" applyFont="1" applyBorder="1" applyAlignment="1">
      <alignment vertical="center"/>
    </xf>
    <xf numFmtId="0" fontId="42" fillId="0" borderId="1" xfId="5" applyFont="1" applyBorder="1" applyAlignment="1">
      <alignment vertical="center"/>
    </xf>
    <xf numFmtId="0" fontId="42" fillId="4" borderId="1" xfId="5" applyFont="1" applyFill="1" applyBorder="1" applyAlignment="1">
      <alignment vertical="top" wrapText="1"/>
    </xf>
    <xf numFmtId="2" fontId="37" fillId="0" borderId="1" xfId="0" applyNumberFormat="1" applyFont="1" applyBorder="1"/>
    <xf numFmtId="2" fontId="36" fillId="0" borderId="1" xfId="0" applyNumberFormat="1" applyFont="1" applyBorder="1"/>
    <xf numFmtId="164" fontId="37" fillId="0" borderId="1" xfId="0" applyNumberFormat="1" applyFont="1" applyBorder="1"/>
    <xf numFmtId="164" fontId="36" fillId="0" borderId="1" xfId="0" applyNumberFormat="1" applyFont="1" applyBorder="1"/>
    <xf numFmtId="0" fontId="35" fillId="0" borderId="1" xfId="0" applyFont="1" applyBorder="1" applyAlignment="1">
      <alignment vertical="center"/>
    </xf>
    <xf numFmtId="3" fontId="42" fillId="0" borderId="1" xfId="1" applyNumberFormat="1" applyFont="1" applyBorder="1" applyAlignment="1">
      <alignment vertical="center"/>
    </xf>
    <xf numFmtId="3" fontId="35" fillId="0" borderId="1" xfId="1" applyNumberFormat="1" applyFont="1" applyBorder="1" applyAlignment="1">
      <alignment vertical="center"/>
    </xf>
    <xf numFmtId="3" fontId="44" fillId="0" borderId="1" xfId="1" applyNumberFormat="1" applyFont="1" applyFill="1" applyBorder="1" applyAlignment="1">
      <alignment vertical="center"/>
    </xf>
    <xf numFmtId="0" fontId="35" fillId="0" borderId="1" xfId="1" applyFont="1" applyBorder="1"/>
    <xf numFmtId="0" fontId="43" fillId="0" borderId="1" xfId="0" applyFont="1" applyBorder="1"/>
    <xf numFmtId="164" fontId="37" fillId="0" borderId="1" xfId="0" applyNumberFormat="1" applyFont="1" applyBorder="1" applyAlignment="1">
      <alignment horizontal="center" vertical="center"/>
    </xf>
    <xf numFmtId="164" fontId="44" fillId="0" borderId="1" xfId="0" applyNumberFormat="1" applyFont="1" applyBorder="1"/>
    <xf numFmtId="0" fontId="35" fillId="0" borderId="1" xfId="0" applyFont="1" applyBorder="1" applyAlignment="1"/>
    <xf numFmtId="164" fontId="44" fillId="0" borderId="1" xfId="0" applyNumberFormat="1" applyFont="1" applyBorder="1" applyAlignment="1">
      <alignment horizontal="center"/>
    </xf>
    <xf numFmtId="49" fontId="37" fillId="0" borderId="0" xfId="0" applyNumberFormat="1" applyFont="1" applyAlignment="1">
      <alignment horizontal="center"/>
    </xf>
    <xf numFmtId="49" fontId="53" fillId="0" borderId="0" xfId="0" applyNumberFormat="1" applyFont="1" applyAlignment="1">
      <alignment horizontal="center"/>
    </xf>
    <xf numFmtId="0" fontId="32" fillId="0" borderId="0" xfId="0" applyFont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/>
    <xf numFmtId="2" fontId="37" fillId="0" borderId="1" xfId="0" applyNumberFormat="1" applyFont="1" applyBorder="1" applyAlignment="1">
      <alignment horizontal="center"/>
    </xf>
    <xf numFmtId="0" fontId="37" fillId="0" borderId="0" xfId="0" applyFont="1" applyAlignment="1">
      <alignment horizontal="center"/>
    </xf>
    <xf numFmtId="0" fontId="0" fillId="0" borderId="1" xfId="0" applyFont="1" applyFill="1" applyBorder="1"/>
    <xf numFmtId="49" fontId="32" fillId="0" borderId="0" xfId="0" applyNumberFormat="1" applyFont="1" applyAlignment="1">
      <alignment horizontal="center"/>
    </xf>
    <xf numFmtId="49" fontId="37" fillId="0" borderId="0" xfId="5" applyNumberFormat="1" applyFont="1" applyBorder="1" applyAlignment="1">
      <alignment horizontal="right" vertical="center"/>
    </xf>
    <xf numFmtId="0" fontId="37" fillId="0" borderId="0" xfId="0" applyNumberFormat="1" applyFont="1" applyBorder="1" applyAlignment="1">
      <alignment horizontal="center" vertical="center"/>
    </xf>
    <xf numFmtId="164" fontId="44" fillId="0" borderId="0" xfId="0" applyNumberFormat="1" applyFont="1" applyAlignment="1">
      <alignment horizontal="center"/>
    </xf>
    <xf numFmtId="0" fontId="55" fillId="0" borderId="0" xfId="1" applyFont="1" applyFill="1" applyBorder="1" applyAlignment="1">
      <alignment vertical="top"/>
    </xf>
    <xf numFmtId="0" fontId="35" fillId="0" borderId="0" xfId="0" applyFont="1" applyAlignment="1">
      <alignment vertical="top"/>
    </xf>
    <xf numFmtId="0" fontId="42" fillId="0" borderId="1" xfId="0" applyFont="1" applyBorder="1" applyAlignment="1">
      <alignment vertical="center"/>
    </xf>
    <xf numFmtId="164" fontId="36" fillId="0" borderId="1" xfId="0" applyNumberFormat="1" applyFont="1" applyBorder="1" applyAlignment="1">
      <alignment horizontal="center" vertical="center"/>
    </xf>
    <xf numFmtId="0" fontId="56" fillId="0" borderId="0" xfId="1" applyFont="1" applyFill="1" applyBorder="1" applyAlignment="1">
      <alignment vertical="center"/>
    </xf>
    <xf numFmtId="0" fontId="35" fillId="0" borderId="1" xfId="0" applyFont="1" applyBorder="1" applyAlignment="1">
      <alignment horizontal="center"/>
    </xf>
    <xf numFmtId="164" fontId="36" fillId="0" borderId="2" xfId="0" applyNumberFormat="1" applyFont="1" applyBorder="1" applyAlignment="1">
      <alignment horizontal="center"/>
    </xf>
    <xf numFmtId="0" fontId="0" fillId="0" borderId="2" xfId="0" applyFont="1" applyFill="1" applyBorder="1"/>
    <xf numFmtId="164" fontId="37" fillId="0" borderId="2" xfId="0" applyNumberFormat="1" applyFont="1" applyBorder="1" applyAlignment="1">
      <alignment horizontal="center"/>
    </xf>
    <xf numFmtId="3" fontId="36" fillId="0" borderId="0" xfId="0" applyNumberFormat="1" applyFont="1" applyAlignment="1">
      <alignment horizontal="center"/>
    </xf>
    <xf numFmtId="0" fontId="35" fillId="0" borderId="3" xfId="0" applyFont="1" applyBorder="1"/>
    <xf numFmtId="0" fontId="57" fillId="0" borderId="0" xfId="1" applyFont="1" applyFill="1" applyBorder="1" applyAlignment="1">
      <alignment horizontal="center" vertical="center"/>
    </xf>
    <xf numFmtId="0" fontId="58" fillId="0" borderId="0" xfId="0" applyFont="1" applyBorder="1" applyAlignment="1">
      <alignment horizontal="center" vertical="center"/>
    </xf>
    <xf numFmtId="49" fontId="36" fillId="0" borderId="1" xfId="0" applyNumberFormat="1" applyFont="1" applyBorder="1" applyAlignment="1"/>
    <xf numFmtId="1" fontId="36" fillId="0" borderId="0" xfId="0" quotePrefix="1" applyNumberFormat="1" applyFont="1" applyAlignment="1">
      <alignment horizontal="center"/>
    </xf>
    <xf numFmtId="0" fontId="33" fillId="3" borderId="0" xfId="1" applyFont="1" applyFill="1" applyBorder="1" applyAlignment="1"/>
    <xf numFmtId="0" fontId="31" fillId="3" borderId="0" xfId="0" applyFont="1" applyFill="1" applyAlignment="1">
      <alignment vertical="center"/>
    </xf>
    <xf numFmtId="0" fontId="38" fillId="3" borderId="0" xfId="1" applyFont="1" applyFill="1" applyBorder="1"/>
    <xf numFmtId="0" fontId="35" fillId="3" borderId="0" xfId="0" applyFont="1" applyFill="1"/>
    <xf numFmtId="0" fontId="38" fillId="3" borderId="0" xfId="1" applyFont="1" applyFill="1" applyBorder="1" applyAlignment="1"/>
    <xf numFmtId="0" fontId="35" fillId="3" borderId="0" xfId="0" applyFont="1" applyFill="1" applyAlignment="1"/>
    <xf numFmtId="0" fontId="61" fillId="3" borderId="0" xfId="1" applyFont="1" applyFill="1" applyBorder="1" applyAlignment="1"/>
    <xf numFmtId="0" fontId="46" fillId="3" borderId="0" xfId="1" applyFont="1" applyFill="1" applyBorder="1" applyAlignment="1"/>
    <xf numFmtId="0" fontId="59" fillId="2" borderId="0" xfId="1" applyFont="1" applyFill="1" applyBorder="1" applyAlignment="1">
      <alignment vertical="center"/>
    </xf>
    <xf numFmtId="0" fontId="35" fillId="2" borderId="0" xfId="0" applyFont="1" applyFill="1" applyAlignment="1">
      <alignment horizontal="center"/>
    </xf>
    <xf numFmtId="0" fontId="33" fillId="6" borderId="0" xfId="1" applyFont="1" applyFill="1" applyBorder="1"/>
    <xf numFmtId="0" fontId="39" fillId="6" borderId="0" xfId="0" applyFont="1" applyFill="1" applyBorder="1"/>
    <xf numFmtId="0" fontId="31" fillId="6" borderId="0" xfId="0" applyFont="1" applyFill="1"/>
    <xf numFmtId="0" fontId="33" fillId="7" borderId="0" xfId="0" applyFont="1" applyFill="1"/>
    <xf numFmtId="0" fontId="62" fillId="7" borderId="0" xfId="0" applyFont="1" applyFill="1"/>
    <xf numFmtId="17" fontId="37" fillId="0" borderId="0" xfId="0" applyNumberFormat="1" applyFont="1" applyAlignment="1">
      <alignment horizontal="center"/>
    </xf>
    <xf numFmtId="3" fontId="42" fillId="0" borderId="1" xfId="1" applyNumberFormat="1" applyFont="1" applyFill="1" applyBorder="1" applyAlignment="1">
      <alignment vertical="center"/>
    </xf>
    <xf numFmtId="0" fontId="40" fillId="0" borderId="0" xfId="0" applyFont="1" applyAlignment="1">
      <alignment vertical="center" wrapText="1"/>
    </xf>
    <xf numFmtId="0" fontId="37" fillId="0" borderId="0" xfId="0" applyFont="1"/>
    <xf numFmtId="0" fontId="53" fillId="0" borderId="0" xfId="0" applyFont="1" applyAlignment="1">
      <alignment horizontal="center"/>
    </xf>
    <xf numFmtId="49" fontId="36" fillId="0" borderId="2" xfId="0" applyNumberFormat="1" applyFont="1" applyBorder="1" applyAlignment="1"/>
    <xf numFmtId="164" fontId="36" fillId="0" borderId="2" xfId="0" applyNumberFormat="1" applyFont="1" applyBorder="1" applyAlignment="1">
      <alignment horizontal="right"/>
    </xf>
    <xf numFmtId="0" fontId="35" fillId="0" borderId="2" xfId="0" applyFont="1" applyBorder="1" applyAlignment="1">
      <alignment vertical="top"/>
    </xf>
    <xf numFmtId="0" fontId="35" fillId="0" borderId="3" xfId="0" applyFont="1" applyBorder="1" applyAlignment="1">
      <alignment vertical="top"/>
    </xf>
    <xf numFmtId="4" fontId="37" fillId="0" borderId="3" xfId="0" applyNumberFormat="1" applyFont="1" applyBorder="1" applyAlignment="1">
      <alignment horizontal="center"/>
    </xf>
    <xf numFmtId="165" fontId="37" fillId="0" borderId="3" xfId="1" applyNumberFormat="1" applyFont="1" applyFill="1" applyBorder="1" applyAlignment="1">
      <alignment horizontal="center" vertical="top"/>
    </xf>
    <xf numFmtId="0" fontId="44" fillId="0" borderId="2" xfId="0" applyFont="1" applyBorder="1" applyAlignment="1">
      <alignment horizontal="center"/>
    </xf>
    <xf numFmtId="0" fontId="44" fillId="0" borderId="2" xfId="1" applyFont="1" applyFill="1" applyBorder="1" applyAlignment="1">
      <alignment horizontal="center" vertical="top"/>
    </xf>
    <xf numFmtId="0" fontId="36" fillId="0" borderId="2" xfId="0" applyFont="1" applyBorder="1"/>
    <xf numFmtId="164" fontId="36" fillId="0" borderId="0" xfId="0" applyNumberFormat="1" applyFont="1" applyBorder="1" applyAlignment="1">
      <alignment horizontal="center"/>
    </xf>
    <xf numFmtId="164" fontId="36" fillId="0" borderId="0" xfId="0" applyNumberFormat="1" applyFont="1" applyBorder="1" applyAlignment="1">
      <alignment horizontal="right"/>
    </xf>
    <xf numFmtId="0" fontId="35" fillId="0" borderId="2" xfId="0" applyFont="1" applyBorder="1" applyAlignment="1"/>
    <xf numFmtId="17" fontId="40" fillId="0" borderId="0" xfId="0" quotePrefix="1" applyNumberFormat="1" applyFont="1" applyAlignment="1">
      <alignment horizontal="center" vertical="center"/>
    </xf>
    <xf numFmtId="0" fontId="35" fillId="0" borderId="0" xfId="0" applyFont="1" applyBorder="1" applyAlignment="1">
      <alignment horizontal="center" vertical="center"/>
    </xf>
    <xf numFmtId="164" fontId="36" fillId="0" borderId="3" xfId="0" applyNumberFormat="1" applyFont="1" applyBorder="1" applyAlignment="1">
      <alignment horizontal="center" vertical="center"/>
    </xf>
    <xf numFmtId="0" fontId="36" fillId="0" borderId="1" xfId="0" applyFont="1" applyBorder="1" applyAlignment="1">
      <alignment horizontal="center" vertical="center"/>
    </xf>
    <xf numFmtId="0" fontId="43" fillId="0" borderId="1" xfId="0" applyFont="1" applyBorder="1" applyAlignment="1">
      <alignment horizontal="center"/>
    </xf>
    <xf numFmtId="0" fontId="41" fillId="0" borderId="0" xfId="0" applyFont="1" applyBorder="1" applyAlignment="1">
      <alignment horizontal="center"/>
    </xf>
    <xf numFmtId="0" fontId="43" fillId="0" borderId="0" xfId="0" applyFont="1" applyBorder="1" applyAlignment="1">
      <alignment horizontal="center"/>
    </xf>
    <xf numFmtId="164" fontId="44" fillId="0" borderId="0" xfId="0" applyNumberFormat="1" applyFont="1" applyBorder="1" applyAlignment="1">
      <alignment horizontal="center"/>
    </xf>
    <xf numFmtId="0" fontId="35" fillId="0" borderId="0" xfId="0" applyFont="1" applyBorder="1" applyAlignment="1">
      <alignment horizontal="center"/>
    </xf>
    <xf numFmtId="164" fontId="37" fillId="0" borderId="0" xfId="0" applyNumberFormat="1" applyFont="1" applyBorder="1" applyAlignment="1">
      <alignment horizontal="center"/>
    </xf>
    <xf numFmtId="17" fontId="40" fillId="0" borderId="0" xfId="0" applyNumberFormat="1" applyFont="1" applyBorder="1" applyAlignment="1">
      <alignment horizontal="center"/>
    </xf>
    <xf numFmtId="0" fontId="63" fillId="0" borderId="0" xfId="0" applyFont="1" applyAlignment="1">
      <alignment vertical="center"/>
    </xf>
    <xf numFmtId="164" fontId="64" fillId="0" borderId="0" xfId="0" applyNumberFormat="1" applyFont="1" applyAlignment="1">
      <alignment vertical="center"/>
    </xf>
    <xf numFmtId="0" fontId="35" fillId="0" borderId="2" xfId="0" applyFont="1" applyBorder="1"/>
    <xf numFmtId="0" fontId="35" fillId="0" borderId="4" xfId="0" applyFont="1" applyBorder="1"/>
    <xf numFmtId="3" fontId="37" fillId="0" borderId="4" xfId="0" applyNumberFormat="1" applyFont="1" applyBorder="1"/>
    <xf numFmtId="164" fontId="36" fillId="0" borderId="5" xfId="0" applyNumberFormat="1" applyFont="1" applyBorder="1" applyAlignment="1">
      <alignment horizontal="center"/>
    </xf>
    <xf numFmtId="3" fontId="36" fillId="0" borderId="0" xfId="0" applyNumberFormat="1" applyFont="1" applyBorder="1"/>
    <xf numFmtId="0" fontId="66" fillId="0" borderId="0" xfId="0" applyFont="1"/>
    <xf numFmtId="165" fontId="37" fillId="0" borderId="1" xfId="0" applyNumberFormat="1" applyFont="1" applyBorder="1" applyAlignment="1">
      <alignment horizontal="right"/>
    </xf>
    <xf numFmtId="165" fontId="37" fillId="0" borderId="0" xfId="0" applyNumberFormat="1" applyFont="1" applyAlignment="1">
      <alignment horizontal="right"/>
    </xf>
    <xf numFmtId="17" fontId="37" fillId="0" borderId="0" xfId="0" applyNumberFormat="1" applyFont="1" applyBorder="1" applyAlignment="1">
      <alignment horizontal="right" vertical="center"/>
    </xf>
    <xf numFmtId="17" fontId="37" fillId="0" borderId="0" xfId="0" applyNumberFormat="1" applyFont="1" applyAlignment="1">
      <alignment horizontal="right" vertical="center"/>
    </xf>
    <xf numFmtId="0" fontId="37" fillId="0" borderId="0" xfId="0" applyNumberFormat="1" applyFont="1" applyAlignment="1">
      <alignment horizontal="right" vertical="center"/>
    </xf>
    <xf numFmtId="164" fontId="36" fillId="0" borderId="1" xfId="0" applyNumberFormat="1" applyFont="1" applyBorder="1" applyAlignment="1">
      <alignment horizontal="right"/>
    </xf>
    <xf numFmtId="164" fontId="36" fillId="0" borderId="5" xfId="0" applyNumberFormat="1" applyFont="1" applyBorder="1" applyAlignment="1">
      <alignment horizontal="right"/>
    </xf>
    <xf numFmtId="0" fontId="32" fillId="0" borderId="0" xfId="0" applyFont="1" applyAlignment="1">
      <alignment horizontal="right"/>
    </xf>
    <xf numFmtId="165" fontId="37" fillId="0" borderId="0" xfId="0" applyNumberFormat="1" applyFont="1" applyBorder="1" applyAlignment="1">
      <alignment horizontal="right"/>
    </xf>
    <xf numFmtId="165" fontId="36" fillId="0" borderId="0" xfId="0" applyNumberFormat="1" applyFont="1" applyBorder="1" applyAlignment="1">
      <alignment horizontal="right"/>
    </xf>
    <xf numFmtId="17" fontId="36" fillId="0" borderId="0" xfId="0" applyNumberFormat="1" applyFont="1" applyBorder="1" applyAlignment="1">
      <alignment horizontal="right"/>
    </xf>
    <xf numFmtId="0" fontId="35" fillId="0" borderId="0" xfId="0" applyFont="1" applyBorder="1" applyAlignment="1">
      <alignment horizontal="right"/>
    </xf>
    <xf numFmtId="3" fontId="37" fillId="0" borderId="0" xfId="0" applyNumberFormat="1" applyFont="1" applyBorder="1" applyAlignment="1">
      <alignment horizontal="right"/>
    </xf>
    <xf numFmtId="3" fontId="65" fillId="0" borderId="0" xfId="0" applyNumberFormat="1" applyFont="1" applyBorder="1" applyAlignment="1">
      <alignment horizontal="right"/>
    </xf>
    <xf numFmtId="0" fontId="36" fillId="0" borderId="0" xfId="0" applyNumberFormat="1" applyFont="1" applyBorder="1" applyAlignment="1">
      <alignment horizontal="right"/>
    </xf>
    <xf numFmtId="3" fontId="36" fillId="0" borderId="0" xfId="0" applyNumberFormat="1" applyFont="1" applyBorder="1" applyAlignment="1">
      <alignment horizontal="right"/>
    </xf>
    <xf numFmtId="0" fontId="37" fillId="0" borderId="0" xfId="0" applyNumberFormat="1" applyFont="1" applyBorder="1" applyAlignment="1">
      <alignment horizontal="right" vertical="center"/>
    </xf>
    <xf numFmtId="3" fontId="37" fillId="0" borderId="2" xfId="0" applyNumberFormat="1" applyFont="1" applyBorder="1" applyAlignment="1">
      <alignment horizontal="right"/>
    </xf>
    <xf numFmtId="164" fontId="65" fillId="0" borderId="3" xfId="0" applyNumberFormat="1" applyFont="1" applyBorder="1" applyAlignment="1">
      <alignment horizontal="right"/>
    </xf>
    <xf numFmtId="0" fontId="65" fillId="0" borderId="3" xfId="0" applyFont="1" applyBorder="1"/>
    <xf numFmtId="3" fontId="65" fillId="0" borderId="3" xfId="0" applyNumberFormat="1" applyFont="1" applyBorder="1" applyAlignment="1">
      <alignment horizontal="right"/>
    </xf>
    <xf numFmtId="0" fontId="35" fillId="0" borderId="5" xfId="0" applyFont="1" applyBorder="1"/>
    <xf numFmtId="3" fontId="37" fillId="0" borderId="5" xfId="0" applyNumberFormat="1" applyFont="1" applyBorder="1" applyAlignment="1">
      <alignment horizontal="right"/>
    </xf>
    <xf numFmtId="0" fontId="0" fillId="0" borderId="0" xfId="0" applyAlignment="1">
      <alignment horizontal="right"/>
    </xf>
    <xf numFmtId="1" fontId="36" fillId="0" borderId="0" xfId="0" quotePrefix="1" applyNumberFormat="1" applyFont="1" applyAlignment="1">
      <alignment horizontal="left"/>
    </xf>
    <xf numFmtId="1" fontId="40" fillId="0" borderId="0" xfId="0" quotePrefix="1" applyNumberFormat="1" applyFont="1" applyAlignment="1">
      <alignment horizontal="left"/>
    </xf>
    <xf numFmtId="1" fontId="40" fillId="0" borderId="0" xfId="0" quotePrefix="1" applyNumberFormat="1" applyFont="1" applyAlignment="1">
      <alignment horizontal="center"/>
    </xf>
    <xf numFmtId="17" fontId="37" fillId="0" borderId="0" xfId="0" applyNumberFormat="1" applyFont="1" applyAlignment="1">
      <alignment horizontal="left"/>
    </xf>
    <xf numFmtId="164" fontId="35" fillId="0" borderId="0" xfId="0" applyNumberFormat="1" applyFont="1" applyAlignment="1">
      <alignment horizontal="right"/>
    </xf>
    <xf numFmtId="0" fontId="63" fillId="0" borderId="0" xfId="0" applyFont="1"/>
    <xf numFmtId="0" fontId="67" fillId="0" borderId="0" xfId="0" applyFont="1" applyAlignment="1">
      <alignment vertical="center"/>
    </xf>
    <xf numFmtId="49" fontId="68" fillId="0" borderId="0" xfId="0" applyNumberFormat="1" applyFont="1" applyAlignment="1">
      <alignment horizontal="center"/>
    </xf>
    <xf numFmtId="0" fontId="67" fillId="0" borderId="0" xfId="0" applyNumberFormat="1" applyFont="1" applyAlignment="1"/>
    <xf numFmtId="0" fontId="68" fillId="0" borderId="0" xfId="0" applyNumberFormat="1" applyFont="1" applyAlignment="1">
      <alignment horizontal="center"/>
    </xf>
    <xf numFmtId="0" fontId="67" fillId="0" borderId="0" xfId="0" applyFont="1" applyAlignment="1"/>
    <xf numFmtId="17" fontId="68" fillId="0" borderId="0" xfId="0" applyNumberFormat="1" applyFont="1" applyAlignment="1">
      <alignment horizontal="center"/>
    </xf>
    <xf numFmtId="0" fontId="67" fillId="0" borderId="0" xfId="0" applyFont="1"/>
    <xf numFmtId="0" fontId="0" fillId="0" borderId="0" xfId="0" applyFont="1" applyAlignment="1">
      <alignment vertical="center"/>
    </xf>
    <xf numFmtId="164" fontId="65" fillId="0" borderId="3" xfId="0" applyNumberFormat="1" applyFont="1" applyBorder="1" applyAlignment="1">
      <alignment horizontal="center"/>
    </xf>
    <xf numFmtId="0" fontId="69" fillId="3" borderId="0" xfId="0" applyFont="1" applyFill="1" applyAlignment="1">
      <alignment vertical="center"/>
    </xf>
    <xf numFmtId="0" fontId="49" fillId="0" borderId="0" xfId="0" applyFont="1" applyBorder="1" applyAlignment="1">
      <alignment horizontal="center" vertical="center" wrapText="1"/>
    </xf>
    <xf numFmtId="0" fontId="49" fillId="0" borderId="0" xfId="0" applyFont="1" applyBorder="1" applyAlignment="1">
      <alignment horizontal="center" vertical="center"/>
    </xf>
    <xf numFmtId="0" fontId="33" fillId="7" borderId="0" xfId="0" applyFont="1" applyFill="1" applyAlignment="1">
      <alignment vertical="center"/>
    </xf>
    <xf numFmtId="0" fontId="33" fillId="7" borderId="0" xfId="0" applyFont="1" applyFill="1" applyBorder="1" applyAlignment="1">
      <alignment vertical="center"/>
    </xf>
    <xf numFmtId="0" fontId="40" fillId="7" borderId="0" xfId="0" applyFont="1" applyFill="1" applyAlignment="1">
      <alignment vertical="center"/>
    </xf>
    <xf numFmtId="0" fontId="40" fillId="7" borderId="0" xfId="0" applyFont="1" applyFill="1" applyBorder="1" applyAlignment="1">
      <alignment vertical="center"/>
    </xf>
    <xf numFmtId="0" fontId="45" fillId="0" borderId="0" xfId="0" applyFont="1" applyAlignment="1">
      <alignment horizontal="center" vertical="center" wrapText="1"/>
    </xf>
    <xf numFmtId="0" fontId="45" fillId="0" borderId="0" xfId="0" applyFont="1" applyBorder="1" applyAlignment="1">
      <alignment horizontal="center" vertical="center" wrapText="1"/>
    </xf>
    <xf numFmtId="0" fontId="65" fillId="0" borderId="0" xfId="0" applyFont="1" applyAlignment="1">
      <alignment horizontal="center" vertical="center" wrapText="1"/>
    </xf>
    <xf numFmtId="0" fontId="65" fillId="0" borderId="0" xfId="0" applyFont="1" applyBorder="1" applyAlignment="1">
      <alignment horizontal="center" vertical="center" wrapText="1"/>
    </xf>
    <xf numFmtId="0" fontId="42" fillId="4" borderId="7" xfId="0" applyNumberFormat="1" applyFont="1" applyFill="1" applyBorder="1" applyAlignment="1">
      <alignment vertical="center"/>
    </xf>
    <xf numFmtId="164" fontId="37" fillId="4" borderId="7" xfId="0" applyNumberFormat="1" applyFont="1" applyFill="1" applyBorder="1" applyAlignment="1">
      <alignment horizontal="center" vertical="center"/>
    </xf>
    <xf numFmtId="164" fontId="37" fillId="4" borderId="0" xfId="0" applyNumberFormat="1" applyFont="1" applyFill="1" applyBorder="1" applyAlignment="1">
      <alignment horizontal="center" vertical="center"/>
    </xf>
    <xf numFmtId="164" fontId="42" fillId="4" borderId="7" xfId="0" applyNumberFormat="1" applyFont="1" applyFill="1" applyBorder="1" applyAlignment="1">
      <alignment horizontal="center" vertical="center"/>
    </xf>
    <xf numFmtId="0" fontId="42" fillId="4" borderId="8" xfId="0" applyNumberFormat="1" applyFont="1" applyFill="1" applyBorder="1" applyAlignment="1">
      <alignment vertical="center"/>
    </xf>
    <xf numFmtId="0" fontId="44" fillId="0" borderId="0" xfId="0" applyFont="1" applyAlignment="1">
      <alignment horizontal="center" vertical="center" wrapText="1"/>
    </xf>
    <xf numFmtId="0" fontId="44" fillId="0" borderId="0" xfId="0" applyFont="1" applyBorder="1" applyAlignment="1">
      <alignment horizontal="center" vertical="center" wrapText="1"/>
    </xf>
    <xf numFmtId="0" fontId="71" fillId="0" borderId="0" xfId="0" applyFont="1"/>
    <xf numFmtId="0" fontId="0" fillId="4" borderId="0" xfId="0" applyFill="1" applyAlignment="1">
      <alignment vertical="center"/>
    </xf>
    <xf numFmtId="3" fontId="77" fillId="4" borderId="0" xfId="0" applyNumberFormat="1" applyFont="1" applyFill="1" applyAlignment="1">
      <alignment horizontal="right" vertical="center"/>
    </xf>
    <xf numFmtId="0" fontId="77" fillId="4" borderId="9" xfId="0" applyFont="1" applyFill="1" applyBorder="1" applyAlignment="1">
      <alignment vertical="center" wrapText="1"/>
    </xf>
    <xf numFmtId="4" fontId="79" fillId="8" borderId="9" xfId="0" applyNumberFormat="1" applyFont="1" applyFill="1" applyBorder="1" applyAlignment="1">
      <alignment vertical="center"/>
    </xf>
    <xf numFmtId="4" fontId="79" fillId="4" borderId="9" xfId="0" applyNumberFormat="1" applyFont="1" applyFill="1" applyBorder="1" applyAlignment="1">
      <alignment vertical="center"/>
    </xf>
    <xf numFmtId="0" fontId="36" fillId="0" borderId="9" xfId="0" applyFont="1" applyBorder="1" applyAlignment="1">
      <alignment vertical="center"/>
    </xf>
    <xf numFmtId="0" fontId="36" fillId="0" borderId="0" xfId="0" applyFont="1" applyAlignment="1">
      <alignment vertical="center"/>
    </xf>
    <xf numFmtId="0" fontId="35" fillId="4" borderId="0" xfId="0" applyFont="1" applyFill="1" applyAlignment="1">
      <alignment vertical="center"/>
    </xf>
    <xf numFmtId="0" fontId="77" fillId="4" borderId="9" xfId="0" applyFont="1" applyFill="1" applyBorder="1" applyAlignment="1">
      <alignment vertical="center"/>
    </xf>
    <xf numFmtId="0" fontId="44" fillId="0" borderId="9" xfId="0" applyFont="1" applyBorder="1" applyAlignment="1">
      <alignment vertical="center"/>
    </xf>
    <xf numFmtId="0" fontId="80" fillId="0" borderId="9" xfId="0" applyFont="1" applyBorder="1" applyAlignment="1">
      <alignment vertical="center"/>
    </xf>
    <xf numFmtId="4" fontId="81" fillId="4" borderId="9" xfId="0" applyNumberFormat="1" applyFont="1" applyFill="1" applyBorder="1" applyAlignment="1">
      <alignment vertical="center"/>
    </xf>
    <xf numFmtId="0" fontId="82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165" fontId="83" fillId="4" borderId="0" xfId="0" applyNumberFormat="1" applyFont="1" applyFill="1" applyAlignment="1">
      <alignment vertical="center"/>
    </xf>
    <xf numFmtId="165" fontId="0" fillId="0" borderId="0" xfId="0" applyNumberFormat="1" applyAlignment="1">
      <alignment vertical="center"/>
    </xf>
    <xf numFmtId="165" fontId="0" fillId="4" borderId="0" xfId="0" applyNumberFormat="1" applyFill="1" applyAlignment="1">
      <alignment vertical="center"/>
    </xf>
    <xf numFmtId="2" fontId="0" fillId="4" borderId="0" xfId="0" applyNumberFormat="1" applyFill="1" applyAlignment="1">
      <alignment vertical="center"/>
    </xf>
    <xf numFmtId="0" fontId="36" fillId="0" borderId="10" xfId="0" applyFont="1" applyBorder="1" applyAlignment="1">
      <alignment vertical="center"/>
    </xf>
    <xf numFmtId="0" fontId="36" fillId="0" borderId="6" xfId="0" applyFont="1" applyBorder="1" applyAlignment="1">
      <alignment vertical="center"/>
    </xf>
    <xf numFmtId="0" fontId="36" fillId="0" borderId="0" xfId="0" applyFont="1" applyBorder="1" applyAlignment="1">
      <alignment vertical="center"/>
    </xf>
    <xf numFmtId="0" fontId="39" fillId="0" borderId="0" xfId="0" applyFont="1" applyAlignment="1">
      <alignment vertical="center"/>
    </xf>
    <xf numFmtId="0" fontId="84" fillId="0" borderId="5" xfId="1" applyFont="1" applyBorder="1" applyAlignment="1">
      <alignment vertical="center"/>
    </xf>
    <xf numFmtId="0" fontId="84" fillId="0" borderId="6" xfId="1" applyFont="1" applyBorder="1" applyAlignment="1">
      <alignment vertical="center"/>
    </xf>
    <xf numFmtId="0" fontId="80" fillId="4" borderId="9" xfId="0" applyFont="1" applyFill="1" applyBorder="1" applyAlignment="1">
      <alignment vertical="center"/>
    </xf>
    <xf numFmtId="0" fontId="82" fillId="4" borderId="0" xfId="0" applyFont="1" applyFill="1" applyAlignment="1">
      <alignment vertical="center"/>
    </xf>
    <xf numFmtId="0" fontId="36" fillId="0" borderId="3" xfId="0" applyFont="1" applyBorder="1" applyAlignment="1">
      <alignment vertical="center"/>
    </xf>
    <xf numFmtId="0" fontId="36" fillId="0" borderId="5" xfId="0" applyFont="1" applyBorder="1" applyAlignment="1">
      <alignment vertical="center"/>
    </xf>
    <xf numFmtId="165" fontId="85" fillId="4" borderId="5" xfId="0" applyNumberFormat="1" applyFont="1" applyFill="1" applyBorder="1" applyAlignment="1">
      <alignment vertical="center"/>
    </xf>
    <xf numFmtId="165" fontId="85" fillId="4" borderId="3" xfId="0" applyNumberFormat="1" applyFont="1" applyFill="1" applyBorder="1" applyAlignment="1">
      <alignment vertical="center"/>
    </xf>
    <xf numFmtId="165" fontId="85" fillId="4" borderId="6" xfId="0" applyNumberFormat="1" applyFont="1" applyFill="1" applyBorder="1" applyAlignment="1">
      <alignment vertical="center"/>
    </xf>
    <xf numFmtId="165" fontId="44" fillId="4" borderId="10" xfId="0" applyNumberFormat="1" applyFont="1" applyFill="1" applyBorder="1" applyAlignment="1">
      <alignment vertical="center"/>
    </xf>
    <xf numFmtId="0" fontId="35" fillId="0" borderId="6" xfId="0" applyFont="1" applyBorder="1"/>
    <xf numFmtId="0" fontId="35" fillId="0" borderId="10" xfId="0" applyFont="1" applyBorder="1"/>
    <xf numFmtId="165" fontId="37" fillId="8" borderId="6" xfId="0" applyNumberFormat="1" applyFont="1" applyFill="1" applyBorder="1" applyAlignment="1">
      <alignment vertical="center"/>
    </xf>
    <xf numFmtId="165" fontId="37" fillId="8" borderId="10" xfId="0" applyNumberFormat="1" applyFont="1" applyFill="1" applyBorder="1" applyAlignment="1">
      <alignment vertical="center"/>
    </xf>
    <xf numFmtId="0" fontId="87" fillId="8" borderId="0" xfId="0" applyFont="1" applyFill="1" applyAlignment="1">
      <alignment horizontal="right" vertical="center"/>
    </xf>
    <xf numFmtId="0" fontId="88" fillId="4" borderId="0" xfId="0" applyFont="1" applyFill="1" applyAlignment="1">
      <alignment horizontal="right" vertical="center"/>
    </xf>
    <xf numFmtId="0" fontId="88" fillId="8" borderId="0" xfId="0" applyFont="1" applyFill="1" applyAlignment="1">
      <alignment horizontal="right" vertical="center"/>
    </xf>
    <xf numFmtId="0" fontId="77" fillId="4" borderId="10" xfId="0" applyFont="1" applyFill="1" applyBorder="1" applyAlignment="1">
      <alignment vertical="center" wrapText="1"/>
    </xf>
    <xf numFmtId="165" fontId="37" fillId="4" borderId="10" xfId="0" applyNumberFormat="1" applyFont="1" applyFill="1" applyBorder="1" applyAlignment="1">
      <alignment vertical="center"/>
    </xf>
    <xf numFmtId="165" fontId="49" fillId="8" borderId="10" xfId="0" applyNumberFormat="1" applyFont="1" applyFill="1" applyBorder="1" applyAlignment="1">
      <alignment vertical="center"/>
    </xf>
    <xf numFmtId="165" fontId="37" fillId="8" borderId="5" xfId="0" applyNumberFormat="1" applyFont="1" applyFill="1" applyBorder="1" applyAlignment="1">
      <alignment vertical="center"/>
    </xf>
    <xf numFmtId="165" fontId="37" fillId="4" borderId="5" xfId="0" applyNumberFormat="1" applyFont="1" applyFill="1" applyBorder="1" applyAlignment="1">
      <alignment vertical="center"/>
    </xf>
    <xf numFmtId="165" fontId="49" fillId="4" borderId="10" xfId="0" applyNumberFormat="1" applyFont="1" applyFill="1" applyBorder="1" applyAlignment="1">
      <alignment vertical="center"/>
    </xf>
    <xf numFmtId="165" fontId="37" fillId="4" borderId="6" xfId="0" applyNumberFormat="1" applyFont="1" applyFill="1" applyBorder="1" applyAlignment="1">
      <alignment vertical="center"/>
    </xf>
    <xf numFmtId="164" fontId="35" fillId="0" borderId="0" xfId="0" applyNumberFormat="1" applyFont="1" applyAlignment="1">
      <alignment vertical="center"/>
    </xf>
    <xf numFmtId="165" fontId="86" fillId="4" borderId="9" xfId="0" applyNumberFormat="1" applyFont="1" applyFill="1" applyBorder="1" applyAlignment="1">
      <alignment vertical="center"/>
    </xf>
    <xf numFmtId="0" fontId="37" fillId="0" borderId="0" xfId="0" applyFont="1" applyBorder="1" applyAlignment="1">
      <alignment horizontal="center" vertical="center" wrapText="1"/>
    </xf>
    <xf numFmtId="165" fontId="37" fillId="8" borderId="9" xfId="0" applyNumberFormat="1" applyFont="1" applyFill="1" applyBorder="1" applyAlignment="1">
      <alignment vertical="center"/>
    </xf>
    <xf numFmtId="165" fontId="37" fillId="4" borderId="9" xfId="0" applyNumberFormat="1" applyFont="1" applyFill="1" applyBorder="1" applyAlignment="1">
      <alignment vertical="center"/>
    </xf>
    <xf numFmtId="0" fontId="89" fillId="4" borderId="0" xfId="0" applyFont="1" applyFill="1" applyAlignment="1">
      <alignment vertical="center"/>
    </xf>
    <xf numFmtId="0" fontId="84" fillId="4" borderId="0" xfId="1" applyFont="1" applyFill="1" applyAlignment="1">
      <alignment vertical="center"/>
    </xf>
    <xf numFmtId="4" fontId="56" fillId="4" borderId="3" xfId="0" applyNumberFormat="1" applyFont="1" applyFill="1" applyBorder="1" applyAlignment="1">
      <alignment vertical="center"/>
    </xf>
    <xf numFmtId="3" fontId="56" fillId="4" borderId="3" xfId="0" applyNumberFormat="1" applyFont="1" applyFill="1" applyBorder="1" applyAlignment="1">
      <alignment vertical="center"/>
    </xf>
    <xf numFmtId="3" fontId="85" fillId="4" borderId="3" xfId="0" applyNumberFormat="1" applyFont="1" applyFill="1" applyBorder="1" applyAlignment="1">
      <alignment vertical="center"/>
    </xf>
    <xf numFmtId="165" fontId="56" fillId="4" borderId="3" xfId="0" applyNumberFormat="1" applyFont="1" applyFill="1" applyBorder="1" applyAlignment="1">
      <alignment vertical="center"/>
    </xf>
    <xf numFmtId="0" fontId="39" fillId="4" borderId="0" xfId="0" applyFont="1" applyFill="1" applyAlignment="1">
      <alignment vertical="center"/>
    </xf>
    <xf numFmtId="0" fontId="49" fillId="0" borderId="9" xfId="0" applyFont="1" applyBorder="1" applyAlignment="1">
      <alignment vertical="center"/>
    </xf>
    <xf numFmtId="0" fontId="84" fillId="0" borderId="3" xfId="1" applyFont="1" applyBorder="1" applyAlignment="1">
      <alignment vertical="center"/>
    </xf>
    <xf numFmtId="0" fontId="87" fillId="4" borderId="0" xfId="0" applyFont="1" applyFill="1" applyAlignment="1">
      <alignment horizontal="right" vertical="center"/>
    </xf>
    <xf numFmtId="49" fontId="36" fillId="0" borderId="1" xfId="0" applyNumberFormat="1" applyFont="1" applyBorder="1"/>
    <xf numFmtId="0" fontId="36" fillId="0" borderId="0" xfId="0" applyFont="1" applyAlignment="1">
      <alignment horizontal="center" vertical="center"/>
    </xf>
    <xf numFmtId="166" fontId="36" fillId="0" borderId="0" xfId="0" applyNumberFormat="1" applyFont="1" applyAlignment="1">
      <alignment horizontal="right"/>
    </xf>
    <xf numFmtId="166" fontId="36" fillId="0" borderId="0" xfId="0" applyNumberFormat="1" applyFont="1" applyAlignment="1">
      <alignment horizontal="center"/>
    </xf>
    <xf numFmtId="0" fontId="36" fillId="0" borderId="0" xfId="0" applyFont="1" applyAlignment="1">
      <alignment horizontal="center" vertical="center"/>
    </xf>
    <xf numFmtId="0" fontId="33" fillId="3" borderId="0" xfId="1" applyFont="1" applyFill="1" applyAlignment="1">
      <alignment vertical="center"/>
    </xf>
    <xf numFmtId="0" fontId="91" fillId="3" borderId="0" xfId="1" applyFont="1" applyFill="1" applyAlignment="1">
      <alignment vertical="center"/>
    </xf>
    <xf numFmtId="0" fontId="35" fillId="3" borderId="0" xfId="0" applyFont="1" applyFill="1" applyAlignment="1">
      <alignment vertical="center"/>
    </xf>
    <xf numFmtId="0" fontId="60" fillId="3" borderId="0" xfId="1" applyFont="1" applyFill="1" applyAlignment="1">
      <alignment vertical="center"/>
    </xf>
    <xf numFmtId="0" fontId="60" fillId="3" borderId="0" xfId="1" applyFont="1" applyFill="1"/>
    <xf numFmtId="0" fontId="91" fillId="3" borderId="0" xfId="1" applyFont="1" applyFill="1"/>
    <xf numFmtId="3" fontId="44" fillId="0" borderId="11" xfId="0" applyNumberFormat="1" applyFont="1" applyBorder="1" applyAlignment="1">
      <alignment horizontal="center" vertical="center"/>
    </xf>
    <xf numFmtId="0" fontId="44" fillId="0" borderId="11" xfId="0" applyFont="1" applyBorder="1" applyAlignment="1">
      <alignment horizontal="center" vertical="center"/>
    </xf>
    <xf numFmtId="0" fontId="40" fillId="0" borderId="6" xfId="0" applyFont="1" applyBorder="1" applyAlignment="1">
      <alignment horizontal="center" vertical="center"/>
    </xf>
    <xf numFmtId="0" fontId="36" fillId="0" borderId="3" xfId="0" applyFont="1" applyBorder="1" applyAlignment="1">
      <alignment horizontal="center" vertical="center"/>
    </xf>
    <xf numFmtId="165" fontId="45" fillId="4" borderId="1" xfId="0" applyNumberFormat="1" applyFont="1" applyFill="1" applyBorder="1" applyAlignment="1">
      <alignment horizontal="center" vertical="center"/>
    </xf>
    <xf numFmtId="164" fontId="45" fillId="0" borderId="1" xfId="0" applyNumberFormat="1" applyFont="1" applyBorder="1" applyAlignment="1">
      <alignment vertical="center"/>
    </xf>
    <xf numFmtId="165" fontId="94" fillId="4" borderId="1" xfId="0" applyNumberFormat="1" applyFont="1" applyFill="1" applyBorder="1" applyAlignment="1">
      <alignment horizontal="center"/>
    </xf>
    <xf numFmtId="165" fontId="35" fillId="0" borderId="0" xfId="0" applyNumberFormat="1" applyFont="1"/>
    <xf numFmtId="165" fontId="45" fillId="4" borderId="1" xfId="0" applyNumberFormat="1" applyFont="1" applyFill="1" applyBorder="1" applyAlignment="1">
      <alignment horizontal="center"/>
    </xf>
    <xf numFmtId="0" fontId="36" fillId="4" borderId="0" xfId="0" applyFont="1" applyFill="1" applyAlignment="1">
      <alignment horizontal="center" vertical="center"/>
    </xf>
    <xf numFmtId="0" fontId="70" fillId="4" borderId="0" xfId="0" applyFont="1" applyFill="1" applyAlignment="1">
      <alignment horizontal="center" vertical="center"/>
    </xf>
    <xf numFmtId="0" fontId="44" fillId="4" borderId="0" xfId="0" applyFont="1" applyFill="1" applyAlignment="1">
      <alignment horizontal="left" vertical="center"/>
    </xf>
    <xf numFmtId="0" fontId="95" fillId="3" borderId="0" xfId="0" applyFont="1" applyFill="1" applyAlignment="1">
      <alignment horizontal="left" vertical="center"/>
    </xf>
    <xf numFmtId="3" fontId="44" fillId="0" borderId="11" xfId="0" applyNumberFormat="1" applyFont="1" applyBorder="1" applyAlignment="1">
      <alignment horizontal="center"/>
    </xf>
    <xf numFmtId="0" fontId="44" fillId="0" borderId="11" xfId="0" applyFont="1" applyBorder="1" applyAlignment="1">
      <alignment horizontal="center"/>
    </xf>
    <xf numFmtId="0" fontId="36" fillId="0" borderId="6" xfId="0" applyFont="1" applyBorder="1" applyAlignment="1">
      <alignment horizontal="center"/>
    </xf>
    <xf numFmtId="165" fontId="44" fillId="4" borderId="0" xfId="0" applyNumberFormat="1" applyFont="1" applyFill="1" applyAlignment="1">
      <alignment horizontal="center"/>
    </xf>
    <xf numFmtId="164" fontId="45" fillId="4" borderId="1" xfId="0" applyNumberFormat="1" applyFont="1" applyFill="1" applyBorder="1" applyAlignment="1">
      <alignment horizontal="center" vertical="center"/>
    </xf>
    <xf numFmtId="2" fontId="45" fillId="4" borderId="1" xfId="0" applyNumberFormat="1" applyFont="1" applyFill="1" applyBorder="1" applyAlignment="1">
      <alignment horizontal="center" vertical="center"/>
    </xf>
    <xf numFmtId="4" fontId="45" fillId="4" borderId="1" xfId="0" applyNumberFormat="1" applyFont="1" applyFill="1" applyBorder="1" applyAlignment="1">
      <alignment horizontal="center" vertical="center"/>
    </xf>
    <xf numFmtId="0" fontId="36" fillId="3" borderId="0" xfId="0" applyFont="1" applyFill="1" applyAlignment="1">
      <alignment horizontal="center" vertical="center"/>
    </xf>
    <xf numFmtId="0" fontId="36" fillId="0" borderId="0" xfId="0" applyFont="1" applyAlignment="1">
      <alignment horizontal="center" vertical="center"/>
    </xf>
    <xf numFmtId="0" fontId="97" fillId="9" borderId="0" xfId="0" applyFont="1" applyFill="1" applyAlignment="1">
      <alignment vertical="center"/>
    </xf>
    <xf numFmtId="0" fontId="97" fillId="6" borderId="0" xfId="0" applyFont="1" applyFill="1" applyAlignment="1">
      <alignment vertical="center"/>
    </xf>
    <xf numFmtId="0" fontId="35" fillId="6" borderId="0" xfId="0" applyFont="1" applyFill="1" applyAlignment="1">
      <alignment vertical="center"/>
    </xf>
    <xf numFmtId="0" fontId="44" fillId="9" borderId="0" xfId="0" applyFont="1" applyFill="1" applyAlignment="1">
      <alignment vertical="center"/>
    </xf>
    <xf numFmtId="0" fontId="36" fillId="4" borderId="1" xfId="0" applyFont="1" applyFill="1" applyBorder="1" applyAlignment="1">
      <alignment horizontal="center" vertical="center"/>
    </xf>
    <xf numFmtId="0" fontId="36" fillId="4" borderId="3" xfId="0" applyFont="1" applyFill="1" applyBorder="1" applyAlignment="1">
      <alignment horizontal="center" vertical="center"/>
    </xf>
    <xf numFmtId="165" fontId="35" fillId="0" borderId="0" xfId="0" applyNumberFormat="1" applyFont="1" applyAlignment="1">
      <alignment vertical="center"/>
    </xf>
    <xf numFmtId="0" fontId="32" fillId="4" borderId="1" xfId="0" applyFont="1" applyFill="1" applyBorder="1" applyAlignment="1">
      <alignment horizontal="center" vertical="center"/>
    </xf>
    <xf numFmtId="0" fontId="92" fillId="0" borderId="0" xfId="0" applyFont="1" applyBorder="1" applyAlignment="1">
      <alignment vertical="center"/>
    </xf>
    <xf numFmtId="0" fontId="98" fillId="7" borderId="0" xfId="0" applyFont="1" applyFill="1" applyAlignment="1">
      <alignment vertical="center"/>
    </xf>
    <xf numFmtId="0" fontId="99" fillId="6" borderId="0" xfId="1" applyFont="1" applyFill="1" applyBorder="1" applyAlignment="1">
      <alignment vertical="center"/>
    </xf>
    <xf numFmtId="0" fontId="100" fillId="6" borderId="0" xfId="1" applyFont="1" applyFill="1" applyBorder="1" applyAlignment="1">
      <alignment vertical="center"/>
    </xf>
    <xf numFmtId="0" fontId="101" fillId="6" borderId="0" xfId="1" applyFont="1" applyFill="1" applyBorder="1" applyAlignment="1">
      <alignment vertical="center"/>
    </xf>
    <xf numFmtId="0" fontId="102" fillId="6" borderId="0" xfId="1" applyFont="1" applyFill="1" applyBorder="1"/>
    <xf numFmtId="0" fontId="102" fillId="9" borderId="0" xfId="1" applyFont="1" applyFill="1" applyAlignment="1">
      <alignment vertical="center"/>
    </xf>
    <xf numFmtId="0" fontId="96" fillId="6" borderId="0" xfId="1" applyFont="1" applyFill="1" applyAlignment="1">
      <alignment vertical="center"/>
    </xf>
    <xf numFmtId="0" fontId="44" fillId="6" borderId="0" xfId="0" applyFont="1" applyFill="1" applyAlignment="1">
      <alignment vertical="center"/>
    </xf>
    <xf numFmtId="0" fontId="36" fillId="6" borderId="3" xfId="0" applyFont="1" applyFill="1" applyBorder="1" applyAlignment="1">
      <alignment horizontal="center" vertical="center"/>
    </xf>
    <xf numFmtId="0" fontId="102" fillId="6" borderId="0" xfId="0" applyFont="1" applyFill="1"/>
    <xf numFmtId="0" fontId="37" fillId="0" borderId="11" xfId="0" applyFont="1" applyBorder="1" applyAlignment="1">
      <alignment horizontal="center" vertical="center"/>
    </xf>
    <xf numFmtId="0" fontId="36" fillId="0" borderId="6" xfId="0" applyFont="1" applyBorder="1" applyAlignment="1">
      <alignment horizontal="center" vertical="center"/>
    </xf>
    <xf numFmtId="0" fontId="103" fillId="0" borderId="6" xfId="0" applyFont="1" applyBorder="1" applyAlignment="1">
      <alignment horizontal="center" vertical="center"/>
    </xf>
    <xf numFmtId="0" fontId="77" fillId="9" borderId="0" xfId="0" applyFont="1" applyFill="1" applyAlignment="1">
      <alignment vertical="center"/>
    </xf>
    <xf numFmtId="165" fontId="70" fillId="4" borderId="3" xfId="0" applyNumberFormat="1" applyFont="1" applyFill="1" applyBorder="1" applyAlignment="1">
      <alignment horizontal="center" vertical="center"/>
    </xf>
    <xf numFmtId="0" fontId="71" fillId="0" borderId="0" xfId="0" applyFont="1" applyAlignment="1">
      <alignment vertical="center"/>
    </xf>
    <xf numFmtId="165" fontId="36" fillId="0" borderId="0" xfId="0" applyNumberFormat="1" applyFont="1" applyAlignment="1">
      <alignment horizontal="center" vertical="center"/>
    </xf>
    <xf numFmtId="0" fontId="36" fillId="0" borderId="0" xfId="0" applyFont="1" applyBorder="1" applyAlignment="1">
      <alignment horizontal="center" vertical="center"/>
    </xf>
    <xf numFmtId="165" fontId="36" fillId="0" borderId="3" xfId="0" applyNumberFormat="1" applyFont="1" applyBorder="1" applyAlignment="1">
      <alignment horizontal="center" vertical="center"/>
    </xf>
    <xf numFmtId="0" fontId="104" fillId="6" borderId="0" xfId="0" applyFont="1" applyFill="1" applyAlignment="1">
      <alignment vertical="center"/>
    </xf>
    <xf numFmtId="0" fontId="42" fillId="6" borderId="0" xfId="0" applyFont="1" applyFill="1" applyAlignment="1">
      <alignment vertical="center"/>
    </xf>
    <xf numFmtId="0" fontId="70" fillId="0" borderId="0" xfId="0" applyFont="1" applyBorder="1" applyAlignment="1">
      <alignment horizontal="left" vertical="center"/>
    </xf>
    <xf numFmtId="165" fontId="65" fillId="4" borderId="0" xfId="0" applyNumberFormat="1" applyFont="1" applyFill="1" applyBorder="1" applyAlignment="1">
      <alignment horizontal="center" vertical="center"/>
    </xf>
    <xf numFmtId="0" fontId="70" fillId="0" borderId="3" xfId="0" applyFont="1" applyBorder="1" applyAlignment="1">
      <alignment horizontal="center" vertical="center"/>
    </xf>
    <xf numFmtId="0" fontId="90" fillId="0" borderId="0" xfId="0" applyFont="1" applyAlignment="1">
      <alignment vertical="center"/>
    </xf>
    <xf numFmtId="0" fontId="36" fillId="4" borderId="0" xfId="0" applyFont="1" applyFill="1" applyBorder="1" applyAlignment="1">
      <alignment horizontal="center" vertical="center"/>
    </xf>
    <xf numFmtId="0" fontId="62" fillId="0" borderId="0" xfId="0" applyFont="1" applyBorder="1" applyAlignment="1">
      <alignment horizontal="center" vertical="center"/>
    </xf>
    <xf numFmtId="0" fontId="70" fillId="0" borderId="0" xfId="0" applyFont="1" applyBorder="1" applyAlignment="1">
      <alignment horizontal="center" vertical="center"/>
    </xf>
    <xf numFmtId="0" fontId="103" fillId="0" borderId="0" xfId="0" applyFont="1" applyBorder="1" applyAlignment="1">
      <alignment horizontal="center" vertical="center"/>
    </xf>
    <xf numFmtId="0" fontId="106" fillId="3" borderId="0" xfId="1" applyFont="1" applyFill="1" applyBorder="1" applyAlignment="1">
      <alignment vertical="center"/>
    </xf>
    <xf numFmtId="0" fontId="91" fillId="3" borderId="0" xfId="1" applyFont="1" applyFill="1" applyBorder="1" applyAlignment="1">
      <alignment vertical="center"/>
    </xf>
    <xf numFmtId="4" fontId="70" fillId="0" borderId="0" xfId="0" applyNumberFormat="1" applyFont="1" applyBorder="1" applyAlignment="1">
      <alignment horizontal="center" vertical="center"/>
    </xf>
    <xf numFmtId="0" fontId="60" fillId="3" borderId="0" xfId="1" applyFont="1" applyFill="1" applyBorder="1" applyAlignment="1">
      <alignment vertical="center"/>
    </xf>
    <xf numFmtId="0" fontId="93" fillId="4" borderId="0" xfId="0" applyFont="1" applyFill="1" applyBorder="1" applyAlignment="1">
      <alignment horizontal="left" vertical="center"/>
    </xf>
    <xf numFmtId="0" fontId="44" fillId="0" borderId="0" xfId="0" applyFont="1" applyBorder="1" applyAlignment="1">
      <alignment horizontal="center" vertical="center"/>
    </xf>
    <xf numFmtId="165" fontId="70" fillId="4" borderId="0" xfId="0" applyNumberFormat="1" applyFont="1" applyFill="1" applyBorder="1" applyAlignment="1">
      <alignment horizontal="center" vertical="center"/>
    </xf>
    <xf numFmtId="3" fontId="44" fillId="4" borderId="1" xfId="0" applyNumberFormat="1" applyFont="1" applyFill="1" applyBorder="1" applyAlignment="1">
      <alignment horizontal="center" vertical="center"/>
    </xf>
    <xf numFmtId="3" fontId="36" fillId="0" borderId="1" xfId="0" applyNumberFormat="1" applyFont="1" applyBorder="1" applyAlignment="1">
      <alignment horizontal="center" vertical="center"/>
    </xf>
    <xf numFmtId="1" fontId="44" fillId="4" borderId="1" xfId="0" applyNumberFormat="1" applyFont="1" applyFill="1" applyBorder="1" applyAlignment="1">
      <alignment horizontal="center" vertical="center"/>
    </xf>
    <xf numFmtId="1" fontId="35" fillId="0" borderId="0" xfId="0" applyNumberFormat="1" applyFont="1" applyAlignment="1">
      <alignment vertical="center"/>
    </xf>
    <xf numFmtId="1" fontId="45" fillId="0" borderId="1" xfId="0" applyNumberFormat="1" applyFont="1" applyBorder="1" applyAlignment="1">
      <alignment horizontal="center" vertical="center"/>
    </xf>
    <xf numFmtId="1" fontId="45" fillId="4" borderId="1" xfId="0" applyNumberFormat="1" applyFont="1" applyFill="1" applyBorder="1" applyAlignment="1">
      <alignment horizontal="center" vertical="center"/>
    </xf>
    <xf numFmtId="1" fontId="45" fillId="0" borderId="0" xfId="0" applyNumberFormat="1" applyFont="1" applyAlignment="1">
      <alignment horizontal="center" vertical="center"/>
    </xf>
    <xf numFmtId="3" fontId="35" fillId="0" borderId="0" xfId="0" applyNumberFormat="1" applyFont="1" applyAlignment="1">
      <alignment horizontal="center" vertical="center"/>
    </xf>
    <xf numFmtId="3" fontId="35" fillId="0" borderId="0" xfId="0" applyNumberFormat="1" applyFont="1" applyAlignment="1">
      <alignment vertical="center"/>
    </xf>
    <xf numFmtId="0" fontId="70" fillId="0" borderId="5" xfId="0" applyFont="1" applyBorder="1" applyAlignment="1">
      <alignment horizontal="center" vertical="center"/>
    </xf>
    <xf numFmtId="165" fontId="65" fillId="4" borderId="5" xfId="0" applyNumberFormat="1" applyFont="1" applyFill="1" applyBorder="1" applyAlignment="1">
      <alignment horizontal="center" vertical="center"/>
    </xf>
    <xf numFmtId="164" fontId="65" fillId="0" borderId="5" xfId="0" applyNumberFormat="1" applyFont="1" applyBorder="1" applyAlignment="1">
      <alignment horizontal="center" vertical="center"/>
    </xf>
    <xf numFmtId="0" fontId="107" fillId="0" borderId="0" xfId="0" applyFont="1" applyAlignment="1">
      <alignment vertical="center"/>
    </xf>
    <xf numFmtId="0" fontId="49" fillId="0" borderId="0" xfId="0" applyFont="1" applyAlignment="1">
      <alignment vertical="center"/>
    </xf>
    <xf numFmtId="0" fontId="35" fillId="0" borderId="13" xfId="0" applyFont="1" applyBorder="1" applyAlignment="1">
      <alignment vertical="center"/>
    </xf>
    <xf numFmtId="164" fontId="65" fillId="0" borderId="14" xfId="0" applyNumberFormat="1" applyFont="1" applyBorder="1" applyAlignment="1">
      <alignment horizontal="center" vertical="center"/>
    </xf>
    <xf numFmtId="165" fontId="65" fillId="4" borderId="14" xfId="0" applyNumberFormat="1" applyFont="1" applyFill="1" applyBorder="1" applyAlignment="1">
      <alignment horizontal="center" vertical="center"/>
    </xf>
    <xf numFmtId="165" fontId="70" fillId="4" borderId="15" xfId="0" applyNumberFormat="1" applyFont="1" applyFill="1" applyBorder="1" applyAlignment="1">
      <alignment horizontal="center" vertical="center"/>
    </xf>
    <xf numFmtId="165" fontId="70" fillId="4" borderId="13" xfId="0" applyNumberFormat="1" applyFont="1" applyFill="1" applyBorder="1" applyAlignment="1">
      <alignment horizontal="center" vertical="center"/>
    </xf>
    <xf numFmtId="0" fontId="70" fillId="0" borderId="13" xfId="0" applyFont="1" applyBorder="1" applyAlignment="1">
      <alignment horizontal="left" vertical="center"/>
    </xf>
    <xf numFmtId="0" fontId="49" fillId="4" borderId="0" xfId="0" applyFont="1" applyFill="1" applyAlignment="1">
      <alignment horizontal="center" vertical="center"/>
    </xf>
    <xf numFmtId="165" fontId="108" fillId="4" borderId="0" xfId="0" applyNumberFormat="1" applyFont="1" applyFill="1" applyBorder="1" applyAlignment="1">
      <alignment horizontal="center" vertical="center"/>
    </xf>
    <xf numFmtId="165" fontId="109" fillId="4" borderId="5" xfId="0" applyNumberFormat="1" applyFont="1" applyFill="1" applyBorder="1" applyAlignment="1">
      <alignment horizontal="center" vertical="center"/>
    </xf>
    <xf numFmtId="0" fontId="107" fillId="0" borderId="0" xfId="0" applyFont="1" applyBorder="1" applyAlignment="1">
      <alignment vertical="center"/>
    </xf>
    <xf numFmtId="0" fontId="108" fillId="4" borderId="0" xfId="0" applyFont="1" applyFill="1" applyBorder="1" applyAlignment="1">
      <alignment horizontal="center" vertical="center"/>
    </xf>
    <xf numFmtId="0" fontId="77" fillId="4" borderId="0" xfId="0" applyFont="1" applyFill="1" applyAlignment="1">
      <alignment horizontal="left" vertical="center"/>
    </xf>
    <xf numFmtId="0" fontId="107" fillId="4" borderId="0" xfId="0" applyFont="1" applyFill="1" applyAlignment="1">
      <alignment vertical="center"/>
    </xf>
    <xf numFmtId="164" fontId="109" fillId="0" borderId="5" xfId="0" applyNumberFormat="1" applyFont="1" applyBorder="1" applyAlignment="1">
      <alignment horizontal="center" vertical="center"/>
    </xf>
    <xf numFmtId="164" fontId="109" fillId="0" borderId="14" xfId="0" applyNumberFormat="1" applyFont="1" applyBorder="1" applyAlignment="1">
      <alignment horizontal="center" vertical="center"/>
    </xf>
    <xf numFmtId="165" fontId="109" fillId="4" borderId="14" xfId="0" applyNumberFormat="1" applyFont="1" applyFill="1" applyBorder="1" applyAlignment="1">
      <alignment horizontal="center" vertical="center"/>
    </xf>
    <xf numFmtId="0" fontId="36" fillId="0" borderId="0" xfId="0" applyFont="1" applyAlignment="1">
      <alignment horizontal="center" vertical="center" wrapText="1"/>
    </xf>
    <xf numFmtId="0" fontId="36" fillId="0" borderId="0" xfId="0" applyFont="1" applyAlignment="1">
      <alignment horizontal="center" vertical="center"/>
    </xf>
    <xf numFmtId="0" fontId="36" fillId="0" borderId="0" xfId="0" applyFont="1" applyAlignment="1">
      <alignment horizontal="left" vertical="center"/>
    </xf>
    <xf numFmtId="0" fontId="114" fillId="3" borderId="0" xfId="0" applyFont="1" applyFill="1" applyAlignment="1">
      <alignment vertical="center"/>
    </xf>
    <xf numFmtId="0" fontId="36" fillId="0" borderId="1" xfId="0" applyFont="1" applyBorder="1" applyAlignment="1">
      <alignment horizontal="left" vertical="center"/>
    </xf>
    <xf numFmtId="0" fontId="70" fillId="0" borderId="5" xfId="0" applyFont="1" applyBorder="1" applyAlignment="1">
      <alignment horizontal="left" vertical="center"/>
    </xf>
    <xf numFmtId="0" fontId="114" fillId="3" borderId="0" xfId="0" applyFont="1" applyFill="1" applyAlignment="1">
      <alignment horizontal="left" vertical="center"/>
    </xf>
    <xf numFmtId="0" fontId="35" fillId="0" borderId="0" xfId="0" applyFont="1" applyAlignment="1">
      <alignment horizontal="left" vertical="center"/>
    </xf>
    <xf numFmtId="0" fontId="70" fillId="0" borderId="14" xfId="0" applyFont="1" applyBorder="1" applyAlignment="1">
      <alignment horizontal="left" vertical="center"/>
    </xf>
    <xf numFmtId="0" fontId="36" fillId="0" borderId="9" xfId="0" applyFont="1" applyBorder="1" applyAlignment="1"/>
    <xf numFmtId="164" fontId="37" fillId="0" borderId="9" xfId="0" applyNumberFormat="1" applyFont="1" applyBorder="1" applyAlignment="1">
      <alignment horizontal="right"/>
    </xf>
    <xf numFmtId="164" fontId="37" fillId="0" borderId="9" xfId="0" applyNumberFormat="1" applyFont="1" applyBorder="1" applyAlignment="1"/>
    <xf numFmtId="0" fontId="36" fillId="0" borderId="9" xfId="0" applyFont="1" applyBorder="1"/>
    <xf numFmtId="165" fontId="51" fillId="0" borderId="9" xfId="0" applyNumberFormat="1" applyFont="1" applyBorder="1" applyAlignment="1">
      <alignment vertical="center"/>
    </xf>
    <xf numFmtId="0" fontId="42" fillId="0" borderId="9" xfId="1" applyFont="1" applyBorder="1" applyAlignment="1">
      <alignment vertical="center"/>
    </xf>
    <xf numFmtId="164" fontId="37" fillId="0" borderId="9" xfId="3" applyNumberFormat="1" applyFont="1" applyBorder="1" applyAlignment="1">
      <alignment vertical="center"/>
    </xf>
    <xf numFmtId="0" fontId="44" fillId="0" borderId="9" xfId="0" applyFont="1" applyBorder="1" applyAlignment="1">
      <alignment horizontal="left" vertical="center"/>
    </xf>
    <xf numFmtId="4" fontId="45" fillId="0" borderId="9" xfId="0" applyNumberFormat="1" applyFont="1" applyBorder="1" applyAlignment="1">
      <alignment horizontal="center" vertical="center"/>
    </xf>
    <xf numFmtId="4" fontId="108" fillId="0" borderId="9" xfId="0" applyNumberFormat="1" applyFont="1" applyBorder="1" applyAlignment="1">
      <alignment horizontal="center" vertical="center"/>
    </xf>
    <xf numFmtId="4" fontId="77" fillId="0" borderId="9" xfId="0" applyNumberFormat="1" applyFont="1" applyBorder="1" applyAlignment="1">
      <alignment horizontal="center" vertical="center"/>
    </xf>
    <xf numFmtId="164" fontId="45" fillId="0" borderId="1" xfId="0" applyNumberFormat="1" applyFont="1" applyBorder="1" applyAlignment="1">
      <alignment horizontal="center" vertical="center"/>
    </xf>
    <xf numFmtId="0" fontId="71" fillId="0" borderId="0" xfId="0" applyFont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44" fillId="0" borderId="9" xfId="0" applyFont="1" applyBorder="1" applyAlignment="1">
      <alignment horizontal="center" vertical="center"/>
    </xf>
    <xf numFmtId="165" fontId="37" fillId="0" borderId="10" xfId="0" applyNumberFormat="1" applyFont="1" applyBorder="1" applyAlignment="1">
      <alignment horizontal="right" vertical="center"/>
    </xf>
    <xf numFmtId="0" fontId="0" fillId="0" borderId="10" xfId="0" applyBorder="1"/>
    <xf numFmtId="165" fontId="37" fillId="0" borderId="10" xfId="0" applyNumberFormat="1" applyFont="1" applyBorder="1" applyAlignment="1">
      <alignment horizontal="right"/>
    </xf>
    <xf numFmtId="0" fontId="36" fillId="0" borderId="3" xfId="0" applyFont="1" applyBorder="1"/>
    <xf numFmtId="165" fontId="36" fillId="0" borderId="3" xfId="0" applyNumberFormat="1" applyFont="1" applyBorder="1" applyAlignment="1">
      <alignment horizontal="right"/>
    </xf>
    <xf numFmtId="0" fontId="0" fillId="0" borderId="3" xfId="0" applyBorder="1"/>
    <xf numFmtId="165" fontId="37" fillId="0" borderId="5" xfId="0" applyNumberFormat="1" applyFont="1" applyBorder="1" applyAlignment="1">
      <alignment horizontal="right" vertical="center"/>
    </xf>
    <xf numFmtId="0" fontId="0" fillId="0" borderId="5" xfId="0" applyBorder="1"/>
    <xf numFmtId="165" fontId="37" fillId="0" borderId="5" xfId="0" applyNumberFormat="1" applyFont="1" applyBorder="1" applyAlignment="1">
      <alignment horizontal="right"/>
    </xf>
    <xf numFmtId="0" fontId="35" fillId="0" borderId="11" xfId="0" applyFont="1" applyBorder="1"/>
    <xf numFmtId="164" fontId="44" fillId="4" borderId="1" xfId="0" applyNumberFormat="1" applyFont="1" applyFill="1" applyBorder="1" applyAlignment="1">
      <alignment horizontal="center" vertical="center"/>
    </xf>
    <xf numFmtId="0" fontId="36" fillId="0" borderId="10" xfId="0" applyFont="1" applyBorder="1"/>
    <xf numFmtId="3" fontId="44" fillId="0" borderId="10" xfId="0" applyNumberFormat="1" applyFont="1" applyBorder="1"/>
    <xf numFmtId="3" fontId="35" fillId="0" borderId="0" xfId="0" applyNumberFormat="1" applyFont="1" applyBorder="1"/>
    <xf numFmtId="3" fontId="37" fillId="0" borderId="0" xfId="0" applyNumberFormat="1" applyFont="1" applyBorder="1"/>
    <xf numFmtId="0" fontId="65" fillId="0" borderId="11" xfId="0" applyFont="1" applyBorder="1"/>
    <xf numFmtId="3" fontId="65" fillId="0" borderId="11" xfId="0" applyNumberFormat="1" applyFont="1" applyBorder="1"/>
    <xf numFmtId="164" fontId="65" fillId="0" borderId="11" xfId="0" applyNumberFormat="1" applyFont="1" applyBorder="1" applyAlignment="1">
      <alignment horizontal="center"/>
    </xf>
    <xf numFmtId="3" fontId="36" fillId="0" borderId="10" xfId="0" applyNumberFormat="1" applyFont="1" applyBorder="1"/>
    <xf numFmtId="164" fontId="36" fillId="0" borderId="10" xfId="0" applyNumberFormat="1" applyFont="1" applyBorder="1" applyAlignment="1">
      <alignment horizontal="center"/>
    </xf>
    <xf numFmtId="3" fontId="37" fillId="0" borderId="6" xfId="0" applyNumberFormat="1" applyFont="1" applyBorder="1"/>
    <xf numFmtId="164" fontId="36" fillId="0" borderId="6" xfId="0" applyNumberFormat="1" applyFont="1" applyBorder="1" applyAlignment="1">
      <alignment horizontal="center"/>
    </xf>
    <xf numFmtId="164" fontId="37" fillId="0" borderId="11" xfId="0" applyNumberFormat="1" applyFont="1" applyBorder="1" applyAlignment="1">
      <alignment horizontal="center"/>
    </xf>
    <xf numFmtId="0" fontId="36" fillId="6" borderId="0" xfId="0" applyFont="1" applyFill="1"/>
    <xf numFmtId="0" fontId="44" fillId="6" borderId="0" xfId="0" applyFont="1" applyFill="1" applyBorder="1"/>
    <xf numFmtId="0" fontId="35" fillId="6" borderId="0" xfId="0" applyFont="1" applyFill="1"/>
    <xf numFmtId="0" fontId="70" fillId="0" borderId="0" xfId="0" applyFont="1" applyBorder="1"/>
    <xf numFmtId="164" fontId="70" fillId="0" borderId="0" xfId="0" applyNumberFormat="1" applyFont="1" applyBorder="1" applyAlignment="1">
      <alignment horizontal="center"/>
    </xf>
    <xf numFmtId="0" fontId="70" fillId="0" borderId="11" xfId="0" applyFont="1" applyBorder="1"/>
    <xf numFmtId="164" fontId="70" fillId="0" borderId="11" xfId="0" applyNumberFormat="1" applyFont="1" applyBorder="1" applyAlignment="1">
      <alignment horizontal="center"/>
    </xf>
    <xf numFmtId="3" fontId="70" fillId="0" borderId="11" xfId="0" applyNumberFormat="1" applyFont="1" applyBorder="1" applyAlignment="1">
      <alignment horizontal="center"/>
    </xf>
    <xf numFmtId="3" fontId="37" fillId="0" borderId="0" xfId="0" applyNumberFormat="1" applyFont="1" applyBorder="1" applyAlignment="1">
      <alignment horizontal="center"/>
    </xf>
    <xf numFmtId="3" fontId="37" fillId="0" borderId="6" xfId="0" applyNumberFormat="1" applyFont="1" applyBorder="1" applyAlignment="1">
      <alignment horizontal="center"/>
    </xf>
    <xf numFmtId="3" fontId="70" fillId="0" borderId="0" xfId="0" applyNumberFormat="1" applyFont="1" applyBorder="1" applyAlignment="1">
      <alignment horizontal="center"/>
    </xf>
    <xf numFmtId="3" fontId="36" fillId="0" borderId="0" xfId="0" applyNumberFormat="1" applyFont="1" applyBorder="1" applyAlignment="1">
      <alignment horizontal="center"/>
    </xf>
    <xf numFmtId="0" fontId="40" fillId="6" borderId="0" xfId="0" applyFont="1" applyFill="1"/>
    <xf numFmtId="0" fontId="88" fillId="6" borderId="0" xfId="0" applyFont="1" applyFill="1" applyAlignment="1">
      <alignment vertical="center"/>
    </xf>
    <xf numFmtId="49" fontId="44" fillId="0" borderId="10" xfId="0" applyNumberFormat="1" applyFont="1" applyFill="1" applyBorder="1"/>
    <xf numFmtId="2" fontId="37" fillId="0" borderId="10" xfId="0" applyNumberFormat="1" applyFont="1" applyBorder="1" applyAlignment="1">
      <alignment horizontal="center"/>
    </xf>
    <xf numFmtId="0" fontId="0" fillId="10" borderId="3" xfId="0" applyFill="1" applyBorder="1"/>
    <xf numFmtId="2" fontId="37" fillId="0" borderId="3" xfId="0" applyNumberFormat="1" applyFont="1" applyBorder="1" applyAlignment="1">
      <alignment horizontal="center"/>
    </xf>
    <xf numFmtId="164" fontId="36" fillId="0" borderId="3" xfId="0" applyNumberFormat="1" applyFont="1" applyBorder="1" applyAlignment="1">
      <alignment horizontal="center"/>
    </xf>
    <xf numFmtId="0" fontId="0" fillId="10" borderId="5" xfId="0" applyFill="1" applyBorder="1"/>
    <xf numFmtId="0" fontId="36" fillId="0" borderId="5" xfId="0" applyFont="1" applyBorder="1"/>
    <xf numFmtId="2" fontId="37" fillId="0" borderId="5" xfId="0" applyNumberFormat="1" applyFont="1" applyBorder="1" applyAlignment="1">
      <alignment horizontal="center"/>
    </xf>
    <xf numFmtId="164" fontId="53" fillId="0" borderId="5" xfId="0" applyNumberFormat="1" applyFont="1" applyBorder="1" applyAlignment="1">
      <alignment horizontal="center"/>
    </xf>
    <xf numFmtId="164" fontId="53" fillId="0" borderId="3" xfId="0" applyNumberFormat="1" applyFont="1" applyBorder="1" applyAlignment="1">
      <alignment horizontal="center"/>
    </xf>
    <xf numFmtId="17" fontId="36" fillId="0" borderId="11" xfId="0" applyNumberFormat="1" applyFont="1" applyBorder="1" applyAlignment="1">
      <alignment horizontal="center"/>
    </xf>
    <xf numFmtId="17" fontId="40" fillId="0" borderId="6" xfId="0" applyNumberFormat="1" applyFont="1" applyBorder="1" applyAlignment="1">
      <alignment horizontal="center"/>
    </xf>
    <xf numFmtId="17" fontId="36" fillId="0" borderId="11" xfId="0" applyNumberFormat="1" applyFont="1" applyBorder="1" applyAlignment="1">
      <alignment horizontal="right"/>
    </xf>
    <xf numFmtId="17" fontId="40" fillId="0" borderId="6" xfId="0" applyNumberFormat="1" applyFont="1" applyBorder="1" applyAlignment="1">
      <alignment horizontal="right"/>
    </xf>
    <xf numFmtId="3" fontId="36" fillId="0" borderId="11" xfId="0" applyNumberFormat="1" applyFont="1" applyBorder="1" applyAlignment="1">
      <alignment horizontal="center" vertical="center"/>
    </xf>
    <xf numFmtId="3" fontId="36" fillId="0" borderId="16" xfId="0" applyNumberFormat="1" applyFont="1" applyBorder="1" applyAlignment="1">
      <alignment horizontal="center" vertical="center"/>
    </xf>
    <xf numFmtId="0" fontId="36" fillId="0" borderId="11" xfId="0" applyFont="1" applyBorder="1" applyAlignment="1">
      <alignment horizontal="center" vertical="center"/>
    </xf>
    <xf numFmtId="0" fontId="36" fillId="0" borderId="16" xfId="0" applyFont="1" applyBorder="1" applyAlignment="1">
      <alignment horizontal="center" vertical="center"/>
    </xf>
    <xf numFmtId="3" fontId="36" fillId="0" borderId="6" xfId="0" applyNumberFormat="1" applyFont="1" applyBorder="1" applyAlignment="1">
      <alignment horizontal="center" vertical="center"/>
    </xf>
    <xf numFmtId="3" fontId="36" fillId="0" borderId="17" xfId="0" applyNumberFormat="1" applyFont="1" applyBorder="1" applyAlignment="1">
      <alignment horizontal="center" vertical="center"/>
    </xf>
    <xf numFmtId="0" fontId="36" fillId="0" borderId="17" xfId="0" applyFont="1" applyBorder="1" applyAlignment="1">
      <alignment horizontal="center" vertical="center"/>
    </xf>
    <xf numFmtId="164" fontId="37" fillId="0" borderId="10" xfId="0" applyNumberFormat="1" applyFont="1" applyBorder="1"/>
    <xf numFmtId="164" fontId="37" fillId="0" borderId="10" xfId="0" applyNumberFormat="1" applyFont="1" applyBorder="1" applyAlignment="1">
      <alignment horizontal="center"/>
    </xf>
    <xf numFmtId="164" fontId="44" fillId="0" borderId="3" xfId="0" applyNumberFormat="1" applyFont="1" applyBorder="1" applyAlignment="1">
      <alignment horizontal="center"/>
    </xf>
    <xf numFmtId="164" fontId="37" fillId="0" borderId="5" xfId="0" applyNumberFormat="1" applyFont="1" applyBorder="1" applyAlignment="1">
      <alignment horizontal="center"/>
    </xf>
    <xf numFmtId="164" fontId="36" fillId="0" borderId="3" xfId="0" applyNumberFormat="1" applyFont="1" applyBorder="1"/>
    <xf numFmtId="164" fontId="37" fillId="0" borderId="5" xfId="0" applyNumberFormat="1" applyFont="1" applyBorder="1"/>
    <xf numFmtId="0" fontId="35" fillId="0" borderId="10" xfId="0" applyFont="1" applyBorder="1" applyAlignment="1"/>
    <xf numFmtId="164" fontId="37" fillId="0" borderId="10" xfId="0" applyNumberFormat="1" applyFont="1" applyBorder="1" applyAlignment="1">
      <alignment horizontal="right"/>
    </xf>
    <xf numFmtId="2" fontId="37" fillId="0" borderId="10" xfId="0" applyNumberFormat="1" applyFont="1" applyBorder="1"/>
    <xf numFmtId="0" fontId="35" fillId="0" borderId="6" xfId="0" applyFont="1" applyBorder="1" applyAlignment="1"/>
    <xf numFmtId="3" fontId="37" fillId="0" borderId="6" xfId="0" applyNumberFormat="1" applyFont="1" applyBorder="1" applyAlignment="1">
      <alignment horizontal="right"/>
    </xf>
    <xf numFmtId="2" fontId="37" fillId="0" borderId="6" xfId="0" applyNumberFormat="1" applyFont="1" applyBorder="1"/>
    <xf numFmtId="164" fontId="44" fillId="0" borderId="6" xfId="0" applyNumberFormat="1" applyFont="1" applyBorder="1" applyAlignment="1">
      <alignment horizontal="right"/>
    </xf>
    <xf numFmtId="3" fontId="90" fillId="0" borderId="11" xfId="0" applyNumberFormat="1" applyFont="1" applyBorder="1" applyAlignment="1">
      <alignment horizontal="center" vertical="center" wrapText="1"/>
    </xf>
    <xf numFmtId="3" fontId="90" fillId="0" borderId="6" xfId="0" applyNumberFormat="1" applyFont="1" applyBorder="1" applyAlignment="1">
      <alignment horizontal="center" vertical="center" wrapText="1"/>
    </xf>
    <xf numFmtId="3" fontId="90" fillId="0" borderId="0" xfId="0" applyNumberFormat="1" applyFont="1" applyBorder="1" applyAlignment="1">
      <alignment horizontal="center" vertical="center" wrapText="1"/>
    </xf>
    <xf numFmtId="3" fontId="108" fillId="0" borderId="0" xfId="0" applyNumberFormat="1" applyFont="1" applyBorder="1" applyAlignment="1">
      <alignment horizontal="center" vertical="center" wrapText="1"/>
    </xf>
    <xf numFmtId="17" fontId="36" fillId="0" borderId="6" xfId="0" applyNumberFormat="1" applyFont="1" applyBorder="1" applyAlignment="1">
      <alignment horizontal="right"/>
    </xf>
    <xf numFmtId="0" fontId="52" fillId="0" borderId="0" xfId="0" applyFont="1" applyAlignment="1">
      <alignment horizontal="center" vertical="center" wrapText="1"/>
    </xf>
    <xf numFmtId="17" fontId="32" fillId="0" borderId="0" xfId="0" quotePrefix="1" applyNumberFormat="1" applyFont="1" applyAlignment="1">
      <alignment horizontal="center" vertical="center" wrapText="1"/>
    </xf>
    <xf numFmtId="3" fontId="45" fillId="0" borderId="0" xfId="0" applyNumberFormat="1" applyFont="1"/>
    <xf numFmtId="3" fontId="0" fillId="0" borderId="0" xfId="0" applyNumberFormat="1"/>
    <xf numFmtId="165" fontId="44" fillId="4" borderId="0" xfId="0" applyNumberFormat="1" applyFont="1" applyFill="1" applyAlignment="1">
      <alignment horizontal="center" vertical="center"/>
    </xf>
    <xf numFmtId="0" fontId="119" fillId="4" borderId="0" xfId="0" applyFont="1" applyFill="1" applyAlignment="1">
      <alignment horizontal="left" vertical="center"/>
    </xf>
    <xf numFmtId="0" fontId="49" fillId="4" borderId="0" xfId="0" applyFont="1" applyFill="1" applyAlignment="1">
      <alignment horizontal="left" vertical="center"/>
    </xf>
    <xf numFmtId="4" fontId="35" fillId="0" borderId="0" xfId="0" applyNumberFormat="1" applyFont="1" applyAlignment="1">
      <alignment vertical="center"/>
    </xf>
    <xf numFmtId="0" fontId="0" fillId="2" borderId="0" xfId="0" applyFill="1" applyAlignment="1"/>
    <xf numFmtId="0" fontId="120" fillId="3" borderId="0" xfId="0" applyFont="1" applyFill="1" applyAlignment="1">
      <alignment vertical="center"/>
    </xf>
    <xf numFmtId="0" fontId="122" fillId="6" borderId="0" xfId="1" applyFont="1" applyFill="1" applyBorder="1" applyAlignment="1">
      <alignment vertical="center"/>
    </xf>
    <xf numFmtId="0" fontId="120" fillId="7" borderId="0" xfId="0" applyFont="1" applyFill="1" applyAlignment="1">
      <alignment vertical="center"/>
    </xf>
    <xf numFmtId="0" fontId="120" fillId="2" borderId="0" xfId="1" applyFont="1" applyFill="1" applyBorder="1" applyAlignment="1">
      <alignment vertical="center"/>
    </xf>
    <xf numFmtId="0" fontId="124" fillId="3" borderId="0" xfId="0" applyFont="1" applyFill="1" applyBorder="1" applyAlignment="1">
      <alignment vertical="center"/>
    </xf>
    <xf numFmtId="0" fontId="124" fillId="3" borderId="0" xfId="1" applyFont="1" applyFill="1" applyBorder="1" applyAlignment="1">
      <alignment vertical="center"/>
    </xf>
    <xf numFmtId="0" fontId="0" fillId="2" borderId="0" xfId="0" applyFill="1" applyAlignment="1">
      <alignment vertical="center"/>
    </xf>
    <xf numFmtId="0" fontId="127" fillId="3" borderId="0" xfId="1" applyFont="1" applyFill="1" applyBorder="1" applyAlignment="1">
      <alignment vertical="center"/>
    </xf>
    <xf numFmtId="0" fontId="130" fillId="3" borderId="0" xfId="1" applyFont="1" applyFill="1" applyBorder="1" applyAlignment="1">
      <alignment vertical="center"/>
    </xf>
    <xf numFmtId="0" fontId="126" fillId="2" borderId="0" xfId="1" applyFont="1" applyFill="1" applyBorder="1" applyAlignment="1">
      <alignment vertical="center" wrapText="1"/>
    </xf>
    <xf numFmtId="0" fontId="129" fillId="5" borderId="0" xfId="1" applyFont="1" applyFill="1" applyBorder="1" applyAlignment="1">
      <alignment vertical="center"/>
    </xf>
    <xf numFmtId="0" fontId="127" fillId="7" borderId="0" xfId="0" applyFont="1" applyFill="1" applyAlignment="1">
      <alignment vertical="center"/>
    </xf>
    <xf numFmtId="0" fontId="107" fillId="6" borderId="0" xfId="0" applyFont="1" applyFill="1" applyAlignment="1">
      <alignment vertical="center"/>
    </xf>
    <xf numFmtId="0" fontId="0" fillId="3" borderId="0" xfId="0" applyFill="1" applyAlignment="1">
      <alignment vertical="center"/>
    </xf>
    <xf numFmtId="0" fontId="131" fillId="5" borderId="0" xfId="1" applyFont="1" applyFill="1" applyBorder="1" applyAlignment="1">
      <alignment vertical="center"/>
    </xf>
    <xf numFmtId="0" fontId="33" fillId="2" borderId="0" xfId="1" applyFont="1" applyFill="1" applyBorder="1" applyAlignment="1">
      <alignment horizontal="left"/>
    </xf>
    <xf numFmtId="0" fontId="0" fillId="2" borderId="0" xfId="0" applyFill="1" applyAlignment="1"/>
    <xf numFmtId="0" fontId="36" fillId="0" borderId="0" xfId="0" applyFont="1" applyAlignment="1">
      <alignment horizontal="center" vertical="center"/>
    </xf>
    <xf numFmtId="0" fontId="108" fillId="0" borderId="0" xfId="0" applyFont="1" applyBorder="1" applyAlignment="1">
      <alignment horizontal="center" vertical="center"/>
    </xf>
    <xf numFmtId="4" fontId="108" fillId="0" borderId="0" xfId="0" applyNumberFormat="1" applyFont="1" applyBorder="1" applyAlignment="1">
      <alignment horizontal="center" vertical="center"/>
    </xf>
    <xf numFmtId="164" fontId="109" fillId="0" borderId="0" xfId="0" applyNumberFormat="1" applyFont="1" applyBorder="1" applyAlignment="1">
      <alignment horizontal="center" vertical="center"/>
    </xf>
    <xf numFmtId="165" fontId="109" fillId="4" borderId="0" xfId="0" applyNumberFormat="1" applyFont="1" applyFill="1" applyBorder="1" applyAlignment="1">
      <alignment horizontal="center" vertical="center"/>
    </xf>
    <xf numFmtId="0" fontId="36" fillId="0" borderId="0" xfId="0" applyFont="1" applyBorder="1" applyAlignment="1">
      <alignment horizontal="center"/>
    </xf>
    <xf numFmtId="0" fontId="36" fillId="0" borderId="0" xfId="0" applyFont="1" applyAlignment="1">
      <alignment horizontal="left"/>
    </xf>
    <xf numFmtId="17" fontId="90" fillId="0" borderId="0" xfId="0" applyNumberFormat="1" applyFont="1" applyAlignment="1">
      <alignment horizontal="center"/>
    </xf>
    <xf numFmtId="0" fontId="90" fillId="0" borderId="0" xfId="0" applyFont="1" applyAlignment="1">
      <alignment horizontal="center"/>
    </xf>
    <xf numFmtId="164" fontId="37" fillId="0" borderId="9" xfId="0" applyNumberFormat="1" applyFont="1" applyBorder="1" applyAlignment="1">
      <alignment horizontal="center" vertical="center"/>
    </xf>
    <xf numFmtId="0" fontId="0" fillId="2" borderId="0" xfId="0" applyFill="1" applyBorder="1" applyAlignment="1"/>
    <xf numFmtId="0" fontId="36" fillId="0" borderId="9" xfId="0" applyFont="1" applyBorder="1" applyAlignment="1">
      <alignment horizontal="left"/>
    </xf>
    <xf numFmtId="4" fontId="37" fillId="0" borderId="9" xfId="0" applyNumberFormat="1" applyFont="1" applyBorder="1" applyAlignment="1">
      <alignment horizontal="center"/>
    </xf>
    <xf numFmtId="164" fontId="36" fillId="0" borderId="9" xfId="0" applyNumberFormat="1" applyFont="1" applyBorder="1" applyAlignment="1">
      <alignment horizontal="center"/>
    </xf>
    <xf numFmtId="0" fontId="37" fillId="0" borderId="9" xfId="0" applyFont="1" applyBorder="1"/>
    <xf numFmtId="0" fontId="33" fillId="2" borderId="0" xfId="1" applyFont="1" applyFill="1" applyBorder="1" applyAlignment="1">
      <alignment vertical="center"/>
    </xf>
    <xf numFmtId="0" fontId="34" fillId="2" borderId="0" xfId="0" applyFont="1" applyFill="1" applyBorder="1" applyAlignment="1">
      <alignment vertical="center"/>
    </xf>
    <xf numFmtId="0" fontId="54" fillId="2" borderId="0" xfId="0" applyFont="1" applyFill="1" applyAlignment="1">
      <alignment vertical="center"/>
    </xf>
    <xf numFmtId="0" fontId="37" fillId="0" borderId="9" xfId="0" applyFont="1" applyBorder="1" applyAlignment="1">
      <alignment vertical="center"/>
    </xf>
    <xf numFmtId="0" fontId="36" fillId="0" borderId="1" xfId="0" applyFont="1" applyBorder="1" applyAlignment="1">
      <alignment vertical="center"/>
    </xf>
    <xf numFmtId="164" fontId="36" fillId="0" borderId="9" xfId="0" applyNumberFormat="1" applyFont="1" applyBorder="1" applyAlignment="1">
      <alignment horizontal="center" vertical="center"/>
    </xf>
    <xf numFmtId="0" fontId="37" fillId="0" borderId="0" xfId="0" applyFont="1" applyAlignment="1">
      <alignment horizontal="left" vertical="center"/>
    </xf>
    <xf numFmtId="3" fontId="37" fillId="0" borderId="9" xfId="0" applyNumberFormat="1" applyFont="1" applyBorder="1" applyAlignment="1">
      <alignment horizontal="right" vertical="center"/>
    </xf>
    <xf numFmtId="3" fontId="35" fillId="0" borderId="0" xfId="0" applyNumberFormat="1" applyFont="1" applyBorder="1" applyAlignment="1">
      <alignment horizontal="right" vertical="center"/>
    </xf>
    <xf numFmtId="3" fontId="35" fillId="0" borderId="0" xfId="0" applyNumberFormat="1" applyFont="1" applyAlignment="1">
      <alignment horizontal="right" vertical="center"/>
    </xf>
    <xf numFmtId="0" fontId="36" fillId="0" borderId="0" xfId="0" applyFont="1" applyAlignment="1">
      <alignment horizontal="right" vertical="center"/>
    </xf>
    <xf numFmtId="0" fontId="36" fillId="0" borderId="0" xfId="0" applyFont="1" applyBorder="1" applyAlignment="1">
      <alignment horizontal="right" vertical="center"/>
    </xf>
    <xf numFmtId="3" fontId="37" fillId="0" borderId="0" xfId="0" applyNumberFormat="1" applyFont="1" applyBorder="1" applyAlignment="1">
      <alignment horizontal="right" vertical="center"/>
    </xf>
    <xf numFmtId="4" fontId="37" fillId="0" borderId="0" xfId="0" applyNumberFormat="1" applyFont="1" applyBorder="1" applyAlignment="1">
      <alignment horizontal="center"/>
    </xf>
    <xf numFmtId="0" fontId="35" fillId="0" borderId="9" xfId="0" applyFont="1" applyBorder="1"/>
    <xf numFmtId="164" fontId="37" fillId="0" borderId="9" xfId="0" applyNumberFormat="1" applyFont="1" applyBorder="1" applyAlignment="1">
      <alignment horizontal="center"/>
    </xf>
    <xf numFmtId="0" fontId="35" fillId="0" borderId="9" xfId="0" applyFont="1" applyBorder="1" applyAlignment="1">
      <alignment horizontal="center"/>
    </xf>
    <xf numFmtId="2" fontId="44" fillId="0" borderId="9" xfId="0" applyNumberFormat="1" applyFont="1" applyBorder="1" applyAlignment="1"/>
    <xf numFmtId="164" fontId="37" fillId="0" borderId="9" xfId="0" applyNumberFormat="1" applyFont="1" applyBorder="1" applyAlignment="1">
      <alignment horizontal="center" vertical="center" wrapText="1"/>
    </xf>
    <xf numFmtId="164" fontId="37" fillId="0" borderId="9" xfId="0" quotePrefix="1" applyNumberFormat="1" applyFont="1" applyBorder="1" applyAlignment="1">
      <alignment horizontal="center" vertical="center" wrapText="1"/>
    </xf>
    <xf numFmtId="17" fontId="36" fillId="0" borderId="9" xfId="0" quotePrefix="1" applyNumberFormat="1" applyFont="1" applyBorder="1" applyAlignment="1">
      <alignment horizontal="center" vertical="center" wrapText="1"/>
    </xf>
    <xf numFmtId="3" fontId="45" fillId="0" borderId="9" xfId="0" applyNumberFormat="1" applyFont="1" applyBorder="1"/>
    <xf numFmtId="3" fontId="35" fillId="0" borderId="9" xfId="0" applyNumberFormat="1" applyFont="1" applyBorder="1"/>
    <xf numFmtId="0" fontId="35" fillId="0" borderId="9" xfId="0" applyFont="1" applyBorder="1" applyAlignment="1">
      <alignment horizontal="left"/>
    </xf>
    <xf numFmtId="2" fontId="36" fillId="0" borderId="9" xfId="0" applyNumberFormat="1" applyFont="1" applyBorder="1" applyAlignment="1"/>
    <xf numFmtId="164" fontId="37" fillId="0" borderId="9" xfId="0" applyNumberFormat="1" applyFont="1" applyFill="1" applyBorder="1" applyAlignment="1">
      <alignment horizontal="center" vertical="center"/>
    </xf>
    <xf numFmtId="0" fontId="36" fillId="0" borderId="0" xfId="0" applyFont="1" applyAlignment="1">
      <alignment horizontal="center" vertical="top" wrapText="1"/>
    </xf>
    <xf numFmtId="1" fontId="36" fillId="0" borderId="0" xfId="0" quotePrefix="1" applyNumberFormat="1" applyFont="1" applyAlignment="1">
      <alignment horizontal="center" vertical="top" wrapText="1"/>
    </xf>
    <xf numFmtId="0" fontId="35" fillId="0" borderId="0" xfId="0" applyFont="1" applyAlignment="1">
      <alignment horizontal="center" vertical="top"/>
    </xf>
    <xf numFmtId="0" fontId="36" fillId="0" borderId="0" xfId="0" applyFont="1" applyAlignment="1">
      <alignment horizontal="center" vertical="center"/>
    </xf>
    <xf numFmtId="4" fontId="135" fillId="4" borderId="9" xfId="0" applyNumberFormat="1" applyFont="1" applyFill="1" applyBorder="1" applyAlignment="1">
      <alignment vertical="center"/>
    </xf>
    <xf numFmtId="4" fontId="135" fillId="8" borderId="9" xfId="0" applyNumberFormat="1" applyFont="1" applyFill="1" applyBorder="1" applyAlignment="1">
      <alignment vertical="center"/>
    </xf>
    <xf numFmtId="4" fontId="77" fillId="4" borderId="9" xfId="0" applyNumberFormat="1" applyFont="1" applyFill="1" applyBorder="1" applyAlignment="1">
      <alignment vertical="center"/>
    </xf>
    <xf numFmtId="3" fontId="77" fillId="4" borderId="9" xfId="0" applyNumberFormat="1" applyFont="1" applyFill="1" applyBorder="1" applyAlignment="1">
      <alignment vertical="center"/>
    </xf>
    <xf numFmtId="4" fontId="44" fillId="4" borderId="10" xfId="0" applyNumberFormat="1" applyFont="1" applyFill="1" applyBorder="1" applyAlignment="1">
      <alignment vertical="center"/>
    </xf>
    <xf numFmtId="3" fontId="44" fillId="4" borderId="10" xfId="0" applyNumberFormat="1" applyFont="1" applyFill="1" applyBorder="1" applyAlignment="1">
      <alignment vertical="center"/>
    </xf>
    <xf numFmtId="4" fontId="37" fillId="4" borderId="10" xfId="0" applyNumberFormat="1" applyFont="1" applyFill="1" applyBorder="1" applyAlignment="1">
      <alignment vertical="center"/>
    </xf>
    <xf numFmtId="4" fontId="56" fillId="4" borderId="5" xfId="0" applyNumberFormat="1" applyFont="1" applyFill="1" applyBorder="1" applyAlignment="1">
      <alignment vertical="center"/>
    </xf>
    <xf numFmtId="3" fontId="56" fillId="4" borderId="5" xfId="0" applyNumberFormat="1" applyFont="1" applyFill="1" applyBorder="1" applyAlignment="1">
      <alignment vertical="center"/>
    </xf>
    <xf numFmtId="3" fontId="85" fillId="4" borderId="5" xfId="0" applyNumberFormat="1" applyFont="1" applyFill="1" applyBorder="1" applyAlignment="1">
      <alignment vertical="center"/>
    </xf>
    <xf numFmtId="165" fontId="56" fillId="4" borderId="5" xfId="0" applyNumberFormat="1" applyFont="1" applyFill="1" applyBorder="1" applyAlignment="1">
      <alignment vertical="center"/>
    </xf>
    <xf numFmtId="165" fontId="56" fillId="4" borderId="6" xfId="0" applyNumberFormat="1" applyFont="1" applyFill="1" applyBorder="1" applyAlignment="1">
      <alignment vertical="center"/>
    </xf>
    <xf numFmtId="4" fontId="0" fillId="4" borderId="0" xfId="0" applyNumberFormat="1" applyFill="1" applyAlignment="1">
      <alignment vertical="center"/>
    </xf>
    <xf numFmtId="0" fontId="35" fillId="8" borderId="0" xfId="0" applyFont="1" applyFill="1" applyAlignment="1">
      <alignment vertical="center"/>
    </xf>
    <xf numFmtId="3" fontId="37" fillId="0" borderId="11" xfId="0" applyNumberFormat="1" applyFont="1" applyBorder="1" applyAlignment="1">
      <alignment horizontal="center" vertical="center"/>
    </xf>
    <xf numFmtId="3" fontId="55" fillId="0" borderId="11" xfId="0" applyNumberFormat="1" applyFont="1" applyBorder="1" applyAlignment="1">
      <alignment horizontal="center" vertical="center"/>
    </xf>
    <xf numFmtId="0" fontId="41" fillId="0" borderId="0" xfId="0" applyFont="1" applyAlignment="1">
      <alignment vertical="center"/>
    </xf>
    <xf numFmtId="3" fontId="53" fillId="0" borderId="11" xfId="0" applyNumberFormat="1" applyFont="1" applyBorder="1" applyAlignment="1">
      <alignment horizontal="center" vertical="center"/>
    </xf>
    <xf numFmtId="0" fontId="36" fillId="0" borderId="0" xfId="0" applyFont="1" applyAlignment="1">
      <alignment horizontal="center" vertical="center"/>
    </xf>
    <xf numFmtId="164" fontId="37" fillId="0" borderId="3" xfId="0" applyNumberFormat="1" applyFont="1" applyBorder="1" applyAlignment="1">
      <alignment horizontal="center"/>
    </xf>
    <xf numFmtId="17" fontId="37" fillId="0" borderId="0" xfId="0" applyNumberFormat="1" applyFont="1" applyBorder="1" applyAlignment="1">
      <alignment horizontal="center" vertical="center"/>
    </xf>
    <xf numFmtId="165" fontId="36" fillId="0" borderId="0" xfId="0" applyNumberFormat="1" applyFont="1" applyBorder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9" fontId="32" fillId="0" borderId="0" xfId="0" applyNumberFormat="1" applyFont="1" applyAlignment="1">
      <alignment horizontal="center" vertical="center"/>
    </xf>
    <xf numFmtId="2" fontId="37" fillId="0" borderId="10" xfId="0" applyNumberFormat="1" applyFont="1" applyFill="1" applyBorder="1" applyAlignment="1">
      <alignment horizontal="center"/>
    </xf>
    <xf numFmtId="3" fontId="44" fillId="0" borderId="9" xfId="0" applyNumberFormat="1" applyFont="1" applyBorder="1" applyAlignment="1">
      <alignment horizontal="right" vertical="center"/>
    </xf>
    <xf numFmtId="3" fontId="37" fillId="0" borderId="0" xfId="0" applyNumberFormat="1" applyFont="1" applyAlignment="1">
      <alignment horizontal="right" vertical="center"/>
    </xf>
    <xf numFmtId="0" fontId="91" fillId="4" borderId="0" xfId="1" applyFont="1" applyFill="1" applyBorder="1"/>
    <xf numFmtId="0" fontId="44" fillId="4" borderId="0" xfId="0" applyFont="1" applyFill="1" applyBorder="1" applyAlignment="1">
      <alignment horizontal="center" vertical="center"/>
    </xf>
    <xf numFmtId="0" fontId="40" fillId="4" borderId="0" xfId="0" applyFont="1" applyFill="1" applyBorder="1" applyAlignment="1">
      <alignment horizontal="center" vertical="center"/>
    </xf>
    <xf numFmtId="0" fontId="36" fillId="4" borderId="0" xfId="0" applyFont="1" applyFill="1" applyBorder="1" applyAlignment="1">
      <alignment horizontal="center"/>
    </xf>
    <xf numFmtId="164" fontId="45" fillId="4" borderId="0" xfId="0" applyNumberFormat="1" applyFont="1" applyFill="1" applyBorder="1" applyAlignment="1">
      <alignment horizontal="center" vertical="center"/>
    </xf>
    <xf numFmtId="0" fontId="35" fillId="4" borderId="0" xfId="0" applyFont="1" applyFill="1" applyBorder="1" applyAlignment="1">
      <alignment vertical="center"/>
    </xf>
    <xf numFmtId="2" fontId="45" fillId="4" borderId="0" xfId="0" applyNumberFormat="1" applyFont="1" applyFill="1" applyBorder="1" applyAlignment="1">
      <alignment horizontal="center" vertical="center"/>
    </xf>
    <xf numFmtId="0" fontId="35" fillId="4" borderId="0" xfId="0" applyFont="1" applyFill="1" applyBorder="1"/>
    <xf numFmtId="0" fontId="33" fillId="2" borderId="0" xfId="1" applyFont="1" applyFill="1" applyBorder="1" applyAlignment="1">
      <alignment horizontal="left"/>
    </xf>
    <xf numFmtId="0" fontId="0" fillId="2" borderId="0" xfId="0" applyFill="1" applyAlignment="1"/>
    <xf numFmtId="0" fontId="108" fillId="0" borderId="5" xfId="0" applyFont="1" applyBorder="1" applyAlignment="1">
      <alignment horizontal="center" vertical="center"/>
    </xf>
    <xf numFmtId="0" fontId="136" fillId="0" borderId="0" xfId="0" applyFont="1" applyAlignment="1">
      <alignment vertical="center"/>
    </xf>
    <xf numFmtId="0" fontId="30" fillId="0" borderId="0" xfId="0" applyFont="1" applyAlignment="1">
      <alignment vertical="top" wrapText="1"/>
    </xf>
    <xf numFmtId="0" fontId="0" fillId="2" borderId="0" xfId="0" applyFill="1" applyAlignment="1">
      <alignment horizontal="center"/>
    </xf>
    <xf numFmtId="164" fontId="35" fillId="0" borderId="0" xfId="0" applyNumberFormat="1" applyFont="1" applyAlignment="1">
      <alignment horizontal="center"/>
    </xf>
    <xf numFmtId="0" fontId="35" fillId="0" borderId="0" xfId="0" applyFont="1" applyAlignment="1">
      <alignment horizontal="left"/>
    </xf>
    <xf numFmtId="0" fontId="36" fillId="8" borderId="0" xfId="0" applyFont="1" applyFill="1" applyAlignment="1">
      <alignment horizontal="center"/>
    </xf>
    <xf numFmtId="17" fontId="36" fillId="0" borderId="9" xfId="0" applyNumberFormat="1" applyFont="1" applyBorder="1" applyAlignment="1">
      <alignment horizontal="center"/>
    </xf>
    <xf numFmtId="17" fontId="36" fillId="8" borderId="9" xfId="0" applyNumberFormat="1" applyFont="1" applyFill="1" applyBorder="1" applyAlignment="1">
      <alignment horizontal="center"/>
    </xf>
    <xf numFmtId="164" fontId="37" fillId="8" borderId="9" xfId="0" applyNumberFormat="1" applyFont="1" applyFill="1" applyBorder="1" applyAlignment="1">
      <alignment horizontal="center"/>
    </xf>
    <xf numFmtId="166" fontId="36" fillId="0" borderId="9" xfId="0" applyNumberFormat="1" applyFont="1" applyBorder="1" applyAlignment="1">
      <alignment horizontal="center"/>
    </xf>
    <xf numFmtId="2" fontId="37" fillId="0" borderId="9" xfId="0" applyNumberFormat="1" applyFont="1" applyBorder="1" applyAlignment="1">
      <alignment horizontal="center"/>
    </xf>
    <xf numFmtId="166" fontId="36" fillId="0" borderId="0" xfId="0" applyNumberFormat="1" applyFont="1" applyAlignment="1">
      <alignment horizontal="center" vertical="center"/>
    </xf>
    <xf numFmtId="0" fontId="77" fillId="0" borderId="0" xfId="0" applyFont="1"/>
    <xf numFmtId="4" fontId="37" fillId="0" borderId="1" xfId="0" applyNumberFormat="1" applyFont="1" applyBorder="1" applyAlignment="1">
      <alignment horizontal="center" vertical="center"/>
    </xf>
    <xf numFmtId="2" fontId="44" fillId="0" borderId="9" xfId="0" applyNumberFormat="1" applyFont="1" applyBorder="1"/>
    <xf numFmtId="17" fontId="37" fillId="0" borderId="0" xfId="0" quotePrefix="1" applyNumberFormat="1" applyFont="1" applyBorder="1" applyAlignment="1">
      <alignment horizontal="center" vertical="center"/>
    </xf>
    <xf numFmtId="17" fontId="36" fillId="0" borderId="0" xfId="0" quotePrefix="1" applyNumberFormat="1" applyFont="1" applyBorder="1" applyAlignment="1">
      <alignment horizontal="center" vertical="center"/>
    </xf>
    <xf numFmtId="164" fontId="35" fillId="0" borderId="0" xfId="0" applyNumberFormat="1" applyFont="1" applyAlignment="1">
      <alignment horizontal="left"/>
    </xf>
    <xf numFmtId="17" fontId="36" fillId="8" borderId="9" xfId="0" applyNumberFormat="1" applyFont="1" applyFill="1" applyBorder="1" applyAlignment="1">
      <alignment horizontal="left" vertical="center"/>
    </xf>
    <xf numFmtId="2" fontId="37" fillId="8" borderId="9" xfId="0" applyNumberFormat="1" applyFont="1" applyFill="1" applyBorder="1" applyAlignment="1">
      <alignment horizontal="center" vertical="center"/>
    </xf>
    <xf numFmtId="0" fontId="77" fillId="0" borderId="0" xfId="0" applyFont="1" applyAlignment="1">
      <alignment vertical="center"/>
    </xf>
    <xf numFmtId="17" fontId="36" fillId="0" borderId="9" xfId="0" applyNumberFormat="1" applyFont="1" applyBorder="1" applyAlignment="1">
      <alignment horizontal="left" vertical="center"/>
    </xf>
    <xf numFmtId="2" fontId="37" fillId="0" borderId="9" xfId="0" applyNumberFormat="1" applyFont="1" applyBorder="1" applyAlignment="1">
      <alignment horizontal="center" vertical="center"/>
    </xf>
    <xf numFmtId="0" fontId="35" fillId="2" borderId="0" xfId="0" applyFont="1" applyFill="1"/>
    <xf numFmtId="0" fontId="36" fillId="0" borderId="9" xfId="0" applyFont="1" applyBorder="1" applyAlignment="1">
      <alignment horizontal="center"/>
    </xf>
    <xf numFmtId="0" fontId="33" fillId="2" borderId="0" xfId="1" applyFont="1" applyFill="1" applyBorder="1" applyAlignment="1">
      <alignment horizontal="left"/>
    </xf>
    <xf numFmtId="0" fontId="0" fillId="2" borderId="0" xfId="0" applyFill="1" applyAlignment="1"/>
    <xf numFmtId="0" fontId="36" fillId="0" borderId="0" xfId="0" applyFont="1" applyAlignment="1">
      <alignment horizontal="center"/>
    </xf>
    <xf numFmtId="1" fontId="35" fillId="0" borderId="0" xfId="0" applyNumberFormat="1" applyFont="1" applyAlignment="1">
      <alignment horizontal="center"/>
    </xf>
    <xf numFmtId="1" fontId="37" fillId="0" borderId="9" xfId="0" applyNumberFormat="1" applyFont="1" applyBorder="1" applyAlignment="1">
      <alignment horizontal="center"/>
    </xf>
    <xf numFmtId="164" fontId="37" fillId="8" borderId="9" xfId="0" applyNumberFormat="1" applyFont="1" applyFill="1" applyBorder="1" applyAlignment="1">
      <alignment vertical="center"/>
    </xf>
    <xf numFmtId="164" fontId="37" fillId="0" borderId="9" xfId="0" applyNumberFormat="1" applyFont="1" applyBorder="1" applyAlignment="1">
      <alignment vertical="center"/>
    </xf>
    <xf numFmtId="166" fontId="36" fillId="0" borderId="21" xfId="0" applyNumberFormat="1" applyFont="1" applyBorder="1" applyAlignment="1">
      <alignment horizontal="center"/>
    </xf>
    <xf numFmtId="164" fontId="37" fillId="4" borderId="21" xfId="0" applyNumberFormat="1" applyFont="1" applyFill="1" applyBorder="1" applyAlignment="1">
      <alignment horizontal="center"/>
    </xf>
    <xf numFmtId="166" fontId="36" fillId="8" borderId="21" xfId="0" applyNumberFormat="1" applyFont="1" applyFill="1" applyBorder="1" applyAlignment="1">
      <alignment horizontal="center"/>
    </xf>
    <xf numFmtId="164" fontId="37" fillId="8" borderId="21" xfId="0" applyNumberFormat="1" applyFont="1" applyFill="1" applyBorder="1" applyAlignment="1">
      <alignment horizontal="center"/>
    </xf>
    <xf numFmtId="166" fontId="36" fillId="8" borderId="20" xfId="0" applyNumberFormat="1" applyFont="1" applyFill="1" applyBorder="1" applyAlignment="1">
      <alignment horizontal="center"/>
    </xf>
    <xf numFmtId="164" fontId="37" fillId="8" borderId="20" xfId="0" applyNumberFormat="1" applyFont="1" applyFill="1" applyBorder="1" applyAlignment="1">
      <alignment horizontal="center"/>
    </xf>
    <xf numFmtId="0" fontId="0" fillId="0" borderId="0" xfId="0" applyFont="1" applyAlignment="1">
      <alignment vertical="top" wrapText="1"/>
    </xf>
    <xf numFmtId="166" fontId="36" fillId="8" borderId="9" xfId="0" applyNumberFormat="1" applyFont="1" applyFill="1" applyBorder="1" applyAlignment="1">
      <alignment horizontal="center"/>
    </xf>
    <xf numFmtId="3" fontId="35" fillId="0" borderId="10" xfId="0" applyNumberFormat="1" applyFont="1" applyBorder="1"/>
    <xf numFmtId="164" fontId="43" fillId="0" borderId="10" xfId="0" applyNumberFormat="1" applyFont="1" applyBorder="1" applyAlignment="1">
      <alignment horizontal="center"/>
    </xf>
    <xf numFmtId="3" fontId="36" fillId="0" borderId="9" xfId="0" applyNumberFormat="1" applyFont="1" applyBorder="1"/>
    <xf numFmtId="1" fontId="37" fillId="8" borderId="9" xfId="0" applyNumberFormat="1" applyFont="1" applyFill="1" applyBorder="1" applyAlignment="1">
      <alignment horizontal="center"/>
    </xf>
    <xf numFmtId="0" fontId="36" fillId="0" borderId="0" xfId="0" applyFont="1" applyAlignment="1">
      <alignment vertical="center" wrapText="1"/>
    </xf>
    <xf numFmtId="165" fontId="37" fillId="0" borderId="1" xfId="0" applyNumberFormat="1" applyFont="1" applyBorder="1" applyAlignment="1">
      <alignment horizontal="center" vertical="center"/>
    </xf>
    <xf numFmtId="2" fontId="35" fillId="0" borderId="0" xfId="0" applyNumberFormat="1" applyFont="1" applyAlignment="1">
      <alignment horizontal="center"/>
    </xf>
    <xf numFmtId="165" fontId="35" fillId="0" borderId="0" xfId="0" applyNumberFormat="1" applyFont="1" applyAlignment="1">
      <alignment horizontal="center"/>
    </xf>
    <xf numFmtId="167" fontId="35" fillId="0" borderId="0" xfId="0" applyNumberFormat="1" applyFont="1" applyAlignment="1">
      <alignment horizontal="center"/>
    </xf>
    <xf numFmtId="0" fontId="115" fillId="8" borderId="0" xfId="0" applyFont="1" applyFill="1" applyAlignment="1">
      <alignment horizontal="center" vertical="center"/>
    </xf>
    <xf numFmtId="49" fontId="117" fillId="8" borderId="0" xfId="0" applyNumberFormat="1" applyFont="1" applyFill="1" applyAlignment="1">
      <alignment horizontal="center" vertical="center"/>
    </xf>
    <xf numFmtId="0" fontId="72" fillId="0" borderId="2" xfId="0" applyFont="1" applyBorder="1" applyAlignment="1">
      <alignment horizontal="center" vertical="center"/>
    </xf>
    <xf numFmtId="0" fontId="72" fillId="0" borderId="3" xfId="0" applyFont="1" applyBorder="1" applyAlignment="1">
      <alignment horizontal="center" vertical="center"/>
    </xf>
    <xf numFmtId="0" fontId="72" fillId="0" borderId="2" xfId="0" applyFont="1" applyBorder="1" applyAlignment="1">
      <alignment horizontal="center" vertical="center" wrapText="1"/>
    </xf>
    <xf numFmtId="0" fontId="72" fillId="0" borderId="3" xfId="0" applyFont="1" applyBorder="1" applyAlignment="1">
      <alignment horizontal="center" vertical="center" wrapText="1"/>
    </xf>
    <xf numFmtId="0" fontId="132" fillId="0" borderId="10" xfId="0" applyFont="1" applyBorder="1" applyAlignment="1">
      <alignment horizontal="center" vertical="center"/>
    </xf>
    <xf numFmtId="0" fontId="132" fillId="0" borderId="3" xfId="0" applyFont="1" applyBorder="1" applyAlignment="1">
      <alignment horizontal="center" vertical="center"/>
    </xf>
    <xf numFmtId="0" fontId="132" fillId="0" borderId="12" xfId="0" applyFont="1" applyBorder="1" applyAlignment="1">
      <alignment horizontal="center" vertical="center"/>
    </xf>
    <xf numFmtId="0" fontId="134" fillId="0" borderId="12" xfId="0" applyFont="1" applyBorder="1" applyAlignment="1">
      <alignment horizontal="center" vertical="center"/>
    </xf>
    <xf numFmtId="0" fontId="63" fillId="0" borderId="0" xfId="0" applyFont="1" applyAlignment="1">
      <alignment horizontal="left" vertical="center" wrapText="1"/>
    </xf>
    <xf numFmtId="3" fontId="108" fillId="0" borderId="18" xfId="0" applyNumberFormat="1" applyFont="1" applyBorder="1" applyAlignment="1">
      <alignment horizontal="center" vertical="center" wrapText="1"/>
    </xf>
    <xf numFmtId="3" fontId="108" fillId="0" borderId="19" xfId="0" applyNumberFormat="1" applyFont="1" applyBorder="1" applyAlignment="1">
      <alignment horizontal="center" vertical="center" wrapText="1"/>
    </xf>
    <xf numFmtId="0" fontId="90" fillId="0" borderId="0" xfId="0" applyFont="1" applyAlignment="1">
      <alignment horizontal="center"/>
    </xf>
    <xf numFmtId="164" fontId="36" fillId="0" borderId="0" xfId="0" applyNumberFormat="1" applyFont="1" applyAlignment="1">
      <alignment horizontal="center"/>
    </xf>
    <xf numFmtId="0" fontId="44" fillId="0" borderId="0" xfId="0" applyFont="1" applyBorder="1" applyAlignment="1">
      <alignment horizontal="center" vertical="top" wrapText="1"/>
    </xf>
    <xf numFmtId="0" fontId="36" fillId="0" borderId="0" xfId="0" applyFont="1" applyAlignment="1">
      <alignment horizontal="center"/>
    </xf>
    <xf numFmtId="0" fontId="36" fillId="0" borderId="9" xfId="0" applyFont="1" applyBorder="1" applyAlignment="1">
      <alignment horizontal="center"/>
    </xf>
    <xf numFmtId="0" fontId="33" fillId="2" borderId="0" xfId="1" applyFont="1" applyFill="1" applyBorder="1" applyAlignment="1">
      <alignment horizontal="left"/>
    </xf>
    <xf numFmtId="0" fontId="0" fillId="2" borderId="0" xfId="0" applyFill="1" applyAlignment="1"/>
    <xf numFmtId="0" fontId="36" fillId="0" borderId="0" xfId="0" applyFont="1" applyAlignment="1">
      <alignment horizontal="center" vertical="top" wrapText="1"/>
    </xf>
    <xf numFmtId="0" fontId="36" fillId="0" borderId="0" xfId="0" applyFont="1" applyAlignment="1">
      <alignment horizontal="center" wrapText="1"/>
    </xf>
    <xf numFmtId="0" fontId="36" fillId="0" borderId="0" xfId="0" applyFont="1" applyAlignment="1">
      <alignment horizontal="center" vertical="center" wrapText="1"/>
    </xf>
    <xf numFmtId="0" fontId="36" fillId="0" borderId="0" xfId="0" applyFont="1" applyAlignment="1">
      <alignment horizontal="center" vertical="center"/>
    </xf>
    <xf numFmtId="0" fontId="36" fillId="6" borderId="0" xfId="0" applyFont="1" applyFill="1" applyAlignment="1">
      <alignment horizontal="left" vertical="center" wrapText="1"/>
    </xf>
    <xf numFmtId="0" fontId="36" fillId="6" borderId="0" xfId="0" applyFont="1" applyFill="1" applyAlignment="1">
      <alignment horizontal="left" vertical="center"/>
    </xf>
    <xf numFmtId="0" fontId="73" fillId="0" borderId="0" xfId="5" applyFont="1" applyBorder="1" applyAlignment="1">
      <alignment horizontal="center" vertical="center"/>
    </xf>
    <xf numFmtId="0" fontId="74" fillId="0" borderId="0" xfId="0" applyFont="1" applyAlignment="1">
      <alignment horizontal="left" vertical="center" wrapText="1" readingOrder="1"/>
    </xf>
    <xf numFmtId="0" fontId="75" fillId="0" borderId="0" xfId="0" applyFont="1" applyAlignment="1">
      <alignment horizontal="left" vertical="center" wrapText="1" readingOrder="1"/>
    </xf>
    <xf numFmtId="0" fontId="12" fillId="0" borderId="0" xfId="0" applyFont="1" applyAlignment="1">
      <alignment horizontal="left" vertical="center" wrapText="1" readingOrder="1"/>
    </xf>
    <xf numFmtId="0" fontId="76" fillId="0" borderId="0" xfId="0" applyFont="1" applyAlignment="1">
      <alignment horizontal="left" vertical="center" wrapText="1" readingOrder="1"/>
    </xf>
    <xf numFmtId="0" fontId="36" fillId="0" borderId="1" xfId="0" applyFont="1" applyBorder="1" applyAlignment="1">
      <alignment horizontal="center" vertical="center"/>
    </xf>
    <xf numFmtId="0" fontId="110" fillId="0" borderId="1" xfId="0" applyFont="1" applyBorder="1" applyAlignment="1">
      <alignment horizontal="center" vertical="center" wrapText="1"/>
    </xf>
    <xf numFmtId="0" fontId="49" fillId="0" borderId="1" xfId="0" applyFont="1" applyBorder="1" applyAlignment="1">
      <alignment horizontal="center" vertical="center"/>
    </xf>
    <xf numFmtId="0" fontId="49" fillId="0" borderId="1" xfId="0" applyFont="1" applyBorder="1" applyAlignment="1">
      <alignment horizontal="center" vertical="center" wrapText="1"/>
    </xf>
  </cellXfs>
  <cellStyles count="12">
    <cellStyle name="%" xfId="1" xr:uid="{00000000-0005-0000-0000-000000000000}"/>
    <cellStyle name="Migliaia 2" xfId="2" xr:uid="{00000000-0005-0000-0000-000001000000}"/>
    <cellStyle name="Normal 2" xfId="3" xr:uid="{00000000-0005-0000-0000-000002000000}"/>
    <cellStyle name="Normal_Mari_Borbala_COICOP_012_02" xfId="4" xr:uid="{00000000-0005-0000-0000-000003000000}"/>
    <cellStyle name="Normale" xfId="0" builtinId="0"/>
    <cellStyle name="Normale 2" xfId="5" xr:uid="{00000000-0005-0000-0000-000005000000}"/>
    <cellStyle name="Normale 2 3" xfId="6" xr:uid="{00000000-0005-0000-0000-000006000000}"/>
    <cellStyle name="Normale 3" xfId="7" xr:uid="{00000000-0005-0000-0000-000007000000}"/>
    <cellStyle name="Normale 4" xfId="8" xr:uid="{00000000-0005-0000-0000-000008000000}"/>
    <cellStyle name="Normale 5" xfId="9" xr:uid="{00000000-0005-0000-0000-000009000000}"/>
    <cellStyle name="Normale 6" xfId="10" xr:uid="{00000000-0005-0000-0000-00000A000000}"/>
    <cellStyle name="Percentuale 2" xfId="11" xr:uid="{00000000-0005-0000-0000-00000B000000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externalLink" Target="externalLinks/externalLink1.xml"/><Relationship Id="rId47" Type="http://schemas.openxmlformats.org/officeDocument/2006/relationships/calcChain" Target="calcChain.xml"/><Relationship Id="rId50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externalLink" Target="externalLinks/externalLink2.xml"/><Relationship Id="rId48" Type="http://schemas.openxmlformats.org/officeDocument/2006/relationships/customXml" Target="../customXml/item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sharedStrings" Target="sharedString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1%2009%20-%20MEDIA/2021%2009%20-%20Dataset_Telegiornali_2015_20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.capodaglio\AppData\Local\Microsoft\Windows\INetCache\Content.Outlook\J8WFF4AR\2021%2009%20-%20Osservatorio%20SERVIZI%20POSTAL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g. 2.3"/>
      <sheetName val="Fig. 2.4"/>
      <sheetName val="N.ro spettatori"/>
      <sheetName val="Dataset_TG 12.00-14.00"/>
      <sheetName val="Dataset_TG 18.30-20.30"/>
      <sheetName val="Edizioni TG"/>
      <sheetName val="2015"/>
      <sheetName val="2016"/>
      <sheetName val="Tg-2017-giorno"/>
      <sheetName val="2017_sera"/>
      <sheetName val="2018_19"/>
      <sheetName val="2020"/>
      <sheetName val="2021"/>
      <sheetName val="Programmazione_2015"/>
      <sheetName val="Programmazione_2016"/>
      <sheetName val="Programmazione_2017"/>
      <sheetName val="Metodo 2018"/>
      <sheetName val="Programmazione_2019"/>
      <sheetName val="Programmazione_2020"/>
      <sheetName val="Programmazione_GenOtt2021"/>
    </sheetNames>
    <sheetDataSet>
      <sheetData sheetId="0"/>
      <sheetData sheetId="1"/>
      <sheetData sheetId="2">
        <row r="3">
          <cell r="B3">
            <v>3.4403277777777772</v>
          </cell>
          <cell r="C3">
            <v>3.5686073333333335</v>
          </cell>
          <cell r="D3">
            <v>3.2752618888888891</v>
          </cell>
          <cell r="E3">
            <v>4.0038858888888891</v>
          </cell>
          <cell r="F3">
            <v>3.7245671111111114</v>
          </cell>
        </row>
        <row r="4">
          <cell r="B4">
            <v>2.1832994444444447</v>
          </cell>
          <cell r="C4">
            <v>2.139392</v>
          </cell>
          <cell r="D4">
            <v>2.0059173333333331</v>
          </cell>
          <cell r="E4">
            <v>2.3270227777777777</v>
          </cell>
          <cell r="F4">
            <v>2.0085330000000003</v>
          </cell>
        </row>
        <row r="5">
          <cell r="B5">
            <v>1.208256</v>
          </cell>
          <cell r="C5">
            <v>0.86993000000000009</v>
          </cell>
          <cell r="D5">
            <v>0.90467044444444455</v>
          </cell>
          <cell r="E5">
            <v>1.1051999999999997</v>
          </cell>
          <cell r="F5">
            <v>0.95520688888888883</v>
          </cell>
        </row>
        <row r="6">
          <cell r="B6">
            <v>2.3872669999999996</v>
          </cell>
          <cell r="C6">
            <v>2.4136754444444444</v>
          </cell>
          <cell r="D6">
            <v>2.3367545555555553</v>
          </cell>
          <cell r="E6">
            <v>3.0330299999999997</v>
          </cell>
          <cell r="F6">
            <v>2.757941666666667</v>
          </cell>
        </row>
        <row r="7">
          <cell r="B7">
            <v>0.35199166666666665</v>
          </cell>
          <cell r="C7">
            <v>0.34090011111111113</v>
          </cell>
          <cell r="D7">
            <v>0.38008266666666668</v>
          </cell>
          <cell r="E7">
            <v>0.4117676666666667</v>
          </cell>
          <cell r="F7">
            <v>0.33382400000000001</v>
          </cell>
        </row>
        <row r="8">
          <cell r="B8">
            <v>2.854964777777778</v>
          </cell>
          <cell r="C8">
            <v>2.7604166666666661</v>
          </cell>
          <cell r="D8">
            <v>2.7593121111111114</v>
          </cell>
          <cell r="E8">
            <v>3.3421513333333337</v>
          </cell>
          <cell r="F8">
            <v>2.9431785555555559</v>
          </cell>
        </row>
        <row r="9">
          <cell r="B9">
            <v>1.4884480000000002</v>
          </cell>
          <cell r="C9">
            <v>1.4043245555555555</v>
          </cell>
          <cell r="D9">
            <v>1.3642231111111112</v>
          </cell>
          <cell r="E9">
            <v>1.7619226666666665</v>
          </cell>
          <cell r="F9">
            <v>1.4515498888888889</v>
          </cell>
        </row>
        <row r="10">
          <cell r="B10">
            <v>0.54302799999999996</v>
          </cell>
          <cell r="C10">
            <v>0.64930411111111108</v>
          </cell>
          <cell r="D10">
            <v>0.62221166666666661</v>
          </cell>
          <cell r="E10">
            <v>0.6843475555555556</v>
          </cell>
          <cell r="F10">
            <v>0.57506022222222208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g. 1 - Ricavi"/>
      <sheetName val="Fig. 2 - Trend ricavi"/>
      <sheetName val="Fig. 3 - Volumi"/>
      <sheetName val="Fig. 4 - Trend Volumi"/>
      <sheetName val=" Fig. 5 - Quote"/>
      <sheetName val="Fig. 6- Trend ricavi unitari"/>
      <sheetName val="Consolidato"/>
      <sheetName val="Consolidato_OLD"/>
      <sheetName val="Ricavi unitari"/>
      <sheetName val="Dettagli ricavi"/>
      <sheetName val="Dettagli addetti"/>
      <sheetName val="Serie storica cum."/>
      <sheetName val="Serie storica trim."/>
      <sheetName val="AIT"/>
      <sheetName val="BRT"/>
      <sheetName val="Citypost"/>
      <sheetName val="DHL"/>
      <sheetName val="FedEx"/>
      <sheetName val="Fulmine"/>
      <sheetName val="GLS_Italy"/>
      <sheetName val="Nexive"/>
      <sheetName val="Poste Italiane"/>
      <sheetName val="SDA"/>
      <sheetName val="TNT"/>
      <sheetName val="UP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53">
          <cell r="O53">
            <v>270657.74611589254</v>
          </cell>
          <cell r="P53">
            <v>382737.25623594335</v>
          </cell>
          <cell r="Q53">
            <v>102564.12539484003</v>
          </cell>
          <cell r="R53">
            <v>204730.39456431638</v>
          </cell>
          <cell r="S53">
            <v>305761.90342879586</v>
          </cell>
          <cell r="T53">
            <v>430341.01888252975</v>
          </cell>
          <cell r="U53">
            <v>117399.93877973966</v>
          </cell>
          <cell r="V53">
            <v>236561.81187844789</v>
          </cell>
          <cell r="W53">
            <v>357287.90436796262</v>
          </cell>
          <cell r="X53">
            <v>510172.59860716481</v>
          </cell>
          <cell r="Y53">
            <v>144032.99079781881</v>
          </cell>
          <cell r="Z53">
            <v>328132.02351204277</v>
          </cell>
          <cell r="AA53">
            <v>500274.55943976121</v>
          </cell>
          <cell r="AB53">
            <v>717528.19725281501</v>
          </cell>
          <cell r="AC53">
            <v>234692.43844873706</v>
          </cell>
          <cell r="AD53">
            <v>450978.4702578946</v>
          </cell>
          <cell r="AE53">
            <v>642610.09031399386</v>
          </cell>
        </row>
        <row r="54">
          <cell r="O54">
            <v>55328.247051382961</v>
          </cell>
          <cell r="P54">
            <v>77212.911722182995</v>
          </cell>
          <cell r="Q54">
            <v>20814.768269751927</v>
          </cell>
          <cell r="R54">
            <v>41971.624769369548</v>
          </cell>
          <cell r="S54">
            <v>61616.064783470429</v>
          </cell>
          <cell r="T54">
            <v>84893.338773122756</v>
          </cell>
          <cell r="U54">
            <v>21365.487683356783</v>
          </cell>
          <cell r="V54">
            <v>42319.955504734709</v>
          </cell>
          <cell r="W54">
            <v>63083.309633946817</v>
          </cell>
          <cell r="X54">
            <v>87172.252879132924</v>
          </cell>
          <cell r="Y54">
            <v>20731.994005350003</v>
          </cell>
          <cell r="Z54">
            <v>44032.243111449992</v>
          </cell>
          <cell r="AA54">
            <v>68554.026905293824</v>
          </cell>
          <cell r="AB54">
            <v>99949.1848027784</v>
          </cell>
          <cell r="AC54">
            <v>29750.199643660002</v>
          </cell>
          <cell r="AD54">
            <v>59502.795230171731</v>
          </cell>
          <cell r="AE54">
            <v>85645.756570567552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C36"/>
  <sheetViews>
    <sheetView showGridLines="0" tabSelected="1" topLeftCell="A3" zoomScale="70" zoomScaleNormal="70" workbookViewId="0">
      <selection activeCell="A12" sqref="A12"/>
    </sheetView>
  </sheetViews>
  <sheetFormatPr defaultColWidth="9.140625" defaultRowHeight="15" x14ac:dyDescent="0.25"/>
  <cols>
    <col min="1" max="1" width="153.85546875" style="69" customWidth="1"/>
    <col min="2" max="2" width="1.85546875" style="69" customWidth="1"/>
    <col min="3" max="3" width="154.28515625" style="69" customWidth="1"/>
    <col min="4" max="16384" width="9.140625" style="69"/>
  </cols>
  <sheetData>
    <row r="1" spans="1:3" ht="46.5" x14ac:dyDescent="0.25">
      <c r="A1" s="664" t="s">
        <v>323</v>
      </c>
      <c r="B1" s="664"/>
      <c r="C1" s="664"/>
    </row>
    <row r="2" spans="1:3" ht="31.5" x14ac:dyDescent="0.25">
      <c r="A2" s="665" t="s">
        <v>342</v>
      </c>
      <c r="B2" s="665"/>
      <c r="C2" s="665"/>
    </row>
    <row r="3" spans="1:3" ht="3.95" customHeight="1" x14ac:dyDescent="0.25"/>
    <row r="4" spans="1:3" ht="27" customHeight="1" x14ac:dyDescent="0.25">
      <c r="A4" s="514" t="s">
        <v>338</v>
      </c>
      <c r="C4" s="517" t="s">
        <v>555</v>
      </c>
    </row>
    <row r="5" spans="1:3" ht="9" customHeight="1" x14ac:dyDescent="0.25">
      <c r="A5" s="128"/>
      <c r="B5" s="70"/>
      <c r="C5" s="520"/>
    </row>
    <row r="6" spans="1:3" ht="20.100000000000001" customHeight="1" x14ac:dyDescent="0.25">
      <c r="A6" s="518" t="s">
        <v>340</v>
      </c>
      <c r="B6" s="70"/>
      <c r="C6" s="135" t="s">
        <v>556</v>
      </c>
    </row>
    <row r="7" spans="1:3" ht="20.100000000000001" customHeight="1" x14ac:dyDescent="0.25">
      <c r="A7" s="521" t="s">
        <v>347</v>
      </c>
      <c r="B7" s="338"/>
      <c r="C7" s="523" t="s">
        <v>519</v>
      </c>
    </row>
    <row r="8" spans="1:3" ht="20.100000000000001" customHeight="1" x14ac:dyDescent="0.25">
      <c r="A8" s="521" t="s">
        <v>348</v>
      </c>
      <c r="B8" s="338"/>
      <c r="C8" s="524" t="s">
        <v>520</v>
      </c>
    </row>
    <row r="9" spans="1:3" ht="20.100000000000001" customHeight="1" x14ac:dyDescent="0.25">
      <c r="A9" s="521" t="s">
        <v>364</v>
      </c>
      <c r="B9" s="338"/>
      <c r="C9" s="524" t="s">
        <v>517</v>
      </c>
    </row>
    <row r="10" spans="1:3" ht="20.100000000000001" customHeight="1" x14ac:dyDescent="0.25">
      <c r="A10" s="521" t="s">
        <v>365</v>
      </c>
      <c r="B10" s="338"/>
      <c r="C10" s="524" t="s">
        <v>521</v>
      </c>
    </row>
    <row r="11" spans="1:3" ht="20.100000000000001" customHeight="1" x14ac:dyDescent="0.25">
      <c r="A11" s="521" t="s">
        <v>366</v>
      </c>
      <c r="B11" s="338"/>
      <c r="C11" s="524"/>
    </row>
    <row r="12" spans="1:3" ht="20.100000000000001" customHeight="1" x14ac:dyDescent="0.25">
      <c r="A12" s="527"/>
      <c r="B12" s="338"/>
      <c r="C12" s="528" t="s">
        <v>383</v>
      </c>
    </row>
    <row r="13" spans="1:3" ht="20.100000000000001" customHeight="1" x14ac:dyDescent="0.25">
      <c r="A13" s="519" t="s">
        <v>341</v>
      </c>
      <c r="B13" s="70"/>
      <c r="C13" s="524" t="s">
        <v>497</v>
      </c>
    </row>
    <row r="14" spans="1:3" ht="20.100000000000001" customHeight="1" x14ac:dyDescent="0.25">
      <c r="A14" s="521" t="s">
        <v>367</v>
      </c>
      <c r="B14" s="70"/>
      <c r="C14" s="524" t="s">
        <v>498</v>
      </c>
    </row>
    <row r="15" spans="1:3" ht="20.100000000000001" customHeight="1" x14ac:dyDescent="0.25">
      <c r="A15" s="521" t="s">
        <v>368</v>
      </c>
      <c r="B15" s="70"/>
      <c r="C15" s="524" t="s">
        <v>522</v>
      </c>
    </row>
    <row r="16" spans="1:3" ht="20.100000000000001" customHeight="1" x14ac:dyDescent="0.25">
      <c r="A16" s="521" t="s">
        <v>369</v>
      </c>
      <c r="B16" s="70"/>
      <c r="C16" s="520"/>
    </row>
    <row r="17" spans="1:3" ht="20.100000000000001" customHeight="1" x14ac:dyDescent="0.25">
      <c r="A17" s="521" t="s">
        <v>370</v>
      </c>
      <c r="B17" s="70"/>
      <c r="C17" s="528" t="s">
        <v>557</v>
      </c>
    </row>
    <row r="18" spans="1:3" ht="20.100000000000001" customHeight="1" x14ac:dyDescent="0.25">
      <c r="A18" s="521" t="s">
        <v>371</v>
      </c>
      <c r="B18" s="70"/>
      <c r="C18" s="524" t="s">
        <v>499</v>
      </c>
    </row>
    <row r="19" spans="1:3" ht="20.100000000000001" customHeight="1" x14ac:dyDescent="0.25">
      <c r="A19" s="521" t="s">
        <v>372</v>
      </c>
      <c r="B19" s="70"/>
      <c r="C19" s="524" t="s">
        <v>500</v>
      </c>
    </row>
    <row r="20" spans="1:3" ht="20.100000000000001" customHeight="1" x14ac:dyDescent="0.25">
      <c r="A20" s="522" t="s">
        <v>373</v>
      </c>
      <c r="B20" s="70"/>
      <c r="C20" s="524" t="s">
        <v>502</v>
      </c>
    </row>
    <row r="21" spans="1:3" ht="20.100000000000001" customHeight="1" x14ac:dyDescent="0.25">
      <c r="A21" s="527"/>
      <c r="B21" s="70"/>
      <c r="C21" s="524" t="s">
        <v>558</v>
      </c>
    </row>
    <row r="22" spans="1:3" ht="20.100000000000001" customHeight="1" x14ac:dyDescent="0.25">
      <c r="A22" s="368" t="s">
        <v>252</v>
      </c>
      <c r="B22" s="70"/>
      <c r="C22" s="524" t="s">
        <v>523</v>
      </c>
    </row>
    <row r="23" spans="1:3" ht="8.1" customHeight="1" x14ac:dyDescent="0.25">
      <c r="B23" s="70"/>
    </row>
    <row r="24" spans="1:3" ht="26.1" customHeight="1" x14ac:dyDescent="0.25">
      <c r="A24" s="515" t="s">
        <v>339</v>
      </c>
      <c r="B24" s="70"/>
      <c r="C24" s="516" t="s">
        <v>554</v>
      </c>
    </row>
    <row r="25" spans="1:3" ht="20.100000000000001" customHeight="1" x14ac:dyDescent="0.25">
      <c r="A25" s="340" t="s">
        <v>349</v>
      </c>
      <c r="B25" s="70"/>
      <c r="C25" s="339"/>
    </row>
    <row r="26" spans="1:3" ht="20.100000000000001" customHeight="1" x14ac:dyDescent="0.25">
      <c r="A26" s="341" t="s">
        <v>350</v>
      </c>
      <c r="C26" s="525" t="s">
        <v>343</v>
      </c>
    </row>
    <row r="27" spans="1:3" ht="20.100000000000001" customHeight="1" x14ac:dyDescent="0.25">
      <c r="A27" s="341" t="s">
        <v>351</v>
      </c>
      <c r="C27" s="525" t="s">
        <v>344</v>
      </c>
    </row>
    <row r="28" spans="1:3" ht="20.100000000000001" customHeight="1" x14ac:dyDescent="0.25">
      <c r="A28" s="340" t="s">
        <v>352</v>
      </c>
      <c r="C28" s="525" t="s">
        <v>345</v>
      </c>
    </row>
    <row r="29" spans="1:3" ht="20.100000000000001" customHeight="1" x14ac:dyDescent="0.25">
      <c r="A29" s="341" t="s">
        <v>353</v>
      </c>
      <c r="C29" s="525" t="s">
        <v>346</v>
      </c>
    </row>
    <row r="30" spans="1:3" ht="20.100000000000001" customHeight="1" x14ac:dyDescent="0.25">
      <c r="A30" s="341" t="s">
        <v>354</v>
      </c>
      <c r="C30" s="236"/>
    </row>
    <row r="31" spans="1:3" ht="20.100000000000001" customHeight="1" x14ac:dyDescent="0.25">
      <c r="A31" s="341" t="s">
        <v>355</v>
      </c>
      <c r="C31" s="236"/>
    </row>
    <row r="32" spans="1:3" ht="20.100000000000001" customHeight="1" x14ac:dyDescent="0.25">
      <c r="A32" s="340" t="s">
        <v>356</v>
      </c>
    </row>
    <row r="33" spans="1:1" ht="20.100000000000001" customHeight="1" x14ac:dyDescent="0.25">
      <c r="A33" s="340" t="s">
        <v>357</v>
      </c>
    </row>
    <row r="34" spans="1:1" ht="20.100000000000001" customHeight="1" x14ac:dyDescent="0.25">
      <c r="A34" s="341" t="s">
        <v>336</v>
      </c>
    </row>
    <row r="35" spans="1:1" ht="7.5" customHeight="1" x14ac:dyDescent="0.25">
      <c r="A35" s="526"/>
    </row>
    <row r="36" spans="1:1" ht="23.25" x14ac:dyDescent="0.25">
      <c r="A36" s="342" t="s">
        <v>252</v>
      </c>
    </row>
  </sheetData>
  <mergeCells count="2">
    <mergeCell ref="A1:C1"/>
    <mergeCell ref="A2:C2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00FF"/>
  </sheetPr>
  <dimension ref="A1:L12"/>
  <sheetViews>
    <sheetView showGridLines="0" zoomScale="90" zoomScaleNormal="90" workbookViewId="0">
      <selection activeCell="I10" sqref="I10"/>
    </sheetView>
  </sheetViews>
  <sheetFormatPr defaultColWidth="9.140625" defaultRowHeight="15.75" x14ac:dyDescent="0.25"/>
  <cols>
    <col min="1" max="1" width="61.5703125" style="6" customWidth="1"/>
    <col min="2" max="16384" width="9.140625" style="6"/>
  </cols>
  <sheetData>
    <row r="1" spans="1:12" ht="21" x14ac:dyDescent="0.35">
      <c r="A1" s="127" t="str">
        <f>+'Indice-Index'!A17</f>
        <v>1.9 Traffico dati: Trend storico  - Data traffic historical trends (2017-2021) (1/3)</v>
      </c>
      <c r="B1" s="131"/>
      <c r="C1" s="131"/>
      <c r="D1" s="131"/>
      <c r="E1" s="131"/>
      <c r="F1" s="131"/>
      <c r="G1" s="21"/>
      <c r="H1" s="21"/>
      <c r="I1" s="21"/>
      <c r="J1" s="19"/>
      <c r="K1" s="19"/>
      <c r="L1" s="19"/>
    </row>
    <row r="2" spans="1:12" x14ac:dyDescent="0.25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</row>
    <row r="3" spans="1:12" s="42" customFormat="1" x14ac:dyDescent="0.25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</row>
    <row r="4" spans="1:12" s="42" customFormat="1" x14ac:dyDescent="0.25">
      <c r="A4" s="19"/>
      <c r="B4" s="478">
        <f>'1.7'!B4</f>
        <v>42979</v>
      </c>
      <c r="C4" s="478">
        <f>'1.7'!C4</f>
        <v>43344</v>
      </c>
      <c r="D4" s="478">
        <f>'1.7'!D4</f>
        <v>43709</v>
      </c>
      <c r="E4" s="478">
        <f>'1.7'!E4</f>
        <v>44075</v>
      </c>
      <c r="F4" s="478">
        <f>'1.7'!F4</f>
        <v>44440</v>
      </c>
      <c r="G4" s="19"/>
      <c r="H4" s="19"/>
      <c r="I4" s="19"/>
      <c r="J4" s="19"/>
      <c r="K4" s="19"/>
      <c r="L4" s="19"/>
    </row>
    <row r="5" spans="1:12" s="42" customFormat="1" x14ac:dyDescent="0.25">
      <c r="A5" s="19"/>
      <c r="B5" s="479" t="str">
        <f>+'1.7'!B5</f>
        <v>sept-17</v>
      </c>
      <c r="C5" s="479" t="str">
        <f>+'1.7'!C5</f>
        <v>sept-18</v>
      </c>
      <c r="D5" s="479" t="str">
        <f>+'1.7'!D5</f>
        <v>sept-19</v>
      </c>
      <c r="E5" s="479" t="str">
        <f>+'1.7'!E5</f>
        <v>sept-20</v>
      </c>
      <c r="F5" s="479" t="str">
        <f>+'1.7'!F5</f>
        <v>sept-21</v>
      </c>
      <c r="G5" s="19"/>
      <c r="H5" s="19"/>
      <c r="I5" s="19"/>
      <c r="J5" s="19"/>
      <c r="K5" s="19"/>
      <c r="L5" s="19"/>
    </row>
    <row r="6" spans="1:12" s="42" customFormat="1" x14ac:dyDescent="0.25">
      <c r="A6" s="19"/>
      <c r="B6" s="11"/>
      <c r="C6" s="11"/>
      <c r="D6" s="11"/>
      <c r="E6" s="11"/>
      <c r="F6" s="11"/>
      <c r="G6" s="19"/>
      <c r="H6" s="19"/>
      <c r="I6" s="19"/>
      <c r="J6" s="19"/>
      <c r="K6" s="19"/>
      <c r="L6" s="19"/>
    </row>
    <row r="7" spans="1:12" s="42" customFormat="1" x14ac:dyDescent="0.25">
      <c r="A7" s="493" t="s">
        <v>47</v>
      </c>
      <c r="B7" s="494">
        <v>52.818800384400923</v>
      </c>
      <c r="C7" s="494">
        <v>57.73582708700004</v>
      </c>
      <c r="D7" s="494">
        <v>55.391478423333361</v>
      </c>
      <c r="E7" s="494">
        <v>56.915820416666662</v>
      </c>
      <c r="F7" s="494">
        <v>56.334647779729032</v>
      </c>
      <c r="G7" s="19"/>
      <c r="H7" s="19"/>
      <c r="I7" s="19"/>
      <c r="J7" s="19"/>
      <c r="K7" s="19"/>
      <c r="L7" s="19"/>
    </row>
    <row r="8" spans="1:12" s="42" customFormat="1" x14ac:dyDescent="0.25">
      <c r="A8" s="496" t="s">
        <v>48</v>
      </c>
      <c r="B8" s="497">
        <v>1169.8853408543291</v>
      </c>
      <c r="C8" s="497">
        <v>1884.0491341413001</v>
      </c>
      <c r="D8" s="497">
        <v>3024.3124832338713</v>
      </c>
      <c r="E8" s="497">
        <v>4750.8847126119299</v>
      </c>
      <c r="F8" s="497">
        <v>6086.3352790708377</v>
      </c>
      <c r="G8" s="19"/>
      <c r="H8" s="19"/>
      <c r="I8" s="19"/>
      <c r="J8" s="19"/>
      <c r="K8" s="19"/>
      <c r="L8" s="19"/>
    </row>
    <row r="9" spans="1:12" s="42" customFormat="1" x14ac:dyDescent="0.25">
      <c r="A9" s="19"/>
      <c r="B9" s="37"/>
      <c r="C9" s="37"/>
      <c r="D9" s="37"/>
      <c r="E9" s="37"/>
      <c r="F9" s="37"/>
      <c r="G9" s="19"/>
      <c r="H9" s="19"/>
      <c r="I9" s="19"/>
      <c r="J9" s="19"/>
      <c r="K9" s="19"/>
      <c r="L9" s="19"/>
    </row>
    <row r="10" spans="1:12" s="42" customFormat="1" x14ac:dyDescent="0.25"/>
    <row r="11" spans="1:12" s="42" customFormat="1" x14ac:dyDescent="0.25">
      <c r="A11" s="269" t="s">
        <v>55</v>
      </c>
      <c r="B11" s="495">
        <v>2.573625035648039</v>
      </c>
      <c r="C11" s="495">
        <v>3.8954020403802607</v>
      </c>
      <c r="D11" s="495">
        <v>6.2307160285743599</v>
      </c>
      <c r="E11" s="495">
        <v>9.5096856423184306</v>
      </c>
      <c r="F11" s="495">
        <v>12.292492892622308</v>
      </c>
    </row>
    <row r="12" spans="1:12" x14ac:dyDescent="0.25">
      <c r="A12" s="268" t="s">
        <v>54</v>
      </c>
      <c r="B12" s="498"/>
      <c r="C12" s="499">
        <f>(C11-B11)/B11*100</f>
        <v>51.358569582744138</v>
      </c>
      <c r="D12" s="499">
        <f>(D11-C11)/C11*100</f>
        <v>59.950525362617789</v>
      </c>
      <c r="E12" s="499">
        <f>(E11-D11)/D11*100</f>
        <v>52.62588759793514</v>
      </c>
      <c r="F12" s="499">
        <f>(F11-E11)/E11*100</f>
        <v>29.262873190258659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C098A4-35DB-46E0-BC63-74191C3BF8A8}">
  <sheetPr>
    <tabColor rgb="FF0000FF"/>
  </sheetPr>
  <dimension ref="A1:L24"/>
  <sheetViews>
    <sheetView showGridLines="0" zoomScale="90" zoomScaleNormal="90" workbookViewId="0">
      <selection activeCell="J34" sqref="J34"/>
    </sheetView>
  </sheetViews>
  <sheetFormatPr defaultColWidth="9.140625" defaultRowHeight="15.75" x14ac:dyDescent="0.25"/>
  <cols>
    <col min="1" max="1" width="22.5703125" style="42" customWidth="1"/>
    <col min="2" max="10" width="10.42578125" style="42" customWidth="1"/>
    <col min="11" max="11" width="2.140625" style="611" customWidth="1"/>
    <col min="12" max="12" width="11.42578125" style="42" customWidth="1"/>
    <col min="13" max="16384" width="9.140625" style="42"/>
  </cols>
  <sheetData>
    <row r="1" spans="1:12" ht="23.25" x14ac:dyDescent="0.35">
      <c r="A1" s="306" t="str">
        <f>+'Indice-Index'!A18</f>
        <v>1.10 Traffico dati: giornaliero - Data traffic: daily   (2/3)</v>
      </c>
      <c r="B1" s="307"/>
      <c r="C1" s="307"/>
      <c r="D1" s="307"/>
      <c r="E1" s="307"/>
      <c r="F1" s="307"/>
      <c r="G1" s="307"/>
      <c r="H1" s="307"/>
      <c r="I1" s="307"/>
      <c r="J1" s="307"/>
      <c r="K1" s="604"/>
      <c r="L1" s="130"/>
    </row>
    <row r="4" spans="1:12" ht="15.6" customHeight="1" x14ac:dyDescent="0.25">
      <c r="A4" s="56"/>
      <c r="B4" s="321" t="s">
        <v>288</v>
      </c>
      <c r="C4" s="322" t="s">
        <v>289</v>
      </c>
      <c r="D4" s="322" t="s">
        <v>290</v>
      </c>
      <c r="E4" s="322" t="s">
        <v>291</v>
      </c>
      <c r="F4" s="322" t="s">
        <v>292</v>
      </c>
      <c r="G4" s="322" t="s">
        <v>293</v>
      </c>
      <c r="H4" s="309" t="s">
        <v>375</v>
      </c>
      <c r="I4" s="309" t="s">
        <v>376</v>
      </c>
      <c r="J4" s="309" t="s">
        <v>377</v>
      </c>
      <c r="K4" s="605"/>
      <c r="L4" s="670" t="s">
        <v>384</v>
      </c>
    </row>
    <row r="5" spans="1:12" ht="15.6" customHeight="1" x14ac:dyDescent="0.25">
      <c r="B5" s="323" t="s">
        <v>294</v>
      </c>
      <c r="C5" s="323" t="s">
        <v>295</v>
      </c>
      <c r="D5" s="323" t="s">
        <v>296</v>
      </c>
      <c r="E5" s="323" t="s">
        <v>297</v>
      </c>
      <c r="F5" s="323" t="s">
        <v>298</v>
      </c>
      <c r="G5" s="323" t="s">
        <v>299</v>
      </c>
      <c r="H5" s="310" t="s">
        <v>378</v>
      </c>
      <c r="I5" s="310" t="s">
        <v>379</v>
      </c>
      <c r="J5" s="310" t="s">
        <v>380</v>
      </c>
      <c r="K5" s="606"/>
      <c r="L5" s="671"/>
    </row>
    <row r="6" spans="1:12" x14ac:dyDescent="0.25">
      <c r="B6" s="44"/>
      <c r="C6" s="44"/>
      <c r="D6" s="44"/>
      <c r="E6" s="44"/>
      <c r="F6" s="44"/>
      <c r="G6" s="44"/>
      <c r="H6" s="44"/>
      <c r="I6" s="44"/>
      <c r="J6" s="44"/>
      <c r="K6" s="607"/>
      <c r="L6" s="324"/>
    </row>
    <row r="7" spans="1:12" ht="17.25" x14ac:dyDescent="0.25">
      <c r="A7" s="320" t="s">
        <v>304</v>
      </c>
      <c r="B7" s="328"/>
      <c r="C7" s="328"/>
      <c r="D7" s="328"/>
      <c r="E7" s="328"/>
      <c r="F7" s="328"/>
      <c r="G7" s="328"/>
      <c r="H7" s="328"/>
      <c r="I7" s="328"/>
      <c r="J7" s="328"/>
      <c r="K7" s="364"/>
      <c r="L7" s="243"/>
    </row>
    <row r="8" spans="1:12" x14ac:dyDescent="0.25">
      <c r="A8" s="409">
        <v>2021</v>
      </c>
      <c r="B8" s="325">
        <v>22.787030716117027</v>
      </c>
      <c r="C8" s="325">
        <v>22.99675335456136</v>
      </c>
      <c r="D8" s="325">
        <v>24.980695426410357</v>
      </c>
      <c r="E8" s="325">
        <v>24.820539959569224</v>
      </c>
      <c r="F8" s="325">
        <v>23.933021342613007</v>
      </c>
      <c r="G8" s="325">
        <v>24.648424689941827</v>
      </c>
      <c r="H8" s="325">
        <v>26.447055799337264</v>
      </c>
      <c r="I8" s="325">
        <v>27.956934723310759</v>
      </c>
      <c r="J8" s="325">
        <v>27.444416903387115</v>
      </c>
      <c r="K8" s="608"/>
      <c r="L8" s="313">
        <v>25.130246955150561</v>
      </c>
    </row>
    <row r="9" spans="1:12" x14ac:dyDescent="0.25">
      <c r="A9" s="409">
        <v>2020</v>
      </c>
      <c r="B9" s="325">
        <v>15.12402332607798</v>
      </c>
      <c r="C9" s="325">
        <v>15.970285975437244</v>
      </c>
      <c r="D9" s="325">
        <v>19.317173799084518</v>
      </c>
      <c r="E9" s="325">
        <v>19.937894328640201</v>
      </c>
      <c r="F9" s="325">
        <v>18.035061035541155</v>
      </c>
      <c r="G9" s="325">
        <v>18.451661064443453</v>
      </c>
      <c r="H9" s="325">
        <v>19.681175738168871</v>
      </c>
      <c r="I9" s="325">
        <v>20.996335233475946</v>
      </c>
      <c r="J9" s="325">
        <v>19.945814401528043</v>
      </c>
      <c r="K9" s="608"/>
      <c r="L9" s="313">
        <v>18.616665073827864</v>
      </c>
    </row>
    <row r="10" spans="1:12" x14ac:dyDescent="0.25">
      <c r="A10" s="409">
        <v>2019</v>
      </c>
      <c r="B10" s="325">
        <v>9.7339251297189744</v>
      </c>
      <c r="C10" s="325">
        <v>10.241913487711642</v>
      </c>
      <c r="D10" s="325">
        <v>10.609163866176926</v>
      </c>
      <c r="E10" s="325">
        <v>10.959998948178963</v>
      </c>
      <c r="F10" s="325">
        <v>11.383686924264991</v>
      </c>
      <c r="G10" s="325">
        <v>12.130811597057535</v>
      </c>
      <c r="H10" s="325">
        <v>13.184825344373612</v>
      </c>
      <c r="I10" s="325">
        <v>14.11229500571131</v>
      </c>
      <c r="J10" s="325">
        <v>13.668809577666318</v>
      </c>
      <c r="K10" s="608"/>
      <c r="L10" s="313">
        <v>11.792318555753226</v>
      </c>
    </row>
    <row r="11" spans="1:12" x14ac:dyDescent="0.25">
      <c r="A11" s="394" t="s">
        <v>313</v>
      </c>
      <c r="B11" s="393"/>
      <c r="C11" s="393"/>
      <c r="D11" s="393"/>
      <c r="E11" s="393"/>
      <c r="F11" s="393"/>
      <c r="G11" s="393"/>
      <c r="H11" s="393"/>
      <c r="I11" s="393"/>
      <c r="J11" s="393"/>
      <c r="K11" s="374"/>
      <c r="L11" s="354"/>
    </row>
    <row r="12" spans="1:12" x14ac:dyDescent="0.25">
      <c r="A12" s="410" t="s">
        <v>319</v>
      </c>
      <c r="B12" s="385">
        <f t="shared" ref="B12:G12" si="0">(B9-B10)/B10*100</f>
        <v>55.374354379430301</v>
      </c>
      <c r="C12" s="385">
        <f t="shared" si="0"/>
        <v>55.930686141789479</v>
      </c>
      <c r="D12" s="385">
        <f t="shared" si="0"/>
        <v>82.080077589051072</v>
      </c>
      <c r="E12" s="385">
        <f t="shared" si="0"/>
        <v>81.915111697642473</v>
      </c>
      <c r="F12" s="385">
        <f t="shared" si="0"/>
        <v>58.428997174003207</v>
      </c>
      <c r="G12" s="385">
        <f t="shared" si="0"/>
        <v>52.1057426109817</v>
      </c>
      <c r="H12" s="385">
        <f t="shared" ref="H12:J12" si="1">(H9-H10)/H10*100</f>
        <v>49.271417892292824</v>
      </c>
      <c r="I12" s="385">
        <f t="shared" si="1"/>
        <v>48.780444463346562</v>
      </c>
      <c r="J12" s="385">
        <f t="shared" si="1"/>
        <v>45.922103078514034</v>
      </c>
      <c r="K12" s="361"/>
      <c r="L12" s="385">
        <f>(L9-L10)/L10*100</f>
        <v>57.871117421138365</v>
      </c>
    </row>
    <row r="13" spans="1:12" x14ac:dyDescent="0.25">
      <c r="A13" s="410" t="s">
        <v>316</v>
      </c>
      <c r="B13" s="385">
        <f t="shared" ref="B13:G13" si="2">(B8-B9)/B9*100</f>
        <v>50.667783464905881</v>
      </c>
      <c r="C13" s="385">
        <f t="shared" si="2"/>
        <v>43.997129355924017</v>
      </c>
      <c r="D13" s="385">
        <f t="shared" si="2"/>
        <v>29.318582967836864</v>
      </c>
      <c r="E13" s="385">
        <f t="shared" si="2"/>
        <v>24.489274295707574</v>
      </c>
      <c r="F13" s="385">
        <f t="shared" si="2"/>
        <v>32.702746585935685</v>
      </c>
      <c r="G13" s="385">
        <f t="shared" si="2"/>
        <v>33.583771151311701</v>
      </c>
      <c r="H13" s="385">
        <f t="shared" ref="H13:J13" si="3">(H8-H9)/H9*100</f>
        <v>34.377418052555264</v>
      </c>
      <c r="I13" s="385">
        <f t="shared" si="3"/>
        <v>33.151497213366241</v>
      </c>
      <c r="J13" s="385">
        <f t="shared" si="3"/>
        <v>37.594867529122325</v>
      </c>
      <c r="K13" s="361"/>
      <c r="L13" s="385">
        <f>(L8-L9)/L9*100</f>
        <v>34.987909249545346</v>
      </c>
    </row>
    <row r="14" spans="1:12" x14ac:dyDescent="0.25">
      <c r="A14" s="410" t="s">
        <v>317</v>
      </c>
      <c r="B14" s="385">
        <f t="shared" ref="B14:G14" si="4">(B8-B10)/B10*100</f>
        <v>134.09909581639553</v>
      </c>
      <c r="C14" s="385">
        <f t="shared" si="4"/>
        <v>124.53571182917247</v>
      </c>
      <c r="D14" s="385">
        <f t="shared" si="4"/>
        <v>135.46337620489874</v>
      </c>
      <c r="E14" s="385">
        <f t="shared" si="4"/>
        <v>126.46480238662095</v>
      </c>
      <c r="F14" s="385">
        <f t="shared" si="4"/>
        <v>110.23963063845667</v>
      </c>
      <c r="G14" s="385">
        <f t="shared" si="4"/>
        <v>103.188587117457</v>
      </c>
      <c r="H14" s="385">
        <f t="shared" ref="H14:J14" si="5">(H8-H10)/H10*100</f>
        <v>100.58707725410309</v>
      </c>
      <c r="I14" s="385">
        <f t="shared" si="5"/>
        <v>98.103389363646812</v>
      </c>
      <c r="J14" s="385">
        <f t="shared" si="5"/>
        <v>100.78132442659071</v>
      </c>
      <c r="K14" s="361"/>
      <c r="L14" s="385">
        <f>(L8-L10)/L10*100</f>
        <v>113.10692071568941</v>
      </c>
    </row>
    <row r="17" spans="1:12" ht="17.25" x14ac:dyDescent="0.25">
      <c r="A17" s="320" t="s">
        <v>307</v>
      </c>
      <c r="B17" s="304"/>
      <c r="C17" s="304"/>
      <c r="D17" s="304"/>
      <c r="E17" s="304"/>
      <c r="F17" s="304"/>
      <c r="G17" s="304"/>
      <c r="H17" s="304"/>
      <c r="I17" s="304"/>
      <c r="J17" s="304"/>
      <c r="K17" s="609"/>
      <c r="L17" s="509"/>
    </row>
    <row r="18" spans="1:12" x14ac:dyDescent="0.25">
      <c r="A18" s="409">
        <v>2021</v>
      </c>
      <c r="B18" s="326">
        <v>0.30762725061549345</v>
      </c>
      <c r="C18" s="326">
        <v>0.31051398251878087</v>
      </c>
      <c r="D18" s="326">
        <v>0.33736244840324325</v>
      </c>
      <c r="E18" s="326">
        <v>0.33505761042902349</v>
      </c>
      <c r="F18" s="326">
        <v>0.3229400542111806</v>
      </c>
      <c r="G18" s="326">
        <v>0.33245261687608757</v>
      </c>
      <c r="H18" s="326">
        <v>0.35633726429382317</v>
      </c>
      <c r="I18" s="326">
        <v>0.37628531036965568</v>
      </c>
      <c r="J18" s="326">
        <v>0.36899968954561874</v>
      </c>
      <c r="K18" s="610"/>
      <c r="L18" s="327">
        <v>0.33888466970121184</v>
      </c>
    </row>
    <row r="19" spans="1:12" x14ac:dyDescent="0.25">
      <c r="A19" s="409">
        <v>2020</v>
      </c>
      <c r="B19" s="326">
        <v>0.2002021994209226</v>
      </c>
      <c r="C19" s="326">
        <v>0.2124344673255118</v>
      </c>
      <c r="D19" s="326">
        <v>0.25821232526319887</v>
      </c>
      <c r="E19" s="326">
        <v>0.26688451948661385</v>
      </c>
      <c r="F19" s="326">
        <v>0.24175378492724725</v>
      </c>
      <c r="G19" s="326">
        <v>0.2476872029785529</v>
      </c>
      <c r="H19" s="326">
        <v>0.26450056060527705</v>
      </c>
      <c r="I19" s="326">
        <v>0.28250562962676012</v>
      </c>
      <c r="J19" s="326">
        <v>0.26868537509859947</v>
      </c>
      <c r="K19" s="610"/>
      <c r="L19" s="327">
        <v>0.24921880343335046</v>
      </c>
    </row>
    <row r="20" spans="1:12" x14ac:dyDescent="0.25">
      <c r="A20" s="409">
        <v>2019</v>
      </c>
      <c r="B20" s="326">
        <v>0.1237535215427855</v>
      </c>
      <c r="C20" s="326">
        <v>0.13039512796461342</v>
      </c>
      <c r="D20" s="326">
        <v>0.13526111912509073</v>
      </c>
      <c r="E20" s="326">
        <v>0.14003069771893734</v>
      </c>
      <c r="F20" s="326">
        <v>0.14575335550723326</v>
      </c>
      <c r="G20" s="326">
        <v>0.15565042826785042</v>
      </c>
      <c r="H20" s="326">
        <v>0.16981002024815361</v>
      </c>
      <c r="I20" s="326">
        <v>0.182440468427991</v>
      </c>
      <c r="J20" s="326">
        <v>0.17737605873821377</v>
      </c>
      <c r="K20" s="610"/>
      <c r="L20" s="327">
        <v>0.15118325288442097</v>
      </c>
    </row>
    <row r="21" spans="1:12" x14ac:dyDescent="0.25">
      <c r="A21" s="394" t="s">
        <v>313</v>
      </c>
      <c r="B21" s="393"/>
      <c r="C21" s="393"/>
      <c r="D21" s="393"/>
      <c r="E21" s="393"/>
      <c r="F21" s="393"/>
      <c r="G21" s="393"/>
      <c r="H21" s="393"/>
      <c r="I21" s="393"/>
      <c r="J21" s="393"/>
      <c r="K21" s="374"/>
      <c r="L21" s="354"/>
    </row>
    <row r="22" spans="1:12" x14ac:dyDescent="0.25">
      <c r="A22" s="410" t="s">
        <v>319</v>
      </c>
      <c r="B22" s="385">
        <f t="shared" ref="B22:G22" si="6">(B19-B20)/B20*100</f>
        <v>61.774951472153759</v>
      </c>
      <c r="C22" s="385">
        <f t="shared" si="6"/>
        <v>62.915954485018943</v>
      </c>
      <c r="D22" s="385">
        <f t="shared" si="6"/>
        <v>90.899148944939412</v>
      </c>
      <c r="E22" s="385">
        <f t="shared" si="6"/>
        <v>90.590009072361553</v>
      </c>
      <c r="F22" s="385">
        <f t="shared" si="6"/>
        <v>65.864987523563272</v>
      </c>
      <c r="G22" s="385">
        <f t="shared" si="6"/>
        <v>59.130434612310459</v>
      </c>
      <c r="H22" s="385">
        <f t="shared" ref="H22:J22" si="7">(H19-H20)/H20*100</f>
        <v>55.762634159483902</v>
      </c>
      <c r="I22" s="385">
        <f t="shared" si="7"/>
        <v>54.848116791732913</v>
      </c>
      <c r="J22" s="385">
        <f t="shared" si="7"/>
        <v>51.477813302384575</v>
      </c>
      <c r="K22" s="361"/>
      <c r="L22" s="385">
        <f>(L19-L20)/L20*100</f>
        <v>64.845509458562375</v>
      </c>
    </row>
    <row r="23" spans="1:12" x14ac:dyDescent="0.25">
      <c r="A23" s="410" t="s">
        <v>316</v>
      </c>
      <c r="B23" s="385">
        <f t="shared" ref="B23:G23" si="8">(B18-B19)/B19*100</f>
        <v>53.658277234362963</v>
      </c>
      <c r="C23" s="385">
        <f t="shared" si="8"/>
        <v>46.169304081424109</v>
      </c>
      <c r="D23" s="385">
        <f t="shared" si="8"/>
        <v>30.653115826041894</v>
      </c>
      <c r="E23" s="385">
        <f t="shared" si="8"/>
        <v>25.544040948328217</v>
      </c>
      <c r="F23" s="385">
        <f t="shared" si="8"/>
        <v>33.582212294366073</v>
      </c>
      <c r="G23" s="385">
        <f t="shared" si="8"/>
        <v>34.222766811604096</v>
      </c>
      <c r="H23" s="385">
        <f t="shared" ref="H23:J23" si="9">(H18-H19)/H19*100</f>
        <v>34.720797369347387</v>
      </c>
      <c r="I23" s="385">
        <f t="shared" si="9"/>
        <v>33.195685645909109</v>
      </c>
      <c r="J23" s="385">
        <f t="shared" si="9"/>
        <v>37.335234346196522</v>
      </c>
      <c r="K23" s="361"/>
      <c r="L23" s="385">
        <f>(L18-L19)/L19*100</f>
        <v>35.97877248128313</v>
      </c>
    </row>
    <row r="24" spans="1:12" x14ac:dyDescent="0.25">
      <c r="A24" s="410" t="s">
        <v>317</v>
      </c>
      <c r="B24" s="385">
        <f t="shared" ref="B24:G24" si="10">(B18-B20)/B20*100</f>
        <v>148.58060342883817</v>
      </c>
      <c r="C24" s="385">
        <f t="shared" si="10"/>
        <v>138.13311690836184</v>
      </c>
      <c r="D24" s="385">
        <f t="shared" si="10"/>
        <v>149.4156861819599</v>
      </c>
      <c r="E24" s="385">
        <f t="shared" si="10"/>
        <v>139.27439903322804</v>
      </c>
      <c r="F24" s="385">
        <f t="shared" si="10"/>
        <v>121.56611975575009</v>
      </c>
      <c r="G24" s="385">
        <f t="shared" si="10"/>
        <v>113.58927217597359</v>
      </c>
      <c r="H24" s="385">
        <f t="shared" ref="H24:J24" si="11">(H18-H20)/H20*100</f>
        <v>109.84466274315619</v>
      </c>
      <c r="I24" s="385">
        <f t="shared" si="11"/>
        <v>106.25101087052677</v>
      </c>
      <c r="J24" s="385">
        <f t="shared" si="11"/>
        <v>108.03240988132391</v>
      </c>
      <c r="K24" s="361"/>
      <c r="L24" s="385">
        <f>(L18-L20)/L20*100</f>
        <v>124.15490025227061</v>
      </c>
    </row>
  </sheetData>
  <mergeCells count="1">
    <mergeCell ref="L4:L5"/>
  </mergeCells>
  <phoneticPr fontId="105" type="noConversion"/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EA4CF1-89FA-4ECE-BAE1-2BDDB2D9FE74}">
  <sheetPr>
    <tabColor rgb="FF0000FF"/>
  </sheetPr>
  <dimension ref="A1:R23"/>
  <sheetViews>
    <sheetView showGridLines="0" zoomScale="90" zoomScaleNormal="90" workbookViewId="0">
      <selection activeCell="AB5" sqref="AB5:AB6"/>
    </sheetView>
  </sheetViews>
  <sheetFormatPr defaultColWidth="9.140625" defaultRowHeight="15.75" x14ac:dyDescent="0.25"/>
  <cols>
    <col min="1" max="1" width="22.140625" style="56" customWidth="1"/>
    <col min="2" max="2" width="3.5703125" style="31" customWidth="1"/>
    <col min="3" max="5" width="11.140625" style="56" customWidth="1"/>
    <col min="6" max="6" width="11.5703125" style="56" customWidth="1"/>
    <col min="7" max="7" width="3.5703125" style="31" customWidth="1"/>
    <col min="8" max="10" width="11.140625" style="56" customWidth="1"/>
    <col min="11" max="11" width="11.5703125" style="31" customWidth="1"/>
    <col min="12" max="12" width="2.85546875" style="31" customWidth="1"/>
    <col min="13" max="14" width="11.140625" style="31" customWidth="1"/>
    <col min="15" max="15" width="12.5703125" style="31" customWidth="1"/>
    <col min="16" max="16" width="11.5703125" style="31" customWidth="1"/>
    <col min="17" max="17" width="3.5703125" style="31" customWidth="1"/>
    <col min="18" max="18" width="10.42578125" style="56" customWidth="1"/>
    <col min="19" max="16384" width="9.140625" style="56"/>
  </cols>
  <sheetData>
    <row r="1" spans="1:18" ht="23.25" x14ac:dyDescent="0.25">
      <c r="A1" s="305" t="str">
        <f>'Indice-Index'!A19</f>
        <v>1.11 Traffico dati - Data traffic: download/upload - (3/3)</v>
      </c>
      <c r="B1" s="371"/>
      <c r="C1" s="303"/>
      <c r="D1" s="303"/>
      <c r="E1" s="303"/>
      <c r="F1" s="303"/>
      <c r="G1" s="369"/>
      <c r="H1" s="303"/>
      <c r="I1" s="303"/>
      <c r="J1" s="303"/>
      <c r="K1" s="369"/>
      <c r="L1" s="369"/>
      <c r="M1" s="369"/>
      <c r="N1" s="369"/>
      <c r="O1" s="369"/>
      <c r="P1" s="369"/>
      <c r="Q1" s="369"/>
      <c r="R1" s="303"/>
    </row>
    <row r="3" spans="1:18" x14ac:dyDescent="0.25">
      <c r="A3" s="242"/>
      <c r="B3" s="256"/>
    </row>
    <row r="4" spans="1:18" ht="18.75" x14ac:dyDescent="0.25">
      <c r="A4" s="400" t="s">
        <v>306</v>
      </c>
      <c r="B4" s="256"/>
      <c r="C4" s="500" t="str">
        <f>+'1.5'!C4</f>
        <v>Gennaio</v>
      </c>
      <c r="D4" s="500" t="str">
        <f>+'1.5'!D4</f>
        <v>Febbraio</v>
      </c>
      <c r="E4" s="500" t="str">
        <f>+'1.5'!E4</f>
        <v>Marzo</v>
      </c>
      <c r="F4" s="675" t="str">
        <f>+'1.5'!F4</f>
        <v>1Q</v>
      </c>
      <c r="H4" s="500" t="str">
        <f>+'1.5'!H4</f>
        <v>Aprile</v>
      </c>
      <c r="I4" s="500" t="str">
        <f>+'1.5'!I4</f>
        <v>Maggio</v>
      </c>
      <c r="J4" s="500" t="str">
        <f>+'1.5'!J4</f>
        <v>Giugno</v>
      </c>
      <c r="K4" s="675" t="str">
        <f>+'1.5'!K4</f>
        <v>2Q</v>
      </c>
      <c r="L4" s="503"/>
      <c r="M4" s="500" t="str">
        <f>+'1.5'!M4</f>
        <v>Luglio</v>
      </c>
      <c r="N4" s="500" t="str">
        <f>+'1.5'!N4</f>
        <v>Agosto</v>
      </c>
      <c r="O4" s="500" t="str">
        <f>+'1.5'!O4</f>
        <v>Settembre</v>
      </c>
      <c r="P4" s="675" t="str">
        <f>+'1.5'!P4</f>
        <v>3Q</v>
      </c>
      <c r="Q4" s="364"/>
      <c r="R4" s="675" t="str">
        <f>+'1.5'!R4</f>
        <v>9M</v>
      </c>
    </row>
    <row r="5" spans="1:18" ht="18.75" x14ac:dyDescent="0.25">
      <c r="A5" s="242"/>
      <c r="B5" s="256"/>
      <c r="C5" s="501" t="str">
        <f>+'1.5'!C5</f>
        <v>January</v>
      </c>
      <c r="D5" s="501" t="str">
        <f>+'1.5'!D5</f>
        <v>February</v>
      </c>
      <c r="E5" s="501" t="str">
        <f>+'1.5'!E5</f>
        <v>March</v>
      </c>
      <c r="F5" s="676"/>
      <c r="H5" s="501" t="str">
        <f>+'1.5'!H5</f>
        <v>April</v>
      </c>
      <c r="I5" s="501" t="str">
        <f>+'1.5'!I5</f>
        <v>May</v>
      </c>
      <c r="J5" s="501" t="str">
        <f>+'1.5'!J5</f>
        <v>June</v>
      </c>
      <c r="K5" s="676"/>
      <c r="L5" s="503"/>
      <c r="M5" s="501" t="str">
        <f>+'1.5'!M5</f>
        <v>July</v>
      </c>
      <c r="N5" s="501" t="str">
        <f>+'1.5'!N5</f>
        <v>August</v>
      </c>
      <c r="O5" s="501" t="str">
        <f>+'1.5'!O5</f>
        <v>September</v>
      </c>
      <c r="P5" s="676"/>
      <c r="R5" s="676"/>
    </row>
    <row r="6" spans="1:18" ht="18.75" x14ac:dyDescent="0.25">
      <c r="A6" s="242"/>
      <c r="B6" s="256"/>
      <c r="C6" s="502"/>
      <c r="D6" s="502"/>
      <c r="E6" s="502"/>
      <c r="F6" s="503"/>
      <c r="H6" s="502"/>
      <c r="I6" s="502"/>
      <c r="J6" s="502"/>
      <c r="K6" s="503"/>
      <c r="L6" s="503"/>
      <c r="M6" s="502"/>
      <c r="N6" s="502"/>
      <c r="O6" s="502"/>
      <c r="P6" s="503"/>
      <c r="R6" s="503"/>
    </row>
    <row r="7" spans="1:18" s="243" customFormat="1" ht="18.75" x14ac:dyDescent="0.25">
      <c r="A7" s="411" t="s">
        <v>302</v>
      </c>
      <c r="B7" s="372"/>
      <c r="C7" s="317"/>
      <c r="D7" s="317"/>
      <c r="E7" s="317"/>
      <c r="F7" s="395"/>
      <c r="G7" s="364"/>
      <c r="H7" s="317"/>
      <c r="I7" s="318"/>
      <c r="J7" s="318"/>
      <c r="K7" s="399"/>
      <c r="L7" s="399"/>
      <c r="M7" s="317"/>
      <c r="N7" s="318"/>
      <c r="O7" s="318"/>
      <c r="P7" s="399"/>
      <c r="Q7" s="364"/>
      <c r="R7" s="395"/>
    </row>
    <row r="8" spans="1:18" ht="18.75" x14ac:dyDescent="0.25">
      <c r="A8" s="428">
        <v>2021</v>
      </c>
      <c r="B8" s="373"/>
      <c r="C8" s="422">
        <v>0.63065195913389449</v>
      </c>
      <c r="D8" s="422">
        <v>0.57478912383922565</v>
      </c>
      <c r="E8" s="422">
        <v>0.68799095820915868</v>
      </c>
      <c r="F8" s="423">
        <f>+C8+D8+E8</f>
        <v>1.8934320411822787</v>
      </c>
      <c r="H8" s="422">
        <v>0.66509994034529385</v>
      </c>
      <c r="I8" s="422">
        <v>0.66336101357841271</v>
      </c>
      <c r="J8" s="422">
        <v>0.6639014677746945</v>
      </c>
      <c r="K8" s="423">
        <f>+H8+I8+J8</f>
        <v>1.9923624216984011</v>
      </c>
      <c r="L8" s="533"/>
      <c r="M8" s="422">
        <v>0.73660499962216142</v>
      </c>
      <c r="N8" s="422">
        <v>0.77909045553985057</v>
      </c>
      <c r="O8" s="422">
        <v>0.74030899689536478</v>
      </c>
      <c r="P8" s="423">
        <f>+M8+N8+O8</f>
        <v>2.2560044520573768</v>
      </c>
      <c r="R8" s="424">
        <f>+C8+D8+E8+H8+I8+J8+M8+N8+O8</f>
        <v>6.1417989149380565</v>
      </c>
    </row>
    <row r="9" spans="1:18" ht="18.75" x14ac:dyDescent="0.25">
      <c r="A9" s="428">
        <v>2020</v>
      </c>
      <c r="B9" s="373"/>
      <c r="C9" s="422">
        <v>0.42093970509066819</v>
      </c>
      <c r="D9" s="422">
        <v>0.41597742968908702</v>
      </c>
      <c r="E9" s="422">
        <v>0.52852480454319983</v>
      </c>
      <c r="F9" s="423">
        <f>+C9+D9+E9</f>
        <v>1.3654419393229551</v>
      </c>
      <c r="H9" s="422">
        <v>0.52022283532969416</v>
      </c>
      <c r="I9" s="422">
        <v>0.48874408511641437</v>
      </c>
      <c r="J9" s="422">
        <v>0.49252291704130835</v>
      </c>
      <c r="K9" s="423">
        <f>+H9+I9+J9</f>
        <v>1.5014898374874168</v>
      </c>
      <c r="L9" s="533"/>
      <c r="M9" s="422">
        <v>0.54563437305971674</v>
      </c>
      <c r="N9" s="422">
        <v>0.58388202762572672</v>
      </c>
      <c r="O9" s="422">
        <v>0.53665484383894146</v>
      </c>
      <c r="P9" s="423">
        <f>+M9+N9+O9</f>
        <v>1.666171244524385</v>
      </c>
      <c r="R9" s="424">
        <f t="shared" ref="R9:R10" si="0">+C9+D9+E9+H9+I9+J9+M9+N9+O9</f>
        <v>4.5331030213347567</v>
      </c>
    </row>
    <row r="10" spans="1:18" ht="18.75" x14ac:dyDescent="0.25">
      <c r="A10" s="428">
        <v>2019</v>
      </c>
      <c r="B10" s="373"/>
      <c r="C10" s="422">
        <v>0.26827339730632999</v>
      </c>
      <c r="D10" s="422">
        <v>0.25607640565743495</v>
      </c>
      <c r="E10" s="422">
        <v>0.292870683189283</v>
      </c>
      <c r="F10" s="423">
        <f>+C10+D10+E10</f>
        <v>0.81722048615304799</v>
      </c>
      <c r="H10" s="422">
        <v>0.29276886533088819</v>
      </c>
      <c r="I10" s="422">
        <v>0.31352899258842343</v>
      </c>
      <c r="J10" s="422">
        <v>0.32252167652109215</v>
      </c>
      <c r="K10" s="423">
        <f>+H10+I10+J10</f>
        <v>0.92881953444040377</v>
      </c>
      <c r="L10" s="533"/>
      <c r="M10" s="422">
        <v>0.36460239535262667</v>
      </c>
      <c r="N10" s="422">
        <v>0.39016149612960604</v>
      </c>
      <c r="O10" s="422">
        <v>0.36647193185532312</v>
      </c>
      <c r="P10" s="423">
        <f>+M10+N10+O10</f>
        <v>1.1212358233375559</v>
      </c>
      <c r="R10" s="424">
        <f t="shared" si="0"/>
        <v>2.867275843931008</v>
      </c>
    </row>
    <row r="11" spans="1:18" ht="18.75" x14ac:dyDescent="0.25">
      <c r="A11" s="394" t="s">
        <v>313</v>
      </c>
      <c r="B11" s="374"/>
      <c r="C11" s="374"/>
      <c r="D11" s="374"/>
      <c r="E11" s="374"/>
      <c r="F11" s="396"/>
      <c r="G11" s="374"/>
      <c r="H11" s="354"/>
      <c r="I11" s="354"/>
      <c r="K11" s="398"/>
      <c r="L11" s="398"/>
      <c r="M11" s="354"/>
      <c r="N11" s="354"/>
      <c r="O11" s="56"/>
      <c r="P11" s="398"/>
      <c r="R11" s="387"/>
    </row>
    <row r="12" spans="1:18" ht="18.75" x14ac:dyDescent="0.25">
      <c r="A12" s="384" t="s">
        <v>319</v>
      </c>
      <c r="B12" s="361"/>
      <c r="C12" s="385">
        <f>(C9-C10)/C10*100</f>
        <v>56.906987169516121</v>
      </c>
      <c r="D12" s="385">
        <f t="shared" ref="D12:F12" si="1">(D9-D10)/D10*100</f>
        <v>62.442700888874136</v>
      </c>
      <c r="E12" s="385">
        <f t="shared" si="1"/>
        <v>80.463540695745579</v>
      </c>
      <c r="F12" s="397">
        <f t="shared" si="1"/>
        <v>67.083664991143763</v>
      </c>
      <c r="G12" s="361"/>
      <c r="H12" s="385">
        <f t="shared" ref="H12:J12" si="2">(H9-H10)/H10*100</f>
        <v>77.690627977717796</v>
      </c>
      <c r="I12" s="385">
        <f t="shared" si="2"/>
        <v>55.884813420747903</v>
      </c>
      <c r="J12" s="385">
        <f t="shared" si="2"/>
        <v>52.710020099718321</v>
      </c>
      <c r="K12" s="397">
        <f t="shared" ref="K12" si="3">(K9-K10)/K10*100</f>
        <v>61.655712634428617</v>
      </c>
      <c r="L12" s="535"/>
      <c r="M12" s="385">
        <f t="shared" ref="M12:P12" si="4">(M9-M10)/M10*100</f>
        <v>49.651889294913779</v>
      </c>
      <c r="N12" s="385">
        <f t="shared" si="4"/>
        <v>49.651370885601047</v>
      </c>
      <c r="O12" s="385">
        <f t="shared" si="4"/>
        <v>46.438184534908302</v>
      </c>
      <c r="P12" s="397">
        <f t="shared" si="4"/>
        <v>48.601320957150023</v>
      </c>
      <c r="Q12" s="361"/>
      <c r="R12" s="397">
        <f t="shared" ref="R12" si="5">(R9-R10)/R10*100</f>
        <v>58.09790435509391</v>
      </c>
    </row>
    <row r="13" spans="1:18" ht="18.75" x14ac:dyDescent="0.25">
      <c r="A13" s="384" t="s">
        <v>316</v>
      </c>
      <c r="B13" s="361"/>
      <c r="C13" s="385">
        <f>(C8-C9)/C9*100</f>
        <v>49.820022085599028</v>
      </c>
      <c r="D13" s="385">
        <f t="shared" ref="D13:F13" si="6">(D8-D9)/D9*100</f>
        <v>38.177959383238381</v>
      </c>
      <c r="E13" s="385">
        <f t="shared" si="6"/>
        <v>30.171933709674096</v>
      </c>
      <c r="F13" s="397">
        <f t="shared" si="6"/>
        <v>38.668074170998715</v>
      </c>
      <c r="G13" s="361"/>
      <c r="H13" s="385">
        <f t="shared" ref="H13:J13" si="7">(H8-H9)/H9*100</f>
        <v>27.849047595879373</v>
      </c>
      <c r="I13" s="385">
        <f t="shared" si="7"/>
        <v>35.727681168848555</v>
      </c>
      <c r="J13" s="385">
        <f t="shared" si="7"/>
        <v>34.796056143517987</v>
      </c>
      <c r="K13" s="397">
        <f t="shared" ref="K13" si="8">(K8-K9)/K9*100</f>
        <v>32.692368070396476</v>
      </c>
      <c r="L13" s="535"/>
      <c r="M13" s="385">
        <f t="shared" ref="M13:P13" si="9">(M8-M9)/M9*100</f>
        <v>34.999742683282889</v>
      </c>
      <c r="N13" s="385">
        <f t="shared" si="9"/>
        <v>33.432854357225409</v>
      </c>
      <c r="O13" s="385">
        <f t="shared" si="9"/>
        <v>37.948814847098092</v>
      </c>
      <c r="P13" s="397">
        <f t="shared" si="9"/>
        <v>35.400515371477432</v>
      </c>
      <c r="Q13" s="361"/>
      <c r="R13" s="397">
        <f t="shared" ref="R13" si="10">(R8-R9)/R9*100</f>
        <v>35.487741752880453</v>
      </c>
    </row>
    <row r="14" spans="1:18" ht="18.75" x14ac:dyDescent="0.25">
      <c r="A14" s="384" t="s">
        <v>317</v>
      </c>
      <c r="B14" s="361"/>
      <c r="C14" s="385">
        <f>(C8-C10)/C10*100</f>
        <v>135.07808283121707</v>
      </c>
      <c r="D14" s="385">
        <f t="shared" ref="D14:F14" si="11">(D8-D10)/D10*100</f>
        <v>124.4600092552639</v>
      </c>
      <c r="E14" s="385">
        <f t="shared" si="11"/>
        <v>134.91288056459666</v>
      </c>
      <c r="F14" s="397">
        <f t="shared" si="11"/>
        <v>131.69170049754226</v>
      </c>
      <c r="H14" s="385">
        <f t="shared" ref="H14:J14" si="12">(H8-H10)/H10*100</f>
        <v>127.17577553664938</v>
      </c>
      <c r="I14" s="385">
        <f t="shared" si="12"/>
        <v>111.57884255036717</v>
      </c>
      <c r="J14" s="385">
        <f t="shared" si="12"/>
        <v>105.84708443039392</v>
      </c>
      <c r="K14" s="397">
        <f t="shared" ref="K14" si="13">(K8-K10)/K10*100</f>
        <v>114.50479321569844</v>
      </c>
      <c r="L14" s="535"/>
      <c r="M14" s="385">
        <f t="shared" ref="M14:P14" si="14">(M8-M10)/M10*100</f>
        <v>102.02966546880499</v>
      </c>
      <c r="N14" s="385">
        <f t="shared" si="14"/>
        <v>99.684095757375275</v>
      </c>
      <c r="O14" s="385">
        <f t="shared" si="14"/>
        <v>102.00974004951249</v>
      </c>
      <c r="P14" s="397">
        <f t="shared" si="14"/>
        <v>101.20695442480442</v>
      </c>
      <c r="R14" s="397">
        <f t="shared" ref="R14" si="15">(R8-R10)/R10*100</f>
        <v>114.20328036934558</v>
      </c>
    </row>
    <row r="15" spans="1:18" ht="18.75" x14ac:dyDescent="0.25">
      <c r="F15" s="387"/>
      <c r="K15" s="398"/>
      <c r="L15" s="398"/>
      <c r="M15" s="56"/>
      <c r="N15" s="56"/>
      <c r="O15" s="56"/>
      <c r="P15" s="398"/>
      <c r="R15" s="387"/>
    </row>
    <row r="16" spans="1:18" ht="18.75" x14ac:dyDescent="0.25">
      <c r="A16" s="408" t="s">
        <v>303</v>
      </c>
      <c r="F16" s="387"/>
      <c r="K16" s="398"/>
      <c r="L16" s="398"/>
      <c r="M16" s="56"/>
      <c r="N16" s="56"/>
      <c r="O16" s="56"/>
      <c r="P16" s="398"/>
      <c r="R16" s="387"/>
    </row>
    <row r="17" spans="1:18" ht="18.75" x14ac:dyDescent="0.25">
      <c r="A17" s="428">
        <v>2021</v>
      </c>
      <c r="C17" s="422">
        <v>5.9189791061054577E-2</v>
      </c>
      <c r="D17" s="422">
        <v>5.402835069956162E-2</v>
      </c>
      <c r="E17" s="422">
        <v>6.8260563488811113E-2</v>
      </c>
      <c r="F17" s="423">
        <f>+C17+D17+E17</f>
        <v>0.18147870524942733</v>
      </c>
      <c r="H17" s="422">
        <v>6.2064316282710814E-2</v>
      </c>
      <c r="I17" s="422">
        <v>6.1173812223348292E-2</v>
      </c>
      <c r="J17" s="422">
        <v>5.8220349313444948E-2</v>
      </c>
      <c r="K17" s="423">
        <f>+H17+I17+J17</f>
        <v>0.18145847781950405</v>
      </c>
      <c r="L17" s="533"/>
      <c r="M17" s="422">
        <v>6.4038291178087736E-2</v>
      </c>
      <c r="N17" s="422">
        <v>6.7262060497877474E-2</v>
      </c>
      <c r="O17" s="422">
        <v>6.3726654571054614E-2</v>
      </c>
      <c r="P17" s="423">
        <f>+M17+N17+O17</f>
        <v>0.19502700624701982</v>
      </c>
      <c r="R17" s="424">
        <f>+C17+D17+E17+H17+I17+J17+M17+N17+O17</f>
        <v>0.55796418931595115</v>
      </c>
    </row>
    <row r="18" spans="1:18" ht="18.75" x14ac:dyDescent="0.25">
      <c r="A18" s="428">
        <v>2020</v>
      </c>
      <c r="C18" s="422">
        <v>3.6916469819895631E-2</v>
      </c>
      <c r="D18" s="422">
        <v>3.6306059849663043E-2</v>
      </c>
      <c r="E18" s="422">
        <v>5.6272449140022843E-2</v>
      </c>
      <c r="F18" s="423">
        <f>+C18+D18+E18</f>
        <v>0.1294949788095815</v>
      </c>
      <c r="H18" s="422">
        <v>6.3895162579686804E-2</v>
      </c>
      <c r="I18" s="422">
        <v>5.7239207951726045E-2</v>
      </c>
      <c r="J18" s="422">
        <v>4.8053090706058427E-2</v>
      </c>
      <c r="K18" s="423">
        <f>+H18+I18+J18</f>
        <v>0.16918746123747128</v>
      </c>
      <c r="L18" s="533"/>
      <c r="M18" s="422">
        <v>5.0182470576254863E-2</v>
      </c>
      <c r="N18" s="422">
        <v>5.1749214793955264E-2</v>
      </c>
      <c r="O18" s="422">
        <v>4.7695187455825419E-2</v>
      </c>
      <c r="P18" s="423">
        <f>+M18+N18+O18</f>
        <v>0.14962687282603554</v>
      </c>
      <c r="R18" s="424">
        <f t="shared" ref="R18:R19" si="16">+C18+D18+E18+H18+I18+J18+M18+N18+O18</f>
        <v>0.44830931287308834</v>
      </c>
    </row>
    <row r="19" spans="1:18" ht="18.75" x14ac:dyDescent="0.25">
      <c r="A19" s="428">
        <v>2019</v>
      </c>
      <c r="C19" s="422">
        <v>2.640597673789679E-2</v>
      </c>
      <c r="D19" s="422">
        <v>2.397591627218024E-2</v>
      </c>
      <c r="E19" s="422">
        <v>2.8305176040682552E-2</v>
      </c>
      <c r="F19" s="423">
        <f>+C19+D19+E19</f>
        <v>7.8687069050759589E-2</v>
      </c>
      <c r="H19" s="422">
        <v>2.8324853854042365E-2</v>
      </c>
      <c r="I19" s="422">
        <v>3.1094342032880022E-2</v>
      </c>
      <c r="J19" s="422">
        <v>3.2873194486452845E-2</v>
      </c>
      <c r="K19" s="423">
        <f>+H19+I19+J19</f>
        <v>9.2292390373375235E-2</v>
      </c>
      <c r="L19" s="533"/>
      <c r="M19" s="422">
        <v>3.4547590658683847E-2</v>
      </c>
      <c r="N19" s="422">
        <v>3.706618470735748E-2</v>
      </c>
      <c r="O19" s="422">
        <v>3.3981473740369819E-2</v>
      </c>
      <c r="P19" s="423">
        <f>+M19+N19+O19</f>
        <v>0.10559524910641115</v>
      </c>
      <c r="R19" s="424">
        <f t="shared" si="16"/>
        <v>0.27657470853054594</v>
      </c>
    </row>
    <row r="20" spans="1:18" ht="18.75" x14ac:dyDescent="0.25">
      <c r="A20" s="394" t="s">
        <v>313</v>
      </c>
      <c r="F20" s="387"/>
      <c r="K20" s="398"/>
      <c r="L20" s="398"/>
      <c r="M20" s="56"/>
      <c r="N20" s="56"/>
      <c r="O20" s="56"/>
      <c r="P20" s="398"/>
      <c r="R20" s="387"/>
    </row>
    <row r="21" spans="1:18" ht="18.75" x14ac:dyDescent="0.25">
      <c r="A21" s="384" t="s">
        <v>319</v>
      </c>
      <c r="B21" s="361"/>
      <c r="C21" s="385">
        <f>(C18-C19)/C19*100</f>
        <v>39.803462626378092</v>
      </c>
      <c r="D21" s="385">
        <f t="shared" ref="D21:F21" si="17">(D18-D19)/D19*100</f>
        <v>51.427204856357157</v>
      </c>
      <c r="E21" s="385">
        <f t="shared" si="17"/>
        <v>98.80621501573917</v>
      </c>
      <c r="F21" s="397">
        <f t="shared" si="17"/>
        <v>64.569579693007313</v>
      </c>
      <c r="G21" s="361"/>
      <c r="H21" s="385">
        <f t="shared" ref="H21:K21" si="18">(H18-H19)/H19*100</f>
        <v>125.57984909273607</v>
      </c>
      <c r="I21" s="385">
        <f t="shared" si="18"/>
        <v>84.082389944767812</v>
      </c>
      <c r="J21" s="385">
        <f t="shared" si="18"/>
        <v>46.177125334932903</v>
      </c>
      <c r="K21" s="397">
        <f t="shared" si="18"/>
        <v>83.316804942435368</v>
      </c>
      <c r="L21" s="535"/>
      <c r="M21" s="385">
        <f t="shared" ref="M21:P21" si="19">(M18-M19)/M19*100</f>
        <v>45.256064517023127</v>
      </c>
      <c r="N21" s="385">
        <f t="shared" si="19"/>
        <v>39.613006308910087</v>
      </c>
      <c r="O21" s="385">
        <f t="shared" si="19"/>
        <v>40.356441925482997</v>
      </c>
      <c r="P21" s="397">
        <f t="shared" si="19"/>
        <v>41.698489365987058</v>
      </c>
      <c r="Q21" s="361"/>
      <c r="R21" s="397">
        <f t="shared" ref="R21" si="20">(R18-R19)/R19*100</f>
        <v>62.093387083358486</v>
      </c>
    </row>
    <row r="22" spans="1:18" ht="18.75" x14ac:dyDescent="0.25">
      <c r="A22" s="384" t="s">
        <v>316</v>
      </c>
      <c r="B22" s="361"/>
      <c r="C22" s="385">
        <f>(C17-C18)/C18*100</f>
        <v>60.334374737952437</v>
      </c>
      <c r="D22" s="385">
        <f t="shared" ref="D22:F22" si="21">(D17-D18)/D18*100</f>
        <v>48.813589035228397</v>
      </c>
      <c r="E22" s="385">
        <f t="shared" si="21"/>
        <v>21.303701068631689</v>
      </c>
      <c r="F22" s="397">
        <f t="shared" si="21"/>
        <v>40.143430206885746</v>
      </c>
      <c r="G22" s="361"/>
      <c r="H22" s="385">
        <f t="shared" ref="H22:K22" si="22">(H17-H18)/H18*100</f>
        <v>-2.8653910923110195</v>
      </c>
      <c r="I22" s="385">
        <f t="shared" si="22"/>
        <v>6.8739670104110848</v>
      </c>
      <c r="J22" s="385">
        <f t="shared" si="22"/>
        <v>21.15838639720349</v>
      </c>
      <c r="K22" s="397">
        <f t="shared" si="22"/>
        <v>7.252911351869745</v>
      </c>
      <c r="L22" s="535"/>
      <c r="M22" s="385">
        <f t="shared" ref="M22:P22" si="23">(M17-M18)/M18*100</f>
        <v>27.610877748193435</v>
      </c>
      <c r="N22" s="385">
        <f t="shared" si="23"/>
        <v>29.976968279979076</v>
      </c>
      <c r="O22" s="385">
        <f t="shared" si="23"/>
        <v>33.612336947154894</v>
      </c>
      <c r="P22" s="397">
        <f t="shared" si="23"/>
        <v>30.342232356729788</v>
      </c>
      <c r="Q22" s="361"/>
      <c r="R22" s="397">
        <f t="shared" ref="R22" si="24">(R17-R18)/R18*100</f>
        <v>24.459647233316556</v>
      </c>
    </row>
    <row r="23" spans="1:18" ht="18.75" x14ac:dyDescent="0.25">
      <c r="A23" s="384" t="s">
        <v>317</v>
      </c>
      <c r="B23" s="361"/>
      <c r="C23" s="385">
        <f>(C17-C19)/C19*100</f>
        <v>124.15300766401035</v>
      </c>
      <c r="D23" s="385">
        <f t="shared" ref="D23:F23" si="25">(D17-D19)/D19*100</f>
        <v>125.34425832247275</v>
      </c>
      <c r="E23" s="385">
        <f t="shared" si="25"/>
        <v>141.15929676855339</v>
      </c>
      <c r="F23" s="397">
        <f t="shared" si="25"/>
        <v>130.63345405883493</v>
      </c>
      <c r="H23" s="385">
        <f t="shared" ref="H23:K23" si="26">(H17-H19)/H19*100</f>
        <v>119.11610419078416</v>
      </c>
      <c r="I23" s="385">
        <f t="shared" si="26"/>
        <v>96.736152701547439</v>
      </c>
      <c r="J23" s="385">
        <f t="shared" si="26"/>
        <v>77.105846337622438</v>
      </c>
      <c r="K23" s="397">
        <f t="shared" si="26"/>
        <v>96.612610297990173</v>
      </c>
      <c r="L23" s="535"/>
      <c r="M23" s="385">
        <f t="shared" ref="M23:P23" si="27">(M17-M19)/M19*100</f>
        <v>85.362538912655367</v>
      </c>
      <c r="N23" s="385">
        <f t="shared" si="27"/>
        <v>81.464752924857251</v>
      </c>
      <c r="O23" s="385">
        <f t="shared" si="27"/>
        <v>87.53352211251412</v>
      </c>
      <c r="P23" s="397">
        <f t="shared" si="27"/>
        <v>84.692974255390894</v>
      </c>
      <c r="R23" s="397">
        <f t="shared" ref="R23" si="28">(R17-R19)/R19*100</f>
        <v>101.74085775248227</v>
      </c>
    </row>
  </sheetData>
  <mergeCells count="4">
    <mergeCell ref="R4:R5"/>
    <mergeCell ref="K4:K5"/>
    <mergeCell ref="F4:F5"/>
    <mergeCell ref="P4:P5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0000FF"/>
  </sheetPr>
  <dimension ref="A1:L32"/>
  <sheetViews>
    <sheetView showGridLines="0" zoomScale="90" zoomScaleNormal="90" workbookViewId="0">
      <selection activeCell="H12" sqref="H12"/>
    </sheetView>
  </sheetViews>
  <sheetFormatPr defaultColWidth="9.140625" defaultRowHeight="15" x14ac:dyDescent="0.2"/>
  <cols>
    <col min="1" max="1" width="64.5703125" style="55" customWidth="1"/>
    <col min="2" max="9" width="8.42578125" style="55" customWidth="1"/>
    <col min="10" max="16384" width="9.140625" style="55"/>
  </cols>
  <sheetData>
    <row r="1" spans="1:12" ht="20.25" x14ac:dyDescent="0.3">
      <c r="A1" s="133" t="str">
        <f>+'Indice-Index'!A20</f>
        <v>1.12 Portabilità del numero mobile - Mobile number portability</v>
      </c>
      <c r="B1" s="134"/>
      <c r="C1" s="134"/>
      <c r="D1" s="134"/>
      <c r="E1" s="134"/>
      <c r="F1" s="134"/>
      <c r="G1" s="53"/>
      <c r="H1" s="53"/>
      <c r="I1" s="53"/>
      <c r="J1" s="54"/>
      <c r="K1" s="54"/>
      <c r="L1" s="54"/>
    </row>
    <row r="2" spans="1:12" x14ac:dyDescent="0.2">
      <c r="A2" s="54"/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</row>
    <row r="3" spans="1:12" x14ac:dyDescent="0.2">
      <c r="A3" s="54"/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</row>
    <row r="4" spans="1:12" s="42" customFormat="1" ht="15.75" x14ac:dyDescent="0.25">
      <c r="A4" s="19"/>
      <c r="B4" s="478">
        <f>+'1.7'!B4</f>
        <v>42979</v>
      </c>
      <c r="C4" s="478">
        <f>+'1.7'!C4</f>
        <v>43344</v>
      </c>
      <c r="D4" s="478">
        <f>+'1.7'!D4</f>
        <v>43709</v>
      </c>
      <c r="E4" s="478">
        <f>+'1.7'!E4</f>
        <v>44075</v>
      </c>
      <c r="F4" s="478">
        <f>+'1.7'!F4</f>
        <v>44440</v>
      </c>
      <c r="G4" s="23"/>
      <c r="H4" s="23"/>
      <c r="J4" s="19"/>
      <c r="K4" s="19"/>
      <c r="L4" s="19"/>
    </row>
    <row r="5" spans="1:12" s="42" customFormat="1" ht="15.75" x14ac:dyDescent="0.25">
      <c r="A5" s="19"/>
      <c r="B5" s="504" t="str">
        <f>+'1.7'!B5</f>
        <v>sept-17</v>
      </c>
      <c r="C5" s="504" t="str">
        <f>+'1.7'!C5</f>
        <v>sept-18</v>
      </c>
      <c r="D5" s="504" t="str">
        <f>+'1.7'!D5</f>
        <v>sept-19</v>
      </c>
      <c r="E5" s="504" t="str">
        <f>+'1.7'!E5</f>
        <v>sept-20</v>
      </c>
      <c r="F5" s="504" t="str">
        <f>+'1.7'!F5</f>
        <v>sept-21</v>
      </c>
      <c r="G5" s="23"/>
      <c r="H5" s="23"/>
      <c r="J5" s="19"/>
      <c r="K5" s="19"/>
      <c r="L5" s="19"/>
    </row>
    <row r="6" spans="1:12" s="42" customFormat="1" ht="15.75" x14ac:dyDescent="0.25">
      <c r="A6" s="19"/>
      <c r="B6" s="11"/>
      <c r="C6" s="11"/>
      <c r="D6" s="11"/>
      <c r="E6" s="11"/>
      <c r="F6" s="19"/>
      <c r="G6" s="19"/>
      <c r="H6" s="19"/>
      <c r="J6" s="19"/>
      <c r="K6" s="19"/>
      <c r="L6" s="19"/>
    </row>
    <row r="7" spans="1:12" s="42" customFormat="1" ht="15.75" x14ac:dyDescent="0.25">
      <c r="A7" s="414" t="s">
        <v>37</v>
      </c>
      <c r="B7" s="415">
        <v>109.5682135</v>
      </c>
      <c r="C7" s="415">
        <v>122.55040649999999</v>
      </c>
      <c r="D7" s="415">
        <v>139.55901749999998</v>
      </c>
      <c r="E7" s="415">
        <v>151.78544500000001</v>
      </c>
      <c r="F7" s="416">
        <v>162.75422800000001</v>
      </c>
      <c r="G7" s="48"/>
      <c r="H7" s="48"/>
      <c r="J7" s="19"/>
      <c r="K7" s="19"/>
      <c r="L7" s="19"/>
    </row>
    <row r="8" spans="1:12" s="42" customFormat="1" ht="15.75" x14ac:dyDescent="0.25">
      <c r="A8" s="19" t="s">
        <v>38</v>
      </c>
      <c r="B8" s="36"/>
      <c r="C8" s="36"/>
      <c r="D8" s="36"/>
      <c r="E8" s="36"/>
      <c r="F8" s="47"/>
      <c r="G8" s="47"/>
      <c r="H8" s="47"/>
      <c r="I8" s="47"/>
      <c r="J8" s="19"/>
      <c r="K8" s="19"/>
      <c r="L8" s="19"/>
    </row>
    <row r="9" spans="1:12" s="42" customFormat="1" ht="10.5" customHeight="1" x14ac:dyDescent="0.25">
      <c r="A9" s="19"/>
      <c r="B9" s="37"/>
      <c r="C9" s="37"/>
      <c r="D9" s="37"/>
      <c r="E9" s="37"/>
      <c r="F9" s="37"/>
      <c r="G9" s="19"/>
      <c r="H9" s="19"/>
      <c r="I9" s="19"/>
      <c r="J9" s="19"/>
      <c r="K9" s="19"/>
      <c r="L9" s="19"/>
    </row>
    <row r="10" spans="1:12" s="42" customFormat="1" ht="15.75" x14ac:dyDescent="0.25">
      <c r="A10" s="417" t="s">
        <v>84</v>
      </c>
      <c r="B10" s="418">
        <v>18.182486735121284</v>
      </c>
      <c r="C10" s="418">
        <v>13.21032725889529</v>
      </c>
      <c r="D10" s="418">
        <v>13.467346511854039</v>
      </c>
      <c r="E10" s="418">
        <v>13.604552169707199</v>
      </c>
      <c r="F10" s="418">
        <v>12.280967123285917</v>
      </c>
      <c r="G10" s="19"/>
      <c r="H10" s="19"/>
      <c r="I10" s="19"/>
      <c r="J10" s="19"/>
      <c r="K10" s="19"/>
      <c r="L10" s="19"/>
    </row>
    <row r="11" spans="1:12" s="42" customFormat="1" ht="15.75" x14ac:dyDescent="0.25">
      <c r="B11" s="4"/>
      <c r="C11" s="4"/>
      <c r="D11" s="4"/>
      <c r="E11" s="4"/>
      <c r="F11" s="4"/>
      <c r="G11" s="19"/>
      <c r="H11" s="19"/>
      <c r="I11" s="19"/>
      <c r="J11" s="19"/>
      <c r="K11" s="19"/>
      <c r="L11" s="19"/>
    </row>
    <row r="12" spans="1:12" s="42" customFormat="1" ht="15.75" x14ac:dyDescent="0.25">
      <c r="B12" s="4"/>
      <c r="C12" s="4"/>
      <c r="D12" s="4"/>
      <c r="E12" s="4"/>
      <c r="F12" s="4"/>
      <c r="G12" s="19"/>
      <c r="H12" s="19"/>
      <c r="I12" s="19"/>
      <c r="J12" s="19"/>
      <c r="K12" s="19"/>
      <c r="L12" s="19"/>
    </row>
    <row r="13" spans="1:12" s="42" customFormat="1" ht="15.75" x14ac:dyDescent="0.25">
      <c r="A13" s="71" t="s">
        <v>73</v>
      </c>
      <c r="B13" s="46">
        <f>+F4</f>
        <v>44440</v>
      </c>
      <c r="C13" s="35"/>
      <c r="D13" s="35"/>
      <c r="E13" s="35"/>
      <c r="F13" s="35"/>
      <c r="G13" s="19"/>
      <c r="H13" s="19"/>
      <c r="I13" s="19"/>
      <c r="J13" s="19"/>
      <c r="K13" s="19"/>
      <c r="L13" s="19"/>
    </row>
    <row r="14" spans="1:12" s="42" customFormat="1" ht="15.75" x14ac:dyDescent="0.25">
      <c r="B14" s="43" t="str">
        <f>+F5</f>
        <v>sept-21</v>
      </c>
      <c r="C14" s="35"/>
      <c r="D14" s="35"/>
      <c r="E14" s="35"/>
      <c r="F14" s="35"/>
      <c r="G14" s="19"/>
      <c r="H14" s="19"/>
      <c r="I14" s="19"/>
      <c r="J14" s="19"/>
      <c r="K14" s="19"/>
      <c r="L14" s="19"/>
    </row>
    <row r="15" spans="1:12" s="42" customFormat="1" ht="15.75" x14ac:dyDescent="0.25">
      <c r="A15" s="58" t="s">
        <v>49</v>
      </c>
      <c r="C15" s="11"/>
      <c r="D15" s="11"/>
      <c r="E15" s="11"/>
      <c r="F15" s="11"/>
      <c r="G15" s="19"/>
      <c r="H15" s="19"/>
      <c r="I15" s="19"/>
      <c r="J15" s="19"/>
      <c r="K15" s="19"/>
      <c r="L15" s="19"/>
    </row>
    <row r="16" spans="1:12" s="42" customFormat="1" ht="15.75" x14ac:dyDescent="0.25">
      <c r="A16" s="419" t="s">
        <v>61</v>
      </c>
      <c r="B16" s="416">
        <v>23.257434302419913</v>
      </c>
      <c r="C16" s="57"/>
      <c r="D16" s="57"/>
      <c r="E16" s="57"/>
      <c r="F16" s="57"/>
      <c r="G16" s="57"/>
      <c r="H16" s="57"/>
      <c r="I16" s="57"/>
      <c r="J16" s="57"/>
      <c r="K16" s="57"/>
      <c r="L16" s="57"/>
    </row>
    <row r="17" spans="1:12" s="42" customFormat="1" ht="15.75" x14ac:dyDescent="0.25">
      <c r="A17" s="419" t="s">
        <v>62</v>
      </c>
      <c r="B17" s="416">
        <v>19.232393420491562</v>
      </c>
      <c r="C17" s="57"/>
      <c r="D17" s="57"/>
      <c r="E17" s="57"/>
      <c r="F17" s="57"/>
      <c r="G17" s="57"/>
      <c r="H17" s="57"/>
      <c r="I17" s="57"/>
      <c r="J17" s="57"/>
      <c r="K17" s="57"/>
      <c r="L17" s="57"/>
    </row>
    <row r="18" spans="1:12" s="42" customFormat="1" ht="15.75" x14ac:dyDescent="0.25">
      <c r="A18" s="419" t="s">
        <v>4</v>
      </c>
      <c r="B18" s="416">
        <v>21.165114671335882</v>
      </c>
      <c r="C18" s="57"/>
      <c r="D18" s="57"/>
      <c r="E18" s="57"/>
      <c r="F18" s="57"/>
      <c r="G18" s="57"/>
      <c r="H18" s="57"/>
      <c r="I18" s="57"/>
      <c r="J18" s="57"/>
      <c r="K18" s="57"/>
      <c r="L18" s="57"/>
    </row>
    <row r="19" spans="1:12" s="42" customFormat="1" ht="15.75" x14ac:dyDescent="0.25">
      <c r="A19" s="419" t="s">
        <v>127</v>
      </c>
      <c r="B19" s="416">
        <v>10.649627219355153</v>
      </c>
      <c r="C19" s="57"/>
      <c r="D19" s="57"/>
      <c r="E19" s="57"/>
      <c r="F19" s="57"/>
      <c r="G19" s="57"/>
      <c r="H19" s="57"/>
      <c r="I19" s="57"/>
      <c r="J19" s="57"/>
      <c r="K19" s="57"/>
      <c r="L19" s="57"/>
    </row>
    <row r="20" spans="1:12" s="42" customFormat="1" ht="15.75" x14ac:dyDescent="0.25">
      <c r="A20" s="419" t="s">
        <v>9</v>
      </c>
      <c r="B20" s="420">
        <v>25.69543038639749</v>
      </c>
      <c r="C20" s="19"/>
      <c r="D20" s="19"/>
      <c r="E20" s="19"/>
      <c r="F20" s="19"/>
      <c r="G20" s="19"/>
      <c r="H20" s="19"/>
      <c r="I20" s="19"/>
      <c r="J20" s="19"/>
      <c r="K20" s="19"/>
      <c r="L20" s="19"/>
    </row>
    <row r="21" spans="1:12" s="42" customFormat="1" ht="15" customHeight="1" x14ac:dyDescent="0.25">
      <c r="A21" s="5" t="s">
        <v>72</v>
      </c>
      <c r="B21" s="59">
        <f>SUM(B16:B20)</f>
        <v>100</v>
      </c>
      <c r="C21" s="19"/>
      <c r="D21" s="19"/>
      <c r="E21" s="19"/>
      <c r="F21" s="19"/>
      <c r="G21" s="19"/>
      <c r="H21" s="19"/>
      <c r="I21" s="19"/>
      <c r="J21" s="19"/>
      <c r="K21" s="19"/>
      <c r="L21" s="19"/>
    </row>
    <row r="22" spans="1:12" s="42" customFormat="1" ht="15.75" x14ac:dyDescent="0.25">
      <c r="A22" s="57"/>
      <c r="B22" s="57"/>
    </row>
    <row r="23" spans="1:12" s="42" customFormat="1" ht="15.75" x14ac:dyDescent="0.25">
      <c r="A23" s="58" t="s">
        <v>50</v>
      </c>
      <c r="B23" s="45"/>
    </row>
    <row r="24" spans="1:12" s="42" customFormat="1" ht="15.75" x14ac:dyDescent="0.25">
      <c r="A24" s="419" t="s">
        <v>61</v>
      </c>
      <c r="B24" s="416">
        <v>15.507426849450859</v>
      </c>
    </row>
    <row r="25" spans="1:12" s="42" customFormat="1" ht="15.75" x14ac:dyDescent="0.25">
      <c r="A25" s="419" t="s">
        <v>62</v>
      </c>
      <c r="B25" s="416">
        <v>16.894905296239351</v>
      </c>
    </row>
    <row r="26" spans="1:12" s="42" customFormat="1" ht="15.75" x14ac:dyDescent="0.25">
      <c r="A26" s="419" t="s">
        <v>4</v>
      </c>
      <c r="B26" s="416">
        <v>17.632566894613561</v>
      </c>
      <c r="G26" s="3"/>
    </row>
    <row r="27" spans="1:12" s="42" customFormat="1" ht="15.75" x14ac:dyDescent="0.25">
      <c r="A27" s="419" t="s">
        <v>127</v>
      </c>
      <c r="B27" s="416">
        <v>18.286130740301811</v>
      </c>
      <c r="G27" s="3"/>
    </row>
    <row r="28" spans="1:12" s="42" customFormat="1" ht="15.75" x14ac:dyDescent="0.25">
      <c r="A28" s="419" t="s">
        <v>9</v>
      </c>
      <c r="B28" s="420">
        <v>31.678970219394408</v>
      </c>
    </row>
    <row r="29" spans="1:12" s="42" customFormat="1" ht="15.75" x14ac:dyDescent="0.25">
      <c r="A29" s="5" t="s">
        <v>72</v>
      </c>
      <c r="B29" s="9">
        <f>SUM(B24:B28)</f>
        <v>100</v>
      </c>
    </row>
    <row r="30" spans="1:12" s="42" customFormat="1" ht="15.75" x14ac:dyDescent="0.25"/>
    <row r="31" spans="1:12" s="42" customFormat="1" ht="15.75" x14ac:dyDescent="0.25"/>
    <row r="32" spans="1:12" s="42" customFormat="1" ht="15.75" x14ac:dyDescent="0.25"/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FEEE6E-BE1A-4AEA-AEFB-3B84E3FCBF6C}">
  <sheetPr>
    <tabColor rgb="FF0000FF"/>
  </sheetPr>
  <dimension ref="A1:AK48"/>
  <sheetViews>
    <sheetView showGridLines="0" zoomScale="70" zoomScaleNormal="70" workbookViewId="0">
      <pane xSplit="1" ySplit="4" topLeftCell="B5" activePane="bottomRight" state="frozen"/>
      <selection pane="topRight" activeCell="B1" sqref="B1"/>
      <selection pane="bottomLeft" activeCell="A3" sqref="A3"/>
      <selection pane="bottomRight" activeCell="AC5" sqref="AC4:AC5"/>
    </sheetView>
  </sheetViews>
  <sheetFormatPr defaultColWidth="9.140625" defaultRowHeight="15" x14ac:dyDescent="0.25"/>
  <cols>
    <col min="1" max="1" width="62.5703125" style="69" customWidth="1"/>
    <col min="2" max="3" width="10.140625" style="69" customWidth="1"/>
    <col min="4" max="4" width="10.140625" style="236" customWidth="1"/>
    <col min="5" max="7" width="10.140625" style="69" customWidth="1"/>
    <col min="8" max="8" width="10.140625" style="236" customWidth="1"/>
    <col min="9" max="11" width="10.140625" style="69" customWidth="1"/>
    <col min="12" max="12" width="10.140625" style="236" customWidth="1"/>
    <col min="13" max="15" width="10.140625" style="69" customWidth="1"/>
    <col min="16" max="16" width="10.140625" style="236" customWidth="1"/>
    <col min="17" max="21" width="10.140625" style="69" customWidth="1"/>
    <col min="22" max="16384" width="9.140625" style="69"/>
  </cols>
  <sheetData>
    <row r="1" spans="1:37" ht="23.25" x14ac:dyDescent="0.25">
      <c r="A1" s="287" t="str">
        <f>'Indice-Index'!A22</f>
        <v>Principali indicatori/Serie storica - Main indicators/Time series</v>
      </c>
    </row>
    <row r="2" spans="1:37" ht="9" customHeight="1" x14ac:dyDescent="0.25">
      <c r="A2" s="287"/>
    </row>
    <row r="3" spans="1:37" ht="9" customHeight="1" x14ac:dyDescent="0.25"/>
    <row r="4" spans="1:37" ht="23.25" x14ac:dyDescent="0.25">
      <c r="A4" s="287"/>
      <c r="B4" s="272" t="s">
        <v>230</v>
      </c>
      <c r="C4" s="273" t="s">
        <v>221</v>
      </c>
      <c r="D4" s="296" t="s">
        <v>231</v>
      </c>
      <c r="E4" s="296" t="s">
        <v>232</v>
      </c>
      <c r="F4" s="272" t="s">
        <v>233</v>
      </c>
      <c r="G4" s="273" t="s">
        <v>222</v>
      </c>
      <c r="H4" s="296" t="s">
        <v>234</v>
      </c>
      <c r="I4" s="296" t="s">
        <v>235</v>
      </c>
      <c r="J4" s="272" t="s">
        <v>236</v>
      </c>
      <c r="K4" s="273" t="s">
        <v>223</v>
      </c>
      <c r="L4" s="296" t="s">
        <v>237</v>
      </c>
      <c r="M4" s="296" t="s">
        <v>238</v>
      </c>
      <c r="N4" s="272" t="s">
        <v>239</v>
      </c>
      <c r="O4" s="273" t="s">
        <v>224</v>
      </c>
      <c r="P4" s="273" t="s">
        <v>240</v>
      </c>
      <c r="Q4" s="273" t="s">
        <v>286</v>
      </c>
      <c r="R4" s="274" t="s">
        <v>424</v>
      </c>
    </row>
    <row r="5" spans="1:37" ht="28.5" customHeight="1" x14ac:dyDescent="0.25">
      <c r="A5" s="217" t="s">
        <v>241</v>
      </c>
      <c r="B5" s="237"/>
      <c r="C5" s="237"/>
      <c r="D5" s="237"/>
      <c r="E5" s="237"/>
      <c r="F5" s="237"/>
      <c r="G5" s="237"/>
      <c r="H5" s="237"/>
      <c r="I5" s="237"/>
      <c r="J5" s="237"/>
      <c r="K5" s="237"/>
      <c r="L5" s="237"/>
      <c r="M5" s="237"/>
      <c r="N5" s="237"/>
      <c r="O5" s="237"/>
      <c r="P5" s="237"/>
      <c r="Q5" s="237"/>
    </row>
    <row r="6" spans="1:37" s="56" customFormat="1" ht="20.25" customHeight="1" x14ac:dyDescent="0.25">
      <c r="A6" s="238" t="s">
        <v>242</v>
      </c>
      <c r="B6" s="239">
        <v>20.557238000000002</v>
      </c>
      <c r="C6" s="240">
        <v>20.651575885322742</v>
      </c>
      <c r="D6" s="240">
        <v>20.682008199999999</v>
      </c>
      <c r="E6" s="240">
        <v>20.579824200000004</v>
      </c>
      <c r="F6" s="239">
        <v>20.533255600000004</v>
      </c>
      <c r="G6" s="240">
        <v>20.342188199999999</v>
      </c>
      <c r="H6" s="240">
        <v>20.192511</v>
      </c>
      <c r="I6" s="240">
        <v>19.961343880000001</v>
      </c>
      <c r="J6" s="239">
        <v>19.854769879999999</v>
      </c>
      <c r="K6" s="240">
        <v>19.638985420000001</v>
      </c>
      <c r="L6" s="240">
        <v>19.497019872202564</v>
      </c>
      <c r="M6" s="240">
        <v>19.603674986857349</v>
      </c>
      <c r="N6" s="239">
        <v>19.487451564000004</v>
      </c>
      <c r="O6" s="240">
        <v>19.810326399207145</v>
      </c>
      <c r="P6" s="240">
        <v>19.935435338000001</v>
      </c>
      <c r="Q6" s="240">
        <v>19.900472067999996</v>
      </c>
      <c r="R6" s="239">
        <v>19.887765809791119</v>
      </c>
    </row>
    <row r="7" spans="1:37" s="56" customFormat="1" ht="20.25" customHeight="1" x14ac:dyDescent="0.25">
      <c r="A7" s="275" t="s">
        <v>277</v>
      </c>
      <c r="B7" s="277">
        <f t="shared" ref="B7:Q7" si="0">+B8+B9+B10+B11</f>
        <v>99.999999999999986</v>
      </c>
      <c r="C7" s="280">
        <f t="shared" si="0"/>
        <v>100</v>
      </c>
      <c r="D7" s="280">
        <f t="shared" si="0"/>
        <v>100.00000000000001</v>
      </c>
      <c r="E7" s="280">
        <f t="shared" si="0"/>
        <v>99.999999999999986</v>
      </c>
      <c r="F7" s="277">
        <f t="shared" si="0"/>
        <v>99.999999999999986</v>
      </c>
      <c r="G7" s="280">
        <f t="shared" si="0"/>
        <v>99.999999999999986</v>
      </c>
      <c r="H7" s="280">
        <f t="shared" si="0"/>
        <v>99.999999999999986</v>
      </c>
      <c r="I7" s="280">
        <f t="shared" si="0"/>
        <v>99.999999999999986</v>
      </c>
      <c r="J7" s="277">
        <f t="shared" si="0"/>
        <v>100</v>
      </c>
      <c r="K7" s="280">
        <f t="shared" si="0"/>
        <v>100</v>
      </c>
      <c r="L7" s="280">
        <f t="shared" si="0"/>
        <v>100</v>
      </c>
      <c r="M7" s="280">
        <f t="shared" si="0"/>
        <v>100</v>
      </c>
      <c r="N7" s="277">
        <f t="shared" si="0"/>
        <v>100</v>
      </c>
      <c r="O7" s="280">
        <f t="shared" si="0"/>
        <v>100.00000000000001</v>
      </c>
      <c r="P7" s="280">
        <f t="shared" si="0"/>
        <v>99.999999999999986</v>
      </c>
      <c r="Q7" s="280">
        <f t="shared" si="0"/>
        <v>100</v>
      </c>
      <c r="R7" s="277">
        <f t="shared" ref="R7" si="1">+R8+R9+R10+R11</f>
        <v>100</v>
      </c>
    </row>
    <row r="8" spans="1:37" s="56" customFormat="1" ht="20.25" customHeight="1" x14ac:dyDescent="0.25">
      <c r="A8" s="263" t="s">
        <v>243</v>
      </c>
      <c r="B8" s="278">
        <v>75.970949988514974</v>
      </c>
      <c r="C8" s="279">
        <v>72.141622909215428</v>
      </c>
      <c r="D8" s="279">
        <v>68.39573248017571</v>
      </c>
      <c r="E8" s="279">
        <v>64.893489226210193</v>
      </c>
      <c r="F8" s="278">
        <v>61.718683324625822</v>
      </c>
      <c r="G8" s="279">
        <v>57.785990791295497</v>
      </c>
      <c r="H8" s="279">
        <v>54.328869747799068</v>
      </c>
      <c r="I8" s="279">
        <v>51.502178720043169</v>
      </c>
      <c r="J8" s="278">
        <v>49.477123428639807</v>
      </c>
      <c r="K8" s="279">
        <v>46.947588191651093</v>
      </c>
      <c r="L8" s="279">
        <v>44.200652491956724</v>
      </c>
      <c r="M8" s="279">
        <v>41.292563794425988</v>
      </c>
      <c r="N8" s="278">
        <v>39.026329199706531</v>
      </c>
      <c r="O8" s="279">
        <v>35.908297807171422</v>
      </c>
      <c r="P8" s="279">
        <v>33.148029566245533</v>
      </c>
      <c r="Q8" s="279">
        <v>31.00039526157838</v>
      </c>
      <c r="R8" s="278">
        <v>29.249906981185923</v>
      </c>
    </row>
    <row r="9" spans="1:37" s="56" customFormat="1" ht="20.25" customHeight="1" x14ac:dyDescent="0.25">
      <c r="A9" s="263" t="s">
        <v>244</v>
      </c>
      <c r="B9" s="278">
        <v>16.718948333428841</v>
      </c>
      <c r="C9" s="279">
        <v>19.920445891607603</v>
      </c>
      <c r="D9" s="279">
        <v>23.139261689297655</v>
      </c>
      <c r="E9" s="279">
        <v>26.092234548825733</v>
      </c>
      <c r="F9" s="278">
        <v>28.690594004001973</v>
      </c>
      <c r="G9" s="279">
        <v>31.805545875344915</v>
      </c>
      <c r="H9" s="279">
        <v>34.639456182542133</v>
      </c>
      <c r="I9" s="279">
        <v>36.845890959121135</v>
      </c>
      <c r="J9" s="278">
        <v>38.29001316030363</v>
      </c>
      <c r="K9" s="279">
        <v>39.950958932989522</v>
      </c>
      <c r="L9" s="279">
        <v>41.743687257577626</v>
      </c>
      <c r="M9" s="279">
        <v>43.860497033861719</v>
      </c>
      <c r="N9" s="278">
        <v>45.278555130832395</v>
      </c>
      <c r="O9" s="279">
        <v>46.998110034203997</v>
      </c>
      <c r="P9" s="279">
        <v>48.187186470359478</v>
      </c>
      <c r="Q9" s="279">
        <v>49.310252372250403</v>
      </c>
      <c r="R9" s="278">
        <v>50.007446240617085</v>
      </c>
      <c r="T9" s="282"/>
      <c r="U9" s="282"/>
      <c r="V9" s="282"/>
      <c r="W9" s="282"/>
      <c r="X9" s="282"/>
      <c r="Y9" s="282"/>
      <c r="Z9" s="282"/>
      <c r="AA9" s="282"/>
      <c r="AB9" s="282"/>
      <c r="AC9" s="282"/>
      <c r="AD9" s="282"/>
      <c r="AE9" s="282"/>
      <c r="AF9" s="282"/>
      <c r="AG9" s="282"/>
      <c r="AH9" s="282"/>
      <c r="AI9" s="282"/>
      <c r="AJ9" s="282"/>
      <c r="AK9" s="282"/>
    </row>
    <row r="10" spans="1:37" s="56" customFormat="1" ht="20.25" customHeight="1" x14ac:dyDescent="0.25">
      <c r="A10" s="263" t="s">
        <v>245</v>
      </c>
      <c r="B10" s="278">
        <v>2.5364545567843302</v>
      </c>
      <c r="C10" s="279">
        <v>2.839167764138784</v>
      </c>
      <c r="D10" s="279">
        <v>3.1368820364359005</v>
      </c>
      <c r="E10" s="279">
        <v>3.465652539442003</v>
      </c>
      <c r="F10" s="278">
        <v>3.8430369512372895</v>
      </c>
      <c r="G10" s="279">
        <v>4.348569540812723</v>
      </c>
      <c r="H10" s="279">
        <v>4.8702016306936766</v>
      </c>
      <c r="I10" s="279">
        <v>5.2998429682881643</v>
      </c>
      <c r="J10" s="278">
        <v>5.7109394208702851</v>
      </c>
      <c r="K10" s="279">
        <v>6.3658757988934838</v>
      </c>
      <c r="L10" s="279">
        <v>7.0069112159561717</v>
      </c>
      <c r="M10" s="279">
        <v>7.5973137777349233</v>
      </c>
      <c r="N10" s="278">
        <v>8.2942557095866327</v>
      </c>
      <c r="O10" s="279">
        <v>9.3253052107548555</v>
      </c>
      <c r="P10" s="279">
        <v>10.605000102355929</v>
      </c>
      <c r="Q10" s="279">
        <v>11.429618655416112</v>
      </c>
      <c r="R10" s="278">
        <v>12.288373854426778</v>
      </c>
      <c r="T10" s="282"/>
      <c r="U10" s="282"/>
      <c r="V10" s="282"/>
      <c r="W10" s="282"/>
      <c r="X10" s="282"/>
      <c r="Y10" s="282"/>
      <c r="Z10" s="282"/>
      <c r="AA10" s="282"/>
      <c r="AB10" s="282"/>
      <c r="AC10" s="282"/>
      <c r="AD10" s="282"/>
      <c r="AE10" s="282"/>
      <c r="AF10" s="282"/>
      <c r="AG10" s="282"/>
      <c r="AH10" s="282"/>
      <c r="AI10" s="282"/>
      <c r="AJ10" s="282"/>
      <c r="AK10" s="282"/>
    </row>
    <row r="11" spans="1:37" s="56" customFormat="1" ht="20.25" customHeight="1" x14ac:dyDescent="0.25">
      <c r="A11" s="262" t="s">
        <v>246</v>
      </c>
      <c r="B11" s="278">
        <v>4.7736471212718357</v>
      </c>
      <c r="C11" s="279">
        <v>5.0987634350381876</v>
      </c>
      <c r="D11" s="279">
        <v>5.3281237940907493</v>
      </c>
      <c r="E11" s="279">
        <v>5.5486236855220552</v>
      </c>
      <c r="F11" s="278">
        <v>5.7476857201348999</v>
      </c>
      <c r="G11" s="279">
        <v>6.0598937925468599</v>
      </c>
      <c r="H11" s="279">
        <v>6.1614724389651192</v>
      </c>
      <c r="I11" s="279">
        <v>6.3520873525475281</v>
      </c>
      <c r="J11" s="278">
        <v>6.5219239901862816</v>
      </c>
      <c r="K11" s="279">
        <v>6.7355770764658986</v>
      </c>
      <c r="L11" s="279">
        <v>7.0487490345094823</v>
      </c>
      <c r="M11" s="279">
        <v>7.2496253939773689</v>
      </c>
      <c r="N11" s="278">
        <v>7.4008599598744329</v>
      </c>
      <c r="O11" s="279">
        <v>7.7682869478697292</v>
      </c>
      <c r="P11" s="279">
        <v>8.0597838610390511</v>
      </c>
      <c r="Q11" s="279">
        <v>8.2597337107551105</v>
      </c>
      <c r="R11" s="278">
        <v>8.4542729237702101</v>
      </c>
      <c r="T11" s="282"/>
      <c r="U11" s="282"/>
      <c r="V11" s="282"/>
      <c r="W11" s="282"/>
      <c r="X11" s="282"/>
      <c r="Y11" s="282"/>
      <c r="Z11" s="282"/>
      <c r="AA11" s="282"/>
      <c r="AB11" s="282"/>
      <c r="AC11" s="282"/>
      <c r="AD11" s="282"/>
      <c r="AE11" s="282"/>
      <c r="AF11" s="282"/>
      <c r="AG11" s="282"/>
      <c r="AH11" s="282"/>
      <c r="AI11" s="282"/>
      <c r="AJ11" s="282"/>
      <c r="AK11" s="282"/>
    </row>
    <row r="12" spans="1:37" s="56" customFormat="1" ht="11.25" customHeight="1" x14ac:dyDescent="0.25">
      <c r="A12" s="242"/>
      <c r="B12" s="589"/>
      <c r="C12" s="243"/>
      <c r="D12" s="243"/>
      <c r="E12" s="243"/>
      <c r="F12" s="589"/>
      <c r="G12" s="243"/>
      <c r="H12" s="243"/>
      <c r="I12" s="243"/>
      <c r="J12" s="589"/>
      <c r="K12" s="243"/>
      <c r="L12" s="243"/>
      <c r="M12" s="243"/>
      <c r="N12" s="589"/>
      <c r="O12" s="243"/>
      <c r="P12" s="243"/>
      <c r="Q12" s="243"/>
      <c r="R12" s="589"/>
    </row>
    <row r="13" spans="1:37" s="56" customFormat="1" ht="20.25" customHeight="1" x14ac:dyDescent="0.25">
      <c r="A13" s="244" t="s">
        <v>247</v>
      </c>
      <c r="B13" s="239">
        <v>16.324597000000001</v>
      </c>
      <c r="C13" s="240">
        <v>16.584179798818006</v>
      </c>
      <c r="D13" s="240">
        <v>16.812880314014087</v>
      </c>
      <c r="E13" s="240">
        <v>16.94446052</v>
      </c>
      <c r="F13" s="239">
        <v>17.079043343482851</v>
      </c>
      <c r="G13" s="240">
        <v>17.153118518348837</v>
      </c>
      <c r="H13" s="240">
        <v>17.141450177084376</v>
      </c>
      <c r="I13" s="240">
        <v>17.268656441815075</v>
      </c>
      <c r="J13" s="239">
        <v>17.492455120609137</v>
      </c>
      <c r="K13" s="240">
        <v>17.595968932696461</v>
      </c>
      <c r="L13" s="240">
        <v>17.677901819431899</v>
      </c>
      <c r="M13" s="240">
        <v>17.803012634584672</v>
      </c>
      <c r="N13" s="239">
        <v>17.854836775113288</v>
      </c>
      <c r="O13" s="240">
        <v>18.151183017102877</v>
      </c>
      <c r="P13" s="240">
        <v>18.385843579851691</v>
      </c>
      <c r="Q13" s="240">
        <v>18.446805592680359</v>
      </c>
      <c r="R13" s="239">
        <v>18.515067411704109</v>
      </c>
    </row>
    <row r="14" spans="1:37" s="56" customFormat="1" ht="20.25" customHeight="1" x14ac:dyDescent="0.25">
      <c r="A14" s="245" t="s">
        <v>248</v>
      </c>
      <c r="B14" s="239">
        <v>11.377200999999999</v>
      </c>
      <c r="C14" s="240">
        <v>10.823242414501305</v>
      </c>
      <c r="D14" s="240">
        <v>10.26862032</v>
      </c>
      <c r="E14" s="240">
        <v>9.7044393199999988</v>
      </c>
      <c r="F14" s="239">
        <v>9.2041013199999995</v>
      </c>
      <c r="G14" s="240">
        <v>8.5511543200000002</v>
      </c>
      <c r="H14" s="240">
        <v>7.9057311768201242</v>
      </c>
      <c r="I14" s="240">
        <v>7.5745246653201246</v>
      </c>
      <c r="J14" s="239">
        <v>7.4477732400000001</v>
      </c>
      <c r="K14" s="240">
        <v>7.1615175852705582</v>
      </c>
      <c r="L14" s="240">
        <v>6.7833006035333092</v>
      </c>
      <c r="M14" s="240">
        <v>6.2785406488695052</v>
      </c>
      <c r="N14" s="239">
        <v>5.9574981175333077</v>
      </c>
      <c r="O14" s="240">
        <v>5.4408336178957315</v>
      </c>
      <c r="P14" s="240">
        <v>5.0457596618734541</v>
      </c>
      <c r="Q14" s="240">
        <v>4.7016557229159641</v>
      </c>
      <c r="R14" s="239">
        <v>4.4332936019129923</v>
      </c>
      <c r="S14" s="512"/>
    </row>
    <row r="15" spans="1:37" s="56" customFormat="1" ht="20.25" customHeight="1" x14ac:dyDescent="0.25">
      <c r="A15" s="241" t="s">
        <v>244</v>
      </c>
      <c r="B15" s="239">
        <v>3.4369540000000001</v>
      </c>
      <c r="C15" s="240">
        <v>4.1138860000000008</v>
      </c>
      <c r="D15" s="240">
        <v>4.7856639999999997</v>
      </c>
      <c r="E15" s="240">
        <v>5.3697359999999996</v>
      </c>
      <c r="F15" s="239">
        <v>5.8911130000000007</v>
      </c>
      <c r="G15" s="240">
        <v>6.4699440000000008</v>
      </c>
      <c r="H15" s="240">
        <v>6.9945760000000003</v>
      </c>
      <c r="I15" s="240">
        <v>7.3549350000000002</v>
      </c>
      <c r="J15" s="239">
        <v>7.6023940000000003</v>
      </c>
      <c r="K15" s="240">
        <v>7.8459629999999994</v>
      </c>
      <c r="L15" s="240">
        <v>8.138774999999999</v>
      </c>
      <c r="M15" s="240">
        <v>8.5982692861384606</v>
      </c>
      <c r="N15" s="239">
        <v>8.823636500000001</v>
      </c>
      <c r="O15" s="240">
        <v>9.310478999234336</v>
      </c>
      <c r="P15" s="240">
        <v>9.6063253999999993</v>
      </c>
      <c r="Q15" s="240">
        <v>9.8129729999999959</v>
      </c>
      <c r="R15" s="239">
        <v>9.945363795791117</v>
      </c>
    </row>
    <row r="16" spans="1:37" s="56" customFormat="1" ht="20.25" customHeight="1" x14ac:dyDescent="0.25">
      <c r="A16" s="241" t="s">
        <v>245</v>
      </c>
      <c r="B16" s="239">
        <v>0.52142499999999992</v>
      </c>
      <c r="C16" s="240">
        <v>0.58633288532274197</v>
      </c>
      <c r="D16" s="240">
        <v>0.64877019999999996</v>
      </c>
      <c r="E16" s="240">
        <v>0.7132252</v>
      </c>
      <c r="F16" s="239">
        <v>0.78910060000000015</v>
      </c>
      <c r="G16" s="240">
        <v>0.8845942</v>
      </c>
      <c r="H16" s="240">
        <v>0.98341600000000007</v>
      </c>
      <c r="I16" s="240">
        <v>1.0579198799999998</v>
      </c>
      <c r="J16" s="239">
        <v>1.1338938799999998</v>
      </c>
      <c r="K16" s="240">
        <v>1.2501934199999998</v>
      </c>
      <c r="L16" s="240">
        <v>1.3661388722025649</v>
      </c>
      <c r="M16" s="240">
        <v>1.4893527007188885</v>
      </c>
      <c r="N16" s="239">
        <v>1.6163390639999997</v>
      </c>
      <c r="O16" s="240">
        <v>1.8473733999728086</v>
      </c>
      <c r="P16" s="240">
        <v>2.1141529380000001</v>
      </c>
      <c r="Q16" s="240">
        <v>2.2745480680000001</v>
      </c>
      <c r="R16" s="239">
        <v>2.4438830139999999</v>
      </c>
    </row>
    <row r="17" spans="1:18" s="56" customFormat="1" ht="20.100000000000001" customHeight="1" x14ac:dyDescent="0.25">
      <c r="A17" s="241" t="s">
        <v>246</v>
      </c>
      <c r="B17" s="239">
        <v>0.98133000000000004</v>
      </c>
      <c r="C17" s="240">
        <v>1.052975</v>
      </c>
      <c r="D17" s="240">
        <v>1.101963</v>
      </c>
      <c r="E17" s="240">
        <v>1.1418969999999999</v>
      </c>
      <c r="F17" s="239">
        <v>1.1801869999999999</v>
      </c>
      <c r="G17" s="240">
        <v>1.232715</v>
      </c>
      <c r="H17" s="240">
        <v>1.244156</v>
      </c>
      <c r="I17" s="240">
        <v>1.267962</v>
      </c>
      <c r="J17" s="239">
        <v>1.294913</v>
      </c>
      <c r="K17" s="240">
        <v>1.3227990000000001</v>
      </c>
      <c r="L17" s="240">
        <v>1.374296</v>
      </c>
      <c r="M17" s="240">
        <v>1.4211929999999999</v>
      </c>
      <c r="N17" s="239">
        <v>1.442239</v>
      </c>
      <c r="O17" s="240">
        <v>1.538923</v>
      </c>
      <c r="P17" s="240">
        <v>1.6067529999999999</v>
      </c>
      <c r="Q17" s="240">
        <v>1.643726</v>
      </c>
      <c r="R17" s="239">
        <v>1.6813659999999999</v>
      </c>
    </row>
    <row r="18" spans="1:18" s="248" customFormat="1" ht="20.25" customHeight="1" x14ac:dyDescent="0.25">
      <c r="A18" s="246" t="s">
        <v>249</v>
      </c>
      <c r="B18" s="577">
        <v>7.6870000000004669E-3</v>
      </c>
      <c r="C18" s="576">
        <v>7.7434989939608838E-3</v>
      </c>
      <c r="D18" s="576">
        <v>7.8627940140847848E-3</v>
      </c>
      <c r="E18" s="576">
        <v>1.5163000000005013E-2</v>
      </c>
      <c r="F18" s="577">
        <v>1.4541423482851768E-2</v>
      </c>
      <c r="G18" s="576">
        <v>1.4710998348834209E-2</v>
      </c>
      <c r="H18" s="576">
        <v>1.3570690571833438E-2</v>
      </c>
      <c r="I18" s="576">
        <v>1.3314896494948698E-2</v>
      </c>
      <c r="J18" s="577">
        <v>1.3481000609134071E-2</v>
      </c>
      <c r="K18" s="576">
        <v>1.5495502155349413E-2</v>
      </c>
      <c r="L18" s="576">
        <v>1.5391343696025843E-2</v>
      </c>
      <c r="M18" s="576">
        <v>1.565699992420241E-2</v>
      </c>
      <c r="N18" s="577">
        <v>1.5115093579975564E-2</v>
      </c>
      <c r="O18" s="576">
        <v>1.3574000000000979E-2</v>
      </c>
      <c r="P18" s="576">
        <v>1.2852579978238054E-2</v>
      </c>
      <c r="Q18" s="576">
        <v>1.3902801764396372E-2</v>
      </c>
      <c r="R18" s="577">
        <v>1.1160555645164095E-2</v>
      </c>
    </row>
    <row r="19" spans="1:18" s="261" customFormat="1" ht="9.75" customHeight="1" x14ac:dyDescent="0.25">
      <c r="A19" s="260"/>
      <c r="B19" s="247"/>
      <c r="C19" s="247"/>
      <c r="D19" s="247"/>
      <c r="E19" s="247"/>
      <c r="F19" s="247"/>
      <c r="G19" s="247"/>
      <c r="H19" s="247"/>
      <c r="I19" s="247"/>
      <c r="J19" s="247"/>
      <c r="K19" s="247"/>
      <c r="L19" s="247"/>
      <c r="M19" s="247"/>
      <c r="N19" s="247"/>
      <c r="O19" s="247"/>
      <c r="P19" s="247"/>
      <c r="Q19" s="247"/>
      <c r="R19" s="247"/>
    </row>
    <row r="20" spans="1:18" s="56" customFormat="1" ht="20.25" customHeight="1" x14ac:dyDescent="0.25">
      <c r="A20" s="294" t="s">
        <v>261</v>
      </c>
      <c r="B20" s="578"/>
      <c r="C20" s="578"/>
      <c r="D20" s="579"/>
      <c r="E20" s="240">
        <v>14.056363106462657</v>
      </c>
      <c r="F20" s="240"/>
      <c r="G20" s="240">
        <v>14.252817893693658</v>
      </c>
      <c r="H20" s="240"/>
      <c r="I20" s="240">
        <v>14.325407420346608</v>
      </c>
      <c r="J20" s="240"/>
      <c r="K20" s="240">
        <v>14.643424380509051</v>
      </c>
      <c r="L20" s="240"/>
      <c r="M20" s="240">
        <v>14.870041480078608</v>
      </c>
      <c r="N20" s="240"/>
      <c r="O20" s="240">
        <v>15.3295863557257</v>
      </c>
      <c r="P20" s="579"/>
      <c r="Q20" s="240">
        <v>15.6149848740554</v>
      </c>
      <c r="R20" s="240"/>
    </row>
    <row r="21" spans="1:18" s="56" customFormat="1" ht="20.25" customHeight="1" x14ac:dyDescent="0.25">
      <c r="A21" s="254" t="s">
        <v>260</v>
      </c>
      <c r="B21" s="580"/>
      <c r="C21" s="580"/>
      <c r="D21" s="581"/>
      <c r="E21" s="267">
        <f>+E22+E23+E24</f>
        <v>100</v>
      </c>
      <c r="F21" s="582"/>
      <c r="G21" s="267">
        <f>+G22+G23+G24</f>
        <v>100.00000000000001</v>
      </c>
      <c r="H21" s="582"/>
      <c r="I21" s="267">
        <f>+I22+I23+I24</f>
        <v>100</v>
      </c>
      <c r="J21" s="582"/>
      <c r="K21" s="267">
        <f>+K22+K23+K24</f>
        <v>100</v>
      </c>
      <c r="L21" s="582"/>
      <c r="M21" s="267">
        <f>+M22+M23+M24</f>
        <v>100</v>
      </c>
      <c r="N21" s="582"/>
      <c r="O21" s="267">
        <f>+O22+O23+O24</f>
        <v>100</v>
      </c>
      <c r="P21" s="581"/>
      <c r="Q21" s="267">
        <f>+Q22+Q23+Q24</f>
        <v>100</v>
      </c>
      <c r="R21" s="267"/>
    </row>
    <row r="22" spans="1:18" s="257" customFormat="1" ht="20.25" customHeight="1" x14ac:dyDescent="0.25">
      <c r="A22" s="258" t="s">
        <v>257</v>
      </c>
      <c r="B22" s="583"/>
      <c r="C22" s="583"/>
      <c r="D22" s="584"/>
      <c r="E22" s="264">
        <v>59.38649098274675</v>
      </c>
      <c r="F22" s="264"/>
      <c r="G22" s="264">
        <v>51.507916937537992</v>
      </c>
      <c r="H22" s="585"/>
      <c r="I22" s="264">
        <v>46.200882360633081</v>
      </c>
      <c r="J22" s="264"/>
      <c r="K22" s="264">
        <v>42.45118365808414</v>
      </c>
      <c r="L22" s="264"/>
      <c r="M22" s="264">
        <v>35.179435832641673</v>
      </c>
      <c r="N22" s="264"/>
      <c r="O22" s="264">
        <v>29.578218253551441</v>
      </c>
      <c r="P22" s="586"/>
      <c r="Q22" s="264">
        <v>25.236684124399432</v>
      </c>
      <c r="R22" s="264"/>
    </row>
    <row r="23" spans="1:18" s="257" customFormat="1" ht="20.25" customHeight="1" x14ac:dyDescent="0.25">
      <c r="A23" s="258" t="s">
        <v>258</v>
      </c>
      <c r="B23" s="583"/>
      <c r="C23" s="583"/>
      <c r="D23" s="584"/>
      <c r="E23" s="264">
        <v>13.312773763667153</v>
      </c>
      <c r="F23" s="264"/>
      <c r="G23" s="264">
        <v>16.368059336740608</v>
      </c>
      <c r="H23" s="585"/>
      <c r="I23" s="264">
        <v>16.345046944186258</v>
      </c>
      <c r="J23" s="264"/>
      <c r="K23" s="264">
        <v>16.18350486983018</v>
      </c>
      <c r="L23" s="264"/>
      <c r="M23" s="264">
        <v>16.569545786644525</v>
      </c>
      <c r="N23" s="264"/>
      <c r="O23" s="264">
        <v>16.466571069407376</v>
      </c>
      <c r="P23" s="586"/>
      <c r="Q23" s="264">
        <v>16.380309186169349</v>
      </c>
      <c r="R23" s="264"/>
    </row>
    <row r="24" spans="1:18" s="257" customFormat="1" ht="20.25" customHeight="1" x14ac:dyDescent="0.25">
      <c r="A24" s="295" t="s">
        <v>259</v>
      </c>
      <c r="B24" s="289"/>
      <c r="C24" s="289"/>
      <c r="D24" s="290"/>
      <c r="E24" s="265">
        <v>27.300735253586094</v>
      </c>
      <c r="F24" s="265"/>
      <c r="G24" s="265">
        <v>32.124023725721415</v>
      </c>
      <c r="H24" s="291"/>
      <c r="I24" s="265">
        <v>37.454070695180661</v>
      </c>
      <c r="J24" s="265"/>
      <c r="K24" s="265">
        <v>41.365311472085686</v>
      </c>
      <c r="L24" s="265"/>
      <c r="M24" s="265">
        <v>48.251018380713795</v>
      </c>
      <c r="N24" s="265"/>
      <c r="O24" s="265">
        <v>53.955210677041187</v>
      </c>
      <c r="P24" s="292"/>
      <c r="Q24" s="265">
        <v>58.383006689431213</v>
      </c>
      <c r="R24" s="265"/>
    </row>
    <row r="25" spans="1:18" s="293" customFormat="1" ht="9.75" customHeight="1" x14ac:dyDescent="0.25">
      <c r="A25" s="288"/>
      <c r="B25" s="289"/>
      <c r="C25" s="289"/>
      <c r="D25" s="290"/>
      <c r="E25" s="265"/>
      <c r="F25" s="265"/>
      <c r="G25" s="265"/>
      <c r="H25" s="291"/>
      <c r="I25" s="265"/>
      <c r="J25" s="265"/>
      <c r="K25" s="265"/>
      <c r="L25" s="265"/>
      <c r="M25" s="265"/>
      <c r="N25" s="265"/>
      <c r="O25" s="265"/>
      <c r="P25" s="292"/>
      <c r="Q25" s="265"/>
      <c r="R25" s="265"/>
    </row>
    <row r="26" spans="1:18" s="56" customFormat="1" ht="20.25" customHeight="1" x14ac:dyDescent="0.25">
      <c r="A26" s="294" t="s">
        <v>262</v>
      </c>
      <c r="B26" s="578"/>
      <c r="C26" s="578"/>
      <c r="D26" s="579"/>
      <c r="E26" s="240">
        <v>2.8880974135373387</v>
      </c>
      <c r="F26" s="240"/>
      <c r="G26" s="240">
        <v>2.9003006246551819</v>
      </c>
      <c r="H26" s="240"/>
      <c r="I26" s="240">
        <v>2.9432490214684668</v>
      </c>
      <c r="J26" s="240"/>
      <c r="K26" s="240">
        <v>2.9525445521874083</v>
      </c>
      <c r="L26" s="240"/>
      <c r="M26" s="240">
        <v>2.9329711545060664</v>
      </c>
      <c r="N26" s="240"/>
      <c r="O26" s="240">
        <v>2.8210000000000002</v>
      </c>
      <c r="P26" s="578"/>
      <c r="Q26" s="240">
        <v>2.831</v>
      </c>
      <c r="R26" s="240"/>
    </row>
    <row r="27" spans="1:18" s="56" customFormat="1" ht="20.25" customHeight="1" x14ac:dyDescent="0.25">
      <c r="A27" s="256" t="s">
        <v>260</v>
      </c>
      <c r="B27" s="580"/>
      <c r="C27" s="580"/>
      <c r="D27" s="581"/>
      <c r="E27" s="267">
        <f>+E28+E29+E30</f>
        <v>100</v>
      </c>
      <c r="F27" s="582"/>
      <c r="G27" s="267">
        <f>+G28+G29+G30</f>
        <v>100</v>
      </c>
      <c r="H27" s="582"/>
      <c r="I27" s="267">
        <f>+I28+I29+I30</f>
        <v>100</v>
      </c>
      <c r="J27" s="582"/>
      <c r="K27" s="267">
        <f>+K28+K29+K30</f>
        <v>100</v>
      </c>
      <c r="L27" s="582"/>
      <c r="M27" s="267">
        <f>+M28+M29+M30</f>
        <v>100</v>
      </c>
      <c r="N27" s="582"/>
      <c r="O27" s="267">
        <f>+O28+O29+O30</f>
        <v>100</v>
      </c>
      <c r="P27" s="580"/>
      <c r="Q27" s="267">
        <f>+Q28+Q29+Q30</f>
        <v>100</v>
      </c>
      <c r="R27" s="267"/>
    </row>
    <row r="28" spans="1:18" s="257" customFormat="1" ht="20.25" customHeight="1" x14ac:dyDescent="0.25">
      <c r="A28" s="258" t="s">
        <v>257</v>
      </c>
      <c r="B28" s="583"/>
      <c r="C28" s="583"/>
      <c r="D28" s="584"/>
      <c r="E28" s="264">
        <v>69.968775149550993</v>
      </c>
      <c r="F28" s="264"/>
      <c r="G28" s="264">
        <v>65.153439244982408</v>
      </c>
      <c r="H28" s="264"/>
      <c r="I28" s="264">
        <v>57.330854424864533</v>
      </c>
      <c r="J28" s="264"/>
      <c r="K28" s="264">
        <v>52.461357575327675</v>
      </c>
      <c r="L28" s="264"/>
      <c r="M28" s="264">
        <v>48.90139999401201</v>
      </c>
      <c r="N28" s="264"/>
      <c r="O28" s="264">
        <v>42.941157656625585</v>
      </c>
      <c r="P28" s="586"/>
      <c r="Q28" s="264">
        <v>36.250355906905583</v>
      </c>
      <c r="R28" s="264"/>
    </row>
    <row r="29" spans="1:18" s="257" customFormat="1" ht="20.25" customHeight="1" x14ac:dyDescent="0.25">
      <c r="A29" s="258" t="s">
        <v>258</v>
      </c>
      <c r="B29" s="583"/>
      <c r="C29" s="583"/>
      <c r="D29" s="584"/>
      <c r="E29" s="264">
        <v>12.982141301729468</v>
      </c>
      <c r="F29" s="264"/>
      <c r="G29" s="264">
        <v>14.0080175671769</v>
      </c>
      <c r="H29" s="264"/>
      <c r="I29" s="264">
        <v>15.412573957879941</v>
      </c>
      <c r="J29" s="264"/>
      <c r="K29" s="264">
        <v>11.556835002459916</v>
      </c>
      <c r="L29" s="264"/>
      <c r="M29" s="264">
        <v>11.766704052074321</v>
      </c>
      <c r="N29" s="264"/>
      <c r="O29" s="264">
        <v>11.979269320846841</v>
      </c>
      <c r="P29" s="586"/>
      <c r="Q29" s="264">
        <v>12.040424874643202</v>
      </c>
      <c r="R29" s="264"/>
    </row>
    <row r="30" spans="1:18" s="257" customFormat="1" ht="20.25" customHeight="1" x14ac:dyDescent="0.25">
      <c r="A30" s="259" t="s">
        <v>259</v>
      </c>
      <c r="B30" s="289"/>
      <c r="C30" s="289"/>
      <c r="D30" s="290"/>
      <c r="E30" s="266">
        <v>17.04908354871953</v>
      </c>
      <c r="F30" s="266"/>
      <c r="G30" s="266">
        <v>20.838543187840681</v>
      </c>
      <c r="H30" s="266"/>
      <c r="I30" s="266">
        <v>27.256571617255531</v>
      </c>
      <c r="J30" s="266"/>
      <c r="K30" s="266">
        <v>35.981807422212405</v>
      </c>
      <c r="L30" s="266"/>
      <c r="M30" s="266">
        <v>39.331895953913666</v>
      </c>
      <c r="N30" s="266"/>
      <c r="O30" s="266">
        <v>45.079573022527583</v>
      </c>
      <c r="P30" s="587"/>
      <c r="Q30" s="266">
        <v>51.709219218451217</v>
      </c>
      <c r="R30" s="266"/>
    </row>
    <row r="31" spans="1:18" ht="6.95" customHeight="1" x14ac:dyDescent="0.25">
      <c r="B31" s="236"/>
      <c r="C31" s="236"/>
      <c r="E31" s="236"/>
      <c r="F31" s="588"/>
      <c r="G31" s="588"/>
      <c r="H31" s="588"/>
      <c r="I31" s="588"/>
      <c r="J31" s="588"/>
      <c r="K31" s="588"/>
      <c r="L31" s="588"/>
      <c r="M31" s="588"/>
      <c r="N31" s="588"/>
      <c r="O31" s="588"/>
      <c r="P31" s="588"/>
      <c r="Q31" s="588"/>
      <c r="R31" s="588"/>
    </row>
    <row r="32" spans="1:18" ht="28.5" customHeight="1" x14ac:dyDescent="0.25">
      <c r="A32" s="217" t="s">
        <v>250</v>
      </c>
      <c r="B32" s="250"/>
      <c r="C32" s="250"/>
      <c r="D32" s="250"/>
      <c r="E32" s="250"/>
      <c r="F32" s="250"/>
      <c r="G32" s="250"/>
      <c r="H32" s="250"/>
      <c r="I32" s="250"/>
      <c r="J32" s="250"/>
      <c r="K32" s="250"/>
      <c r="L32" s="250"/>
      <c r="M32" s="250"/>
      <c r="N32" s="250"/>
      <c r="O32" s="250"/>
      <c r="P32" s="250"/>
      <c r="Q32" s="250"/>
      <c r="R32" s="250"/>
    </row>
    <row r="33" spans="1:18" s="56" customFormat="1" ht="20.25" customHeight="1" x14ac:dyDescent="0.25">
      <c r="A33" s="241" t="s">
        <v>282</v>
      </c>
      <c r="B33" s="285">
        <v>99.353186469999997</v>
      </c>
      <c r="C33" s="286">
        <v>100.16260807</v>
      </c>
      <c r="D33" s="286">
        <v>100.59600841</v>
      </c>
      <c r="E33" s="286">
        <v>101.362051752</v>
      </c>
      <c r="F33" s="285">
        <v>103.57522093000001</v>
      </c>
      <c r="G33" s="286">
        <v>103.64219533000001</v>
      </c>
      <c r="H33" s="286">
        <v>104.10908071</v>
      </c>
      <c r="I33" s="286">
        <v>104.51291424999998</v>
      </c>
      <c r="J33" s="285">
        <v>104.32772797999999</v>
      </c>
      <c r="K33" s="286">
        <v>103.85176638999999</v>
      </c>
      <c r="L33" s="286">
        <v>103.12985693</v>
      </c>
      <c r="M33" s="286">
        <v>103.66262209</v>
      </c>
      <c r="N33" s="285">
        <v>104.15249742</v>
      </c>
      <c r="O33" s="286">
        <v>104.03097896999999</v>
      </c>
      <c r="P33" s="286">
        <v>104.37620472</v>
      </c>
      <c r="Q33" s="286">
        <v>105.23316475999999</v>
      </c>
      <c r="R33" s="285">
        <v>105.84052838000001</v>
      </c>
    </row>
    <row r="34" spans="1:18" s="56" customFormat="1" ht="20.25" customHeight="1" x14ac:dyDescent="0.25">
      <c r="A34" s="241" t="s">
        <v>279</v>
      </c>
      <c r="B34" s="285">
        <v>84.102133039999984</v>
      </c>
      <c r="C34" s="286">
        <v>83.868728989999994</v>
      </c>
      <c r="D34" s="286">
        <v>83.392748640000008</v>
      </c>
      <c r="E34" s="286">
        <v>82.876087912000003</v>
      </c>
      <c r="F34" s="285">
        <v>83.304206860000008</v>
      </c>
      <c r="G34" s="286">
        <v>82.592419410000019</v>
      </c>
      <c r="H34" s="286">
        <v>82.244732869999993</v>
      </c>
      <c r="I34" s="286">
        <v>81.722087389999999</v>
      </c>
      <c r="J34" s="285">
        <v>80.804510900000011</v>
      </c>
      <c r="K34" s="286">
        <v>79.597418209999987</v>
      </c>
      <c r="L34" s="286">
        <v>78.445228409999984</v>
      </c>
      <c r="M34" s="286">
        <v>78.115237020000009</v>
      </c>
      <c r="N34" s="285">
        <v>77.840866009999999</v>
      </c>
      <c r="O34" s="286">
        <v>77.685577910000006</v>
      </c>
      <c r="P34" s="286">
        <v>77.643963669999991</v>
      </c>
      <c r="Q34" s="286">
        <v>77.742647390000002</v>
      </c>
      <c r="R34" s="285">
        <v>77.988024689999989</v>
      </c>
    </row>
    <row r="35" spans="1:18" s="56" customFormat="1" ht="20.25" customHeight="1" x14ac:dyDescent="0.25">
      <c r="A35" s="254" t="s">
        <v>253</v>
      </c>
      <c r="B35" s="271">
        <v>74.381813350000002</v>
      </c>
      <c r="C35" s="276">
        <v>74.156499929999995</v>
      </c>
      <c r="D35" s="276">
        <v>73.727337199999994</v>
      </c>
      <c r="E35" s="276">
        <v>73.225608068</v>
      </c>
      <c r="F35" s="271">
        <v>73.790227210000012</v>
      </c>
      <c r="G35" s="276">
        <v>73.072508330000005</v>
      </c>
      <c r="H35" s="276">
        <v>72.668678109999988</v>
      </c>
      <c r="I35" s="276">
        <v>72.064522179999997</v>
      </c>
      <c r="J35" s="271">
        <v>71.182063920000004</v>
      </c>
      <c r="K35" s="276">
        <v>70.158702959999999</v>
      </c>
      <c r="L35" s="276">
        <v>68.950483283710625</v>
      </c>
      <c r="M35" s="276">
        <v>68.484317250531788</v>
      </c>
      <c r="N35" s="271">
        <v>68.193576563006118</v>
      </c>
      <c r="O35" s="276">
        <v>67.867401739972181</v>
      </c>
      <c r="P35" s="276">
        <v>67.715026628166655</v>
      </c>
      <c r="Q35" s="276">
        <v>67.767808040000006</v>
      </c>
      <c r="R35" s="271">
        <v>67.97255134000001</v>
      </c>
    </row>
    <row r="36" spans="1:18" s="56" customFormat="1" ht="20.25" customHeight="1" x14ac:dyDescent="0.25">
      <c r="A36" s="255" t="s">
        <v>254</v>
      </c>
      <c r="B36" s="270">
        <v>9.7203196900000002</v>
      </c>
      <c r="C36" s="281">
        <v>9.7122290599999985</v>
      </c>
      <c r="D36" s="281">
        <v>9.6654114400000033</v>
      </c>
      <c r="E36" s="281">
        <v>9.6504800460000002</v>
      </c>
      <c r="F36" s="270">
        <v>9.5139796500000013</v>
      </c>
      <c r="G36" s="281">
        <v>9.5198302800000008</v>
      </c>
      <c r="H36" s="281">
        <v>9.5760547600000034</v>
      </c>
      <c r="I36" s="281">
        <v>9.6575652100000031</v>
      </c>
      <c r="J36" s="270">
        <v>9.6224469799999994</v>
      </c>
      <c r="K36" s="281">
        <v>9.4387152499999996</v>
      </c>
      <c r="L36" s="281">
        <v>9.4950299462893817</v>
      </c>
      <c r="M36" s="281">
        <v>9.6312207494682074</v>
      </c>
      <c r="N36" s="270">
        <v>9.6472894469938844</v>
      </c>
      <c r="O36" s="281">
        <v>9.8181761700278116</v>
      </c>
      <c r="P36" s="281">
        <v>9.9301025818333422</v>
      </c>
      <c r="Q36" s="281">
        <v>9.976258399999999</v>
      </c>
      <c r="R36" s="270">
        <v>10.015473350000001</v>
      </c>
    </row>
    <row r="37" spans="1:18" s="56" customFormat="1" ht="20.25" customHeight="1" x14ac:dyDescent="0.25">
      <c r="A37" s="254" t="s">
        <v>255</v>
      </c>
      <c r="B37" s="271">
        <v>71.912601250000009</v>
      </c>
      <c r="C37" s="276">
        <v>71.755865390000011</v>
      </c>
      <c r="D37" s="276">
        <v>71.431425959999999</v>
      </c>
      <c r="E37" s="276">
        <v>71.026093751999994</v>
      </c>
      <c r="F37" s="271">
        <v>71.786115529999989</v>
      </c>
      <c r="G37" s="276">
        <v>71.078494850000013</v>
      </c>
      <c r="H37" s="276">
        <v>70.843614770000016</v>
      </c>
      <c r="I37" s="276">
        <v>70.397285490000016</v>
      </c>
      <c r="J37" s="271">
        <v>69.777074569999996</v>
      </c>
      <c r="K37" s="276">
        <v>69.112986149999983</v>
      </c>
      <c r="L37" s="276">
        <v>68.25247291161682</v>
      </c>
      <c r="M37" s="276">
        <v>68.008758973379614</v>
      </c>
      <c r="N37" s="271">
        <v>67.929194895379368</v>
      </c>
      <c r="O37" s="276">
        <v>68.012062705691719</v>
      </c>
      <c r="P37" s="276">
        <v>68.58888156339016</v>
      </c>
      <c r="Q37" s="276">
        <v>68.790350960000012</v>
      </c>
      <c r="R37" s="271">
        <v>69.14526355000001</v>
      </c>
    </row>
    <row r="38" spans="1:18" s="56" customFormat="1" ht="20.25" customHeight="1" x14ac:dyDescent="0.25">
      <c r="A38" s="255" t="s">
        <v>256</v>
      </c>
      <c r="B38" s="270">
        <v>12.189531789999998</v>
      </c>
      <c r="C38" s="281">
        <v>12.112863600000001</v>
      </c>
      <c r="D38" s="281">
        <v>11.96132268</v>
      </c>
      <c r="E38" s="281">
        <v>11.849994160000003</v>
      </c>
      <c r="F38" s="270">
        <v>11.518091329999999</v>
      </c>
      <c r="G38" s="281">
        <v>11.51392456</v>
      </c>
      <c r="H38" s="281">
        <v>11.401118100000001</v>
      </c>
      <c r="I38" s="281">
        <v>11.324801900000001</v>
      </c>
      <c r="J38" s="270">
        <v>11.027436329999999</v>
      </c>
      <c r="K38" s="281">
        <v>10.484432059999998</v>
      </c>
      <c r="L38" s="281">
        <v>10.19275549838318</v>
      </c>
      <c r="M38" s="281">
        <v>10.106478046620397</v>
      </c>
      <c r="N38" s="270">
        <v>9.9116711146206473</v>
      </c>
      <c r="O38" s="281">
        <v>9.6735152043082842</v>
      </c>
      <c r="P38" s="281">
        <v>9.0550821066098415</v>
      </c>
      <c r="Q38" s="281">
        <v>8.9522964299999988</v>
      </c>
      <c r="R38" s="270">
        <v>8.8427611400000004</v>
      </c>
    </row>
    <row r="39" spans="1:18" s="56" customFormat="1" ht="20.25" customHeight="1" x14ac:dyDescent="0.25">
      <c r="A39" s="241" t="s">
        <v>280</v>
      </c>
      <c r="B39" s="285">
        <v>15.251053430000001</v>
      </c>
      <c r="C39" s="286">
        <v>16.29387908</v>
      </c>
      <c r="D39" s="286">
        <v>17.203259769999995</v>
      </c>
      <c r="E39" s="286">
        <v>18.485963839999997</v>
      </c>
      <c r="F39" s="285">
        <v>20.27101407</v>
      </c>
      <c r="G39" s="286">
        <v>21.049775919999995</v>
      </c>
      <c r="H39" s="286">
        <v>21.864347839999997</v>
      </c>
      <c r="I39" s="286">
        <v>22.790826860000003</v>
      </c>
      <c r="J39" s="285">
        <v>23.523217080000002</v>
      </c>
      <c r="K39" s="286">
        <v>24.254348180000001</v>
      </c>
      <c r="L39" s="286">
        <v>24.684628519999997</v>
      </c>
      <c r="M39" s="286">
        <v>25.547385070000001</v>
      </c>
      <c r="N39" s="285">
        <v>26.31163141</v>
      </c>
      <c r="O39" s="286">
        <v>26.345401059999997</v>
      </c>
      <c r="P39" s="286">
        <v>26.732241049999999</v>
      </c>
      <c r="Q39" s="286">
        <v>27.490517370000003</v>
      </c>
      <c r="R39" s="285">
        <v>27.852503689999999</v>
      </c>
    </row>
    <row r="40" spans="1:18" s="56" customFormat="1" ht="20.25" customHeight="1" x14ac:dyDescent="0.25">
      <c r="A40" s="241" t="s">
        <v>251</v>
      </c>
      <c r="B40" s="285">
        <v>7.7594633700000006</v>
      </c>
      <c r="C40" s="286">
        <v>7.9273859699999996</v>
      </c>
      <c r="D40" s="286">
        <v>8.1568923099999999</v>
      </c>
      <c r="E40" s="286">
        <v>8.4725187519999992</v>
      </c>
      <c r="F40" s="285">
        <v>8.5152709299999998</v>
      </c>
      <c r="G40" s="286">
        <v>8.4509712299999986</v>
      </c>
      <c r="H40" s="286">
        <v>8.6535636100000008</v>
      </c>
      <c r="I40" s="286">
        <v>8.8810701499999993</v>
      </c>
      <c r="J40" s="285">
        <v>9.1751278799999998</v>
      </c>
      <c r="K40" s="286">
        <v>9.2609552899999983</v>
      </c>
      <c r="L40" s="286">
        <v>9.3653408300000009</v>
      </c>
      <c r="M40" s="286">
        <v>9.5433879899999976</v>
      </c>
      <c r="N40" s="285">
        <v>9.7397343200000019</v>
      </c>
      <c r="O40" s="286">
        <v>9.8361458699999993</v>
      </c>
      <c r="P40" s="286">
        <v>10.195796619999999</v>
      </c>
      <c r="Q40" s="286">
        <v>10.53791766</v>
      </c>
      <c r="R40" s="285">
        <v>10.78797428</v>
      </c>
    </row>
    <row r="41" spans="1:18" s="56" customFormat="1" ht="20.25" customHeight="1" x14ac:dyDescent="0.25">
      <c r="A41" s="245" t="s">
        <v>284</v>
      </c>
      <c r="B41" s="285">
        <v>52.818800384400923</v>
      </c>
      <c r="C41" s="286">
        <v>52.323633520469258</v>
      </c>
      <c r="D41" s="286">
        <v>52.689029925226265</v>
      </c>
      <c r="E41" s="286">
        <v>54.087543418199957</v>
      </c>
      <c r="F41" s="285">
        <v>57.735827087000033</v>
      </c>
      <c r="G41" s="286">
        <v>55.06117326866665</v>
      </c>
      <c r="H41" s="286">
        <v>55.257368879988327</v>
      </c>
      <c r="I41" s="286">
        <v>54.179212170872638</v>
      </c>
      <c r="J41" s="285">
        <v>55.391478423333368</v>
      </c>
      <c r="K41" s="286">
        <v>56.767244494324174</v>
      </c>
      <c r="L41" s="286">
        <v>56.044472049999996</v>
      </c>
      <c r="M41" s="286">
        <v>55.818309081704555</v>
      </c>
      <c r="N41" s="285">
        <v>56.915820416666669</v>
      </c>
      <c r="O41" s="286">
        <v>56.334069446666668</v>
      </c>
      <c r="P41" s="286">
        <v>55.958756644587339</v>
      </c>
      <c r="Q41" s="286">
        <v>56.56967174936284</v>
      </c>
      <c r="R41" s="285">
        <v>56.334647779729032</v>
      </c>
    </row>
    <row r="42" spans="1:18" s="56" customFormat="1" ht="20.25" customHeight="1" x14ac:dyDescent="0.25">
      <c r="A42" s="245" t="s">
        <v>281</v>
      </c>
      <c r="B42" s="285">
        <v>1142.4661531780557</v>
      </c>
      <c r="C42" s="286">
        <v>1616.0291459132643</v>
      </c>
      <c r="D42" s="286">
        <v>526.12888049319122</v>
      </c>
      <c r="E42" s="286">
        <v>1114.5142753476007</v>
      </c>
      <c r="F42" s="285">
        <v>1839.8917325598634</v>
      </c>
      <c r="G42" s="286">
        <v>2641.7858511490494</v>
      </c>
      <c r="H42" s="286">
        <v>849.45411403048888</v>
      </c>
      <c r="I42" s="286">
        <v>1807.4424627682542</v>
      </c>
      <c r="J42" s="285">
        <v>2953.4301594080775</v>
      </c>
      <c r="K42" s="286">
        <v>4151.6473557637155</v>
      </c>
      <c r="L42" s="286">
        <v>1389.2578664473549</v>
      </c>
      <c r="M42" s="286">
        <v>2943.300978555405</v>
      </c>
      <c r="N42" s="285">
        <v>4639.5358521600874</v>
      </c>
      <c r="O42" s="286">
        <v>6428.5282155823261</v>
      </c>
      <c r="P42" s="286">
        <v>1832.8386839079189</v>
      </c>
      <c r="Q42" s="286">
        <v>3776.3972009187255</v>
      </c>
      <c r="R42" s="285">
        <v>5943.6867959676147</v>
      </c>
    </row>
    <row r="43" spans="1:18" s="56" customFormat="1" ht="20.25" customHeight="1" x14ac:dyDescent="0.25">
      <c r="A43" s="245" t="s">
        <v>283</v>
      </c>
      <c r="B43" s="285">
        <v>454.27153350880974</v>
      </c>
      <c r="C43" s="286">
        <v>473.56299273520852</v>
      </c>
      <c r="D43" s="286">
        <v>526.12888049319122</v>
      </c>
      <c r="E43" s="286">
        <v>588.38539485440947</v>
      </c>
      <c r="F43" s="285">
        <v>725.37745721226247</v>
      </c>
      <c r="G43" s="286">
        <v>801.89411858918584</v>
      </c>
      <c r="H43" s="286">
        <v>849.45411403048888</v>
      </c>
      <c r="I43" s="286">
        <v>957.98834873776536</v>
      </c>
      <c r="J43" s="285">
        <v>1145.9876966398231</v>
      </c>
      <c r="K43" s="286">
        <v>1198.2171963556377</v>
      </c>
      <c r="L43" s="286">
        <v>1389.2578664473549</v>
      </c>
      <c r="M43" s="286">
        <v>1554.0431121080499</v>
      </c>
      <c r="N43" s="285">
        <v>1696.2348736046827</v>
      </c>
      <c r="O43" s="286">
        <v>1788.9923634222384</v>
      </c>
      <c r="P43" s="286">
        <v>1832.8386839079189</v>
      </c>
      <c r="Q43" s="286">
        <v>3776.3972009187255</v>
      </c>
      <c r="R43" s="285">
        <v>5943.6867959676147</v>
      </c>
    </row>
    <row r="44" spans="1:18" s="56" customFormat="1" ht="20.25" customHeight="1" x14ac:dyDescent="0.25">
      <c r="A44" s="245" t="s">
        <v>278</v>
      </c>
      <c r="B44" s="285">
        <v>113.53061199999999</v>
      </c>
      <c r="C44" s="286">
        <v>117.044</v>
      </c>
      <c r="D44" s="286">
        <v>120.53950999999999</v>
      </c>
      <c r="E44" s="286">
        <v>122.55040649999999</v>
      </c>
      <c r="F44" s="285">
        <v>130.22300000000001</v>
      </c>
      <c r="G44" s="286">
        <v>134.02679999999998</v>
      </c>
      <c r="H44" s="286">
        <v>136.96779999999998</v>
      </c>
      <c r="I44" s="286">
        <v>139.55901749999998</v>
      </c>
      <c r="J44" s="285">
        <v>144.026725</v>
      </c>
      <c r="K44" s="286">
        <v>146.42144400000001</v>
      </c>
      <c r="L44" s="286">
        <v>149.40963200000002</v>
      </c>
      <c r="M44" s="286">
        <v>151.78544500000001</v>
      </c>
      <c r="N44" s="285">
        <v>155.122468</v>
      </c>
      <c r="O44" s="286">
        <v>157.98231849999999</v>
      </c>
      <c r="P44" s="286">
        <v>160.42511850000002</v>
      </c>
      <c r="Q44" s="286">
        <v>162.75422800000001</v>
      </c>
      <c r="R44" s="285">
        <v>165.04444149999998</v>
      </c>
    </row>
    <row r="46" spans="1:18" x14ac:dyDescent="0.25">
      <c r="B46" s="251"/>
      <c r="C46" s="251"/>
      <c r="D46" s="252"/>
      <c r="E46" s="251"/>
      <c r="F46" s="251"/>
      <c r="G46" s="251"/>
      <c r="H46" s="252"/>
      <c r="I46" s="251"/>
      <c r="J46" s="251"/>
      <c r="K46" s="251"/>
      <c r="L46" s="252"/>
      <c r="M46" s="251"/>
      <c r="N46" s="251"/>
      <c r="O46" s="251"/>
      <c r="P46" s="251"/>
      <c r="Q46" s="251"/>
    </row>
    <row r="47" spans="1:18" x14ac:dyDescent="0.25">
      <c r="B47" s="252"/>
      <c r="C47" s="252"/>
      <c r="D47" s="252"/>
      <c r="E47" s="252"/>
      <c r="F47" s="251"/>
      <c r="G47" s="251"/>
      <c r="H47" s="252"/>
      <c r="I47" s="251"/>
      <c r="J47" s="251"/>
      <c r="K47" s="251"/>
      <c r="L47" s="252"/>
      <c r="M47" s="251"/>
      <c r="N47" s="251"/>
      <c r="O47" s="251"/>
      <c r="P47" s="252"/>
      <c r="Q47" s="251"/>
    </row>
    <row r="48" spans="1:18" x14ac:dyDescent="0.25">
      <c r="B48" s="253"/>
      <c r="C48" s="253"/>
      <c r="D48" s="253"/>
      <c r="E48" s="253"/>
    </row>
  </sheetData>
  <phoneticPr fontId="105" type="noConversion"/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0000"/>
  </sheetPr>
  <dimension ref="A1:J54"/>
  <sheetViews>
    <sheetView showGridLines="0" zoomScale="90" zoomScaleNormal="9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H34" sqref="H34"/>
    </sheetView>
  </sheetViews>
  <sheetFormatPr defaultColWidth="9.140625" defaultRowHeight="15.75" x14ac:dyDescent="0.25"/>
  <cols>
    <col min="1" max="1" width="10.140625" style="619" customWidth="1"/>
    <col min="2" max="3" width="15.85546875" style="42" customWidth="1"/>
    <col min="4" max="7" width="11.85546875" style="42" customWidth="1"/>
    <col min="8" max="8" width="11.85546875" style="42" bestFit="1" customWidth="1"/>
    <col min="9" max="16384" width="9.140625" style="42"/>
  </cols>
  <sheetData>
    <row r="1" spans="1:10" ht="21" x14ac:dyDescent="0.35">
      <c r="A1" s="640" t="str">
        <f>'Indice-Index'!C7</f>
        <v>2.1   Ascolti complessivi delle emittenti nazionali -  Total audience of national broadcaster</v>
      </c>
      <c r="B1" s="1"/>
      <c r="C1" s="1"/>
      <c r="D1" s="1"/>
      <c r="E1" s="1"/>
      <c r="F1" s="1"/>
      <c r="G1" s="1"/>
      <c r="H1" s="638"/>
      <c r="I1" s="638"/>
      <c r="J1" s="638"/>
    </row>
    <row r="2" spans="1:10" ht="14.25" customHeight="1" x14ac:dyDescent="0.25"/>
    <row r="3" spans="1:10" ht="14.25" customHeight="1" x14ac:dyDescent="0.25"/>
    <row r="4" spans="1:10" x14ac:dyDescent="0.25">
      <c r="A4" s="619" t="s">
        <v>389</v>
      </c>
      <c r="B4" s="44" t="s">
        <v>385</v>
      </c>
      <c r="C4" s="44" t="s">
        <v>386</v>
      </c>
    </row>
    <row r="5" spans="1:10" x14ac:dyDescent="0.25">
      <c r="B5" s="62" t="s">
        <v>387</v>
      </c>
      <c r="C5" s="62" t="s">
        <v>388</v>
      </c>
    </row>
    <row r="6" spans="1:10" s="56" customFormat="1" ht="16.5" customHeight="1" x14ac:dyDescent="0.25">
      <c r="A6" s="633">
        <v>42979</v>
      </c>
      <c r="B6" s="645">
        <v>9.80349</v>
      </c>
      <c r="C6" s="645">
        <v>23.595188</v>
      </c>
      <c r="E6" s="619" t="s">
        <v>551</v>
      </c>
    </row>
    <row r="7" spans="1:10" s="56" customFormat="1" ht="16.5" customHeight="1" x14ac:dyDescent="0.25">
      <c r="A7" s="636">
        <v>43009</v>
      </c>
      <c r="B7" s="646">
        <v>10.211360000000001</v>
      </c>
      <c r="C7" s="646">
        <v>25.343975</v>
      </c>
    </row>
    <row r="8" spans="1:10" s="56" customFormat="1" ht="16.5" customHeight="1" x14ac:dyDescent="0.25">
      <c r="A8" s="636">
        <v>43040</v>
      </c>
      <c r="B8" s="646">
        <v>11.017184</v>
      </c>
      <c r="C8" s="646">
        <v>26.247502999999998</v>
      </c>
    </row>
    <row r="9" spans="1:10" s="56" customFormat="1" ht="16.5" customHeight="1" x14ac:dyDescent="0.25">
      <c r="A9" s="636">
        <v>43070</v>
      </c>
      <c r="B9" s="646">
        <v>10.932489</v>
      </c>
      <c r="C9" s="646">
        <v>25.117927999999999</v>
      </c>
    </row>
    <row r="10" spans="1:10" s="56" customFormat="1" ht="16.5" customHeight="1" x14ac:dyDescent="0.25">
      <c r="A10" s="636">
        <v>43101</v>
      </c>
      <c r="B10" s="646">
        <v>11.280875</v>
      </c>
      <c r="C10" s="646">
        <v>25.981235999999999</v>
      </c>
    </row>
    <row r="11" spans="1:10" s="56" customFormat="1" ht="16.5" customHeight="1" x14ac:dyDescent="0.25">
      <c r="A11" s="636">
        <v>43132</v>
      </c>
      <c r="B11" s="646">
        <v>11.769439</v>
      </c>
      <c r="C11" s="646">
        <v>27.124911000000001</v>
      </c>
    </row>
    <row r="12" spans="1:10" s="56" customFormat="1" ht="16.5" customHeight="1" x14ac:dyDescent="0.25">
      <c r="A12" s="636">
        <v>43160</v>
      </c>
      <c r="B12" s="646">
        <v>11.227874</v>
      </c>
      <c r="C12" s="646">
        <v>26.147000999999999</v>
      </c>
    </row>
    <row r="13" spans="1:10" s="56" customFormat="1" ht="16.5" customHeight="1" x14ac:dyDescent="0.25">
      <c r="A13" s="636">
        <v>43191</v>
      </c>
      <c r="B13" s="646">
        <v>10.307776</v>
      </c>
      <c r="C13" s="646">
        <v>25.321024999999999</v>
      </c>
    </row>
    <row r="14" spans="1:10" s="56" customFormat="1" ht="16.5" customHeight="1" x14ac:dyDescent="0.25">
      <c r="A14" s="636">
        <v>43221</v>
      </c>
      <c r="B14" s="646">
        <v>10.204238999999999</v>
      </c>
      <c r="C14" s="646">
        <v>24.164791999999998</v>
      </c>
    </row>
    <row r="15" spans="1:10" s="56" customFormat="1" ht="16.5" customHeight="1" x14ac:dyDescent="0.25">
      <c r="A15" s="636">
        <v>43252</v>
      </c>
      <c r="B15" s="646">
        <v>9.4076409999999999</v>
      </c>
      <c r="C15" s="646">
        <v>21.922993999999999</v>
      </c>
    </row>
    <row r="16" spans="1:10" s="56" customFormat="1" ht="16.5" customHeight="1" x14ac:dyDescent="0.25">
      <c r="A16" s="636">
        <v>43282</v>
      </c>
      <c r="B16" s="646">
        <v>8.6286129999999996</v>
      </c>
      <c r="C16" s="646">
        <v>19.373657000000001</v>
      </c>
    </row>
    <row r="17" spans="1:3" s="56" customFormat="1" ht="16.5" customHeight="1" x14ac:dyDescent="0.25">
      <c r="A17" s="636">
        <v>43313</v>
      </c>
      <c r="B17" s="646">
        <v>8.0735910000000004</v>
      </c>
      <c r="C17" s="646">
        <v>17.51247</v>
      </c>
    </row>
    <row r="18" spans="1:3" s="56" customFormat="1" ht="16.5" customHeight="1" x14ac:dyDescent="0.25">
      <c r="A18" s="633">
        <v>43344</v>
      </c>
      <c r="B18" s="645">
        <v>9.2965110000000006</v>
      </c>
      <c r="C18" s="645">
        <v>22.481645</v>
      </c>
    </row>
    <row r="19" spans="1:3" s="56" customFormat="1" ht="16.5" customHeight="1" x14ac:dyDescent="0.25">
      <c r="A19" s="636">
        <v>43374</v>
      </c>
      <c r="B19" s="646">
        <v>10.269432</v>
      </c>
      <c r="C19" s="646">
        <v>24.695464000000001</v>
      </c>
    </row>
    <row r="20" spans="1:3" s="56" customFormat="1" ht="16.5" customHeight="1" x14ac:dyDescent="0.25">
      <c r="A20" s="636">
        <v>43405</v>
      </c>
      <c r="B20" s="646">
        <v>10.640715</v>
      </c>
      <c r="C20" s="646">
        <v>25.235033000000001</v>
      </c>
    </row>
    <row r="21" spans="1:3" s="56" customFormat="1" ht="16.5" customHeight="1" x14ac:dyDescent="0.25">
      <c r="A21" s="636">
        <v>43435</v>
      </c>
      <c r="B21" s="646">
        <v>10.470193</v>
      </c>
      <c r="C21" s="646">
        <v>24.029077000000001</v>
      </c>
    </row>
    <row r="22" spans="1:3" s="56" customFormat="1" ht="16.5" customHeight="1" x14ac:dyDescent="0.25">
      <c r="A22" s="636">
        <v>43466</v>
      </c>
      <c r="B22" s="646">
        <v>11.107359000000001</v>
      </c>
      <c r="C22" s="646">
        <v>25.315155000000001</v>
      </c>
    </row>
    <row r="23" spans="1:3" s="56" customFormat="1" ht="16.5" customHeight="1" x14ac:dyDescent="0.25">
      <c r="A23" s="636">
        <v>43497</v>
      </c>
      <c r="B23" s="646">
        <v>10.991508</v>
      </c>
      <c r="C23" s="646">
        <v>26.107794999999999</v>
      </c>
    </row>
    <row r="24" spans="1:3" s="56" customFormat="1" ht="16.5" customHeight="1" x14ac:dyDescent="0.25">
      <c r="A24" s="636">
        <v>43525</v>
      </c>
      <c r="B24" s="646">
        <v>10.472753000000001</v>
      </c>
      <c r="C24" s="646">
        <v>25.325178000000001</v>
      </c>
    </row>
    <row r="25" spans="1:3" s="56" customFormat="1" ht="16.5" customHeight="1" x14ac:dyDescent="0.25">
      <c r="A25" s="636">
        <v>43556</v>
      </c>
      <c r="B25" s="646">
        <v>10.2156</v>
      </c>
      <c r="C25" s="646">
        <v>24.47663</v>
      </c>
    </row>
    <row r="26" spans="1:3" s="56" customFormat="1" ht="16.5" customHeight="1" x14ac:dyDescent="0.25">
      <c r="A26" s="636">
        <v>43586</v>
      </c>
      <c r="B26" s="646">
        <v>10.307376</v>
      </c>
      <c r="C26" s="646">
        <v>24.151132</v>
      </c>
    </row>
    <row r="27" spans="1:3" s="56" customFormat="1" ht="16.5" customHeight="1" x14ac:dyDescent="0.25">
      <c r="A27" s="636">
        <v>43617</v>
      </c>
      <c r="B27" s="646">
        <v>8.8868019999999994</v>
      </c>
      <c r="C27" s="646">
        <v>20.314861000000001</v>
      </c>
    </row>
    <row r="28" spans="1:3" s="56" customFormat="1" ht="16.5" customHeight="1" x14ac:dyDescent="0.25">
      <c r="A28" s="636">
        <v>43647</v>
      </c>
      <c r="B28" s="646">
        <v>8.2473449999999993</v>
      </c>
      <c r="C28" s="646">
        <v>17.919239999999999</v>
      </c>
    </row>
    <row r="29" spans="1:3" s="56" customFormat="1" ht="16.5" customHeight="1" x14ac:dyDescent="0.25">
      <c r="A29" s="636">
        <v>43678</v>
      </c>
      <c r="B29" s="646">
        <v>8.0569360000000003</v>
      </c>
      <c r="C29" s="646">
        <v>17.192651000000001</v>
      </c>
    </row>
    <row r="30" spans="1:3" s="56" customFormat="1" ht="16.5" customHeight="1" x14ac:dyDescent="0.25">
      <c r="A30" s="633">
        <v>43709</v>
      </c>
      <c r="B30" s="645">
        <v>9.4371559999999999</v>
      </c>
      <c r="C30" s="645">
        <v>22.517178999999999</v>
      </c>
    </row>
    <row r="31" spans="1:3" s="56" customFormat="1" ht="16.5" customHeight="1" x14ac:dyDescent="0.25">
      <c r="A31" s="636">
        <v>43739</v>
      </c>
      <c r="B31" s="646">
        <v>10.167533000000001</v>
      </c>
      <c r="C31" s="646">
        <v>24.627958</v>
      </c>
    </row>
    <row r="32" spans="1:3" s="56" customFormat="1" ht="16.5" customHeight="1" x14ac:dyDescent="0.25">
      <c r="A32" s="636">
        <v>43770</v>
      </c>
      <c r="B32" s="646">
        <v>10.855416</v>
      </c>
      <c r="C32" s="646">
        <v>25.410598</v>
      </c>
    </row>
    <row r="33" spans="1:3" s="56" customFormat="1" ht="16.5" customHeight="1" x14ac:dyDescent="0.25">
      <c r="A33" s="636">
        <v>43800</v>
      </c>
      <c r="B33" s="646">
        <v>10.531601999999999</v>
      </c>
      <c r="C33" s="646">
        <v>24.10005</v>
      </c>
    </row>
    <row r="34" spans="1:3" s="56" customFormat="1" ht="16.5" customHeight="1" x14ac:dyDescent="0.25">
      <c r="A34" s="636">
        <v>43831</v>
      </c>
      <c r="B34" s="646">
        <v>10.995979</v>
      </c>
      <c r="C34" s="646">
        <v>25.150106000000001</v>
      </c>
    </row>
    <row r="35" spans="1:3" s="56" customFormat="1" ht="16.5" customHeight="1" x14ac:dyDescent="0.25">
      <c r="A35" s="636">
        <v>43862</v>
      </c>
      <c r="B35" s="646">
        <v>11.344583</v>
      </c>
      <c r="C35" s="646">
        <v>26.527358</v>
      </c>
    </row>
    <row r="36" spans="1:3" s="56" customFormat="1" ht="16.5" customHeight="1" x14ac:dyDescent="0.25">
      <c r="A36" s="636">
        <v>43891</v>
      </c>
      <c r="B36" s="646">
        <v>13.963127999999999</v>
      </c>
      <c r="C36" s="646">
        <v>30.154736</v>
      </c>
    </row>
    <row r="37" spans="1:3" s="56" customFormat="1" ht="16.5" customHeight="1" x14ac:dyDescent="0.25">
      <c r="A37" s="636">
        <v>43922</v>
      </c>
      <c r="B37" s="646">
        <v>13.877269</v>
      </c>
      <c r="C37" s="646">
        <v>30.402163999999999</v>
      </c>
    </row>
    <row r="38" spans="1:3" s="56" customFormat="1" ht="16.5" customHeight="1" x14ac:dyDescent="0.25">
      <c r="A38" s="636">
        <v>43952</v>
      </c>
      <c r="B38" s="646">
        <v>11.509627</v>
      </c>
      <c r="C38" s="646">
        <v>26.920071</v>
      </c>
    </row>
    <row r="39" spans="1:3" s="56" customFormat="1" ht="16.5" customHeight="1" x14ac:dyDescent="0.25">
      <c r="A39" s="636">
        <v>43983</v>
      </c>
      <c r="B39" s="646">
        <v>10.062618000000001</v>
      </c>
      <c r="C39" s="646">
        <v>23.447900000000001</v>
      </c>
    </row>
    <row r="40" spans="1:3" s="56" customFormat="1" ht="16.5" customHeight="1" x14ac:dyDescent="0.25">
      <c r="A40" s="636">
        <v>44013</v>
      </c>
      <c r="B40" s="646">
        <v>8.6431059999999995</v>
      </c>
      <c r="C40" s="646">
        <v>19.395433000000001</v>
      </c>
    </row>
    <row r="41" spans="1:3" s="56" customFormat="1" ht="16.5" customHeight="1" x14ac:dyDescent="0.25">
      <c r="A41" s="636">
        <v>44044</v>
      </c>
      <c r="B41" s="646">
        <v>8.1515170000000001</v>
      </c>
      <c r="C41" s="646">
        <v>18.017416000000001</v>
      </c>
    </row>
    <row r="42" spans="1:3" s="56" customFormat="1" ht="16.5" customHeight="1" x14ac:dyDescent="0.25">
      <c r="A42" s="633">
        <v>44075</v>
      </c>
      <c r="B42" s="645">
        <v>9.5852950000000003</v>
      </c>
      <c r="C42" s="645">
        <v>22.597004999999999</v>
      </c>
    </row>
    <row r="43" spans="1:3" s="56" customFormat="1" ht="16.5" customHeight="1" x14ac:dyDescent="0.25">
      <c r="A43" s="636">
        <v>44105</v>
      </c>
      <c r="B43" s="646">
        <v>10.898154999999999</v>
      </c>
      <c r="C43" s="646">
        <v>26.080707</v>
      </c>
    </row>
    <row r="44" spans="1:3" s="56" customFormat="1" ht="16.5" customHeight="1" x14ac:dyDescent="0.25">
      <c r="A44" s="636">
        <v>44136</v>
      </c>
      <c r="B44" s="646">
        <v>11.979573</v>
      </c>
      <c r="C44" s="646">
        <v>27.933520999999999</v>
      </c>
    </row>
    <row r="45" spans="1:3" s="56" customFormat="1" ht="16.5" customHeight="1" x14ac:dyDescent="0.25">
      <c r="A45" s="636">
        <v>44166</v>
      </c>
      <c r="B45" s="646">
        <v>12.009370000000001</v>
      </c>
      <c r="C45" s="646">
        <v>26.932355000000001</v>
      </c>
    </row>
    <row r="46" spans="1:3" s="56" customFormat="1" ht="16.5" customHeight="1" x14ac:dyDescent="0.25">
      <c r="A46" s="636">
        <v>44197</v>
      </c>
      <c r="B46" s="646">
        <v>12.030099999999999</v>
      </c>
      <c r="C46" s="646">
        <v>27.510966</v>
      </c>
    </row>
    <row r="47" spans="1:3" s="56" customFormat="1" ht="16.5" customHeight="1" x14ac:dyDescent="0.25">
      <c r="A47" s="636">
        <v>44228</v>
      </c>
      <c r="B47" s="646">
        <v>11.485535</v>
      </c>
      <c r="C47" s="646">
        <v>27.148695</v>
      </c>
    </row>
    <row r="48" spans="1:3" s="56" customFormat="1" ht="16.5" customHeight="1" x14ac:dyDescent="0.25">
      <c r="A48" s="636">
        <v>44256</v>
      </c>
      <c r="B48" s="646">
        <v>11.493346000000001</v>
      </c>
      <c r="C48" s="646">
        <v>27.520527999999999</v>
      </c>
    </row>
    <row r="49" spans="1:3" s="56" customFormat="1" ht="16.5" customHeight="1" x14ac:dyDescent="0.25">
      <c r="A49" s="636">
        <v>44287</v>
      </c>
      <c r="B49" s="646">
        <v>11.130661999999999</v>
      </c>
      <c r="C49" s="646">
        <v>26.653524999999998</v>
      </c>
    </row>
    <row r="50" spans="1:3" s="56" customFormat="1" ht="16.5" customHeight="1" x14ac:dyDescent="0.25">
      <c r="A50" s="636">
        <v>44317</v>
      </c>
      <c r="B50" s="646">
        <v>10.140648000000001</v>
      </c>
      <c r="C50" s="646">
        <v>24.696480999999999</v>
      </c>
    </row>
    <row r="51" spans="1:3" s="56" customFormat="1" ht="16.5" customHeight="1" x14ac:dyDescent="0.25">
      <c r="A51" s="636">
        <v>44348</v>
      </c>
      <c r="B51" s="646">
        <v>9.0314929999999993</v>
      </c>
      <c r="C51" s="646">
        <v>21.237477999999999</v>
      </c>
    </row>
    <row r="52" spans="1:3" s="56" customFormat="1" ht="16.5" customHeight="1" x14ac:dyDescent="0.25">
      <c r="A52" s="636">
        <v>44378</v>
      </c>
      <c r="B52" s="646">
        <v>8.4752469999999995</v>
      </c>
      <c r="C52" s="646">
        <v>18.84273</v>
      </c>
    </row>
    <row r="53" spans="1:3" s="56" customFormat="1" ht="16.5" customHeight="1" x14ac:dyDescent="0.25">
      <c r="A53" s="636">
        <v>44409</v>
      </c>
      <c r="B53" s="646">
        <v>7.7345740000000003</v>
      </c>
      <c r="C53" s="646">
        <v>16.395945000000001</v>
      </c>
    </row>
    <row r="54" spans="1:3" s="56" customFormat="1" ht="16.5" customHeight="1" x14ac:dyDescent="0.25">
      <c r="A54" s="633">
        <v>44440</v>
      </c>
      <c r="B54" s="645">
        <v>8.8545829999999999</v>
      </c>
      <c r="C54" s="645">
        <v>21.225511000000001</v>
      </c>
    </row>
  </sheetData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0000"/>
  </sheetPr>
  <dimension ref="A1:N24"/>
  <sheetViews>
    <sheetView showGridLines="0" zoomScale="90" zoomScaleNormal="90" workbookViewId="0">
      <selection activeCell="A24" sqref="A24"/>
    </sheetView>
  </sheetViews>
  <sheetFormatPr defaultColWidth="9.140625" defaultRowHeight="15.75" x14ac:dyDescent="0.25"/>
  <cols>
    <col min="1" max="1" width="38.140625" style="16" customWidth="1"/>
    <col min="2" max="6" width="10.7109375" style="16" customWidth="1"/>
    <col min="7" max="7" width="4.42578125" style="16" customWidth="1"/>
    <col min="8" max="9" width="10.140625" style="16" customWidth="1"/>
    <col min="10" max="14" width="10.85546875" style="16" bestFit="1" customWidth="1"/>
    <col min="15" max="16384" width="9.140625" style="16"/>
  </cols>
  <sheetData>
    <row r="1" spans="1:14" ht="21" x14ac:dyDescent="0.35">
      <c r="A1" s="529" t="str">
        <f>'Indice-Index'!C8</f>
        <v xml:space="preserve">2.2   Share dei principali gruppi televisivi - Shares of main TV broadcaster </v>
      </c>
      <c r="B1" s="530"/>
      <c r="C1" s="530"/>
      <c r="D1" s="530"/>
      <c r="E1" s="530"/>
      <c r="F1" s="530"/>
      <c r="G1" s="136"/>
      <c r="H1" s="136"/>
      <c r="I1" s="136"/>
      <c r="J1" s="68"/>
      <c r="K1" s="68"/>
      <c r="L1" s="68"/>
      <c r="M1" s="68"/>
      <c r="N1" s="68"/>
    </row>
    <row r="2" spans="1:14" x14ac:dyDescent="0.25">
      <c r="A2" s="42"/>
      <c r="B2" s="42"/>
      <c r="C2" s="42"/>
      <c r="D2" s="42"/>
      <c r="E2" s="42"/>
      <c r="F2" s="42"/>
      <c r="G2" s="42"/>
      <c r="H2" s="42"/>
      <c r="I2" s="42"/>
    </row>
    <row r="3" spans="1:14" x14ac:dyDescent="0.25">
      <c r="A3" s="40"/>
      <c r="B3" s="202"/>
      <c r="C3" s="202"/>
      <c r="D3" s="126"/>
      <c r="E3" s="202"/>
      <c r="F3" s="42"/>
      <c r="G3" s="42"/>
      <c r="H3" s="42"/>
      <c r="I3" s="110"/>
    </row>
    <row r="4" spans="1:14" ht="17.25" x14ac:dyDescent="0.3">
      <c r="B4" s="538">
        <f>'1.7'!B4</f>
        <v>42979</v>
      </c>
      <c r="C4" s="538">
        <f>'1.7'!C4</f>
        <v>43344</v>
      </c>
      <c r="D4" s="538">
        <f>'1.7'!D4</f>
        <v>43709</v>
      </c>
      <c r="E4" s="538">
        <f>'1.7'!E4</f>
        <v>44075</v>
      </c>
      <c r="F4" s="538">
        <f>'1.7'!F4</f>
        <v>44440</v>
      </c>
      <c r="G4" s="538"/>
      <c r="H4" s="677" t="s">
        <v>396</v>
      </c>
      <c r="I4" s="677"/>
    </row>
    <row r="5" spans="1:14" ht="17.25" x14ac:dyDescent="0.3">
      <c r="B5" s="538" t="str">
        <f>'1.7'!B5</f>
        <v>sept-17</v>
      </c>
      <c r="C5" s="538" t="str">
        <f>'1.7'!C5</f>
        <v>sept-18</v>
      </c>
      <c r="D5" s="538" t="str">
        <f>'1.7'!D5</f>
        <v>sept-19</v>
      </c>
      <c r="E5" s="538" t="str">
        <f>'1.7'!E5</f>
        <v>sept-20</v>
      </c>
      <c r="F5" s="538" t="str">
        <f>'1.7'!F5</f>
        <v>sept-21</v>
      </c>
      <c r="G5" s="538"/>
      <c r="H5" s="539" t="s">
        <v>392</v>
      </c>
      <c r="I5" s="539" t="s">
        <v>393</v>
      </c>
    </row>
    <row r="6" spans="1:14" x14ac:dyDescent="0.25">
      <c r="A6" s="537" t="s">
        <v>397</v>
      </c>
    </row>
    <row r="7" spans="1:14" x14ac:dyDescent="0.25">
      <c r="A7" s="560" t="s">
        <v>0</v>
      </c>
      <c r="B7" s="561">
        <v>34.972270079328894</v>
      </c>
      <c r="C7" s="561">
        <v>36.461732794163318</v>
      </c>
      <c r="D7" s="561">
        <v>33.935859489871739</v>
      </c>
      <c r="E7" s="561">
        <v>33.895607803411373</v>
      </c>
      <c r="F7" s="561">
        <v>34.82476814549031</v>
      </c>
      <c r="G7" s="562"/>
      <c r="H7" s="563">
        <f>F7-E7</f>
        <v>0.92916034207893716</v>
      </c>
      <c r="I7" s="563">
        <f>F7-B7</f>
        <v>-0.14750193383858345</v>
      </c>
      <c r="J7" s="506"/>
    </row>
    <row r="8" spans="1:14" x14ac:dyDescent="0.25">
      <c r="A8" s="560" t="s">
        <v>1</v>
      </c>
      <c r="B8" s="564">
        <v>31.202296325084227</v>
      </c>
      <c r="C8" s="565">
        <v>29.042820473186122</v>
      </c>
      <c r="D8" s="565">
        <v>30.986655301660797</v>
      </c>
      <c r="E8" s="565">
        <v>32.214991818196523</v>
      </c>
      <c r="F8" s="565">
        <v>31.751817109851476</v>
      </c>
      <c r="G8" s="566"/>
      <c r="H8" s="563">
        <f t="shared" ref="H8:H12" si="0">F8-E8</f>
        <v>-0.46317470834504704</v>
      </c>
      <c r="I8" s="563">
        <f t="shared" ref="I8:I12" si="1">F8-B8</f>
        <v>0.54952078476724964</v>
      </c>
      <c r="J8" s="507"/>
    </row>
    <row r="9" spans="1:14" x14ac:dyDescent="0.25">
      <c r="A9" s="560" t="s">
        <v>390</v>
      </c>
      <c r="B9" s="561">
        <v>3.3511331168798049</v>
      </c>
      <c r="C9" s="561">
        <v>4.0445603732411008</v>
      </c>
      <c r="D9" s="561">
        <v>4.5418344255409151</v>
      </c>
      <c r="E9" s="561">
        <v>3.5850018178887555</v>
      </c>
      <c r="F9" s="561">
        <v>3.2513106489599792</v>
      </c>
      <c r="G9" s="567"/>
      <c r="H9" s="563">
        <f t="shared" si="0"/>
        <v>-0.33369116892877626</v>
      </c>
      <c r="I9" s="563">
        <f t="shared" si="1"/>
        <v>-9.982246791982563E-2</v>
      </c>
      <c r="J9" s="507"/>
    </row>
    <row r="10" spans="1:14" x14ac:dyDescent="0.25">
      <c r="A10" s="560" t="s">
        <v>391</v>
      </c>
      <c r="B10" s="561">
        <v>7.9127025171648064</v>
      </c>
      <c r="C10" s="561">
        <v>7.8167497462219977</v>
      </c>
      <c r="D10" s="561">
        <v>8.1026529602774406</v>
      </c>
      <c r="E10" s="561">
        <v>6.7832028122243493</v>
      </c>
      <c r="F10" s="561">
        <v>6.5583777350102208</v>
      </c>
      <c r="G10" s="567"/>
      <c r="H10" s="563">
        <f t="shared" si="0"/>
        <v>-0.22482507721412848</v>
      </c>
      <c r="I10" s="563">
        <f t="shared" si="1"/>
        <v>-1.3543247821545856</v>
      </c>
      <c r="J10" s="508"/>
    </row>
    <row r="11" spans="1:14" x14ac:dyDescent="0.25">
      <c r="A11" s="560" t="s">
        <v>2</v>
      </c>
      <c r="B11" s="561">
        <v>7.1720479135491537</v>
      </c>
      <c r="C11" s="561">
        <v>7.180554080988018</v>
      </c>
      <c r="D11" s="561">
        <v>8.242356065746927</v>
      </c>
      <c r="E11" s="561">
        <v>8.4745852892373161</v>
      </c>
      <c r="F11" s="561">
        <v>7.9285269560407308</v>
      </c>
      <c r="G11" s="568"/>
      <c r="H11" s="563">
        <f t="shared" si="0"/>
        <v>-0.54605833319658537</v>
      </c>
      <c r="I11" s="563">
        <f t="shared" si="1"/>
        <v>0.75647904249157705</v>
      </c>
    </row>
    <row r="12" spans="1:14" x14ac:dyDescent="0.25">
      <c r="A12" s="560" t="s">
        <v>394</v>
      </c>
      <c r="B12" s="561">
        <v>15.389550047993112</v>
      </c>
      <c r="C12" s="561">
        <v>15.453582532199444</v>
      </c>
      <c r="D12" s="561">
        <v>14.190641756902187</v>
      </c>
      <c r="E12" s="561">
        <v>15.046610459041688</v>
      </c>
      <c r="F12" s="561">
        <v>15.685199404647287</v>
      </c>
      <c r="G12" s="562"/>
      <c r="H12" s="563">
        <f t="shared" si="0"/>
        <v>0.63858894560559953</v>
      </c>
      <c r="I12" s="563">
        <f t="shared" si="1"/>
        <v>0.29564935665417558</v>
      </c>
    </row>
    <row r="13" spans="1:14" x14ac:dyDescent="0.25">
      <c r="A13" s="569" t="s">
        <v>395</v>
      </c>
      <c r="B13" s="544">
        <f>+B12+B11+B10+B9+B8+B7</f>
        <v>100</v>
      </c>
      <c r="C13" s="544">
        <f t="shared" ref="C13:F13" si="2">+C12+C11+C10+C9+C8+C7</f>
        <v>100</v>
      </c>
      <c r="D13" s="544">
        <f t="shared" si="2"/>
        <v>100</v>
      </c>
      <c r="E13" s="544">
        <f t="shared" si="2"/>
        <v>100</v>
      </c>
      <c r="F13" s="544">
        <f t="shared" si="2"/>
        <v>100</v>
      </c>
      <c r="G13" s="562"/>
      <c r="H13" s="570">
        <f t="shared" ref="H13" si="3">+H12+H11+H10+H9+H8+H7</f>
        <v>0</v>
      </c>
      <c r="I13" s="570">
        <f t="shared" ref="I13" si="4">+I12+I11+I10+I9+I8+I7</f>
        <v>7.5495165674510645E-15</v>
      </c>
    </row>
    <row r="15" spans="1:14" x14ac:dyDescent="0.25">
      <c r="A15" s="537" t="s">
        <v>398</v>
      </c>
    </row>
    <row r="16" spans="1:14" x14ac:dyDescent="0.25">
      <c r="A16" s="560" t="s">
        <v>0</v>
      </c>
      <c r="B16" s="561">
        <v>36.940650780150598</v>
      </c>
      <c r="C16" s="561">
        <v>39.546225376301422</v>
      </c>
      <c r="D16" s="561">
        <v>35.182160251956965</v>
      </c>
      <c r="E16" s="561">
        <v>35.246502799817939</v>
      </c>
      <c r="F16" s="561">
        <v>36.890117745575125</v>
      </c>
      <c r="G16" s="562"/>
      <c r="H16" s="563">
        <f>F16-E16</f>
        <v>1.6436149457571858</v>
      </c>
      <c r="I16" s="563">
        <f>F16-B16</f>
        <v>-5.0533034575472868E-2</v>
      </c>
    </row>
    <row r="17" spans="1:9" x14ac:dyDescent="0.25">
      <c r="A17" s="560" t="s">
        <v>1</v>
      </c>
      <c r="B17" s="564">
        <v>31.293312856841826</v>
      </c>
      <c r="C17" s="565">
        <v>28.371113412741817</v>
      </c>
      <c r="D17" s="565">
        <v>32.330706257653326</v>
      </c>
      <c r="E17" s="565">
        <v>32.824009199449215</v>
      </c>
      <c r="F17" s="565">
        <v>32.152987977533257</v>
      </c>
      <c r="G17" s="566"/>
      <c r="H17" s="563">
        <f t="shared" ref="H17:H21" si="5">F17-E17</f>
        <v>-0.67102122191595726</v>
      </c>
      <c r="I17" s="563">
        <f t="shared" ref="I17:I21" si="6">F17-B17</f>
        <v>0.85967512069143126</v>
      </c>
    </row>
    <row r="18" spans="1:9" x14ac:dyDescent="0.25">
      <c r="A18" s="560" t="s">
        <v>390</v>
      </c>
      <c r="B18" s="561">
        <v>3.7625341234831438</v>
      </c>
      <c r="C18" s="561">
        <v>4.8646484721202565</v>
      </c>
      <c r="D18" s="561">
        <v>5.379657016538351</v>
      </c>
      <c r="E18" s="561">
        <v>4.8567807990483693</v>
      </c>
      <c r="F18" s="561">
        <v>4.19618637214435</v>
      </c>
      <c r="G18" s="567"/>
      <c r="H18" s="563">
        <f t="shared" si="5"/>
        <v>-0.66059442690401937</v>
      </c>
      <c r="I18" s="563">
        <f t="shared" si="6"/>
        <v>0.43365224866120622</v>
      </c>
    </row>
    <row r="19" spans="1:9" x14ac:dyDescent="0.25">
      <c r="A19" s="560" t="s">
        <v>391</v>
      </c>
      <c r="B19" s="561">
        <v>8.6809013770095831</v>
      </c>
      <c r="C19" s="561">
        <v>8.2069528275177372</v>
      </c>
      <c r="D19" s="561">
        <v>7.8014745985720504</v>
      </c>
      <c r="E19" s="561">
        <v>6.7179920524866015</v>
      </c>
      <c r="F19" s="561">
        <v>6.3811655700538843</v>
      </c>
      <c r="G19" s="567"/>
      <c r="H19" s="563">
        <f t="shared" si="5"/>
        <v>-0.33682648243271718</v>
      </c>
      <c r="I19" s="563">
        <f t="shared" si="6"/>
        <v>-2.2997358069556988</v>
      </c>
    </row>
    <row r="20" spans="1:9" x14ac:dyDescent="0.25">
      <c r="A20" s="560" t="s">
        <v>2</v>
      </c>
      <c r="B20" s="561">
        <v>6.1384168670323795</v>
      </c>
      <c r="C20" s="561">
        <v>5.777504270706169</v>
      </c>
      <c r="D20" s="561">
        <v>7.0260133385269974</v>
      </c>
      <c r="E20" s="561">
        <v>7.4494562443120218</v>
      </c>
      <c r="F20" s="561">
        <v>6.541877837475857</v>
      </c>
      <c r="G20" s="568"/>
      <c r="H20" s="563">
        <f t="shared" si="5"/>
        <v>-0.90757840683616475</v>
      </c>
      <c r="I20" s="563">
        <f t="shared" si="6"/>
        <v>0.40346097044347751</v>
      </c>
    </row>
    <row r="21" spans="1:9" x14ac:dyDescent="0.25">
      <c r="A21" s="560" t="s">
        <v>394</v>
      </c>
      <c r="B21" s="561">
        <v>13.184183995482467</v>
      </c>
      <c r="C21" s="561">
        <v>13.233555640612598</v>
      </c>
      <c r="D21" s="561">
        <v>12.279988536752317</v>
      </c>
      <c r="E21" s="561">
        <v>12.905258904885846</v>
      </c>
      <c r="F21" s="561">
        <v>13.837664497217522</v>
      </c>
      <c r="G21" s="562"/>
      <c r="H21" s="563">
        <f t="shared" si="5"/>
        <v>0.9324055923316763</v>
      </c>
      <c r="I21" s="563">
        <f t="shared" si="6"/>
        <v>0.65348050173505534</v>
      </c>
    </row>
    <row r="22" spans="1:9" x14ac:dyDescent="0.25">
      <c r="A22" s="569" t="s">
        <v>395</v>
      </c>
      <c r="B22" s="544">
        <f>+B21+B20+B19+B18+B17+B16</f>
        <v>100</v>
      </c>
      <c r="C22" s="544">
        <f t="shared" ref="C22" si="7">+C21+C20+C19+C18+C17+C16</f>
        <v>100</v>
      </c>
      <c r="D22" s="544">
        <f t="shared" ref="D22" si="8">+D21+D20+D19+D18+D17+D16</f>
        <v>100</v>
      </c>
      <c r="E22" s="544">
        <f t="shared" ref="E22" si="9">+E21+E20+E19+E18+E17+E16</f>
        <v>100</v>
      </c>
      <c r="F22" s="544">
        <f t="shared" ref="F22" si="10">+F21+F20+F19+F18+F17+F16</f>
        <v>100</v>
      </c>
      <c r="G22" s="562"/>
      <c r="H22" s="570">
        <f t="shared" ref="H22" si="11">+H21+H20+H19+H18+H17+H16</f>
        <v>3.5527136788005009E-15</v>
      </c>
      <c r="I22" s="570">
        <f t="shared" ref="I22" si="12">+I21+I20+I19+I18+I17+I16</f>
        <v>-1.3322676295501878E-15</v>
      </c>
    </row>
    <row r="24" spans="1:9" x14ac:dyDescent="0.25">
      <c r="A24" s="619" t="s">
        <v>551</v>
      </c>
    </row>
  </sheetData>
  <mergeCells count="1">
    <mergeCell ref="H4:I4"/>
  </mergeCell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0000"/>
  </sheetPr>
  <dimension ref="A1:M54"/>
  <sheetViews>
    <sheetView showGridLines="0" zoomScale="90" zoomScaleNormal="9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F28" sqref="F28"/>
    </sheetView>
  </sheetViews>
  <sheetFormatPr defaultColWidth="9.140625" defaultRowHeight="15.75" x14ac:dyDescent="0.25"/>
  <cols>
    <col min="1" max="1" width="9.42578125" style="619" customWidth="1"/>
    <col min="2" max="3" width="15.7109375" style="16" customWidth="1"/>
    <col min="4" max="4" width="14" style="16" customWidth="1"/>
    <col min="5" max="5" width="10.85546875" style="16" customWidth="1"/>
    <col min="6" max="6" width="28" style="16" customWidth="1"/>
    <col min="7" max="7" width="10.85546875" style="16" bestFit="1" customWidth="1"/>
    <col min="8" max="16384" width="9.140625" style="16"/>
  </cols>
  <sheetData>
    <row r="1" spans="1:13" ht="21" x14ac:dyDescent="0.35">
      <c r="A1" s="612" t="str">
        <f>+'Indice-Index'!C9</f>
        <v xml:space="preserve">2.3   Ascolti complessivi dei principali TG nazionali  - Total audience  of the main national news programs </v>
      </c>
      <c r="B1" s="613"/>
      <c r="C1" s="613"/>
      <c r="D1" s="136"/>
      <c r="E1" s="136"/>
      <c r="F1" s="136"/>
      <c r="G1" s="136"/>
      <c r="H1" s="136"/>
      <c r="I1" s="136"/>
      <c r="J1" s="136"/>
      <c r="K1" s="136"/>
      <c r="L1" s="136"/>
      <c r="M1" s="136"/>
    </row>
    <row r="2" spans="1:13" x14ac:dyDescent="0.25">
      <c r="B2" s="42"/>
      <c r="C2" s="42"/>
    </row>
    <row r="3" spans="1:13" x14ac:dyDescent="0.25">
      <c r="B3" s="42"/>
      <c r="C3" s="42"/>
    </row>
    <row r="4" spans="1:13" x14ac:dyDescent="0.25">
      <c r="A4" s="632"/>
      <c r="B4" s="678" t="s">
        <v>514</v>
      </c>
      <c r="C4" s="678"/>
    </row>
    <row r="5" spans="1:13" x14ac:dyDescent="0.25">
      <c r="A5" s="619" t="s">
        <v>389</v>
      </c>
      <c r="B5" s="44" t="s">
        <v>515</v>
      </c>
      <c r="C5" s="44" t="s">
        <v>516</v>
      </c>
    </row>
    <row r="6" spans="1:13" s="427" customFormat="1" ht="16.5" customHeight="1" x14ac:dyDescent="0.25">
      <c r="A6" s="633">
        <v>42979</v>
      </c>
      <c r="B6" s="634">
        <v>14.362914</v>
      </c>
      <c r="C6" s="634">
        <v>16.089554</v>
      </c>
      <c r="F6" s="635" t="s">
        <v>494</v>
      </c>
    </row>
    <row r="7" spans="1:13" s="427" customFormat="1" ht="16.5" customHeight="1" x14ac:dyDescent="0.25">
      <c r="A7" s="636">
        <v>43009</v>
      </c>
      <c r="B7" s="637">
        <v>13.812107000000001</v>
      </c>
      <c r="C7" s="637">
        <v>17.466817000000002</v>
      </c>
      <c r="F7" s="90" t="s">
        <v>436</v>
      </c>
    </row>
    <row r="8" spans="1:13" s="427" customFormat="1" ht="16.5" customHeight="1" x14ac:dyDescent="0.25">
      <c r="A8" s="636">
        <v>43040</v>
      </c>
      <c r="B8" s="637">
        <v>14.656815000000002</v>
      </c>
      <c r="C8" s="637">
        <v>18.826528</v>
      </c>
      <c r="F8" s="90" t="s">
        <v>437</v>
      </c>
    </row>
    <row r="9" spans="1:13" s="427" customFormat="1" ht="16.5" customHeight="1" x14ac:dyDescent="0.25">
      <c r="A9" s="636">
        <v>43070</v>
      </c>
      <c r="B9" s="637">
        <v>14.731526000000001</v>
      </c>
      <c r="C9" s="637">
        <v>18.456923</v>
      </c>
      <c r="F9" s="90" t="s">
        <v>438</v>
      </c>
    </row>
    <row r="10" spans="1:13" s="427" customFormat="1" ht="16.5" customHeight="1" x14ac:dyDescent="0.25">
      <c r="A10" s="636">
        <v>43101</v>
      </c>
      <c r="B10" s="637">
        <v>15.169638000000001</v>
      </c>
      <c r="C10" s="637">
        <v>19.648791999999997</v>
      </c>
      <c r="F10" s="90" t="s">
        <v>439</v>
      </c>
    </row>
    <row r="11" spans="1:13" s="427" customFormat="1" ht="16.5" customHeight="1" x14ac:dyDescent="0.25">
      <c r="A11" s="636">
        <v>43132</v>
      </c>
      <c r="B11" s="637">
        <v>15.782078</v>
      </c>
      <c r="C11" s="637">
        <v>19.933247999999999</v>
      </c>
      <c r="F11" s="90" t="s">
        <v>440</v>
      </c>
    </row>
    <row r="12" spans="1:13" s="427" customFormat="1" ht="16.5" customHeight="1" x14ac:dyDescent="0.25">
      <c r="A12" s="636">
        <v>43160</v>
      </c>
      <c r="B12" s="637">
        <v>15.823267</v>
      </c>
      <c r="C12" s="637">
        <v>19.780937999999999</v>
      </c>
      <c r="F12" s="90" t="s">
        <v>441</v>
      </c>
    </row>
    <row r="13" spans="1:13" s="427" customFormat="1" ht="16.5" customHeight="1" x14ac:dyDescent="0.25">
      <c r="A13" s="636">
        <v>43191</v>
      </c>
      <c r="B13" s="637">
        <v>14.309310000000002</v>
      </c>
      <c r="C13" s="637">
        <v>17.131473</v>
      </c>
      <c r="F13" s="90" t="s">
        <v>442</v>
      </c>
    </row>
    <row r="14" spans="1:13" s="427" customFormat="1" ht="16.5" customHeight="1" x14ac:dyDescent="0.25">
      <c r="A14" s="636">
        <v>43221</v>
      </c>
      <c r="B14" s="637">
        <v>14.344367000000002</v>
      </c>
      <c r="C14" s="637">
        <v>16.898146000000001</v>
      </c>
      <c r="F14" s="90" t="s">
        <v>443</v>
      </c>
    </row>
    <row r="15" spans="1:13" s="427" customFormat="1" ht="16.5" customHeight="1" x14ac:dyDescent="0.25">
      <c r="A15" s="636">
        <v>43252</v>
      </c>
      <c r="B15" s="637">
        <v>13.568894000000002</v>
      </c>
      <c r="C15" s="637">
        <v>14.276999999999999</v>
      </c>
    </row>
    <row r="16" spans="1:13" s="427" customFormat="1" ht="16.5" customHeight="1" x14ac:dyDescent="0.25">
      <c r="A16" s="636">
        <v>43282</v>
      </c>
      <c r="B16" s="637">
        <v>12.651527</v>
      </c>
      <c r="C16" s="637">
        <v>12.933954000000002</v>
      </c>
    </row>
    <row r="17" spans="1:6" s="427" customFormat="1" ht="16.5" customHeight="1" x14ac:dyDescent="0.25">
      <c r="A17" s="636">
        <v>43313</v>
      </c>
      <c r="B17" s="637">
        <v>12.556853</v>
      </c>
      <c r="C17" s="637">
        <v>13.298427999999999</v>
      </c>
    </row>
    <row r="18" spans="1:6" s="427" customFormat="1" ht="16.5" customHeight="1" x14ac:dyDescent="0.25">
      <c r="A18" s="633">
        <v>43344</v>
      </c>
      <c r="B18" s="634">
        <v>13.113017999999999</v>
      </c>
      <c r="C18" s="634">
        <v>15.754714</v>
      </c>
      <c r="F18" s="635" t="s">
        <v>495</v>
      </c>
    </row>
    <row r="19" spans="1:6" s="427" customFormat="1" ht="16.5" customHeight="1" x14ac:dyDescent="0.25">
      <c r="A19" s="636">
        <v>43374</v>
      </c>
      <c r="B19" s="637">
        <v>13.779555000000002</v>
      </c>
      <c r="C19" s="637">
        <v>18.087810000000001</v>
      </c>
      <c r="F19" s="90" t="s">
        <v>444</v>
      </c>
    </row>
    <row r="20" spans="1:6" s="427" customFormat="1" ht="16.5" customHeight="1" x14ac:dyDescent="0.25">
      <c r="A20" s="636">
        <v>43405</v>
      </c>
      <c r="B20" s="637">
        <v>14.489165</v>
      </c>
      <c r="C20" s="637">
        <v>18.912496000000001</v>
      </c>
      <c r="F20" s="90" t="s">
        <v>445</v>
      </c>
    </row>
    <row r="21" spans="1:6" s="427" customFormat="1" ht="16.5" customHeight="1" x14ac:dyDescent="0.25">
      <c r="A21" s="636">
        <v>43435</v>
      </c>
      <c r="B21" s="637">
        <v>14.150327000000001</v>
      </c>
      <c r="C21" s="637">
        <v>18.337054999999999</v>
      </c>
      <c r="F21" s="90" t="s">
        <v>446</v>
      </c>
    </row>
    <row r="22" spans="1:6" s="427" customFormat="1" ht="16.5" customHeight="1" x14ac:dyDescent="0.25">
      <c r="A22" s="636">
        <v>43466</v>
      </c>
      <c r="B22" s="637">
        <v>15.312273999999999</v>
      </c>
      <c r="C22" s="637">
        <v>20.066815999999999</v>
      </c>
      <c r="F22" s="90" t="s">
        <v>447</v>
      </c>
    </row>
    <row r="23" spans="1:6" s="427" customFormat="1" ht="16.5" customHeight="1" x14ac:dyDescent="0.25">
      <c r="A23" s="636">
        <v>43497</v>
      </c>
      <c r="B23" s="637">
        <v>14.703848000000001</v>
      </c>
      <c r="C23" s="637">
        <v>19.296296999999999</v>
      </c>
      <c r="F23" s="90" t="s">
        <v>448</v>
      </c>
    </row>
    <row r="24" spans="1:6" s="427" customFormat="1" ht="16.5" customHeight="1" x14ac:dyDescent="0.25">
      <c r="A24" s="636">
        <v>43525</v>
      </c>
      <c r="B24" s="637">
        <v>14.116029999999999</v>
      </c>
      <c r="C24" s="637">
        <v>18.41169</v>
      </c>
      <c r="F24" s="90" t="s">
        <v>449</v>
      </c>
    </row>
    <row r="25" spans="1:6" s="427" customFormat="1" ht="16.5" customHeight="1" x14ac:dyDescent="0.25">
      <c r="A25" s="636">
        <v>43556</v>
      </c>
      <c r="B25" s="637">
        <v>13.679463</v>
      </c>
      <c r="C25" s="637">
        <v>16.820824999999999</v>
      </c>
      <c r="F25" s="90" t="s">
        <v>450</v>
      </c>
    </row>
    <row r="26" spans="1:6" s="427" customFormat="1" ht="16.5" customHeight="1" x14ac:dyDescent="0.25">
      <c r="A26" s="636">
        <v>43586</v>
      </c>
      <c r="B26" s="637">
        <v>13.917952000000001</v>
      </c>
      <c r="C26" s="637">
        <v>16.672373</v>
      </c>
      <c r="F26" s="90" t="s">
        <v>451</v>
      </c>
    </row>
    <row r="27" spans="1:6" s="427" customFormat="1" ht="16.5" customHeight="1" x14ac:dyDescent="0.25">
      <c r="A27" s="636">
        <v>43617</v>
      </c>
      <c r="B27" s="637">
        <v>12.866876999999997</v>
      </c>
      <c r="C27" s="637">
        <v>13.528878000000001</v>
      </c>
    </row>
    <row r="28" spans="1:6" s="427" customFormat="1" ht="16.5" customHeight="1" x14ac:dyDescent="0.25">
      <c r="A28" s="636">
        <v>43647</v>
      </c>
      <c r="B28" s="637">
        <v>12.314311</v>
      </c>
      <c r="C28" s="637">
        <v>12.973713</v>
      </c>
      <c r="F28" s="619" t="s">
        <v>551</v>
      </c>
    </row>
    <row r="29" spans="1:6" s="427" customFormat="1" ht="16.5" customHeight="1" x14ac:dyDescent="0.25">
      <c r="A29" s="636">
        <v>43678</v>
      </c>
      <c r="B29" s="637">
        <v>12.643353999999999</v>
      </c>
      <c r="C29" s="637">
        <v>12.844818</v>
      </c>
    </row>
    <row r="30" spans="1:6" s="427" customFormat="1" ht="16.5" customHeight="1" x14ac:dyDescent="0.25">
      <c r="A30" s="633">
        <v>43709</v>
      </c>
      <c r="B30" s="634">
        <v>13.281795000000002</v>
      </c>
      <c r="C30" s="634">
        <v>16.016195</v>
      </c>
    </row>
    <row r="31" spans="1:6" s="427" customFormat="1" ht="16.5" customHeight="1" x14ac:dyDescent="0.25">
      <c r="A31" s="636">
        <v>43739</v>
      </c>
      <c r="B31" s="637">
        <v>13.322372</v>
      </c>
      <c r="C31" s="637">
        <v>17.468744000000001</v>
      </c>
    </row>
    <row r="32" spans="1:6" s="427" customFormat="1" ht="16.5" customHeight="1" x14ac:dyDescent="0.25">
      <c r="A32" s="636">
        <v>43770</v>
      </c>
      <c r="B32" s="637">
        <v>14.690561000000001</v>
      </c>
      <c r="C32" s="637">
        <v>18.854476999999999</v>
      </c>
    </row>
    <row r="33" spans="1:3" s="427" customFormat="1" ht="16.5" customHeight="1" x14ac:dyDescent="0.25">
      <c r="A33" s="636">
        <v>43800</v>
      </c>
      <c r="B33" s="637">
        <v>13.935471000000003</v>
      </c>
      <c r="C33" s="637">
        <v>17.899776000000003</v>
      </c>
    </row>
    <row r="34" spans="1:3" s="427" customFormat="1" ht="16.5" customHeight="1" x14ac:dyDescent="0.25">
      <c r="A34" s="636">
        <v>43831</v>
      </c>
      <c r="B34" s="637">
        <v>15.041701000000002</v>
      </c>
      <c r="C34" s="637">
        <v>19.280491000000001</v>
      </c>
    </row>
    <row r="35" spans="1:3" s="427" customFormat="1" ht="16.5" customHeight="1" x14ac:dyDescent="0.25">
      <c r="A35" s="636">
        <v>43862</v>
      </c>
      <c r="B35" s="637">
        <v>15.602945000000002</v>
      </c>
      <c r="C35" s="637">
        <v>20.284563999999996</v>
      </c>
    </row>
    <row r="36" spans="1:3" s="427" customFormat="1" ht="16.5" customHeight="1" x14ac:dyDescent="0.25">
      <c r="A36" s="636">
        <v>43891</v>
      </c>
      <c r="B36" s="637">
        <v>22.773198000000001</v>
      </c>
      <c r="C36" s="637">
        <v>27.891433000000003</v>
      </c>
    </row>
    <row r="37" spans="1:3" s="427" customFormat="1" ht="16.5" customHeight="1" x14ac:dyDescent="0.25">
      <c r="A37" s="636">
        <v>43922</v>
      </c>
      <c r="B37" s="637">
        <v>22.447732999999999</v>
      </c>
      <c r="C37" s="637">
        <v>26.455393000000001</v>
      </c>
    </row>
    <row r="38" spans="1:3" s="427" customFormat="1" ht="16.5" customHeight="1" x14ac:dyDescent="0.25">
      <c r="A38" s="636">
        <v>43952</v>
      </c>
      <c r="B38" s="637">
        <v>18.576830000000001</v>
      </c>
      <c r="C38" s="637">
        <v>21.132441</v>
      </c>
    </row>
    <row r="39" spans="1:3" s="427" customFormat="1" ht="16.5" customHeight="1" x14ac:dyDescent="0.25">
      <c r="A39" s="636">
        <v>43983</v>
      </c>
      <c r="B39" s="637">
        <v>15.088782</v>
      </c>
      <c r="C39" s="637">
        <v>16.753997000000002</v>
      </c>
    </row>
    <row r="40" spans="1:3" s="427" customFormat="1" ht="16.5" customHeight="1" x14ac:dyDescent="0.25">
      <c r="A40" s="636">
        <v>44013</v>
      </c>
      <c r="B40" s="637">
        <v>13.301515999999999</v>
      </c>
      <c r="C40" s="637">
        <v>13.55369</v>
      </c>
    </row>
    <row r="41" spans="1:3" s="427" customFormat="1" ht="16.5" customHeight="1" x14ac:dyDescent="0.25">
      <c r="A41" s="636">
        <v>44044</v>
      </c>
      <c r="B41" s="637">
        <v>13.456237000000002</v>
      </c>
      <c r="C41" s="637">
        <v>13.929822</v>
      </c>
    </row>
    <row r="42" spans="1:3" s="427" customFormat="1" ht="16.5" customHeight="1" x14ac:dyDescent="0.25">
      <c r="A42" s="633">
        <v>44075</v>
      </c>
      <c r="B42" s="634">
        <v>14.157859999999998</v>
      </c>
      <c r="C42" s="634">
        <v>17.024748000000002</v>
      </c>
    </row>
    <row r="43" spans="1:3" s="427" customFormat="1" ht="16.5" customHeight="1" x14ac:dyDescent="0.25">
      <c r="A43" s="636">
        <v>44105</v>
      </c>
      <c r="B43" s="637">
        <v>15.716833999999999</v>
      </c>
      <c r="C43" s="637">
        <v>21.111848000000002</v>
      </c>
    </row>
    <row r="44" spans="1:3" s="427" customFormat="1" ht="16.5" customHeight="1" x14ac:dyDescent="0.25">
      <c r="A44" s="636">
        <v>44136</v>
      </c>
      <c r="B44" s="637">
        <v>17.554345000000001</v>
      </c>
      <c r="C44" s="637">
        <v>24.021720999999999</v>
      </c>
    </row>
    <row r="45" spans="1:3" s="427" customFormat="1" ht="16.5" customHeight="1" x14ac:dyDescent="0.25">
      <c r="A45" s="636">
        <v>44166</v>
      </c>
      <c r="B45" s="637">
        <v>17.394858000000003</v>
      </c>
      <c r="C45" s="637">
        <v>22.244465999999999</v>
      </c>
    </row>
    <row r="46" spans="1:3" s="427" customFormat="1" ht="16.5" customHeight="1" x14ac:dyDescent="0.25">
      <c r="A46" s="636">
        <v>44197</v>
      </c>
      <c r="B46" s="637">
        <v>16.941261999999998</v>
      </c>
      <c r="C46" s="637">
        <v>22.627334999999999</v>
      </c>
    </row>
    <row r="47" spans="1:3" s="427" customFormat="1" ht="16.5" customHeight="1" x14ac:dyDescent="0.25">
      <c r="A47" s="636">
        <v>44228</v>
      </c>
      <c r="B47" s="637">
        <v>16.163433000000001</v>
      </c>
      <c r="C47" s="637">
        <v>21.788118000000001</v>
      </c>
    </row>
    <row r="48" spans="1:3" s="427" customFormat="1" ht="16.5" customHeight="1" x14ac:dyDescent="0.25">
      <c r="A48" s="636">
        <v>44256</v>
      </c>
      <c r="B48" s="637">
        <v>16.678267999999999</v>
      </c>
      <c r="C48" s="637">
        <v>22.236296000000003</v>
      </c>
    </row>
    <row r="49" spans="1:3" s="427" customFormat="1" ht="16.5" customHeight="1" x14ac:dyDescent="0.25">
      <c r="A49" s="636">
        <v>44287</v>
      </c>
      <c r="B49" s="637">
        <v>15.946782000000001</v>
      </c>
      <c r="C49" s="637">
        <v>19.982935000000001</v>
      </c>
    </row>
    <row r="50" spans="1:3" s="427" customFormat="1" ht="16.5" customHeight="1" x14ac:dyDescent="0.25">
      <c r="A50" s="636">
        <v>44317</v>
      </c>
      <c r="B50" s="637">
        <v>14.363310999999998</v>
      </c>
      <c r="C50" s="637">
        <v>17.699448999999998</v>
      </c>
    </row>
    <row r="51" spans="1:3" s="427" customFormat="1" ht="16.5" customHeight="1" x14ac:dyDescent="0.25">
      <c r="A51" s="636">
        <v>44348</v>
      </c>
      <c r="B51" s="637">
        <v>13.342699</v>
      </c>
      <c r="C51" s="637">
        <v>14.731450000000001</v>
      </c>
    </row>
    <row r="52" spans="1:3" s="427" customFormat="1" ht="16.5" customHeight="1" x14ac:dyDescent="0.25">
      <c r="A52" s="636">
        <v>44378</v>
      </c>
      <c r="B52" s="637">
        <v>13.116216</v>
      </c>
      <c r="C52" s="637">
        <v>13.81941</v>
      </c>
    </row>
    <row r="53" spans="1:3" s="427" customFormat="1" ht="16.5" customHeight="1" x14ac:dyDescent="0.25">
      <c r="A53" s="636">
        <v>44409</v>
      </c>
      <c r="B53" s="637">
        <v>12.520171000000001</v>
      </c>
      <c r="C53" s="637">
        <v>13.271478999999999</v>
      </c>
    </row>
    <row r="54" spans="1:3" s="427" customFormat="1" ht="16.5" customHeight="1" x14ac:dyDescent="0.25">
      <c r="A54" s="633">
        <v>44440</v>
      </c>
      <c r="B54" s="634">
        <v>12.886913</v>
      </c>
      <c r="C54" s="634">
        <v>15.710998</v>
      </c>
    </row>
  </sheetData>
  <mergeCells count="1">
    <mergeCell ref="B4:C4"/>
  </mergeCells>
  <phoneticPr fontId="105" type="noConversion"/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D9B907-A8C2-446F-BEF2-FC5EAABB5F97}">
  <sheetPr>
    <tabColor rgb="FFFF0000"/>
  </sheetPr>
  <dimension ref="A1:L36"/>
  <sheetViews>
    <sheetView showGridLines="0" zoomScale="90" zoomScaleNormal="90" workbookViewId="0">
      <selection activeCell="J5" sqref="J5"/>
    </sheetView>
  </sheetViews>
  <sheetFormatPr defaultColWidth="9.140625" defaultRowHeight="15.75" x14ac:dyDescent="0.25"/>
  <cols>
    <col min="1" max="1" width="46.5703125" style="16" customWidth="1"/>
    <col min="2" max="6" width="12.140625" style="16" customWidth="1"/>
    <col min="7" max="9" width="12.5703125" style="16" customWidth="1"/>
    <col min="10" max="10" width="10.85546875" style="16" bestFit="1" customWidth="1"/>
    <col min="11" max="11" width="13.28515625" style="16" bestFit="1" customWidth="1"/>
    <col min="12" max="16384" width="9.140625" style="16"/>
  </cols>
  <sheetData>
    <row r="1" spans="1:12" ht="21" x14ac:dyDescent="0.35">
      <c r="A1" s="20" t="str">
        <f>+'Indice-Index'!C10</f>
        <v>2.4   Ascolti giornalieri medi dei principali TG nazionali nel giorno medio da inizio anno - Average monthly audience of main national news programs by b.y.</v>
      </c>
      <c r="B1" s="613"/>
      <c r="C1" s="613"/>
      <c r="D1" s="613"/>
      <c r="E1" s="613"/>
      <c r="F1" s="136"/>
      <c r="G1" s="136"/>
      <c r="H1" s="136"/>
      <c r="I1" s="136"/>
      <c r="J1" s="136"/>
      <c r="K1" s="136"/>
      <c r="L1" s="136"/>
    </row>
    <row r="2" spans="1:12" x14ac:dyDescent="0.25">
      <c r="A2" s="42"/>
      <c r="B2" s="42"/>
      <c r="C2" s="42"/>
      <c r="D2" s="42"/>
      <c r="E2" s="42"/>
    </row>
    <row r="3" spans="1:12" x14ac:dyDescent="0.25">
      <c r="B3" s="206"/>
      <c r="C3" s="206"/>
      <c r="D3" s="206"/>
      <c r="E3" s="206"/>
    </row>
    <row r="4" spans="1:12" x14ac:dyDescent="0.25">
      <c r="B4" s="206"/>
      <c r="C4" s="206"/>
      <c r="D4" s="206"/>
      <c r="E4" s="206"/>
      <c r="G4" s="680" t="s">
        <v>518</v>
      </c>
      <c r="H4" s="680"/>
      <c r="I4" s="680"/>
    </row>
    <row r="5" spans="1:12" ht="18.75" x14ac:dyDescent="0.3">
      <c r="A5" s="627" t="s">
        <v>536</v>
      </c>
      <c r="B5" s="630" t="s">
        <v>507</v>
      </c>
      <c r="C5" s="630" t="s">
        <v>503</v>
      </c>
      <c r="D5" s="630" t="s">
        <v>504</v>
      </c>
      <c r="E5" s="630" t="s">
        <v>505</v>
      </c>
      <c r="F5" s="630" t="s">
        <v>506</v>
      </c>
      <c r="G5" s="679" t="s">
        <v>316</v>
      </c>
      <c r="H5" s="679" t="s">
        <v>317</v>
      </c>
      <c r="I5" s="679" t="s">
        <v>513</v>
      </c>
    </row>
    <row r="6" spans="1:12" x14ac:dyDescent="0.25">
      <c r="A6" s="42" t="s">
        <v>496</v>
      </c>
      <c r="B6" s="631" t="s">
        <v>508</v>
      </c>
      <c r="C6" s="631" t="s">
        <v>509</v>
      </c>
      <c r="D6" s="631" t="s">
        <v>510</v>
      </c>
      <c r="E6" s="631" t="s">
        <v>511</v>
      </c>
      <c r="F6" s="631" t="s">
        <v>512</v>
      </c>
      <c r="G6" s="679"/>
      <c r="H6" s="679"/>
      <c r="I6" s="679"/>
    </row>
    <row r="7" spans="1:12" ht="19.5" customHeight="1" x14ac:dyDescent="0.25"/>
    <row r="8" spans="1:12" x14ac:dyDescent="0.25">
      <c r="A8" s="67" t="s">
        <v>436</v>
      </c>
      <c r="B8" s="660">
        <f>+'[1]N.ro spettatori'!B3</f>
        <v>3.4403277777777772</v>
      </c>
      <c r="C8" s="660">
        <f>+'[1]N.ro spettatori'!C3</f>
        <v>3.5686073333333335</v>
      </c>
      <c r="D8" s="660">
        <f>+'[1]N.ro spettatori'!D3</f>
        <v>3.2752618888888891</v>
      </c>
      <c r="E8" s="660">
        <f>+'[1]N.ro spettatori'!E3</f>
        <v>4.0038858888888891</v>
      </c>
      <c r="F8" s="660">
        <f>+'[1]N.ro spettatori'!F3</f>
        <v>3.7245671111111114</v>
      </c>
      <c r="G8" s="629">
        <f>F8-E8</f>
        <v>-0.27931877777777769</v>
      </c>
      <c r="H8" s="629">
        <f>F8-D8</f>
        <v>0.44930522222222224</v>
      </c>
      <c r="I8" s="629">
        <f>F8-B8</f>
        <v>0.28423933333333418</v>
      </c>
      <c r="K8" s="618"/>
    </row>
    <row r="9" spans="1:12" x14ac:dyDescent="0.25">
      <c r="A9" s="67" t="s">
        <v>437</v>
      </c>
      <c r="B9" s="660">
        <f>+'[1]N.ro spettatori'!B4</f>
        <v>2.1832994444444447</v>
      </c>
      <c r="C9" s="660">
        <f>+'[1]N.ro spettatori'!C4</f>
        <v>2.139392</v>
      </c>
      <c r="D9" s="660">
        <f>+'[1]N.ro spettatori'!D4</f>
        <v>2.0059173333333331</v>
      </c>
      <c r="E9" s="660">
        <f>+'[1]N.ro spettatori'!E4</f>
        <v>2.3270227777777777</v>
      </c>
      <c r="F9" s="660">
        <f>+'[1]N.ro spettatori'!F4</f>
        <v>2.0085330000000003</v>
      </c>
      <c r="G9" s="629">
        <f t="shared" ref="G9:G13" si="0">F9-E9</f>
        <v>-0.31848977777777732</v>
      </c>
      <c r="H9" s="629">
        <f t="shared" ref="H9:H15" si="1">F9-D9</f>
        <v>2.6156666666672379E-3</v>
      </c>
      <c r="I9" s="629">
        <f t="shared" ref="I9:I15" si="2">F9-B9</f>
        <v>-0.17476644444444434</v>
      </c>
      <c r="K9" s="618"/>
    </row>
    <row r="10" spans="1:12" x14ac:dyDescent="0.25">
      <c r="A10" s="67" t="s">
        <v>438</v>
      </c>
      <c r="B10" s="660">
        <f>+'[1]N.ro spettatori'!B5</f>
        <v>1.208256</v>
      </c>
      <c r="C10" s="660">
        <f>+'[1]N.ro spettatori'!C5</f>
        <v>0.86993000000000009</v>
      </c>
      <c r="D10" s="660">
        <f>+'[1]N.ro spettatori'!D5</f>
        <v>0.90467044444444455</v>
      </c>
      <c r="E10" s="660">
        <f>+'[1]N.ro spettatori'!E5</f>
        <v>1.1051999999999997</v>
      </c>
      <c r="F10" s="660">
        <f>+'[1]N.ro spettatori'!F5</f>
        <v>0.95520688888888883</v>
      </c>
      <c r="G10" s="629">
        <f t="shared" si="0"/>
        <v>-0.14999311111111091</v>
      </c>
      <c r="H10" s="629">
        <f t="shared" si="1"/>
        <v>5.0536444444444273E-2</v>
      </c>
      <c r="I10" s="629">
        <f t="shared" si="2"/>
        <v>-0.25304911111111117</v>
      </c>
      <c r="K10" s="618"/>
    </row>
    <row r="11" spans="1:12" x14ac:dyDescent="0.25">
      <c r="A11" s="67" t="s">
        <v>439</v>
      </c>
      <c r="B11" s="660">
        <f>+'[1]N.ro spettatori'!B6</f>
        <v>2.3872669999999996</v>
      </c>
      <c r="C11" s="660">
        <f>+'[1]N.ro spettatori'!C6</f>
        <v>2.4136754444444444</v>
      </c>
      <c r="D11" s="660">
        <f>+'[1]N.ro spettatori'!D6</f>
        <v>2.3367545555555553</v>
      </c>
      <c r="E11" s="660">
        <f>+'[1]N.ro spettatori'!E6</f>
        <v>3.0330299999999997</v>
      </c>
      <c r="F11" s="660">
        <f>+'[1]N.ro spettatori'!F6</f>
        <v>2.757941666666667</v>
      </c>
      <c r="G11" s="629">
        <f t="shared" si="0"/>
        <v>-0.27508833333333271</v>
      </c>
      <c r="H11" s="629">
        <f t="shared" si="1"/>
        <v>0.42118711111111162</v>
      </c>
      <c r="I11" s="629">
        <f t="shared" si="2"/>
        <v>0.37067466666666737</v>
      </c>
      <c r="K11" s="618"/>
    </row>
    <row r="12" spans="1:12" x14ac:dyDescent="0.25">
      <c r="A12" s="67" t="s">
        <v>440</v>
      </c>
      <c r="B12" s="660">
        <f>+'[1]N.ro spettatori'!B7</f>
        <v>0.35199166666666665</v>
      </c>
      <c r="C12" s="660">
        <f>+'[1]N.ro spettatori'!C7</f>
        <v>0.34090011111111113</v>
      </c>
      <c r="D12" s="660">
        <f>+'[1]N.ro spettatori'!D7</f>
        <v>0.38008266666666668</v>
      </c>
      <c r="E12" s="660">
        <f>+'[1]N.ro spettatori'!E7</f>
        <v>0.4117676666666667</v>
      </c>
      <c r="F12" s="660">
        <f>+'[1]N.ro spettatori'!F7</f>
        <v>0.33382400000000001</v>
      </c>
      <c r="G12" s="629">
        <f t="shared" si="0"/>
        <v>-7.7943666666666689E-2</v>
      </c>
      <c r="H12" s="629">
        <f t="shared" si="1"/>
        <v>-4.625866666666667E-2</v>
      </c>
      <c r="I12" s="629">
        <f t="shared" si="2"/>
        <v>-1.8167666666666638E-2</v>
      </c>
      <c r="K12" s="618"/>
    </row>
    <row r="13" spans="1:12" x14ac:dyDescent="0.25">
      <c r="A13" s="67" t="s">
        <v>441</v>
      </c>
      <c r="B13" s="660">
        <f>+'[1]N.ro spettatori'!B8</f>
        <v>2.854964777777778</v>
      </c>
      <c r="C13" s="660">
        <f>+'[1]N.ro spettatori'!C8</f>
        <v>2.7604166666666661</v>
      </c>
      <c r="D13" s="660">
        <f>+'[1]N.ro spettatori'!D8</f>
        <v>2.7593121111111114</v>
      </c>
      <c r="E13" s="660">
        <f>+'[1]N.ro spettatori'!E8</f>
        <v>3.3421513333333337</v>
      </c>
      <c r="F13" s="660">
        <f>+'[1]N.ro spettatori'!F8</f>
        <v>2.9431785555555559</v>
      </c>
      <c r="G13" s="629">
        <f t="shared" si="0"/>
        <v>-0.39897277777777784</v>
      </c>
      <c r="H13" s="629">
        <f t="shared" si="1"/>
        <v>0.18386644444444444</v>
      </c>
      <c r="I13" s="629">
        <f t="shared" si="2"/>
        <v>8.8213777777777835E-2</v>
      </c>
      <c r="K13" s="618"/>
    </row>
    <row r="14" spans="1:12" x14ac:dyDescent="0.25">
      <c r="A14" s="67" t="s">
        <v>442</v>
      </c>
      <c r="B14" s="660">
        <f>+'[1]N.ro spettatori'!B9</f>
        <v>1.4884480000000002</v>
      </c>
      <c r="C14" s="660">
        <f>+'[1]N.ro spettatori'!C9</f>
        <v>1.4043245555555555</v>
      </c>
      <c r="D14" s="660">
        <f>+'[1]N.ro spettatori'!D9</f>
        <v>1.3642231111111112</v>
      </c>
      <c r="E14" s="660">
        <f>+'[1]N.ro spettatori'!E9</f>
        <v>1.7619226666666665</v>
      </c>
      <c r="F14" s="660">
        <f>+'[1]N.ro spettatori'!F9</f>
        <v>1.4515498888888889</v>
      </c>
      <c r="G14" s="629">
        <f>F14-E14</f>
        <v>-0.31037277777777761</v>
      </c>
      <c r="H14" s="629">
        <f t="shared" si="1"/>
        <v>8.7326777777777753E-2</v>
      </c>
      <c r="I14" s="629">
        <f t="shared" si="2"/>
        <v>-3.6898111111111298E-2</v>
      </c>
      <c r="K14" s="618"/>
    </row>
    <row r="15" spans="1:12" x14ac:dyDescent="0.25">
      <c r="A15" s="67" t="s">
        <v>443</v>
      </c>
      <c r="B15" s="660">
        <f>+'[1]N.ro spettatori'!B10</f>
        <v>0.54302799999999996</v>
      </c>
      <c r="C15" s="660">
        <f>+'[1]N.ro spettatori'!C10</f>
        <v>0.64930411111111108</v>
      </c>
      <c r="D15" s="660">
        <f>+'[1]N.ro spettatori'!D10</f>
        <v>0.62221166666666661</v>
      </c>
      <c r="E15" s="660">
        <f>+'[1]N.ro spettatori'!E10</f>
        <v>0.6843475555555556</v>
      </c>
      <c r="F15" s="660">
        <f>+'[1]N.ro spettatori'!F10</f>
        <v>0.57506022222222208</v>
      </c>
      <c r="G15" s="629">
        <f>F15-E15</f>
        <v>-0.10928733333333351</v>
      </c>
      <c r="H15" s="629">
        <f t="shared" si="1"/>
        <v>-4.7151444444444524E-2</v>
      </c>
      <c r="I15" s="629">
        <f t="shared" si="2"/>
        <v>3.2032222222222129E-2</v>
      </c>
      <c r="K15" s="618"/>
    </row>
    <row r="18" spans="1:9" ht="19.5" customHeight="1" x14ac:dyDescent="0.3">
      <c r="A18" s="627" t="s">
        <v>495</v>
      </c>
      <c r="B18" s="159"/>
      <c r="C18" s="159"/>
      <c r="D18" s="159"/>
      <c r="E18" s="159"/>
      <c r="F18" s="159"/>
    </row>
    <row r="19" spans="1:9" x14ac:dyDescent="0.25">
      <c r="A19" s="67" t="s">
        <v>444</v>
      </c>
      <c r="B19" s="660">
        <v>4.9717685555555562</v>
      </c>
      <c r="C19" s="660">
        <v>4.8711230000000008</v>
      </c>
      <c r="D19" s="660">
        <v>4.5993264444444444</v>
      </c>
      <c r="E19" s="660">
        <v>5.4731748888888889</v>
      </c>
      <c r="F19" s="660">
        <v>5.1444377777777781</v>
      </c>
      <c r="G19" s="629">
        <f>F19-E19</f>
        <v>-0.32873711111111081</v>
      </c>
      <c r="H19" s="629">
        <f>F19-D19</f>
        <v>0.54511133333333373</v>
      </c>
      <c r="I19" s="629">
        <f>F19-B19</f>
        <v>0.17266922222222192</v>
      </c>
    </row>
    <row r="20" spans="1:9" x14ac:dyDescent="0.25">
      <c r="A20" s="67" t="s">
        <v>445</v>
      </c>
      <c r="B20" s="660">
        <v>1.4413373333333332</v>
      </c>
      <c r="C20" s="660">
        <v>1.7593363333333334</v>
      </c>
      <c r="D20" s="660">
        <v>1.5943426666666667</v>
      </c>
      <c r="E20" s="660">
        <v>1.8616911111111112</v>
      </c>
      <c r="F20" s="660">
        <v>1.6344673333333335</v>
      </c>
      <c r="G20" s="629">
        <f t="shared" ref="G20:G26" si="3">F20-E20</f>
        <v>-0.22722377777777769</v>
      </c>
      <c r="H20" s="629">
        <f t="shared" ref="H20:H26" si="4">F20-D20</f>
        <v>4.0124666666666808E-2</v>
      </c>
      <c r="I20" s="629">
        <f t="shared" ref="I20:I26" si="5">F20-B20</f>
        <v>0.19313000000000025</v>
      </c>
    </row>
    <row r="21" spans="1:9" x14ac:dyDescent="0.25">
      <c r="A21" s="67" t="s">
        <v>446</v>
      </c>
      <c r="B21" s="660">
        <v>1.4996254444444441</v>
      </c>
      <c r="C21" s="660">
        <v>1.6829879999999999</v>
      </c>
      <c r="D21" s="660">
        <v>1.6836827777777779</v>
      </c>
      <c r="E21" s="660">
        <v>2.1591158888888886</v>
      </c>
      <c r="F21" s="660">
        <v>2.0492064444444447</v>
      </c>
      <c r="G21" s="629">
        <f t="shared" si="3"/>
        <v>-0.10990944444444395</v>
      </c>
      <c r="H21" s="629">
        <f t="shared" si="4"/>
        <v>0.3655236666666668</v>
      </c>
      <c r="I21" s="629">
        <f t="shared" si="5"/>
        <v>0.54958100000000054</v>
      </c>
    </row>
    <row r="22" spans="1:9" x14ac:dyDescent="0.25">
      <c r="A22" s="67" t="s">
        <v>447</v>
      </c>
      <c r="B22" s="660">
        <v>2.0533847777777776</v>
      </c>
      <c r="C22" s="660">
        <v>2.1962513333333336</v>
      </c>
      <c r="D22" s="660">
        <v>2.2071938888888889</v>
      </c>
      <c r="E22" s="660">
        <v>2.9879908888888895</v>
      </c>
      <c r="F22" s="660">
        <v>2.7499726666666664</v>
      </c>
      <c r="G22" s="629">
        <f t="shared" si="3"/>
        <v>-0.23801822222222313</v>
      </c>
      <c r="H22" s="629">
        <f t="shared" si="4"/>
        <v>0.5427787777777775</v>
      </c>
      <c r="I22" s="629">
        <f t="shared" si="5"/>
        <v>0.69658788888888878</v>
      </c>
    </row>
    <row r="23" spans="1:9" x14ac:dyDescent="0.25">
      <c r="A23" s="67" t="s">
        <v>448</v>
      </c>
      <c r="B23" s="660">
        <v>0.56630522222222224</v>
      </c>
      <c r="C23" s="660">
        <v>0.63005299999999997</v>
      </c>
      <c r="D23" s="660">
        <v>0.5524703333333334</v>
      </c>
      <c r="E23" s="660">
        <v>0.65410288888888879</v>
      </c>
      <c r="F23" s="660">
        <v>0.61294211111111119</v>
      </c>
      <c r="G23" s="629">
        <f t="shared" si="3"/>
        <v>-4.1160777777777602E-2</v>
      </c>
      <c r="H23" s="629">
        <f t="shared" si="4"/>
        <v>6.0471777777777791E-2</v>
      </c>
      <c r="I23" s="629">
        <f t="shared" si="5"/>
        <v>4.663688888888895E-2</v>
      </c>
    </row>
    <row r="24" spans="1:9" x14ac:dyDescent="0.25">
      <c r="A24" s="67" t="s">
        <v>449</v>
      </c>
      <c r="B24" s="660">
        <v>3.7033552222222221</v>
      </c>
      <c r="C24" s="660">
        <v>3.6486864444444445</v>
      </c>
      <c r="D24" s="660">
        <v>3.7829380000000006</v>
      </c>
      <c r="E24" s="660">
        <v>4.4239728888888887</v>
      </c>
      <c r="F24" s="660">
        <v>3.9740157777777774</v>
      </c>
      <c r="G24" s="629">
        <f t="shared" si="3"/>
        <v>-0.44995711111111136</v>
      </c>
      <c r="H24" s="629">
        <f t="shared" si="4"/>
        <v>0.19107777777777679</v>
      </c>
      <c r="I24" s="629">
        <f t="shared" si="5"/>
        <v>0.27066055555555524</v>
      </c>
    </row>
    <row r="25" spans="1:9" x14ac:dyDescent="0.25">
      <c r="A25" s="67" t="s">
        <v>450</v>
      </c>
      <c r="B25" s="660">
        <v>0.6601301111111112</v>
      </c>
      <c r="C25" s="660">
        <v>0.71182333333333336</v>
      </c>
      <c r="D25" s="660">
        <v>0.7021155555555556</v>
      </c>
      <c r="E25" s="660">
        <v>0.88400622222222225</v>
      </c>
      <c r="F25" s="660">
        <v>0.71406222222222226</v>
      </c>
      <c r="G25" s="629">
        <f t="shared" si="3"/>
        <v>-0.16994399999999998</v>
      </c>
      <c r="H25" s="629">
        <f t="shared" si="4"/>
        <v>1.1946666666666661E-2</v>
      </c>
      <c r="I25" s="629">
        <f t="shared" si="5"/>
        <v>5.393211111111107E-2</v>
      </c>
    </row>
    <row r="26" spans="1:9" x14ac:dyDescent="0.25">
      <c r="A26" s="67" t="s">
        <v>451</v>
      </c>
      <c r="B26" s="660">
        <v>1.0274880000000002</v>
      </c>
      <c r="C26" s="660">
        <v>1.12826</v>
      </c>
      <c r="D26" s="660">
        <v>1.1703308888888888</v>
      </c>
      <c r="E26" s="628">
        <v>1.1780456666666665</v>
      </c>
      <c r="F26" s="628">
        <v>1.1061701111111111</v>
      </c>
      <c r="G26" s="629">
        <f t="shared" si="3"/>
        <v>-7.187555555555547E-2</v>
      </c>
      <c r="H26" s="629">
        <f t="shared" si="4"/>
        <v>-6.4160777777777733E-2</v>
      </c>
      <c r="I26" s="629">
        <f t="shared" si="5"/>
        <v>7.8682111111110897E-2</v>
      </c>
    </row>
    <row r="29" spans="1:9" x14ac:dyDescent="0.25">
      <c r="A29" s="619" t="s">
        <v>551</v>
      </c>
      <c r="B29" s="662"/>
      <c r="C29" s="662"/>
      <c r="D29" s="662"/>
      <c r="E29" s="662"/>
      <c r="F29" s="662"/>
      <c r="G29" s="618"/>
      <c r="H29" s="618"/>
    </row>
    <row r="30" spans="1:9" x14ac:dyDescent="0.25">
      <c r="B30" s="662"/>
      <c r="C30" s="662"/>
      <c r="D30" s="662"/>
      <c r="E30" s="662"/>
      <c r="F30" s="662"/>
      <c r="G30" s="618"/>
      <c r="H30" s="618"/>
    </row>
    <row r="31" spans="1:9" x14ac:dyDescent="0.25">
      <c r="H31" s="618"/>
    </row>
    <row r="32" spans="1:9" x14ac:dyDescent="0.25">
      <c r="G32" s="661"/>
      <c r="H32" s="618"/>
    </row>
    <row r="33" spans="6:8" x14ac:dyDescent="0.25">
      <c r="G33" s="661"/>
      <c r="H33" s="618"/>
    </row>
    <row r="34" spans="6:8" x14ac:dyDescent="0.25">
      <c r="H34" s="618"/>
    </row>
    <row r="35" spans="6:8" x14ac:dyDescent="0.25">
      <c r="F35" s="663"/>
      <c r="H35" s="618"/>
    </row>
    <row r="36" spans="6:8" x14ac:dyDescent="0.25">
      <c r="F36" s="663"/>
      <c r="H36" s="618"/>
    </row>
  </sheetData>
  <mergeCells count="4">
    <mergeCell ref="G5:G6"/>
    <mergeCell ref="H5:H6"/>
    <mergeCell ref="I5:I6"/>
    <mergeCell ref="G4:I4"/>
  </mergeCells>
  <phoneticPr fontId="105" type="noConversion"/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B374C3-5D44-4BCD-92F8-6FBEDB4B2F88}">
  <sheetPr>
    <tabColor rgb="FFFF0000"/>
  </sheetPr>
  <dimension ref="A1:W15"/>
  <sheetViews>
    <sheetView showGridLines="0" zoomScale="90" zoomScaleNormal="90" workbookViewId="0">
      <selection activeCell="A15" sqref="A15"/>
    </sheetView>
  </sheetViews>
  <sheetFormatPr defaultColWidth="9.140625" defaultRowHeight="15.75" x14ac:dyDescent="0.25"/>
  <cols>
    <col min="1" max="1" width="17.85546875" style="16" customWidth="1"/>
    <col min="2" max="6" width="12.85546875" style="16" customWidth="1"/>
    <col min="7" max="7" width="5.5703125" style="167" customWidth="1"/>
    <col min="8" max="9" width="15.42578125" style="16" customWidth="1"/>
    <col min="10" max="10" width="22.5703125" style="16" customWidth="1"/>
    <col min="11" max="17" width="14" style="16" customWidth="1"/>
    <col min="18" max="23" width="10.85546875" style="16" bestFit="1" customWidth="1"/>
    <col min="24" max="16384" width="9.140625" style="16"/>
  </cols>
  <sheetData>
    <row r="1" spans="1:23" ht="21" x14ac:dyDescent="0.35">
      <c r="A1" s="20" t="str">
        <f>+'Indice-Index'!C13</f>
        <v>2.5   Copie giornaliere vendute da inizio anno  - Daily copies sold since the beginning year (1/2)</v>
      </c>
      <c r="B1" s="513"/>
      <c r="C1" s="513"/>
      <c r="D1" s="513"/>
      <c r="E1" s="513"/>
      <c r="F1" s="513"/>
      <c r="G1" s="541"/>
      <c r="H1" s="136"/>
      <c r="I1" s="136"/>
      <c r="J1" s="136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</row>
    <row r="2" spans="1:23" x14ac:dyDescent="0.25">
      <c r="A2" s="42"/>
      <c r="B2" s="42"/>
      <c r="C2" s="42"/>
      <c r="D2" s="42"/>
      <c r="E2" s="42"/>
      <c r="F2" s="42"/>
      <c r="G2" s="10"/>
      <c r="H2" s="42"/>
      <c r="I2" s="42"/>
      <c r="J2" s="42"/>
    </row>
    <row r="3" spans="1:23" x14ac:dyDescent="0.25">
      <c r="A3" s="41"/>
      <c r="B3" s="42"/>
      <c r="C3" s="42"/>
      <c r="D3" s="42"/>
      <c r="E3" s="42"/>
      <c r="F3" s="42"/>
      <c r="G3" s="10"/>
      <c r="H3" s="42"/>
      <c r="I3" s="42"/>
      <c r="J3" s="42"/>
    </row>
    <row r="4" spans="1:23" x14ac:dyDescent="0.25">
      <c r="H4" s="681" t="s">
        <v>419</v>
      </c>
      <c r="I4" s="681"/>
    </row>
    <row r="5" spans="1:23" x14ac:dyDescent="0.25">
      <c r="A5" s="537" t="s">
        <v>389</v>
      </c>
      <c r="B5" s="44" t="s">
        <v>399</v>
      </c>
      <c r="C5" s="44" t="s">
        <v>400</v>
      </c>
      <c r="D5" s="44" t="s">
        <v>401</v>
      </c>
      <c r="E5" s="44" t="s">
        <v>402</v>
      </c>
      <c r="F5" s="44" t="s">
        <v>403</v>
      </c>
      <c r="G5" s="536"/>
      <c r="H5" s="545" t="s">
        <v>407</v>
      </c>
      <c r="I5" s="545" t="s">
        <v>408</v>
      </c>
    </row>
    <row r="7" spans="1:23" x14ac:dyDescent="0.25">
      <c r="A7" s="542" t="s">
        <v>404</v>
      </c>
      <c r="B7" s="543">
        <v>2.5095621391941392</v>
      </c>
      <c r="C7" s="543">
        <v>2.3209773076923077</v>
      </c>
      <c r="D7" s="543">
        <v>2.1247944065934066</v>
      </c>
      <c r="E7" s="543">
        <v>1.8471737445255474</v>
      </c>
      <c r="F7" s="543">
        <v>1.7277144249084249</v>
      </c>
      <c r="G7" s="559"/>
      <c r="H7" s="544">
        <f>(F7-E7)/E7*100</f>
        <v>-6.4671404068601053</v>
      </c>
      <c r="I7" s="544">
        <f t="shared" ref="I7" si="0">(F7-B7)/B7*100</f>
        <v>-31.154746163678503</v>
      </c>
    </row>
    <row r="9" spans="1:23" x14ac:dyDescent="0.25">
      <c r="A9" s="542" t="s">
        <v>405</v>
      </c>
      <c r="B9" s="543">
        <v>1.4501552417582417</v>
      </c>
      <c r="C9" s="543">
        <v>1.3261369304029305</v>
      </c>
      <c r="D9" s="543">
        <v>1.2151696446886446</v>
      </c>
      <c r="E9" s="543">
        <v>1.0357920109489052</v>
      </c>
      <c r="F9" s="543">
        <v>0.97034708058608066</v>
      </c>
      <c r="G9" s="559"/>
      <c r="H9" s="544">
        <f t="shared" ref="H9:H10" si="1">(F9-E9)/E9*100</f>
        <v>-6.3183467019473705</v>
      </c>
      <c r="I9" s="544">
        <f t="shared" ref="I9:I10" si="2">(F9-B9)/B9*100</f>
        <v>-33.086675643803304</v>
      </c>
    </row>
    <row r="10" spans="1:23" x14ac:dyDescent="0.25">
      <c r="A10" s="542" t="s">
        <v>406</v>
      </c>
      <c r="B10" s="543">
        <v>1.0594068974358974</v>
      </c>
      <c r="C10" s="543">
        <v>0.99484037728937713</v>
      </c>
      <c r="D10" s="543">
        <v>0.90962476190476216</v>
      </c>
      <c r="E10" s="543">
        <v>0.81138173357664245</v>
      </c>
      <c r="F10" s="543">
        <v>0.75736734432234432</v>
      </c>
      <c r="G10" s="559"/>
      <c r="H10" s="544">
        <f t="shared" si="1"/>
        <v>-6.6570871661354669</v>
      </c>
      <c r="I10" s="544">
        <f t="shared" si="2"/>
        <v>-28.510249824178523</v>
      </c>
    </row>
    <row r="12" spans="1:23" x14ac:dyDescent="0.25">
      <c r="A12" s="542" t="s">
        <v>409</v>
      </c>
      <c r="B12" s="543">
        <v>2.3132365970695972</v>
      </c>
      <c r="C12" s="543">
        <v>2.133996249084249</v>
      </c>
      <c r="D12" s="543">
        <v>1.9418172747252749</v>
      </c>
      <c r="E12" s="543">
        <v>1.6432556788321167</v>
      </c>
      <c r="F12" s="543">
        <v>1.5045532930402929</v>
      </c>
      <c r="G12" s="559"/>
      <c r="H12" s="544">
        <f t="shared" ref="H12:H13" si="3">(F12-E12)/E12*100</f>
        <v>-8.440706311168892</v>
      </c>
      <c r="I12" s="544">
        <f t="shared" ref="I12:I13" si="4">(F12-B12)/B12*100</f>
        <v>-34.958953401210337</v>
      </c>
    </row>
    <row r="13" spans="1:23" x14ac:dyDescent="0.25">
      <c r="A13" s="542" t="s">
        <v>410</v>
      </c>
      <c r="B13" s="543">
        <v>0.19632554212454198</v>
      </c>
      <c r="C13" s="543">
        <v>0.18698105860805869</v>
      </c>
      <c r="D13" s="543">
        <v>0.18297713186813194</v>
      </c>
      <c r="E13" s="543">
        <v>0.20391806569343074</v>
      </c>
      <c r="F13" s="543">
        <v>0.22316113186813197</v>
      </c>
      <c r="G13" s="559"/>
      <c r="H13" s="544">
        <f t="shared" si="3"/>
        <v>9.4366657065250639</v>
      </c>
      <c r="I13" s="544">
        <f t="shared" si="4"/>
        <v>13.668924304595292</v>
      </c>
    </row>
    <row r="15" spans="1:23" x14ac:dyDescent="0.25">
      <c r="A15" s="619" t="s">
        <v>550</v>
      </c>
    </row>
  </sheetData>
  <mergeCells count="1">
    <mergeCell ref="H4:I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00FF"/>
  </sheetPr>
  <dimension ref="A1:P15"/>
  <sheetViews>
    <sheetView showGridLines="0" zoomScale="90" zoomScaleNormal="90" workbookViewId="0">
      <selection activeCell="M21" sqref="M21"/>
    </sheetView>
  </sheetViews>
  <sheetFormatPr defaultColWidth="9.140625" defaultRowHeight="15.75" x14ac:dyDescent="0.25"/>
  <cols>
    <col min="1" max="1" width="34.5703125" style="42" customWidth="1"/>
    <col min="2" max="6" width="9.140625" style="42"/>
    <col min="7" max="7" width="9.85546875" style="42" bestFit="1" customWidth="1"/>
    <col min="8" max="10" width="9.140625" style="42"/>
    <col min="11" max="11" width="32.85546875" style="42" customWidth="1"/>
    <col min="12" max="12" width="14.42578125" style="42" customWidth="1"/>
    <col min="13" max="14" width="5.5703125" style="42" customWidth="1"/>
    <col min="15" max="16384" width="9.140625" style="42"/>
  </cols>
  <sheetData>
    <row r="1" spans="1:16" ht="21" x14ac:dyDescent="0.35">
      <c r="A1" s="2" t="str">
        <f>+'Indice-Index'!A7</f>
        <v>1.1   Accessi diretti complessivi  - Total access lines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</row>
    <row r="2" spans="1:16" x14ac:dyDescent="0.25">
      <c r="B2" s="4"/>
      <c r="C2" s="4"/>
      <c r="D2" s="4"/>
      <c r="E2" s="4"/>
      <c r="F2" s="4"/>
      <c r="G2" s="4"/>
      <c r="H2" s="4"/>
      <c r="I2" s="4"/>
    </row>
    <row r="4" spans="1:16" x14ac:dyDescent="0.25">
      <c r="B4" s="476">
        <v>42979</v>
      </c>
      <c r="C4" s="476">
        <v>43344</v>
      </c>
      <c r="D4" s="476">
        <v>43709</v>
      </c>
      <c r="E4" s="476">
        <v>44075</v>
      </c>
      <c r="F4" s="476">
        <v>44166</v>
      </c>
      <c r="G4" s="476">
        <v>44256</v>
      </c>
      <c r="H4" s="476">
        <v>44348</v>
      </c>
      <c r="I4" s="476">
        <v>44440</v>
      </c>
      <c r="K4" s="5" t="s">
        <v>162</v>
      </c>
      <c r="L4" s="100" t="s">
        <v>362</v>
      </c>
      <c r="M4" s="34"/>
      <c r="N4" s="34"/>
      <c r="O4" s="106" t="s">
        <v>363</v>
      </c>
    </row>
    <row r="5" spans="1:16" x14ac:dyDescent="0.25">
      <c r="B5" s="477" t="s">
        <v>358</v>
      </c>
      <c r="C5" s="477" t="s">
        <v>359</v>
      </c>
      <c r="D5" s="477" t="s">
        <v>360</v>
      </c>
      <c r="E5" s="477" t="s">
        <v>214</v>
      </c>
      <c r="F5" s="477" t="s">
        <v>218</v>
      </c>
      <c r="G5" s="477">
        <v>44256</v>
      </c>
      <c r="H5" s="477" t="s">
        <v>287</v>
      </c>
      <c r="I5" s="477" t="s">
        <v>361</v>
      </c>
      <c r="K5" s="144" t="s">
        <v>163</v>
      </c>
      <c r="L5" s="101"/>
      <c r="M5" s="145"/>
      <c r="N5" s="34"/>
      <c r="O5" s="146"/>
    </row>
    <row r="6" spans="1:16" x14ac:dyDescent="0.25">
      <c r="B6" s="4"/>
      <c r="C6" s="4"/>
      <c r="D6" s="4"/>
      <c r="E6" s="4"/>
      <c r="F6" s="4"/>
      <c r="G6" s="4"/>
      <c r="H6" s="4"/>
      <c r="I6" s="4"/>
      <c r="L6" s="43"/>
      <c r="O6" s="16"/>
    </row>
    <row r="7" spans="1:16" x14ac:dyDescent="0.25">
      <c r="A7" s="93" t="s">
        <v>161</v>
      </c>
      <c r="B7" s="86">
        <v>20.557237999999998</v>
      </c>
      <c r="C7" s="86">
        <v>20.5332556</v>
      </c>
      <c r="D7" s="86">
        <v>19.854769879999999</v>
      </c>
      <c r="E7" s="86">
        <v>19.487451564000001</v>
      </c>
      <c r="F7" s="86">
        <v>19.810326399207145</v>
      </c>
      <c r="G7" s="86">
        <v>19.935435338000001</v>
      </c>
      <c r="H7" s="86">
        <v>19.900472067999996</v>
      </c>
      <c r="I7" s="86">
        <v>19.887765809791116</v>
      </c>
      <c r="K7" s="90" t="s">
        <v>62</v>
      </c>
      <c r="L7" s="66">
        <v>43.893390938329837</v>
      </c>
      <c r="M7" s="88"/>
      <c r="N7" s="88"/>
      <c r="O7" s="66">
        <v>-1.189122653286752</v>
      </c>
    </row>
    <row r="8" spans="1:16" x14ac:dyDescent="0.25">
      <c r="B8" s="4"/>
      <c r="C8" s="4"/>
      <c r="D8" s="4"/>
      <c r="E8" s="4"/>
      <c r="F8" s="4"/>
      <c r="G8" s="4"/>
      <c r="H8" s="4"/>
      <c r="I8" s="4"/>
      <c r="K8" s="91" t="s">
        <v>4</v>
      </c>
      <c r="L8" s="66">
        <v>15.99168569470098</v>
      </c>
      <c r="M8" s="88"/>
      <c r="N8" s="88"/>
      <c r="O8" s="66">
        <v>0.17569769915539979</v>
      </c>
    </row>
    <row r="9" spans="1:16" x14ac:dyDescent="0.25">
      <c r="A9" s="5" t="s">
        <v>8</v>
      </c>
      <c r="J9" s="30"/>
      <c r="K9" s="92" t="s">
        <v>3</v>
      </c>
      <c r="L9" s="66">
        <v>14.667389197452724</v>
      </c>
      <c r="M9" s="88"/>
      <c r="N9" s="88"/>
      <c r="O9" s="66">
        <v>-0.27383672137824711</v>
      </c>
    </row>
    <row r="10" spans="1:16" x14ac:dyDescent="0.25">
      <c r="A10" s="90" t="s">
        <v>108</v>
      </c>
      <c r="B10" s="88">
        <v>75.970949988515002</v>
      </c>
      <c r="C10" s="88">
        <v>61.718683324625836</v>
      </c>
      <c r="D10" s="88">
        <v>49.477123428639807</v>
      </c>
      <c r="E10" s="88">
        <v>39.026329199706531</v>
      </c>
      <c r="F10" s="88">
        <v>35.908297807171422</v>
      </c>
      <c r="G10" s="88">
        <v>33.14802956624554</v>
      </c>
      <c r="H10" s="88">
        <v>31.00039526157838</v>
      </c>
      <c r="I10" s="88">
        <v>29.24990698118593</v>
      </c>
      <c r="J10" s="30"/>
      <c r="K10" s="91" t="s">
        <v>61</v>
      </c>
      <c r="L10" s="66">
        <v>13.80996249788827</v>
      </c>
      <c r="M10" s="88"/>
      <c r="N10" s="88"/>
      <c r="O10" s="66">
        <v>0.99620184889220909</v>
      </c>
    </row>
    <row r="11" spans="1:16" x14ac:dyDescent="0.25">
      <c r="A11" s="91" t="s">
        <v>98</v>
      </c>
      <c r="B11" s="88">
        <v>16.718948333428841</v>
      </c>
      <c r="C11" s="88">
        <v>28.69059400400198</v>
      </c>
      <c r="D11" s="88">
        <v>38.29001316030363</v>
      </c>
      <c r="E11" s="88">
        <v>45.278555130832402</v>
      </c>
      <c r="F11" s="88">
        <v>46.998110034203997</v>
      </c>
      <c r="G11" s="88">
        <v>48.187186470359478</v>
      </c>
      <c r="H11" s="88">
        <v>49.310252372250403</v>
      </c>
      <c r="I11" s="88">
        <v>50.007446240617085</v>
      </c>
      <c r="J11" s="30"/>
      <c r="K11" s="143" t="s">
        <v>139</v>
      </c>
      <c r="L11" s="66">
        <v>3.2324696808502482</v>
      </c>
      <c r="M11" s="88"/>
      <c r="N11" s="88"/>
      <c r="O11" s="66">
        <v>-0.18440603434113756</v>
      </c>
    </row>
    <row r="12" spans="1:16" x14ac:dyDescent="0.25">
      <c r="A12" s="92" t="s">
        <v>99</v>
      </c>
      <c r="B12" s="88">
        <v>2.5364545567843306</v>
      </c>
      <c r="C12" s="88">
        <v>3.8430369512372899</v>
      </c>
      <c r="D12" s="88">
        <v>5.7109394208702851</v>
      </c>
      <c r="E12" s="88">
        <v>8.2942557095866327</v>
      </c>
      <c r="F12" s="88">
        <v>9.3253052107548555</v>
      </c>
      <c r="G12" s="88">
        <v>10.605000102355929</v>
      </c>
      <c r="H12" s="88">
        <v>11.429618655416112</v>
      </c>
      <c r="I12" s="88">
        <v>12.28837385442678</v>
      </c>
      <c r="J12" s="30"/>
      <c r="K12" s="67" t="s">
        <v>140</v>
      </c>
      <c r="L12" s="66">
        <v>2.8973541096120323</v>
      </c>
      <c r="M12" s="88"/>
      <c r="N12" s="88"/>
      <c r="O12" s="66">
        <v>0.25778885752825831</v>
      </c>
    </row>
    <row r="13" spans="1:16" x14ac:dyDescent="0.25">
      <c r="A13" s="91" t="s">
        <v>6</v>
      </c>
      <c r="B13" s="88">
        <v>4.7736471212718365</v>
      </c>
      <c r="C13" s="88">
        <v>5.7476857201349008</v>
      </c>
      <c r="D13" s="88">
        <v>6.5219239901862816</v>
      </c>
      <c r="E13" s="88">
        <v>7.4008599598744329</v>
      </c>
      <c r="F13" s="88">
        <v>7.7682869478697292</v>
      </c>
      <c r="G13" s="88">
        <v>8.0597838610390511</v>
      </c>
      <c r="H13" s="88">
        <v>8.2597337107551088</v>
      </c>
      <c r="I13" s="88">
        <v>8.4542729237702119</v>
      </c>
      <c r="J13" s="30"/>
      <c r="K13" s="67" t="s">
        <v>68</v>
      </c>
      <c r="L13" s="66">
        <v>5.5077478811659075</v>
      </c>
      <c r="M13" s="88"/>
      <c r="N13" s="88"/>
      <c r="O13" s="66">
        <v>0.21767700343026863</v>
      </c>
    </row>
    <row r="14" spans="1:16" x14ac:dyDescent="0.25">
      <c r="A14" s="5" t="s">
        <v>164</v>
      </c>
      <c r="B14" s="9">
        <f>+B13+B12+B11+B10</f>
        <v>100.00000000000001</v>
      </c>
      <c r="C14" s="9">
        <f t="shared" ref="C14:I14" si="0">+C13+C12+C11+C10</f>
        <v>100</v>
      </c>
      <c r="D14" s="9">
        <f t="shared" si="0"/>
        <v>100</v>
      </c>
      <c r="E14" s="9">
        <f t="shared" si="0"/>
        <v>100</v>
      </c>
      <c r="F14" s="9">
        <f t="shared" si="0"/>
        <v>100</v>
      </c>
      <c r="G14" s="9">
        <f t="shared" si="0"/>
        <v>100</v>
      </c>
      <c r="H14" s="9">
        <f t="shared" si="0"/>
        <v>100</v>
      </c>
      <c r="I14" s="9">
        <f t="shared" si="0"/>
        <v>100.00000000000001</v>
      </c>
      <c r="J14" s="30"/>
      <c r="K14" s="78" t="s">
        <v>117</v>
      </c>
      <c r="L14" s="75">
        <f>SUM(L7:L13)</f>
        <v>100</v>
      </c>
      <c r="M14" s="155"/>
      <c r="N14" s="155"/>
      <c r="O14" s="75">
        <f>SUM(O7:O13)</f>
        <v>-8.8817841970012523E-16</v>
      </c>
    </row>
    <row r="15" spans="1:16" x14ac:dyDescent="0.25">
      <c r="B15" s="30"/>
      <c r="C15" s="30"/>
      <c r="D15" s="30"/>
      <c r="E15" s="30"/>
      <c r="F15" s="30"/>
      <c r="G15" s="30"/>
      <c r="H15" s="30"/>
      <c r="I15" s="30"/>
    </row>
  </sheetData>
  <phoneticPr fontId="28" type="noConversion"/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EC97EF-469F-413F-AB0C-AD25373C6492}">
  <sheetPr>
    <tabColor rgb="FFFF0000"/>
  </sheetPr>
  <dimension ref="A1:J24"/>
  <sheetViews>
    <sheetView showGridLines="0" zoomScale="90" zoomScaleNormal="90" workbookViewId="0">
      <selection activeCell="A24" sqref="A24"/>
    </sheetView>
  </sheetViews>
  <sheetFormatPr defaultColWidth="9.140625" defaultRowHeight="15.75" x14ac:dyDescent="0.25"/>
  <cols>
    <col min="1" max="1" width="24.42578125" style="56" customWidth="1"/>
    <col min="2" max="6" width="11.85546875" style="56" customWidth="1"/>
    <col min="7" max="7" width="5.85546875" style="31" customWidth="1"/>
    <col min="8" max="9" width="14.140625" style="56" customWidth="1"/>
    <col min="10" max="10" width="11.85546875" style="56" customWidth="1"/>
    <col min="11" max="11" width="11.85546875" style="56" bestFit="1" customWidth="1"/>
    <col min="12" max="16384" width="9.140625" style="56"/>
  </cols>
  <sheetData>
    <row r="1" spans="1:10" ht="21" x14ac:dyDescent="0.25">
      <c r="A1" s="546" t="str">
        <f>+'Indice-Index'!C14</f>
        <v>2.6   Copie giornaliere vendute da inizio anno  - Daily copies sold since the beginning year (2/2)</v>
      </c>
      <c r="B1" s="547"/>
      <c r="C1" s="547"/>
      <c r="D1" s="547"/>
      <c r="E1" s="547"/>
      <c r="F1" s="547"/>
      <c r="G1" s="547"/>
      <c r="H1" s="547"/>
      <c r="I1" s="548"/>
      <c r="J1" s="548"/>
    </row>
    <row r="2" spans="1:10" ht="15.75" customHeight="1" x14ac:dyDescent="0.25"/>
    <row r="3" spans="1:10" ht="15.75" customHeight="1" x14ac:dyDescent="0.25"/>
    <row r="4" spans="1:10" ht="18.600000000000001" customHeight="1" x14ac:dyDescent="0.25">
      <c r="A4" s="407" t="s">
        <v>411</v>
      </c>
      <c r="B4" s="556" t="s">
        <v>399</v>
      </c>
      <c r="C4" s="556" t="s">
        <v>400</v>
      </c>
      <c r="D4" s="556" t="s">
        <v>401</v>
      </c>
      <c r="E4" s="556" t="s">
        <v>402</v>
      </c>
      <c r="F4" s="556" t="s">
        <v>403</v>
      </c>
      <c r="G4" s="160"/>
      <c r="H4" s="681" t="s">
        <v>419</v>
      </c>
      <c r="I4" s="681"/>
    </row>
    <row r="5" spans="1:10" ht="18.600000000000001" customHeight="1" x14ac:dyDescent="0.25">
      <c r="G5" s="557"/>
      <c r="H5" s="549" t="s">
        <v>407</v>
      </c>
      <c r="I5" s="549" t="s">
        <v>408</v>
      </c>
    </row>
    <row r="6" spans="1:10" ht="18.600000000000001" customHeight="1" x14ac:dyDescent="0.25">
      <c r="A6" s="552" t="s">
        <v>417</v>
      </c>
      <c r="B6" s="427"/>
      <c r="C6" s="427"/>
      <c r="D6" s="427"/>
      <c r="E6" s="427"/>
      <c r="F6" s="427"/>
      <c r="G6" s="160"/>
      <c r="H6" s="427"/>
      <c r="I6" s="427"/>
    </row>
    <row r="7" spans="1:10" ht="18.600000000000001" customHeight="1" x14ac:dyDescent="0.25">
      <c r="A7" s="550" t="s">
        <v>412</v>
      </c>
      <c r="B7" s="553">
        <v>875.76900732600734</v>
      </c>
      <c r="C7" s="553">
        <v>807.57924175824178</v>
      </c>
      <c r="D7" s="553">
        <v>742.84951282051293</v>
      </c>
      <c r="E7" s="553">
        <v>656.90188321167886</v>
      </c>
      <c r="F7" s="553">
        <v>594.84093406593411</v>
      </c>
      <c r="G7" s="558"/>
      <c r="H7" s="551">
        <f t="shared" ref="H7" si="0">(F7-E7)/E7*100</f>
        <v>-9.4475218798765948</v>
      </c>
      <c r="I7" s="551">
        <f t="shared" ref="I7" si="1">(F7-B7)/B7*100</f>
        <v>-32.077873378715829</v>
      </c>
    </row>
    <row r="8" spans="1:10" ht="18.600000000000001" customHeight="1" x14ac:dyDescent="0.25">
      <c r="A8" s="550" t="s">
        <v>413</v>
      </c>
      <c r="B8" s="553">
        <v>313.45438095238097</v>
      </c>
      <c r="C8" s="553">
        <v>279.93629304029304</v>
      </c>
      <c r="D8" s="553">
        <v>251.28932967032964</v>
      </c>
      <c r="E8" s="553">
        <v>159.25567883211681</v>
      </c>
      <c r="F8" s="553">
        <v>155.3906336996337</v>
      </c>
      <c r="G8" s="558"/>
      <c r="H8" s="551">
        <f t="shared" ref="H8:H9" si="2">(F8-E8)/E8*100</f>
        <v>-2.4269433660557551</v>
      </c>
      <c r="I8" s="551">
        <f t="shared" ref="I8:I9" si="3">(F8-B8)/B8*100</f>
        <v>-50.426395947153736</v>
      </c>
    </row>
    <row r="9" spans="1:10" ht="18.600000000000001" customHeight="1" x14ac:dyDescent="0.25">
      <c r="A9" s="550" t="s">
        <v>537</v>
      </c>
      <c r="B9" s="553">
        <v>104.90897802197802</v>
      </c>
      <c r="C9" s="553">
        <v>93.687992673992682</v>
      </c>
      <c r="D9" s="553">
        <v>80.890534798534787</v>
      </c>
      <c r="E9" s="553">
        <v>69.154547445255488</v>
      </c>
      <c r="F9" s="553">
        <v>58.844417582417584</v>
      </c>
      <c r="G9" s="558"/>
      <c r="H9" s="551">
        <f t="shared" si="2"/>
        <v>-14.908824139149587</v>
      </c>
      <c r="I9" s="551">
        <f t="shared" si="3"/>
        <v>-43.909073663752672</v>
      </c>
    </row>
    <row r="10" spans="1:10" s="31" customFormat="1" ht="18.600000000000001" customHeight="1" x14ac:dyDescent="0.25">
      <c r="A10" s="550" t="s">
        <v>415</v>
      </c>
      <c r="B10" s="553">
        <v>299.14351648351646</v>
      </c>
      <c r="C10" s="553">
        <v>275.72775824175829</v>
      </c>
      <c r="D10" s="553">
        <v>249.52494871794872</v>
      </c>
      <c r="E10" s="553">
        <v>209.08979197080291</v>
      </c>
      <c r="F10" s="553">
        <v>188.37691575091574</v>
      </c>
      <c r="G10" s="558"/>
      <c r="H10" s="551">
        <f t="shared" ref="H10:H12" si="4">(F10-E10)/E10*100</f>
        <v>-9.906211118512898</v>
      </c>
      <c r="I10" s="551">
        <f t="shared" ref="I10:I12" si="5">(F10-B10)/B10*100</f>
        <v>-37.027912901031982</v>
      </c>
    </row>
    <row r="11" spans="1:10" s="31" customFormat="1" ht="18.600000000000001" customHeight="1" x14ac:dyDescent="0.25">
      <c r="A11" s="550" t="s">
        <v>416</v>
      </c>
      <c r="B11" s="553">
        <v>719.96071428571418</v>
      </c>
      <c r="C11" s="553">
        <v>677.06496336996315</v>
      </c>
      <c r="D11" s="553">
        <v>617.26294871794846</v>
      </c>
      <c r="E11" s="553">
        <v>548.8537773722627</v>
      </c>
      <c r="F11" s="553">
        <v>507.10039194139199</v>
      </c>
      <c r="G11" s="558"/>
      <c r="H11" s="551">
        <f t="shared" si="4"/>
        <v>-7.6073787140124347</v>
      </c>
      <c r="I11" s="551">
        <f t="shared" si="5"/>
        <v>-29.565546858415004</v>
      </c>
    </row>
    <row r="12" spans="1:10" s="31" customFormat="1" ht="18.600000000000001" customHeight="1" x14ac:dyDescent="0.25">
      <c r="A12" s="245" t="s">
        <v>452</v>
      </c>
      <c r="B12" s="602">
        <f>B7+B8+B9+B10+B11</f>
        <v>2313.2365970695973</v>
      </c>
      <c r="C12" s="602">
        <f t="shared" ref="C12:F12" si="6">C7+C8+C9+C10+C11</f>
        <v>2133.996249084249</v>
      </c>
      <c r="D12" s="602">
        <f t="shared" si="6"/>
        <v>1941.8172747252747</v>
      </c>
      <c r="E12" s="602">
        <f t="shared" si="6"/>
        <v>1643.2556788321167</v>
      </c>
      <c r="F12" s="602">
        <f t="shared" si="6"/>
        <v>1504.5532930402931</v>
      </c>
      <c r="G12" s="603"/>
      <c r="H12" s="551">
        <f t="shared" si="4"/>
        <v>-8.4407063111688885</v>
      </c>
      <c r="I12" s="551">
        <f t="shared" si="5"/>
        <v>-34.958953401210337</v>
      </c>
    </row>
    <row r="13" spans="1:10" s="31" customFormat="1" ht="18.600000000000001" customHeight="1" x14ac:dyDescent="0.25">
      <c r="B13" s="554"/>
      <c r="C13" s="554"/>
      <c r="D13" s="554"/>
      <c r="E13" s="554"/>
      <c r="F13" s="554"/>
      <c r="G13" s="554"/>
    </row>
    <row r="14" spans="1:10" s="31" customFormat="1" ht="18.600000000000001" customHeight="1" x14ac:dyDescent="0.25">
      <c r="B14" s="554"/>
      <c r="C14" s="554"/>
      <c r="D14" s="554"/>
      <c r="E14" s="554"/>
      <c r="F14" s="554"/>
      <c r="G14" s="554"/>
    </row>
    <row r="15" spans="1:10" s="31" customFormat="1" ht="18.600000000000001" customHeight="1" x14ac:dyDescent="0.25">
      <c r="A15" s="552" t="s">
        <v>418</v>
      </c>
      <c r="B15" s="555"/>
      <c r="C15" s="555"/>
      <c r="D15" s="555"/>
      <c r="E15" s="555"/>
      <c r="F15" s="555"/>
      <c r="G15" s="554"/>
      <c r="H15" s="427"/>
      <c r="I15" s="427"/>
    </row>
    <row r="16" spans="1:10" ht="18.600000000000001" customHeight="1" x14ac:dyDescent="0.25">
      <c r="A16" s="550" t="s">
        <v>412</v>
      </c>
      <c r="B16" s="553">
        <v>93.890630036630043</v>
      </c>
      <c r="C16" s="553">
        <v>88.859853479853527</v>
      </c>
      <c r="D16" s="553">
        <v>91.743641025641011</v>
      </c>
      <c r="E16" s="553">
        <v>106.95095255474455</v>
      </c>
      <c r="F16" s="553">
        <v>125.66591575091579</v>
      </c>
      <c r="G16" s="558"/>
      <c r="H16" s="551">
        <f t="shared" ref="H16:H21" si="7">(F16-E16)/E16*100</f>
        <v>17.498640964971013</v>
      </c>
      <c r="I16" s="551">
        <f t="shared" ref="I16:I21" si="8">(F16-B16)/B16*100</f>
        <v>33.842871969108188</v>
      </c>
    </row>
    <row r="17" spans="1:9" x14ac:dyDescent="0.25">
      <c r="A17" s="550" t="s">
        <v>413</v>
      </c>
      <c r="B17" s="553">
        <v>10.146388278388294</v>
      </c>
      <c r="C17" s="553">
        <v>8.7448168498168446</v>
      </c>
      <c r="D17" s="553">
        <v>8.1200146520146568</v>
      </c>
      <c r="E17" s="553">
        <v>7.0009343065693423</v>
      </c>
      <c r="F17" s="553">
        <v>6.5573516483516592</v>
      </c>
      <c r="G17" s="558"/>
      <c r="H17" s="551">
        <f t="shared" si="7"/>
        <v>-6.3360494298803287</v>
      </c>
      <c r="I17" s="551">
        <f t="shared" si="8"/>
        <v>-35.372553578313642</v>
      </c>
    </row>
    <row r="18" spans="1:9" x14ac:dyDescent="0.25">
      <c r="A18" s="550" t="s">
        <v>414</v>
      </c>
      <c r="B18" s="553">
        <v>51.985857142857149</v>
      </c>
      <c r="C18" s="553">
        <v>47.328732600732593</v>
      </c>
      <c r="D18" s="553">
        <v>40.276611721611715</v>
      </c>
      <c r="E18" s="553">
        <v>36.528014598540146</v>
      </c>
      <c r="F18" s="553">
        <v>29.047827838827839</v>
      </c>
      <c r="G18" s="558"/>
      <c r="H18" s="551">
        <f t="shared" si="7"/>
        <v>-20.477945056480717</v>
      </c>
      <c r="I18" s="551">
        <f t="shared" si="8"/>
        <v>-44.123595463657736</v>
      </c>
    </row>
    <row r="19" spans="1:9" x14ac:dyDescent="0.25">
      <c r="A19" s="550" t="s">
        <v>415</v>
      </c>
      <c r="B19" s="553">
        <v>8.1159816849816924</v>
      </c>
      <c r="C19" s="553">
        <v>8.5758168498168512</v>
      </c>
      <c r="D19" s="553">
        <v>8.4177069597069671</v>
      </c>
      <c r="E19" s="553">
        <v>9.9016861313868709</v>
      </c>
      <c r="F19" s="553">
        <v>10.390978021978025</v>
      </c>
      <c r="G19" s="558"/>
      <c r="H19" s="551">
        <f t="shared" si="7"/>
        <v>4.9415007110775999</v>
      </c>
      <c r="I19" s="551">
        <f t="shared" si="8"/>
        <v>28.0310679015716</v>
      </c>
    </row>
    <row r="20" spans="1:9" x14ac:dyDescent="0.25">
      <c r="A20" s="550" t="s">
        <v>416</v>
      </c>
      <c r="B20" s="553">
        <v>32.186684981684799</v>
      </c>
      <c r="C20" s="553">
        <v>33.471838827838887</v>
      </c>
      <c r="D20" s="553">
        <v>34.4191575091576</v>
      </c>
      <c r="E20" s="553">
        <v>43.536478102189832</v>
      </c>
      <c r="F20" s="553">
        <v>51.499058608058689</v>
      </c>
      <c r="G20" s="558"/>
      <c r="H20" s="551">
        <f t="shared" si="7"/>
        <v>18.289445662506058</v>
      </c>
      <c r="I20" s="551">
        <f t="shared" si="8"/>
        <v>60.001126668879436</v>
      </c>
    </row>
    <row r="21" spans="1:9" x14ac:dyDescent="0.25">
      <c r="A21" s="245" t="s">
        <v>452</v>
      </c>
      <c r="B21" s="602">
        <f>B16+B17+B18+B19+B20</f>
        <v>196.32554212454201</v>
      </c>
      <c r="C21" s="602">
        <f t="shared" ref="C21:F21" si="9">C16+C17+C18+C19+C20</f>
        <v>186.9810586080587</v>
      </c>
      <c r="D21" s="602">
        <f t="shared" si="9"/>
        <v>182.97713186813195</v>
      </c>
      <c r="E21" s="602">
        <f t="shared" si="9"/>
        <v>203.91806569343072</v>
      </c>
      <c r="F21" s="602">
        <f t="shared" si="9"/>
        <v>223.16113186813197</v>
      </c>
      <c r="G21" s="603"/>
      <c r="H21" s="551">
        <f t="shared" si="7"/>
        <v>9.4366657065250763</v>
      </c>
      <c r="I21" s="551">
        <f t="shared" si="8"/>
        <v>13.668924304595279</v>
      </c>
    </row>
    <row r="24" spans="1:9" x14ac:dyDescent="0.25">
      <c r="A24" s="619" t="s">
        <v>550</v>
      </c>
    </row>
  </sheetData>
  <mergeCells count="1">
    <mergeCell ref="H4:I4"/>
  </mergeCell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7F75E6-B884-4672-86B4-7D411C561027}">
  <sheetPr>
    <tabColor rgb="FFFF0000"/>
  </sheetPr>
  <dimension ref="A1:L21"/>
  <sheetViews>
    <sheetView showGridLines="0" zoomScale="90" zoomScaleNormal="90" workbookViewId="0">
      <selection activeCell="F24" sqref="F24"/>
    </sheetView>
  </sheetViews>
  <sheetFormatPr defaultColWidth="9.140625" defaultRowHeight="15.75" x14ac:dyDescent="0.25"/>
  <cols>
    <col min="1" max="1" width="29.28515625" style="16" customWidth="1"/>
    <col min="2" max="2" width="19.5703125" style="16" customWidth="1"/>
    <col min="3" max="3" width="13" style="16" customWidth="1"/>
    <col min="4" max="4" width="17.5703125" style="16" customWidth="1"/>
    <col min="5" max="7" width="10.140625" style="16" customWidth="1"/>
    <col min="8" max="12" width="10.85546875" style="16" bestFit="1" customWidth="1"/>
    <col min="13" max="16384" width="9.140625" style="16"/>
  </cols>
  <sheetData>
    <row r="1" spans="1:12" ht="21" x14ac:dyDescent="0.35">
      <c r="A1" s="682" t="str">
        <f>+'Indice-Index'!C15</f>
        <v>2.7   Vendite complessive e distribuzione per principali gruppi editoriali da inizio anno - Volume sales and shares by main publishing groups (b.y.)</v>
      </c>
      <c r="B1" s="683"/>
      <c r="C1" s="683"/>
      <c r="D1" s="683"/>
      <c r="E1" s="136"/>
      <c r="F1" s="136"/>
      <c r="G1" s="136"/>
      <c r="H1" s="68"/>
      <c r="I1" s="68"/>
      <c r="J1" s="68"/>
      <c r="K1" s="68"/>
      <c r="L1" s="68"/>
    </row>
    <row r="2" spans="1:12" x14ac:dyDescent="0.25">
      <c r="A2" s="42"/>
      <c r="B2" s="42"/>
      <c r="C2" s="42"/>
      <c r="D2" s="42"/>
      <c r="E2" s="42"/>
      <c r="F2" s="42"/>
      <c r="G2" s="42"/>
    </row>
    <row r="3" spans="1:12" x14ac:dyDescent="0.25">
      <c r="A3" s="42"/>
      <c r="B3" s="42"/>
      <c r="C3" s="42"/>
      <c r="D3" s="42"/>
      <c r="E3" s="42"/>
      <c r="F3" s="42"/>
      <c r="G3" s="42"/>
    </row>
    <row r="4" spans="1:12" s="574" customFormat="1" ht="35.1" customHeight="1" x14ac:dyDescent="0.25">
      <c r="A4" s="113"/>
      <c r="B4" s="572" t="s">
        <v>425</v>
      </c>
      <c r="C4" s="573" t="s">
        <v>501</v>
      </c>
      <c r="D4" s="684" t="s">
        <v>422</v>
      </c>
      <c r="E4" s="113"/>
      <c r="F4" s="113"/>
      <c r="G4" s="113"/>
    </row>
    <row r="5" spans="1:12" x14ac:dyDescent="0.25">
      <c r="A5" s="40"/>
      <c r="B5" s="126" t="str">
        <f>'2.6'!F4</f>
        <v>9M21</v>
      </c>
      <c r="C5" s="44" t="s">
        <v>420</v>
      </c>
      <c r="D5" s="684"/>
      <c r="E5" s="42"/>
      <c r="F5" s="42"/>
      <c r="G5" s="110"/>
    </row>
    <row r="6" spans="1:12" x14ac:dyDescent="0.25">
      <c r="A6" s="41" t="s">
        <v>138</v>
      </c>
      <c r="B6" s="203"/>
      <c r="C6" s="204"/>
      <c r="E6" s="42"/>
      <c r="F6" s="42"/>
      <c r="G6" s="110"/>
    </row>
    <row r="7" spans="1:12" x14ac:dyDescent="0.25">
      <c r="A7" s="560" t="s">
        <v>151</v>
      </c>
      <c r="B7" s="540">
        <v>21.693528631798586</v>
      </c>
      <c r="C7" s="540">
        <v>-0.32590620390897485</v>
      </c>
      <c r="D7" s="561">
        <v>-8.187813976056816</v>
      </c>
      <c r="E7" s="42"/>
      <c r="F7" s="42"/>
      <c r="G7" s="110"/>
    </row>
    <row r="8" spans="1:12" x14ac:dyDescent="0.25">
      <c r="A8" s="560" t="s">
        <v>142</v>
      </c>
      <c r="B8" s="540">
        <v>16.563379744547134</v>
      </c>
      <c r="C8" s="540">
        <v>0.37608512266625738</v>
      </c>
      <c r="D8" s="561">
        <v>-4.6433502628642067</v>
      </c>
      <c r="E8" s="42"/>
      <c r="F8" s="42"/>
      <c r="G8" s="110"/>
    </row>
    <row r="9" spans="1:12" x14ac:dyDescent="0.25">
      <c r="A9" s="560" t="s">
        <v>334</v>
      </c>
      <c r="B9" s="540">
        <v>8.5144784157641631</v>
      </c>
      <c r="C9" s="540">
        <v>0.2298145886587637</v>
      </c>
      <c r="D9" s="561">
        <v>-4.2233913706164232</v>
      </c>
      <c r="E9" s="42"/>
      <c r="F9" s="42"/>
      <c r="G9" s="110"/>
    </row>
    <row r="10" spans="1:12" x14ac:dyDescent="0.25">
      <c r="A10" s="560" t="s">
        <v>333</v>
      </c>
      <c r="B10" s="540">
        <v>8.4997150038604232</v>
      </c>
      <c r="C10" s="540">
        <v>3.3171819321367479E-2</v>
      </c>
      <c r="D10" s="561">
        <v>-6.4433779823423505</v>
      </c>
      <c r="E10" s="42"/>
      <c r="F10" s="42"/>
      <c r="G10" s="110"/>
    </row>
    <row r="11" spans="1:12" x14ac:dyDescent="0.25">
      <c r="A11" s="560" t="s">
        <v>170</v>
      </c>
      <c r="B11" s="571">
        <v>4.6211951346812894</v>
      </c>
      <c r="C11" s="540">
        <v>-0.49693279500895393</v>
      </c>
      <c r="D11" s="561">
        <v>-15.856714266235889</v>
      </c>
      <c r="E11" s="42"/>
      <c r="F11" s="42"/>
      <c r="G11" s="110"/>
    </row>
    <row r="12" spans="1:12" x14ac:dyDescent="0.25">
      <c r="A12" s="560" t="s">
        <v>335</v>
      </c>
      <c r="B12" s="540">
        <v>4.1730278235551062</v>
      </c>
      <c r="C12" s="540">
        <v>-4.9328395268567249E-2</v>
      </c>
      <c r="D12" s="561">
        <v>-7.8972267562658791</v>
      </c>
      <c r="E12" s="42"/>
      <c r="F12" s="42"/>
      <c r="G12" s="110"/>
    </row>
    <row r="13" spans="1:12" x14ac:dyDescent="0.25">
      <c r="A13" s="560" t="s">
        <v>421</v>
      </c>
      <c r="B13" s="540">
        <v>35.934675245793294</v>
      </c>
      <c r="C13" s="540">
        <v>0.23309586354010747</v>
      </c>
      <c r="D13" s="561">
        <v>-6.2000532555343923</v>
      </c>
      <c r="E13" s="42"/>
      <c r="F13" s="42"/>
      <c r="G13" s="110"/>
    </row>
    <row r="14" spans="1:12" x14ac:dyDescent="0.25">
      <c r="B14" s="42"/>
      <c r="C14" s="42"/>
      <c r="D14" s="40"/>
      <c r="E14" s="42"/>
      <c r="F14" s="42"/>
      <c r="G14" s="42"/>
    </row>
    <row r="15" spans="1:12" x14ac:dyDescent="0.25">
      <c r="B15" s="40"/>
      <c r="C15" s="40"/>
      <c r="D15" s="40"/>
      <c r="E15" s="40"/>
      <c r="F15" s="40"/>
      <c r="G15" s="42"/>
    </row>
    <row r="16" spans="1:12" x14ac:dyDescent="0.25">
      <c r="A16" s="619" t="s">
        <v>550</v>
      </c>
    </row>
    <row r="17" spans="2:8" x14ac:dyDescent="0.25">
      <c r="B17" s="618"/>
    </row>
    <row r="18" spans="2:8" x14ac:dyDescent="0.25">
      <c r="B18" s="505"/>
      <c r="C18" s="506"/>
      <c r="D18" s="506"/>
      <c r="E18" s="506"/>
      <c r="F18" s="506"/>
      <c r="G18" s="506"/>
      <c r="H18" s="506"/>
    </row>
    <row r="19" spans="2:8" x14ac:dyDescent="0.25">
      <c r="B19" s="40"/>
      <c r="C19" s="507"/>
      <c r="D19" s="507"/>
      <c r="E19" s="507"/>
      <c r="F19" s="507"/>
      <c r="G19" s="507"/>
      <c r="H19" s="507"/>
    </row>
    <row r="20" spans="2:8" x14ac:dyDescent="0.25">
      <c r="B20" s="104"/>
      <c r="C20" s="507"/>
      <c r="D20" s="507"/>
      <c r="E20" s="507"/>
      <c r="F20" s="507"/>
      <c r="G20" s="507"/>
      <c r="H20" s="507"/>
    </row>
    <row r="21" spans="2:8" x14ac:dyDescent="0.25">
      <c r="B21" s="40"/>
      <c r="C21" s="508"/>
      <c r="D21" s="508"/>
      <c r="E21" s="508"/>
      <c r="F21" s="508"/>
      <c r="G21" s="508"/>
      <c r="H21" s="508"/>
    </row>
  </sheetData>
  <mergeCells count="2">
    <mergeCell ref="A1:D1"/>
    <mergeCell ref="D4:D5"/>
  </mergeCell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BE9E60-79FA-4C2B-8F66-9DB65E08843E}">
  <sheetPr>
    <tabColor rgb="FFFF0000"/>
  </sheetPr>
  <dimension ref="A1:U37"/>
  <sheetViews>
    <sheetView showGridLines="0" zoomScale="90" zoomScaleNormal="90" workbookViewId="0">
      <selection activeCell="J28" sqref="J28"/>
    </sheetView>
  </sheetViews>
  <sheetFormatPr defaultColWidth="9.140625" defaultRowHeight="15.75" x14ac:dyDescent="0.25"/>
  <cols>
    <col min="1" max="1" width="8.7109375" style="16" customWidth="1"/>
    <col min="2" max="4" width="12.140625" style="16" customWidth="1"/>
    <col min="5" max="6" width="21" style="16" customWidth="1"/>
    <col min="7" max="8" width="17.28515625" style="16" customWidth="1"/>
    <col min="9" max="15" width="14" style="16" customWidth="1"/>
    <col min="16" max="21" width="10.85546875" style="16" bestFit="1" customWidth="1"/>
    <col min="22" max="16384" width="9.140625" style="16"/>
  </cols>
  <sheetData>
    <row r="1" spans="1:21" ht="21" x14ac:dyDescent="0.35">
      <c r="A1" s="20" t="str">
        <f>+'Indice-Index'!C18</f>
        <v>2.8   Utenti unici dei siti/app dei principali operatori - Main operators websites/app active users</v>
      </c>
      <c r="B1" s="641"/>
      <c r="C1" s="641"/>
      <c r="D1" s="641"/>
      <c r="E1" s="641"/>
      <c r="F1" s="641"/>
      <c r="G1" s="136"/>
      <c r="H1" s="136"/>
      <c r="I1" s="136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</row>
    <row r="2" spans="1:21" x14ac:dyDescent="0.25">
      <c r="A2" s="42"/>
      <c r="B2" s="42"/>
      <c r="C2" s="42"/>
      <c r="D2" s="42"/>
      <c r="E2" s="42"/>
      <c r="F2" s="42"/>
      <c r="G2" s="42"/>
      <c r="H2" s="42"/>
    </row>
    <row r="4" spans="1:21" x14ac:dyDescent="0.25">
      <c r="A4" s="537" t="s">
        <v>533</v>
      </c>
      <c r="E4" s="537" t="s">
        <v>532</v>
      </c>
      <c r="G4" s="642" t="s">
        <v>524</v>
      </c>
      <c r="H4" s="642" t="s">
        <v>525</v>
      </c>
      <c r="I4" s="642" t="s">
        <v>526</v>
      </c>
    </row>
    <row r="5" spans="1:21" x14ac:dyDescent="0.25">
      <c r="A5" s="647">
        <v>43466</v>
      </c>
      <c r="B5" s="648">
        <v>41.992874999999998</v>
      </c>
      <c r="E5" s="542" t="s">
        <v>491</v>
      </c>
      <c r="F5" s="639"/>
      <c r="G5" s="644">
        <v>40.524000000000001</v>
      </c>
      <c r="H5" s="644">
        <v>41.225000000000001</v>
      </c>
      <c r="I5" s="561">
        <v>43.55</v>
      </c>
    </row>
    <row r="6" spans="1:21" x14ac:dyDescent="0.25">
      <c r="A6" s="647">
        <v>43497</v>
      </c>
      <c r="B6" s="648">
        <v>41.616146000000001</v>
      </c>
      <c r="E6" s="542" t="s">
        <v>527</v>
      </c>
      <c r="F6" s="639"/>
      <c r="G6" s="644">
        <v>36.901000000000003</v>
      </c>
      <c r="H6" s="644">
        <v>37.909999999999997</v>
      </c>
      <c r="I6" s="561">
        <v>39.404000000000003</v>
      </c>
    </row>
    <row r="7" spans="1:21" x14ac:dyDescent="0.25">
      <c r="A7" s="647">
        <v>43525</v>
      </c>
      <c r="B7" s="648">
        <v>42.323006999999997</v>
      </c>
      <c r="E7" s="542" t="s">
        <v>471</v>
      </c>
      <c r="F7" s="639"/>
      <c r="G7" s="644">
        <v>31.268000000000001</v>
      </c>
      <c r="H7" s="644">
        <v>31.454999999999998</v>
      </c>
      <c r="I7" s="561">
        <v>33.677999999999997</v>
      </c>
    </row>
    <row r="8" spans="1:21" x14ac:dyDescent="0.25">
      <c r="A8" s="647">
        <v>43556</v>
      </c>
      <c r="B8" s="648">
        <v>41.916683999999997</v>
      </c>
      <c r="E8" s="542" t="s">
        <v>528</v>
      </c>
      <c r="F8" s="639"/>
      <c r="G8" s="644">
        <v>29.734999999999999</v>
      </c>
      <c r="H8" s="644">
        <v>30.382999999999999</v>
      </c>
      <c r="I8" s="561">
        <v>32.274000000000001</v>
      </c>
    </row>
    <row r="9" spans="1:21" x14ac:dyDescent="0.25">
      <c r="A9" s="647">
        <v>43586</v>
      </c>
      <c r="B9" s="648">
        <v>42.240712000000002</v>
      </c>
      <c r="E9" s="542" t="s">
        <v>486</v>
      </c>
      <c r="F9" s="639"/>
      <c r="G9" s="644">
        <v>26.722000000000001</v>
      </c>
      <c r="H9" s="644">
        <v>28.523</v>
      </c>
      <c r="I9" s="561">
        <v>31.36</v>
      </c>
    </row>
    <row r="10" spans="1:21" x14ac:dyDescent="0.25">
      <c r="A10" s="647">
        <v>43617</v>
      </c>
      <c r="B10" s="648">
        <v>41.331107000000003</v>
      </c>
      <c r="E10" s="542" t="s">
        <v>1</v>
      </c>
      <c r="F10" s="639"/>
      <c r="G10" s="644">
        <v>18.760999999999999</v>
      </c>
      <c r="H10" s="644">
        <v>27.791</v>
      </c>
      <c r="I10" s="561">
        <v>29.582999999999998</v>
      </c>
    </row>
    <row r="11" spans="1:21" x14ac:dyDescent="0.25">
      <c r="A11" s="647">
        <v>43647</v>
      </c>
      <c r="B11" s="648">
        <v>40.524585999999999</v>
      </c>
      <c r="E11" s="542" t="s">
        <v>529</v>
      </c>
      <c r="F11" s="639"/>
      <c r="G11" s="644">
        <v>13.105</v>
      </c>
      <c r="H11" s="644">
        <v>20.69</v>
      </c>
      <c r="I11" s="561">
        <v>26.666</v>
      </c>
    </row>
    <row r="12" spans="1:21" x14ac:dyDescent="0.25">
      <c r="A12" s="647">
        <v>43678</v>
      </c>
      <c r="B12" s="648">
        <v>40.729568999999998</v>
      </c>
      <c r="E12" s="542" t="s">
        <v>530</v>
      </c>
      <c r="F12" s="639"/>
      <c r="G12" s="644">
        <v>26.977</v>
      </c>
      <c r="H12" s="644">
        <v>25.989000000000001</v>
      </c>
      <c r="I12" s="561">
        <v>25.419</v>
      </c>
    </row>
    <row r="13" spans="1:21" x14ac:dyDescent="0.25">
      <c r="A13" s="649">
        <v>43709</v>
      </c>
      <c r="B13" s="650">
        <v>41.594318999999999</v>
      </c>
      <c r="E13" s="542" t="s">
        <v>487</v>
      </c>
      <c r="F13" s="639"/>
      <c r="G13" s="644">
        <v>27.026</v>
      </c>
      <c r="H13" s="644">
        <v>26.789000000000001</v>
      </c>
      <c r="I13" s="561">
        <v>25.253</v>
      </c>
    </row>
    <row r="14" spans="1:21" x14ac:dyDescent="0.25">
      <c r="A14" s="647">
        <v>43739</v>
      </c>
      <c r="B14" s="648">
        <v>41.873142999999999</v>
      </c>
      <c r="E14" s="542" t="s">
        <v>531</v>
      </c>
      <c r="F14" s="639"/>
      <c r="G14" s="644">
        <v>17.991</v>
      </c>
      <c r="H14" s="644">
        <v>23.021999999999998</v>
      </c>
      <c r="I14" s="561">
        <v>23.213000000000001</v>
      </c>
    </row>
    <row r="15" spans="1:21" x14ac:dyDescent="0.25">
      <c r="A15" s="647">
        <v>43770</v>
      </c>
      <c r="B15" s="648">
        <v>41.565874000000001</v>
      </c>
    </row>
    <row r="16" spans="1:21" x14ac:dyDescent="0.25">
      <c r="A16" s="647">
        <v>43800</v>
      </c>
      <c r="B16" s="648">
        <v>41.546782</v>
      </c>
      <c r="F16" s="643"/>
    </row>
    <row r="17" spans="1:6" x14ac:dyDescent="0.25">
      <c r="A17" s="647">
        <v>43831</v>
      </c>
      <c r="B17" s="648">
        <v>43.272182000000001</v>
      </c>
      <c r="F17" s="643"/>
    </row>
    <row r="18" spans="1:6" x14ac:dyDescent="0.25">
      <c r="A18" s="647">
        <v>43862</v>
      </c>
      <c r="B18" s="648">
        <v>43.317723999999998</v>
      </c>
      <c r="F18" s="643"/>
    </row>
    <row r="19" spans="1:6" x14ac:dyDescent="0.25">
      <c r="A19" s="647">
        <v>43891</v>
      </c>
      <c r="B19" s="648">
        <v>44.739888999999998</v>
      </c>
      <c r="F19" s="643"/>
    </row>
    <row r="20" spans="1:6" x14ac:dyDescent="0.25">
      <c r="A20" s="647">
        <v>43922</v>
      </c>
      <c r="B20" s="648">
        <v>44.151803999999998</v>
      </c>
      <c r="F20" s="643"/>
    </row>
    <row r="21" spans="1:6" x14ac:dyDescent="0.25">
      <c r="A21" s="647">
        <v>43952</v>
      </c>
      <c r="B21" s="648">
        <v>44.130982000000003</v>
      </c>
      <c r="F21" s="643"/>
    </row>
    <row r="22" spans="1:6" x14ac:dyDescent="0.25">
      <c r="A22" s="647">
        <v>43983</v>
      </c>
      <c r="B22" s="648">
        <v>42.952989000000002</v>
      </c>
      <c r="F22" s="643"/>
    </row>
    <row r="23" spans="1:6" x14ac:dyDescent="0.25">
      <c r="A23" s="647">
        <v>44013</v>
      </c>
      <c r="B23" s="648">
        <v>42.061624999999999</v>
      </c>
      <c r="F23" s="643"/>
    </row>
    <row r="24" spans="1:6" x14ac:dyDescent="0.25">
      <c r="A24" s="647">
        <v>44044</v>
      </c>
      <c r="B24" s="648">
        <v>41.936124</v>
      </c>
      <c r="F24" s="643"/>
    </row>
    <row r="25" spans="1:6" x14ac:dyDescent="0.25">
      <c r="A25" s="649">
        <v>44075</v>
      </c>
      <c r="B25" s="650">
        <v>42.245092999999997</v>
      </c>
      <c r="F25" s="643"/>
    </row>
    <row r="26" spans="1:6" x14ac:dyDescent="0.25">
      <c r="A26" s="647">
        <v>44105</v>
      </c>
      <c r="B26" s="648">
        <v>44.131616999999999</v>
      </c>
    </row>
    <row r="27" spans="1:6" x14ac:dyDescent="0.25">
      <c r="A27" s="647">
        <v>44136</v>
      </c>
      <c r="B27" s="648">
        <v>44.75123</v>
      </c>
    </row>
    <row r="28" spans="1:6" x14ac:dyDescent="0.25">
      <c r="A28" s="647">
        <v>44166</v>
      </c>
      <c r="B28" s="648">
        <v>44.657080999999998</v>
      </c>
    </row>
    <row r="29" spans="1:6" x14ac:dyDescent="0.25">
      <c r="A29" s="647">
        <v>44197</v>
      </c>
      <c r="B29" s="648">
        <v>44.525007000000002</v>
      </c>
    </row>
    <row r="30" spans="1:6" x14ac:dyDescent="0.25">
      <c r="A30" s="647">
        <v>44228</v>
      </c>
      <c r="B30" s="648">
        <v>44.407611000000003</v>
      </c>
    </row>
    <row r="31" spans="1:6" x14ac:dyDescent="0.25">
      <c r="A31" s="647">
        <v>44256</v>
      </c>
      <c r="B31" s="648">
        <v>44.881346000000001</v>
      </c>
    </row>
    <row r="32" spans="1:6" x14ac:dyDescent="0.25">
      <c r="A32" s="647">
        <v>44287</v>
      </c>
      <c r="B32" s="648">
        <v>44.425511</v>
      </c>
    </row>
    <row r="33" spans="1:5" x14ac:dyDescent="0.25">
      <c r="A33" s="647">
        <v>44317</v>
      </c>
      <c r="B33" s="648">
        <v>43.944003000000002</v>
      </c>
    </row>
    <row r="34" spans="1:5" x14ac:dyDescent="0.25">
      <c r="A34" s="647">
        <v>44348</v>
      </c>
      <c r="B34" s="648">
        <v>44.545304999999999</v>
      </c>
    </row>
    <row r="35" spans="1:5" x14ac:dyDescent="0.25">
      <c r="A35" s="647">
        <v>44378</v>
      </c>
      <c r="B35" s="648">
        <v>44.103985999999999</v>
      </c>
    </row>
    <row r="36" spans="1:5" x14ac:dyDescent="0.25">
      <c r="A36" s="647">
        <v>44409</v>
      </c>
      <c r="B36" s="648">
        <v>43.658223</v>
      </c>
    </row>
    <row r="37" spans="1:5" x14ac:dyDescent="0.25">
      <c r="A37" s="651">
        <v>44440</v>
      </c>
      <c r="B37" s="652">
        <v>44.524890999999997</v>
      </c>
      <c r="E37" s="619" t="s">
        <v>549</v>
      </c>
    </row>
  </sheetData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47300E-DE19-4439-927F-78E425A813D6}">
  <sheetPr>
    <tabColor rgb="FFFF0000"/>
  </sheetPr>
  <dimension ref="A1:M37"/>
  <sheetViews>
    <sheetView showGridLines="0" zoomScale="90" zoomScaleNormal="90" workbookViewId="0">
      <selection activeCell="F22" sqref="F22"/>
    </sheetView>
  </sheetViews>
  <sheetFormatPr defaultColWidth="9.140625" defaultRowHeight="15.75" x14ac:dyDescent="0.25"/>
  <cols>
    <col min="1" max="2" width="12.7109375" style="16" customWidth="1"/>
    <col min="3" max="4" width="9.140625" style="16"/>
    <col min="5" max="5" width="32" style="16" customWidth="1"/>
    <col min="6" max="6" width="20.28515625" style="16" customWidth="1"/>
    <col min="7" max="11" width="8.5703125" style="16" customWidth="1"/>
    <col min="12" max="12" width="13.7109375" style="16" customWidth="1"/>
    <col min="13" max="13" width="16.7109375" style="16" customWidth="1"/>
    <col min="14" max="16384" width="9.140625" style="16"/>
  </cols>
  <sheetData>
    <row r="1" spans="1:13" ht="21" x14ac:dyDescent="0.35">
      <c r="A1" s="20" t="str">
        <f>+'Indice-Index'!C19</f>
        <v>2.9   Utenti unici dei siti/app di informazione generalista - General information websites/app active users</v>
      </c>
      <c r="B1" s="20"/>
      <c r="C1" s="20"/>
      <c r="D1" s="136"/>
      <c r="E1" s="136"/>
      <c r="F1" s="136"/>
      <c r="G1" s="617"/>
      <c r="H1" s="617"/>
      <c r="I1" s="617"/>
      <c r="J1" s="617"/>
      <c r="K1" s="617"/>
      <c r="L1" s="136"/>
      <c r="M1" s="136"/>
    </row>
    <row r="2" spans="1:13" x14ac:dyDescent="0.25">
      <c r="F2" s="42"/>
    </row>
    <row r="3" spans="1:13" x14ac:dyDescent="0.25">
      <c r="G3" s="618"/>
      <c r="H3" s="618"/>
      <c r="I3" s="618"/>
      <c r="J3" s="618"/>
    </row>
    <row r="4" spans="1:13" ht="35.25" customHeight="1" x14ac:dyDescent="0.25">
      <c r="A4" s="685" t="s">
        <v>493</v>
      </c>
      <c r="B4" s="685"/>
      <c r="E4" s="537" t="s">
        <v>534</v>
      </c>
      <c r="F4" s="537" t="s">
        <v>535</v>
      </c>
      <c r="G4" s="620" t="s">
        <v>466</v>
      </c>
      <c r="H4" s="620" t="s">
        <v>467</v>
      </c>
      <c r="I4" s="620" t="s">
        <v>468</v>
      </c>
    </row>
    <row r="5" spans="1:13" ht="18" customHeight="1" x14ac:dyDescent="0.25">
      <c r="A5" s="621">
        <v>43466</v>
      </c>
      <c r="B5" s="561">
        <v>35.515000000000001</v>
      </c>
      <c r="E5" s="542" t="s">
        <v>1</v>
      </c>
      <c r="F5" s="542" t="s">
        <v>456</v>
      </c>
      <c r="G5" s="644">
        <v>14.861000000000001</v>
      </c>
      <c r="H5" s="644">
        <v>25.212</v>
      </c>
      <c r="I5" s="561">
        <v>27.873999999999999</v>
      </c>
    </row>
    <row r="6" spans="1:13" x14ac:dyDescent="0.25">
      <c r="A6" s="621">
        <v>43497</v>
      </c>
      <c r="B6" s="561">
        <v>35.043999999999997</v>
      </c>
      <c r="E6" s="542" t="s">
        <v>486</v>
      </c>
      <c r="F6" s="542" t="s">
        <v>457</v>
      </c>
      <c r="G6" s="644">
        <v>23.648</v>
      </c>
      <c r="H6" s="644">
        <v>26.802</v>
      </c>
      <c r="I6" s="561">
        <v>26.384</v>
      </c>
    </row>
    <row r="7" spans="1:13" x14ac:dyDescent="0.25">
      <c r="A7" s="621">
        <v>43525</v>
      </c>
      <c r="B7" s="561">
        <v>35.448</v>
      </c>
      <c r="E7" s="542" t="s">
        <v>487</v>
      </c>
      <c r="F7" s="542" t="s">
        <v>458</v>
      </c>
      <c r="G7" s="644">
        <v>22.306999999999999</v>
      </c>
      <c r="H7" s="644">
        <v>22.826000000000001</v>
      </c>
      <c r="I7" s="561">
        <v>20.773</v>
      </c>
    </row>
    <row r="8" spans="1:13" x14ac:dyDescent="0.25">
      <c r="A8" s="621">
        <v>43556</v>
      </c>
      <c r="B8" s="561">
        <v>35.130000000000003</v>
      </c>
      <c r="E8" s="542" t="s">
        <v>488</v>
      </c>
      <c r="F8" s="542" t="s">
        <v>459</v>
      </c>
      <c r="G8" s="644">
        <v>17.524999999999999</v>
      </c>
      <c r="H8" s="644">
        <v>17.728000000000002</v>
      </c>
      <c r="I8" s="561">
        <v>16.585999999999999</v>
      </c>
    </row>
    <row r="9" spans="1:13" x14ac:dyDescent="0.25">
      <c r="A9" s="621">
        <v>43586</v>
      </c>
      <c r="B9" s="561">
        <v>35.866999999999997</v>
      </c>
      <c r="E9" s="542" t="s">
        <v>489</v>
      </c>
      <c r="F9" s="542" t="s">
        <v>460</v>
      </c>
      <c r="G9" s="644">
        <v>22.6</v>
      </c>
      <c r="H9" s="644">
        <v>22.637</v>
      </c>
      <c r="I9" s="561">
        <v>15.881</v>
      </c>
    </row>
    <row r="10" spans="1:13" x14ac:dyDescent="0.25">
      <c r="A10" s="621">
        <v>43617</v>
      </c>
      <c r="B10" s="561">
        <v>35.154000000000003</v>
      </c>
      <c r="E10" s="542" t="s">
        <v>490</v>
      </c>
      <c r="F10" s="542" t="s">
        <v>461</v>
      </c>
      <c r="G10" s="644">
        <v>13.773</v>
      </c>
      <c r="H10" s="644">
        <v>17.064</v>
      </c>
      <c r="I10" s="561">
        <v>14.581</v>
      </c>
    </row>
    <row r="11" spans="1:13" x14ac:dyDescent="0.25">
      <c r="A11" s="621">
        <v>43647</v>
      </c>
      <c r="B11" s="561">
        <v>34.432000000000002</v>
      </c>
      <c r="E11" s="542" t="s">
        <v>491</v>
      </c>
      <c r="F11" s="542" t="s">
        <v>462</v>
      </c>
      <c r="G11" s="644">
        <v>2.17</v>
      </c>
      <c r="H11" s="644">
        <v>10.226000000000001</v>
      </c>
      <c r="I11" s="561">
        <v>12.412000000000001</v>
      </c>
    </row>
    <row r="12" spans="1:13" x14ac:dyDescent="0.25">
      <c r="A12" s="621">
        <v>43678</v>
      </c>
      <c r="B12" s="561">
        <v>34.786000000000001</v>
      </c>
      <c r="E12" s="542" t="s">
        <v>463</v>
      </c>
      <c r="F12" s="542" t="s">
        <v>463</v>
      </c>
      <c r="G12" s="644">
        <v>11.333</v>
      </c>
      <c r="H12" s="644">
        <v>10.063000000000001</v>
      </c>
      <c r="I12" s="561">
        <v>12.347</v>
      </c>
    </row>
    <row r="13" spans="1:13" x14ac:dyDescent="0.25">
      <c r="A13" s="622">
        <v>43709</v>
      </c>
      <c r="B13" s="623">
        <v>35.360999999999997</v>
      </c>
      <c r="E13" s="542" t="s">
        <v>487</v>
      </c>
      <c r="F13" s="542" t="s">
        <v>464</v>
      </c>
      <c r="G13" s="644">
        <v>12.305999999999999</v>
      </c>
      <c r="H13" s="644">
        <v>13.507999999999999</v>
      </c>
      <c r="I13" s="561">
        <v>12.257999999999999</v>
      </c>
    </row>
    <row r="14" spans="1:13" x14ac:dyDescent="0.25">
      <c r="A14" s="621">
        <v>43739</v>
      </c>
      <c r="B14" s="561">
        <v>36.197000000000003</v>
      </c>
      <c r="E14" s="542" t="s">
        <v>492</v>
      </c>
      <c r="F14" s="542" t="s">
        <v>465</v>
      </c>
      <c r="G14" s="644">
        <v>8.0220000000000002</v>
      </c>
      <c r="H14" s="644">
        <v>10.220000000000001</v>
      </c>
      <c r="I14" s="561">
        <v>10.771000000000001</v>
      </c>
    </row>
    <row r="15" spans="1:13" x14ac:dyDescent="0.25">
      <c r="A15" s="621">
        <v>43770</v>
      </c>
      <c r="B15" s="561">
        <v>36.081000000000003</v>
      </c>
    </row>
    <row r="16" spans="1:13" x14ac:dyDescent="0.25">
      <c r="A16" s="621">
        <v>43800</v>
      </c>
      <c r="B16" s="561">
        <v>35.673000000000002</v>
      </c>
    </row>
    <row r="17" spans="1:11" x14ac:dyDescent="0.25">
      <c r="A17" s="621">
        <v>43831</v>
      </c>
      <c r="B17" s="561">
        <v>37.414000000000001</v>
      </c>
    </row>
    <row r="18" spans="1:11" x14ac:dyDescent="0.25">
      <c r="A18" s="621">
        <v>43862</v>
      </c>
      <c r="B18" s="561">
        <v>38.234000000000002</v>
      </c>
    </row>
    <row r="19" spans="1:11" x14ac:dyDescent="0.25">
      <c r="A19" s="621">
        <v>43891</v>
      </c>
      <c r="B19" s="561">
        <v>40.774000000000001</v>
      </c>
    </row>
    <row r="20" spans="1:11" x14ac:dyDescent="0.25">
      <c r="A20" s="621">
        <v>43922</v>
      </c>
      <c r="B20" s="561">
        <v>39.234000000000002</v>
      </c>
    </row>
    <row r="21" spans="1:11" x14ac:dyDescent="0.25">
      <c r="A21" s="621">
        <v>43952</v>
      </c>
      <c r="B21" s="561">
        <v>38.386000000000003</v>
      </c>
    </row>
    <row r="22" spans="1:11" x14ac:dyDescent="0.25">
      <c r="A22" s="621">
        <v>43983</v>
      </c>
      <c r="B22" s="561">
        <v>36.664999999999999</v>
      </c>
    </row>
    <row r="23" spans="1:11" ht="15.75" customHeight="1" x14ac:dyDescent="0.25">
      <c r="A23" s="621">
        <v>44013</v>
      </c>
      <c r="B23" s="561">
        <v>35.747999999999998</v>
      </c>
      <c r="E23" s="653"/>
      <c r="F23" s="653"/>
      <c r="G23" s="653"/>
      <c r="H23" s="653"/>
      <c r="I23" s="653"/>
      <c r="J23" s="653"/>
      <c r="K23" s="653"/>
    </row>
    <row r="24" spans="1:11" x14ac:dyDescent="0.25">
      <c r="A24" s="621">
        <v>44044</v>
      </c>
      <c r="B24" s="561">
        <v>36.302</v>
      </c>
      <c r="E24" s="653"/>
      <c r="F24" s="653"/>
      <c r="G24" s="653"/>
      <c r="H24" s="653"/>
      <c r="I24" s="653"/>
      <c r="J24" s="653"/>
      <c r="K24" s="653"/>
    </row>
    <row r="25" spans="1:11" x14ac:dyDescent="0.25">
      <c r="A25" s="622">
        <v>44075</v>
      </c>
      <c r="B25" s="623">
        <v>36.435000000000002</v>
      </c>
      <c r="E25" s="653"/>
      <c r="F25" s="653"/>
      <c r="G25" s="653"/>
      <c r="H25" s="653"/>
      <c r="I25" s="653"/>
      <c r="J25" s="653"/>
      <c r="K25" s="653"/>
    </row>
    <row r="26" spans="1:11" x14ac:dyDescent="0.25">
      <c r="A26" s="621">
        <v>44105</v>
      </c>
      <c r="B26" s="561">
        <v>38.530999999999999</v>
      </c>
    </row>
    <row r="27" spans="1:11" x14ac:dyDescent="0.25">
      <c r="A27" s="621">
        <v>44136</v>
      </c>
      <c r="B27" s="561">
        <v>39.481000000000002</v>
      </c>
    </row>
    <row r="28" spans="1:11" x14ac:dyDescent="0.25">
      <c r="A28" s="621">
        <v>44166</v>
      </c>
      <c r="B28" s="561">
        <v>39.273000000000003</v>
      </c>
    </row>
    <row r="29" spans="1:11" x14ac:dyDescent="0.25">
      <c r="A29" s="621">
        <v>44197</v>
      </c>
      <c r="B29" s="561">
        <v>39.463000000000001</v>
      </c>
    </row>
    <row r="30" spans="1:11" x14ac:dyDescent="0.25">
      <c r="A30" s="621">
        <v>44228</v>
      </c>
      <c r="B30" s="561">
        <v>38.883000000000003</v>
      </c>
    </row>
    <row r="31" spans="1:11" x14ac:dyDescent="0.25">
      <c r="A31" s="621">
        <v>44256</v>
      </c>
      <c r="B31" s="561">
        <v>39.893000000000001</v>
      </c>
    </row>
    <row r="32" spans="1:11" x14ac:dyDescent="0.25">
      <c r="A32" s="621">
        <v>44287</v>
      </c>
      <c r="B32" s="561">
        <v>39.340000000000003</v>
      </c>
    </row>
    <row r="33" spans="1:5" x14ac:dyDescent="0.25">
      <c r="A33" s="621">
        <v>44317</v>
      </c>
      <c r="B33" s="561">
        <v>38.890999999999998</v>
      </c>
    </row>
    <row r="34" spans="1:5" x14ac:dyDescent="0.25">
      <c r="A34" s="621">
        <v>44348</v>
      </c>
      <c r="B34" s="561">
        <v>38.183999999999997</v>
      </c>
    </row>
    <row r="35" spans="1:5" x14ac:dyDescent="0.25">
      <c r="A35" s="621">
        <v>44378</v>
      </c>
      <c r="B35" s="561">
        <v>37.854999999999997</v>
      </c>
    </row>
    <row r="36" spans="1:5" x14ac:dyDescent="0.25">
      <c r="A36" s="621">
        <v>44409</v>
      </c>
      <c r="B36" s="561">
        <v>37.514000000000003</v>
      </c>
    </row>
    <row r="37" spans="1:5" x14ac:dyDescent="0.25">
      <c r="A37" s="622">
        <v>44440</v>
      </c>
      <c r="B37" s="623">
        <v>37.744999999999997</v>
      </c>
      <c r="E37" s="619" t="s">
        <v>549</v>
      </c>
    </row>
  </sheetData>
  <mergeCells count="1">
    <mergeCell ref="A4:B4"/>
  </mergeCell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FF5CB4-A760-4BFE-9ACD-CB8EAC344B2D}">
  <sheetPr>
    <tabColor rgb="FFFF0000"/>
  </sheetPr>
  <dimension ref="A1:L38"/>
  <sheetViews>
    <sheetView showGridLines="0" zoomScale="90" zoomScaleNormal="90" workbookViewId="0">
      <selection activeCell="E4" sqref="E4"/>
    </sheetView>
  </sheetViews>
  <sheetFormatPr defaultColWidth="9.140625" defaultRowHeight="15.75" x14ac:dyDescent="0.25"/>
  <cols>
    <col min="1" max="1" width="11.85546875" style="16" customWidth="1"/>
    <col min="2" max="2" width="10.42578125" style="16" customWidth="1"/>
    <col min="3" max="3" width="13.42578125" style="16" customWidth="1"/>
    <col min="4" max="5" width="23.7109375" style="16" customWidth="1"/>
    <col min="6" max="25" width="8.28515625" style="16" customWidth="1"/>
    <col min="26" max="16384" width="9.140625" style="16"/>
  </cols>
  <sheetData>
    <row r="1" spans="1:12" ht="21" x14ac:dyDescent="0.35">
      <c r="A1" s="20" t="str">
        <f>+'Indice-Index'!C20</f>
        <v>2.10 Utenti unici dei siti/app di e-commerce - E-commerce websites/app active users</v>
      </c>
      <c r="B1" s="136"/>
      <c r="C1" s="136"/>
      <c r="D1" s="136"/>
      <c r="E1" s="136"/>
      <c r="F1" s="613"/>
      <c r="G1" s="613"/>
      <c r="H1" s="613"/>
      <c r="I1" s="68"/>
      <c r="J1" s="68"/>
      <c r="K1" s="68"/>
      <c r="L1" s="68"/>
    </row>
    <row r="2" spans="1:12" ht="10.5" customHeight="1" x14ac:dyDescent="0.25">
      <c r="E2" s="42"/>
      <c r="F2" s="42"/>
      <c r="G2" s="42"/>
      <c r="H2" s="42"/>
    </row>
    <row r="3" spans="1:12" ht="10.5" customHeight="1" x14ac:dyDescent="0.25">
      <c r="F3" s="206"/>
      <c r="G3" s="206"/>
      <c r="H3" s="206"/>
    </row>
    <row r="4" spans="1:12" ht="34.5" customHeight="1" x14ac:dyDescent="0.25">
      <c r="A4" s="685" t="s">
        <v>493</v>
      </c>
      <c r="B4" s="685"/>
      <c r="D4" s="242"/>
    </row>
    <row r="5" spans="1:12" x14ac:dyDescent="0.25">
      <c r="A5" s="624"/>
      <c r="B5" s="625"/>
      <c r="D5" s="407" t="s">
        <v>470</v>
      </c>
      <c r="E5" s="407" t="s">
        <v>469</v>
      </c>
      <c r="F5" s="626">
        <f>+A14</f>
        <v>43709</v>
      </c>
      <c r="G5" s="626">
        <f>+A26</f>
        <v>44075</v>
      </c>
      <c r="H5" s="626">
        <f>+A38</f>
        <v>44440</v>
      </c>
    </row>
    <row r="6" spans="1:12" x14ac:dyDescent="0.25">
      <c r="A6" s="624">
        <v>43466</v>
      </c>
      <c r="B6" s="561">
        <v>36.097999999999999</v>
      </c>
      <c r="D6" s="657" t="s">
        <v>471</v>
      </c>
      <c r="E6" s="657" t="s">
        <v>471</v>
      </c>
      <c r="F6" s="561">
        <v>31.213000000000001</v>
      </c>
      <c r="G6" s="561">
        <v>31.395</v>
      </c>
      <c r="H6" s="561">
        <v>33.636000000000003</v>
      </c>
    </row>
    <row r="7" spans="1:12" x14ac:dyDescent="0.25">
      <c r="A7" s="624">
        <v>43497</v>
      </c>
      <c r="B7" s="561">
        <v>35.404000000000003</v>
      </c>
      <c r="D7" s="657" t="s">
        <v>472</v>
      </c>
      <c r="E7" s="657" t="s">
        <v>472</v>
      </c>
      <c r="F7" s="561">
        <v>16.213000000000001</v>
      </c>
      <c r="G7" s="561">
        <v>16.895</v>
      </c>
      <c r="H7" s="561">
        <v>15.718</v>
      </c>
    </row>
    <row r="8" spans="1:12" x14ac:dyDescent="0.25">
      <c r="A8" s="624">
        <v>43525</v>
      </c>
      <c r="B8" s="561">
        <v>35.741</v>
      </c>
      <c r="D8" s="657" t="s">
        <v>473</v>
      </c>
      <c r="E8" s="657" t="s">
        <v>473</v>
      </c>
      <c r="F8" s="561">
        <v>12.054</v>
      </c>
      <c r="G8" s="561">
        <v>10.401999999999999</v>
      </c>
      <c r="H8" s="561">
        <v>11.792</v>
      </c>
    </row>
    <row r="9" spans="1:12" x14ac:dyDescent="0.25">
      <c r="A9" s="624">
        <v>43556</v>
      </c>
      <c r="B9" s="561">
        <v>35.597000000000001</v>
      </c>
      <c r="D9" s="657" t="s">
        <v>474</v>
      </c>
      <c r="E9" s="657" t="s">
        <v>475</v>
      </c>
      <c r="F9" s="561">
        <v>8.8569999999999993</v>
      </c>
      <c r="G9" s="561">
        <v>9.0719999999999992</v>
      </c>
      <c r="H9" s="561">
        <v>8.4039999999999999</v>
      </c>
    </row>
    <row r="10" spans="1:12" x14ac:dyDescent="0.25">
      <c r="A10" s="624">
        <v>43586</v>
      </c>
      <c r="B10" s="561">
        <v>35.975000000000001</v>
      </c>
      <c r="D10" s="657" t="s">
        <v>476</v>
      </c>
      <c r="E10" s="657" t="s">
        <v>477</v>
      </c>
      <c r="F10" s="561">
        <v>4.5030000000000001</v>
      </c>
      <c r="G10" s="561">
        <v>4.4109999999999996</v>
      </c>
      <c r="H10" s="561">
        <v>7.9610000000000003</v>
      </c>
    </row>
    <row r="11" spans="1:12" x14ac:dyDescent="0.25">
      <c r="A11" s="624">
        <v>43617</v>
      </c>
      <c r="B11" s="561">
        <v>35.216999999999999</v>
      </c>
      <c r="D11" s="657" t="s">
        <v>478</v>
      </c>
      <c r="E11" s="657" t="s">
        <v>478</v>
      </c>
      <c r="F11" s="561">
        <v>6.2569999999999997</v>
      </c>
      <c r="G11" s="561">
        <v>6.6079999999999997</v>
      </c>
      <c r="H11" s="561">
        <v>7.7560000000000002</v>
      </c>
    </row>
    <row r="12" spans="1:12" x14ac:dyDescent="0.25">
      <c r="A12" s="624">
        <v>43647</v>
      </c>
      <c r="B12" s="561">
        <v>34.86</v>
      </c>
      <c r="D12" s="657" t="s">
        <v>479</v>
      </c>
      <c r="E12" s="657" t="s">
        <v>480</v>
      </c>
      <c r="F12" s="561">
        <v>6.74</v>
      </c>
      <c r="G12" s="561">
        <v>6.6139999999999999</v>
      </c>
      <c r="H12" s="561">
        <v>7.1849999999999996</v>
      </c>
    </row>
    <row r="13" spans="1:12" x14ac:dyDescent="0.25">
      <c r="A13" s="624">
        <v>43678</v>
      </c>
      <c r="B13" s="561">
        <v>34.658999999999999</v>
      </c>
      <c r="D13" s="657" t="s">
        <v>481</v>
      </c>
      <c r="E13" s="657" t="s">
        <v>482</v>
      </c>
      <c r="F13" s="561">
        <v>5.4859999999999998</v>
      </c>
      <c r="G13" s="561">
        <v>5.835</v>
      </c>
      <c r="H13" s="561">
        <v>5.98</v>
      </c>
    </row>
    <row r="14" spans="1:12" x14ac:dyDescent="0.25">
      <c r="A14" s="654">
        <v>43709</v>
      </c>
      <c r="B14" s="623">
        <v>35.619</v>
      </c>
      <c r="D14" s="657" t="s">
        <v>483</v>
      </c>
      <c r="E14" s="657" t="s">
        <v>483</v>
      </c>
      <c r="F14" s="561">
        <v>4.4470000000000001</v>
      </c>
      <c r="G14" s="561">
        <v>5.3209999999999997</v>
      </c>
      <c r="H14" s="561">
        <v>5.7149999999999999</v>
      </c>
    </row>
    <row r="15" spans="1:12" x14ac:dyDescent="0.25">
      <c r="A15" s="624">
        <v>43739</v>
      </c>
      <c r="B15" s="561">
        <v>36.305999999999997</v>
      </c>
      <c r="D15" s="657" t="s">
        <v>484</v>
      </c>
      <c r="E15" s="657" t="s">
        <v>485</v>
      </c>
      <c r="F15" s="561">
        <v>8.3970000000000002</v>
      </c>
      <c r="G15" s="561">
        <v>8.0129999999999999</v>
      </c>
      <c r="H15" s="561">
        <v>5.5359999999999996</v>
      </c>
    </row>
    <row r="16" spans="1:12" x14ac:dyDescent="0.25">
      <c r="A16" s="624">
        <v>43770</v>
      </c>
      <c r="B16" s="561">
        <v>36.591999999999999</v>
      </c>
    </row>
    <row r="17" spans="1:8" x14ac:dyDescent="0.25">
      <c r="A17" s="624">
        <v>43800</v>
      </c>
      <c r="B17" s="561">
        <v>36.298000000000002</v>
      </c>
    </row>
    <row r="18" spans="1:8" x14ac:dyDescent="0.25">
      <c r="A18" s="624">
        <v>43831</v>
      </c>
      <c r="B18" s="561">
        <v>37.191000000000003</v>
      </c>
    </row>
    <row r="19" spans="1:8" x14ac:dyDescent="0.25">
      <c r="A19" s="624">
        <v>43862</v>
      </c>
      <c r="B19" s="561">
        <v>37.148000000000003</v>
      </c>
    </row>
    <row r="20" spans="1:8" x14ac:dyDescent="0.25">
      <c r="A20" s="624">
        <v>43891</v>
      </c>
      <c r="B20" s="561">
        <v>38.234000000000002</v>
      </c>
    </row>
    <row r="21" spans="1:8" x14ac:dyDescent="0.25">
      <c r="A21" s="624">
        <v>43922</v>
      </c>
      <c r="B21" s="561">
        <v>37.537999999999997</v>
      </c>
    </row>
    <row r="22" spans="1:8" x14ac:dyDescent="0.25">
      <c r="A22" s="624">
        <v>43952</v>
      </c>
      <c r="B22" s="561">
        <v>37.488</v>
      </c>
      <c r="D22" s="653"/>
      <c r="E22" s="616"/>
      <c r="F22" s="616"/>
      <c r="G22" s="616"/>
      <c r="H22" s="616"/>
    </row>
    <row r="23" spans="1:8" ht="17.25" customHeight="1" x14ac:dyDescent="0.25">
      <c r="A23" s="624">
        <v>43983</v>
      </c>
      <c r="B23" s="561">
        <v>36.579000000000001</v>
      </c>
      <c r="D23" s="616"/>
      <c r="E23" s="616"/>
      <c r="F23" s="616"/>
      <c r="G23" s="616"/>
      <c r="H23" s="616"/>
    </row>
    <row r="24" spans="1:8" x14ac:dyDescent="0.25">
      <c r="A24" s="624">
        <v>44013</v>
      </c>
      <c r="B24" s="561">
        <v>35.329000000000001</v>
      </c>
      <c r="D24" s="616"/>
      <c r="E24" s="616"/>
      <c r="F24" s="616"/>
      <c r="G24" s="616"/>
      <c r="H24" s="616"/>
    </row>
    <row r="25" spans="1:8" x14ac:dyDescent="0.25">
      <c r="A25" s="624">
        <v>44044</v>
      </c>
      <c r="B25" s="561">
        <v>35.755000000000003</v>
      </c>
      <c r="D25" s="616"/>
      <c r="E25" s="616"/>
      <c r="F25" s="616"/>
      <c r="G25" s="616"/>
      <c r="H25" s="616"/>
    </row>
    <row r="26" spans="1:8" x14ac:dyDescent="0.25">
      <c r="A26" s="654">
        <v>44075</v>
      </c>
      <c r="B26" s="623">
        <v>35.506999999999998</v>
      </c>
      <c r="D26" s="616"/>
      <c r="E26" s="616"/>
      <c r="F26" s="616"/>
      <c r="G26" s="616"/>
      <c r="H26" s="616"/>
    </row>
    <row r="27" spans="1:8" x14ac:dyDescent="0.25">
      <c r="A27" s="624">
        <v>44105</v>
      </c>
      <c r="B27" s="561">
        <v>36.851999999999997</v>
      </c>
      <c r="D27" s="616"/>
      <c r="E27" s="616"/>
      <c r="F27" s="616"/>
      <c r="G27" s="616"/>
      <c r="H27" s="616"/>
    </row>
    <row r="28" spans="1:8" x14ac:dyDescent="0.25">
      <c r="A28" s="624">
        <v>44136</v>
      </c>
      <c r="B28" s="561">
        <v>38.128999999999998</v>
      </c>
    </row>
    <row r="29" spans="1:8" x14ac:dyDescent="0.25">
      <c r="A29" s="624">
        <v>44166</v>
      </c>
      <c r="B29" s="561">
        <v>38.344000000000001</v>
      </c>
    </row>
    <row r="30" spans="1:8" x14ac:dyDescent="0.25">
      <c r="A30" s="624">
        <v>44197</v>
      </c>
      <c r="B30" s="561">
        <v>37.564999999999998</v>
      </c>
    </row>
    <row r="31" spans="1:8" x14ac:dyDescent="0.25">
      <c r="A31" s="624">
        <v>44228</v>
      </c>
      <c r="B31" s="561">
        <v>37.255000000000003</v>
      </c>
    </row>
    <row r="32" spans="1:8" x14ac:dyDescent="0.25">
      <c r="A32" s="624">
        <v>44256</v>
      </c>
      <c r="B32" s="561">
        <v>37.484000000000002</v>
      </c>
    </row>
    <row r="33" spans="1:4" x14ac:dyDescent="0.25">
      <c r="A33" s="624">
        <v>44287</v>
      </c>
      <c r="B33" s="561">
        <v>36.966999999999999</v>
      </c>
    </row>
    <row r="34" spans="1:4" x14ac:dyDescent="0.25">
      <c r="A34" s="624">
        <v>44317</v>
      </c>
      <c r="B34" s="561">
        <v>36.521000000000001</v>
      </c>
    </row>
    <row r="35" spans="1:4" x14ac:dyDescent="0.25">
      <c r="A35" s="624">
        <v>44348</v>
      </c>
      <c r="B35" s="561">
        <v>37.328000000000003</v>
      </c>
    </row>
    <row r="36" spans="1:4" x14ac:dyDescent="0.25">
      <c r="A36" s="624">
        <v>44378</v>
      </c>
      <c r="B36" s="561">
        <v>36.987000000000002</v>
      </c>
    </row>
    <row r="37" spans="1:4" x14ac:dyDescent="0.25">
      <c r="A37" s="624">
        <v>44409</v>
      </c>
      <c r="B37" s="561">
        <v>36.682000000000002</v>
      </c>
    </row>
    <row r="38" spans="1:4" x14ac:dyDescent="0.25">
      <c r="A38" s="654">
        <v>44440</v>
      </c>
      <c r="B38" s="623">
        <v>37.616</v>
      </c>
      <c r="D38" s="619" t="s">
        <v>549</v>
      </c>
    </row>
  </sheetData>
  <mergeCells count="1">
    <mergeCell ref="A4:B4"/>
  </mergeCell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D625FA-1234-4C5E-AEE8-16C2BE420D23}">
  <sheetPr>
    <tabColor rgb="FFFF0000"/>
  </sheetPr>
  <dimension ref="A1:U37"/>
  <sheetViews>
    <sheetView showGridLines="0" zoomScale="90" zoomScaleNormal="90" workbookViewId="0">
      <selection activeCell="J1" sqref="J1"/>
    </sheetView>
  </sheetViews>
  <sheetFormatPr defaultColWidth="9.140625" defaultRowHeight="15.75" x14ac:dyDescent="0.25"/>
  <cols>
    <col min="1" max="2" width="14.5703125" style="16" customWidth="1"/>
    <col min="3" max="4" width="12.140625" style="16" customWidth="1"/>
    <col min="5" max="5" width="32.85546875" style="16" customWidth="1"/>
    <col min="6" max="8" width="8.7109375" style="16" customWidth="1"/>
    <col min="9" max="15" width="14" style="16" customWidth="1"/>
    <col min="16" max="21" width="10.85546875" style="16" bestFit="1" customWidth="1"/>
    <col min="22" max="16384" width="9.140625" style="16"/>
  </cols>
  <sheetData>
    <row r="1" spans="1:21" ht="21" x14ac:dyDescent="0.35">
      <c r="A1" s="20" t="str">
        <f>+'Indice-Index'!C21</f>
        <v>2.11 Utenti unici dei siti/app di video on demand a pagamento - Pay Video on demand websites/app active users</v>
      </c>
      <c r="B1" s="641"/>
      <c r="C1" s="641"/>
      <c r="D1" s="641"/>
      <c r="E1" s="641"/>
      <c r="F1" s="136"/>
      <c r="G1" s="136"/>
      <c r="H1" s="136"/>
      <c r="I1" s="136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</row>
    <row r="2" spans="1:21" ht="11.25" customHeight="1" x14ac:dyDescent="0.25">
      <c r="A2" s="42"/>
      <c r="B2" s="42"/>
      <c r="C2" s="42"/>
      <c r="D2" s="42"/>
      <c r="E2" s="42"/>
      <c r="F2" s="42"/>
      <c r="G2" s="42"/>
      <c r="H2" s="42"/>
    </row>
    <row r="3" spans="1:21" ht="11.25" customHeight="1" x14ac:dyDescent="0.25"/>
    <row r="4" spans="1:21" ht="33.75" customHeight="1" x14ac:dyDescent="0.25">
      <c r="A4" s="685" t="s">
        <v>546</v>
      </c>
      <c r="B4" s="685"/>
      <c r="E4" s="659" t="s">
        <v>547</v>
      </c>
      <c r="F4" s="626">
        <f>+'2.10'!F5</f>
        <v>43709</v>
      </c>
      <c r="G4" s="626">
        <f>+'2.10'!G5</f>
        <v>44075</v>
      </c>
      <c r="H4" s="626">
        <f>+'2.10'!H5</f>
        <v>44440</v>
      </c>
    </row>
    <row r="5" spans="1:21" x14ac:dyDescent="0.25">
      <c r="A5" s="624">
        <v>43466</v>
      </c>
      <c r="B5" s="561">
        <v>10.147405000000001</v>
      </c>
      <c r="E5" s="657" t="s">
        <v>538</v>
      </c>
      <c r="F5" s="561">
        <v>5.9486040000000004</v>
      </c>
      <c r="G5" s="561">
        <v>7.6900780000000006</v>
      </c>
      <c r="H5" s="561">
        <v>8.8393179999999987</v>
      </c>
    </row>
    <row r="6" spans="1:21" x14ac:dyDescent="0.25">
      <c r="A6" s="624">
        <v>43497</v>
      </c>
      <c r="B6" s="561">
        <v>9.6903830000000006</v>
      </c>
      <c r="E6" s="657" t="s">
        <v>539</v>
      </c>
      <c r="F6" s="561">
        <v>3.1706790000000002</v>
      </c>
      <c r="G6" s="561">
        <v>4.2365879999999994</v>
      </c>
      <c r="H6" s="561">
        <v>6.8211199999999996</v>
      </c>
    </row>
    <row r="7" spans="1:21" x14ac:dyDescent="0.25">
      <c r="A7" s="624">
        <v>43525</v>
      </c>
      <c r="B7" s="561">
        <v>10.607965</v>
      </c>
      <c r="E7" s="657" t="s">
        <v>540</v>
      </c>
      <c r="F7" s="561">
        <v>3.3685230000000002</v>
      </c>
      <c r="G7" s="561">
        <v>1.809866</v>
      </c>
      <c r="H7" s="561">
        <v>3.3747779999999996</v>
      </c>
    </row>
    <row r="8" spans="1:21" x14ac:dyDescent="0.25">
      <c r="A8" s="624">
        <v>43556</v>
      </c>
      <c r="B8" s="561">
        <v>11.015853999999999</v>
      </c>
      <c r="E8" s="657" t="s">
        <v>541</v>
      </c>
      <c r="F8" s="561">
        <v>0</v>
      </c>
      <c r="G8" s="561">
        <v>1.6588640000000001</v>
      </c>
      <c r="H8" s="561">
        <v>2.8802280000000002</v>
      </c>
    </row>
    <row r="9" spans="1:21" x14ac:dyDescent="0.25">
      <c r="A9" s="624">
        <v>43586</v>
      </c>
      <c r="B9" s="561">
        <v>10.795202999999999</v>
      </c>
      <c r="E9" s="657" t="s">
        <v>542</v>
      </c>
      <c r="F9" s="561">
        <v>1.1413250000000001</v>
      </c>
      <c r="G9" s="561">
        <v>1.1207449999999999</v>
      </c>
      <c r="H9" s="561">
        <v>0.93657100000000004</v>
      </c>
    </row>
    <row r="10" spans="1:21" x14ac:dyDescent="0.25">
      <c r="A10" s="624">
        <v>43617</v>
      </c>
      <c r="B10" s="561">
        <v>9.6262509999999999</v>
      </c>
      <c r="E10" s="657" t="s">
        <v>2</v>
      </c>
      <c r="F10" s="561">
        <v>1.6853520000000002</v>
      </c>
      <c r="G10" s="561">
        <v>1.14733</v>
      </c>
      <c r="H10" s="561">
        <v>0.86636800000000003</v>
      </c>
    </row>
    <row r="11" spans="1:21" x14ac:dyDescent="0.25">
      <c r="A11" s="624">
        <v>43647</v>
      </c>
      <c r="B11" s="561">
        <v>10.755039</v>
      </c>
      <c r="E11" s="657" t="s">
        <v>543</v>
      </c>
      <c r="F11" s="561">
        <v>0.85744600000000004</v>
      </c>
      <c r="G11" s="561">
        <v>0.66708199999999995</v>
      </c>
      <c r="H11" s="561">
        <v>0.77394299999999994</v>
      </c>
    </row>
    <row r="12" spans="1:21" x14ac:dyDescent="0.25">
      <c r="A12" s="624">
        <v>43678</v>
      </c>
      <c r="B12" s="561">
        <v>11.137229999999999</v>
      </c>
      <c r="E12" s="657" t="s">
        <v>544</v>
      </c>
      <c r="F12" s="561">
        <v>1.2401579999999999</v>
      </c>
      <c r="G12" s="561">
        <v>0.76753300000000002</v>
      </c>
      <c r="H12" s="561">
        <v>0.10664499999999999</v>
      </c>
    </row>
    <row r="13" spans="1:21" x14ac:dyDescent="0.25">
      <c r="A13" s="654">
        <v>43709</v>
      </c>
      <c r="B13" s="623">
        <v>11.137229999999999</v>
      </c>
      <c r="E13" s="657" t="s">
        <v>545</v>
      </c>
      <c r="F13" s="561">
        <v>0.11914799999999999</v>
      </c>
      <c r="G13" s="561">
        <v>9.315699999999999E-2</v>
      </c>
      <c r="H13" s="561">
        <v>6.4620999999999998E-2</v>
      </c>
    </row>
    <row r="14" spans="1:21" x14ac:dyDescent="0.25">
      <c r="A14" s="624">
        <v>43739</v>
      </c>
      <c r="B14" s="561">
        <v>10.798413</v>
      </c>
      <c r="E14" s="655"/>
      <c r="F14" s="656"/>
      <c r="G14" s="656"/>
      <c r="H14" s="656"/>
    </row>
    <row r="15" spans="1:21" x14ac:dyDescent="0.25">
      <c r="A15" s="624">
        <v>43770</v>
      </c>
      <c r="B15" s="561">
        <v>12.220435999999999</v>
      </c>
    </row>
    <row r="16" spans="1:21" x14ac:dyDescent="0.25">
      <c r="A16" s="624">
        <v>43800</v>
      </c>
      <c r="B16" s="561">
        <v>13.102562000000001</v>
      </c>
    </row>
    <row r="17" spans="1:2" x14ac:dyDescent="0.25">
      <c r="A17" s="624">
        <v>43831</v>
      </c>
      <c r="B17" s="561">
        <v>12.648363999999999</v>
      </c>
    </row>
    <row r="18" spans="1:2" x14ac:dyDescent="0.25">
      <c r="A18" s="624">
        <v>43862</v>
      </c>
      <c r="B18" s="561">
        <v>12.398157999999999</v>
      </c>
    </row>
    <row r="19" spans="1:2" x14ac:dyDescent="0.25">
      <c r="A19" s="624">
        <v>43891</v>
      </c>
      <c r="B19" s="561">
        <v>17.984688999999999</v>
      </c>
    </row>
    <row r="20" spans="1:2" x14ac:dyDescent="0.25">
      <c r="A20" s="624">
        <v>43922</v>
      </c>
      <c r="B20" s="561">
        <v>17.347611000000001</v>
      </c>
    </row>
    <row r="21" spans="1:2" x14ac:dyDescent="0.25">
      <c r="A21" s="624">
        <v>43952</v>
      </c>
      <c r="B21" s="561">
        <v>14.347002</v>
      </c>
    </row>
    <row r="22" spans="1:2" x14ac:dyDescent="0.25">
      <c r="A22" s="624">
        <v>43983</v>
      </c>
      <c r="B22" s="561">
        <v>13.578246999999999</v>
      </c>
    </row>
    <row r="23" spans="1:2" x14ac:dyDescent="0.25">
      <c r="A23" s="624">
        <v>44013</v>
      </c>
      <c r="B23" s="561">
        <v>13.612522</v>
      </c>
    </row>
    <row r="24" spans="1:2" x14ac:dyDescent="0.25">
      <c r="A24" s="624">
        <v>44044</v>
      </c>
      <c r="B24" s="561">
        <v>11.913941000000001</v>
      </c>
    </row>
    <row r="25" spans="1:2" x14ac:dyDescent="0.25">
      <c r="A25" s="654">
        <v>44075</v>
      </c>
      <c r="B25" s="623">
        <v>12.628551</v>
      </c>
    </row>
    <row r="26" spans="1:2" x14ac:dyDescent="0.25">
      <c r="A26" s="624">
        <v>44105</v>
      </c>
      <c r="B26" s="561">
        <v>12.653932000000001</v>
      </c>
    </row>
    <row r="27" spans="1:2" x14ac:dyDescent="0.25">
      <c r="A27" s="624">
        <v>44136</v>
      </c>
      <c r="B27" s="561">
        <v>14.089886</v>
      </c>
    </row>
    <row r="28" spans="1:2" x14ac:dyDescent="0.25">
      <c r="A28" s="624">
        <v>44166</v>
      </c>
      <c r="B28" s="561">
        <v>15.229968999999999</v>
      </c>
    </row>
    <row r="29" spans="1:2" x14ac:dyDescent="0.25">
      <c r="A29" s="624">
        <v>44197</v>
      </c>
      <c r="B29" s="561">
        <v>14.359116</v>
      </c>
    </row>
    <row r="30" spans="1:2" x14ac:dyDescent="0.25">
      <c r="A30" s="624">
        <v>44228</v>
      </c>
      <c r="B30" s="561">
        <v>13.291007</v>
      </c>
    </row>
    <row r="31" spans="1:2" x14ac:dyDescent="0.25">
      <c r="A31" s="624">
        <v>44256</v>
      </c>
      <c r="B31" s="561">
        <v>13.633237999999999</v>
      </c>
    </row>
    <row r="32" spans="1:2" x14ac:dyDescent="0.25">
      <c r="A32" s="624">
        <v>44287</v>
      </c>
      <c r="B32" s="561">
        <v>14.512293</v>
      </c>
    </row>
    <row r="33" spans="1:5" x14ac:dyDescent="0.25">
      <c r="A33" s="624">
        <v>44317</v>
      </c>
      <c r="B33" s="561">
        <v>13.610611</v>
      </c>
    </row>
    <row r="34" spans="1:5" x14ac:dyDescent="0.25">
      <c r="A34" s="624">
        <v>44348</v>
      </c>
      <c r="B34" s="561">
        <v>12.588315</v>
      </c>
    </row>
    <row r="35" spans="1:5" x14ac:dyDescent="0.25">
      <c r="A35" s="624">
        <v>44378</v>
      </c>
      <c r="B35" s="561">
        <v>13.452261</v>
      </c>
    </row>
    <row r="36" spans="1:5" x14ac:dyDescent="0.25">
      <c r="A36" s="624">
        <v>44409</v>
      </c>
      <c r="B36" s="561">
        <v>14.495374999999999</v>
      </c>
    </row>
    <row r="37" spans="1:5" x14ac:dyDescent="0.25">
      <c r="A37" s="654">
        <v>44441</v>
      </c>
      <c r="B37" s="623">
        <v>14.821605999999999</v>
      </c>
      <c r="E37" s="619" t="s">
        <v>548</v>
      </c>
    </row>
  </sheetData>
  <mergeCells count="1">
    <mergeCell ref="A4:B4"/>
  </mergeCells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FD945C-D421-4D7C-80E3-EAC09DD99485}">
  <sheetPr>
    <tabColor rgb="FFFF0000"/>
  </sheetPr>
  <dimension ref="A1:U37"/>
  <sheetViews>
    <sheetView showGridLines="0" zoomScale="80" zoomScaleNormal="80" workbookViewId="0"/>
  </sheetViews>
  <sheetFormatPr defaultColWidth="9.140625" defaultRowHeight="15.75" x14ac:dyDescent="0.25"/>
  <cols>
    <col min="1" max="1" width="16.42578125" style="16" customWidth="1"/>
    <col min="2" max="5" width="12.140625" style="16" customWidth="1"/>
    <col min="6" max="6" width="14.140625" style="16" customWidth="1"/>
    <col min="7" max="7" width="22" style="16" customWidth="1"/>
    <col min="8" max="8" width="15.85546875" style="16" customWidth="1"/>
    <col min="9" max="9" width="22.5703125" style="16" customWidth="1"/>
    <col min="10" max="15" width="14" style="16" customWidth="1"/>
    <col min="16" max="21" width="10.85546875" style="16" bestFit="1" customWidth="1"/>
    <col min="22" max="16384" width="9.140625" style="16"/>
  </cols>
  <sheetData>
    <row r="1" spans="1:21" ht="21" x14ac:dyDescent="0.35">
      <c r="A1" s="20" t="str">
        <f>'Indice-Index'!C22</f>
        <v>2.12 Minuti medi spesi sui siti/app di servizi video on demand a pagamento - Time spent on websites/app of pay video on demand  service</v>
      </c>
      <c r="B1" s="641"/>
      <c r="C1" s="641"/>
      <c r="D1" s="641"/>
      <c r="E1" s="641"/>
      <c r="F1" s="641"/>
      <c r="G1" s="136"/>
      <c r="H1" s="136"/>
      <c r="I1" s="136"/>
      <c r="J1" s="136"/>
      <c r="K1" s="136"/>
      <c r="L1" s="136"/>
      <c r="M1" s="68"/>
      <c r="N1" s="68"/>
      <c r="O1" s="68"/>
      <c r="P1" s="68"/>
      <c r="Q1" s="68"/>
      <c r="R1" s="68"/>
      <c r="S1" s="68"/>
      <c r="T1" s="68"/>
      <c r="U1" s="68"/>
    </row>
    <row r="2" spans="1:21" x14ac:dyDescent="0.25">
      <c r="A2" s="42"/>
      <c r="B2" s="42"/>
      <c r="C2" s="42"/>
      <c r="D2" s="42"/>
      <c r="E2" s="42"/>
      <c r="F2" s="42"/>
      <c r="G2" s="42"/>
      <c r="H2" s="42"/>
      <c r="I2" s="42"/>
    </row>
    <row r="4" spans="1:21" ht="33" customHeight="1" x14ac:dyDescent="0.25">
      <c r="A4" s="685" t="s">
        <v>553</v>
      </c>
      <c r="B4" s="685"/>
      <c r="E4" s="685" t="s">
        <v>552</v>
      </c>
      <c r="F4" s="685"/>
    </row>
    <row r="5" spans="1:21" x14ac:dyDescent="0.25">
      <c r="A5" s="624">
        <v>43466</v>
      </c>
      <c r="B5" s="644">
        <v>211.816</v>
      </c>
      <c r="E5" s="624">
        <v>43466</v>
      </c>
      <c r="F5" s="644">
        <v>11.598000000000001</v>
      </c>
    </row>
    <row r="6" spans="1:21" x14ac:dyDescent="0.25">
      <c r="A6" s="624">
        <v>43497</v>
      </c>
      <c r="B6" s="644">
        <v>213.05099999999999</v>
      </c>
      <c r="E6" s="624">
        <v>43497</v>
      </c>
      <c r="F6" s="644">
        <v>13.624000000000001</v>
      </c>
    </row>
    <row r="7" spans="1:21" x14ac:dyDescent="0.25">
      <c r="A7" s="624">
        <v>43525</v>
      </c>
      <c r="B7" s="644">
        <v>198.84105952461192</v>
      </c>
      <c r="E7" s="624">
        <v>43525</v>
      </c>
      <c r="F7" s="644">
        <v>14.134077126679399</v>
      </c>
    </row>
    <row r="8" spans="1:21" x14ac:dyDescent="0.25">
      <c r="A8" s="624">
        <v>43556</v>
      </c>
      <c r="B8" s="644">
        <v>195.92697942438235</v>
      </c>
      <c r="E8" s="624">
        <v>43556</v>
      </c>
      <c r="F8" s="644">
        <v>15.554664302804923</v>
      </c>
    </row>
    <row r="9" spans="1:21" x14ac:dyDescent="0.25">
      <c r="A9" s="624">
        <v>43586</v>
      </c>
      <c r="B9" s="644">
        <v>196.13285641779962</v>
      </c>
      <c r="E9" s="624">
        <v>43586</v>
      </c>
      <c r="F9" s="644">
        <v>18.79549751884171</v>
      </c>
    </row>
    <row r="10" spans="1:21" x14ac:dyDescent="0.25">
      <c r="A10" s="624">
        <v>43617</v>
      </c>
      <c r="B10" s="644">
        <v>204.79800495540786</v>
      </c>
      <c r="E10" s="624">
        <v>43617</v>
      </c>
      <c r="F10" s="644">
        <v>21.898529313753805</v>
      </c>
    </row>
    <row r="11" spans="1:21" x14ac:dyDescent="0.25">
      <c r="A11" s="624">
        <v>43647</v>
      </c>
      <c r="B11" s="644">
        <v>217.51785372419383</v>
      </c>
      <c r="E11" s="624">
        <v>43647</v>
      </c>
      <c r="F11" s="644">
        <v>21.669457849739253</v>
      </c>
    </row>
    <row r="12" spans="1:21" x14ac:dyDescent="0.25">
      <c r="A12" s="624">
        <v>43678</v>
      </c>
      <c r="B12" s="644">
        <v>219.43804698295716</v>
      </c>
      <c r="E12" s="624">
        <v>43678</v>
      </c>
      <c r="F12" s="644">
        <v>24.997514498757248</v>
      </c>
    </row>
    <row r="13" spans="1:21" x14ac:dyDescent="0.25">
      <c r="A13" s="654">
        <v>43709</v>
      </c>
      <c r="B13" s="658">
        <v>195.32697957687287</v>
      </c>
      <c r="E13" s="654">
        <v>43709</v>
      </c>
      <c r="F13" s="658">
        <v>18.542523619769909</v>
      </c>
    </row>
    <row r="14" spans="1:21" x14ac:dyDescent="0.25">
      <c r="A14" s="624">
        <v>43739</v>
      </c>
      <c r="B14" s="644">
        <v>217.41398481425003</v>
      </c>
      <c r="E14" s="624">
        <v>43739</v>
      </c>
      <c r="F14" s="644">
        <v>19.829604290721736</v>
      </c>
    </row>
    <row r="15" spans="1:21" x14ac:dyDescent="0.25">
      <c r="A15" s="624">
        <v>43770</v>
      </c>
      <c r="B15" s="644">
        <v>190.172</v>
      </c>
      <c r="E15" s="624">
        <v>43770</v>
      </c>
      <c r="F15" s="644">
        <v>18.404</v>
      </c>
    </row>
    <row r="16" spans="1:21" x14ac:dyDescent="0.25">
      <c r="A16" s="624">
        <v>43800</v>
      </c>
      <c r="B16" s="644">
        <v>181.24199999999999</v>
      </c>
      <c r="E16" s="624">
        <v>43800</v>
      </c>
      <c r="F16" s="644">
        <v>14.946</v>
      </c>
    </row>
    <row r="17" spans="1:6" x14ac:dyDescent="0.25">
      <c r="A17" s="624">
        <v>43831</v>
      </c>
      <c r="B17" s="644">
        <v>197.07300000000001</v>
      </c>
      <c r="E17" s="624">
        <v>43831</v>
      </c>
      <c r="F17" s="644">
        <v>16.138000000000002</v>
      </c>
    </row>
    <row r="18" spans="1:6" x14ac:dyDescent="0.25">
      <c r="A18" s="624">
        <v>43862</v>
      </c>
      <c r="B18" s="644">
        <v>180.66</v>
      </c>
      <c r="E18" s="624">
        <v>43862</v>
      </c>
      <c r="F18" s="644">
        <v>17.103999999999999</v>
      </c>
    </row>
    <row r="19" spans="1:6" x14ac:dyDescent="0.25">
      <c r="A19" s="624">
        <v>43891</v>
      </c>
      <c r="B19" s="644">
        <v>176.77699999999999</v>
      </c>
      <c r="E19" s="624">
        <v>43891</v>
      </c>
      <c r="F19" s="644">
        <v>10.241</v>
      </c>
    </row>
    <row r="20" spans="1:6" x14ac:dyDescent="0.25">
      <c r="A20" s="624">
        <v>43922</v>
      </c>
      <c r="B20" s="644">
        <v>214.53800000000001</v>
      </c>
      <c r="E20" s="624">
        <v>43922</v>
      </c>
      <c r="F20" s="644">
        <v>10.744</v>
      </c>
    </row>
    <row r="21" spans="1:6" x14ac:dyDescent="0.25">
      <c r="A21" s="624">
        <v>43952</v>
      </c>
      <c r="B21" s="644">
        <v>198.95699999999999</v>
      </c>
      <c r="E21" s="624">
        <v>43952</v>
      </c>
      <c r="F21" s="644">
        <v>11.166</v>
      </c>
    </row>
    <row r="22" spans="1:6" x14ac:dyDescent="0.25">
      <c r="A22" s="624">
        <v>43983</v>
      </c>
      <c r="B22" s="644">
        <v>178.161</v>
      </c>
      <c r="E22" s="624">
        <v>43983</v>
      </c>
      <c r="F22" s="644">
        <v>12.717000000000001</v>
      </c>
    </row>
    <row r="23" spans="1:6" x14ac:dyDescent="0.25">
      <c r="A23" s="624">
        <v>44013</v>
      </c>
      <c r="B23" s="644">
        <v>167.572</v>
      </c>
      <c r="E23" s="624">
        <v>44013</v>
      </c>
      <c r="F23" s="644">
        <v>12.205</v>
      </c>
    </row>
    <row r="24" spans="1:6" x14ac:dyDescent="0.25">
      <c r="A24" s="624">
        <v>44044</v>
      </c>
      <c r="B24" s="644">
        <v>201.90899999999999</v>
      </c>
      <c r="E24" s="624">
        <v>44044</v>
      </c>
      <c r="F24" s="644">
        <v>17.356999999999999</v>
      </c>
    </row>
    <row r="25" spans="1:6" x14ac:dyDescent="0.25">
      <c r="A25" s="654">
        <v>44075</v>
      </c>
      <c r="B25" s="658">
        <v>194.41300000000001</v>
      </c>
      <c r="E25" s="654">
        <v>44075</v>
      </c>
      <c r="F25" s="658">
        <v>16.577999999999999</v>
      </c>
    </row>
    <row r="26" spans="1:6" x14ac:dyDescent="0.25">
      <c r="A26" s="624">
        <v>44105</v>
      </c>
      <c r="B26" s="644">
        <v>196.465</v>
      </c>
      <c r="E26" s="624">
        <v>44105</v>
      </c>
      <c r="F26" s="644">
        <v>13.757999999999999</v>
      </c>
    </row>
    <row r="27" spans="1:6" x14ac:dyDescent="0.25">
      <c r="A27" s="624">
        <v>44136</v>
      </c>
      <c r="B27" s="644">
        <v>193.512</v>
      </c>
      <c r="E27" s="624">
        <v>44136</v>
      </c>
      <c r="F27" s="644">
        <v>12.377000000000001</v>
      </c>
    </row>
    <row r="28" spans="1:6" x14ac:dyDescent="0.25">
      <c r="A28" s="624">
        <v>44166</v>
      </c>
      <c r="B28" s="644">
        <v>187.23400000000001</v>
      </c>
      <c r="E28" s="624">
        <v>44166</v>
      </c>
      <c r="F28" s="644">
        <v>10.010999999999999</v>
      </c>
    </row>
    <row r="29" spans="1:6" x14ac:dyDescent="0.25">
      <c r="A29" s="624">
        <v>44197</v>
      </c>
      <c r="B29" s="644">
        <v>203.02699999999999</v>
      </c>
      <c r="E29" s="624">
        <v>44197</v>
      </c>
      <c r="F29" s="644">
        <v>11.948</v>
      </c>
    </row>
    <row r="30" spans="1:6" x14ac:dyDescent="0.25">
      <c r="A30" s="624">
        <v>44228</v>
      </c>
      <c r="B30" s="644">
        <v>196.52699999999999</v>
      </c>
      <c r="E30" s="624">
        <v>44228</v>
      </c>
      <c r="F30" s="644">
        <v>13.827</v>
      </c>
    </row>
    <row r="31" spans="1:6" x14ac:dyDescent="0.25">
      <c r="A31" s="624">
        <v>44256</v>
      </c>
      <c r="B31" s="644">
        <v>223.43600000000001</v>
      </c>
      <c r="E31" s="624">
        <v>44256</v>
      </c>
      <c r="F31" s="644">
        <v>13.787000000000001</v>
      </c>
    </row>
    <row r="32" spans="1:6" x14ac:dyDescent="0.25">
      <c r="A32" s="624">
        <v>44287</v>
      </c>
      <c r="B32" s="644">
        <v>193.554</v>
      </c>
      <c r="E32" s="624">
        <v>44287</v>
      </c>
      <c r="F32" s="644">
        <v>12.977</v>
      </c>
    </row>
    <row r="33" spans="1:6" x14ac:dyDescent="0.25">
      <c r="A33" s="624">
        <v>44317</v>
      </c>
      <c r="B33" s="644">
        <v>192.643</v>
      </c>
      <c r="E33" s="624">
        <v>44317</v>
      </c>
      <c r="F33" s="644">
        <v>12.920999999999999</v>
      </c>
    </row>
    <row r="34" spans="1:6" x14ac:dyDescent="0.25">
      <c r="A34" s="624">
        <v>44348</v>
      </c>
      <c r="B34" s="644">
        <v>207.49100000000001</v>
      </c>
      <c r="E34" s="624">
        <v>44348</v>
      </c>
      <c r="F34" s="644">
        <v>14.234999999999999</v>
      </c>
    </row>
    <row r="35" spans="1:6" x14ac:dyDescent="0.25">
      <c r="A35" s="624">
        <v>44378</v>
      </c>
      <c r="B35" s="644">
        <v>182.22800000000001</v>
      </c>
      <c r="E35" s="624">
        <v>44378</v>
      </c>
      <c r="F35" s="644">
        <v>11.624000000000001</v>
      </c>
    </row>
    <row r="36" spans="1:6" x14ac:dyDescent="0.25">
      <c r="A36" s="624">
        <v>44409</v>
      </c>
      <c r="B36" s="644">
        <v>163.85300000000001</v>
      </c>
      <c r="E36" s="624">
        <v>44409</v>
      </c>
      <c r="F36" s="644">
        <v>12.442</v>
      </c>
    </row>
    <row r="37" spans="1:6" x14ac:dyDescent="0.25">
      <c r="A37" s="654">
        <v>44441</v>
      </c>
      <c r="B37" s="658">
        <v>187.78899999999999</v>
      </c>
      <c r="E37" s="654">
        <v>44441</v>
      </c>
      <c r="F37" s="658">
        <v>13.573</v>
      </c>
    </row>
  </sheetData>
  <mergeCells count="2">
    <mergeCell ref="E4:F4"/>
    <mergeCell ref="A4:B4"/>
  </mergeCells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FFC000"/>
  </sheetPr>
  <dimension ref="A1:E35"/>
  <sheetViews>
    <sheetView showGridLines="0" zoomScale="90" zoomScaleNormal="90" workbookViewId="0">
      <selection activeCell="K20" sqref="K20"/>
    </sheetView>
  </sheetViews>
  <sheetFormatPr defaultColWidth="9.140625" defaultRowHeight="15.75" x14ac:dyDescent="0.25"/>
  <cols>
    <col min="1" max="1" width="60.5703125" style="6" customWidth="1"/>
    <col min="2" max="3" width="13.42578125" style="6" customWidth="1"/>
    <col min="4" max="4" width="1.140625" style="42" customWidth="1"/>
    <col min="5" max="5" width="12.85546875" style="6" customWidth="1"/>
    <col min="6" max="7" width="9.140625" style="6"/>
    <col min="8" max="8" width="9.140625" style="6" customWidth="1"/>
    <col min="9" max="16384" width="9.140625" style="6"/>
  </cols>
  <sheetData>
    <row r="1" spans="1:5" ht="21" x14ac:dyDescent="0.35">
      <c r="A1" s="343" t="str">
        <f>+'Indice-Index'!A25</f>
        <v>3.1   Andamento dei ricavi (da inizio anno) - Revenues trend (b.y.)</v>
      </c>
      <c r="B1" s="138"/>
      <c r="C1" s="138"/>
      <c r="D1" s="138"/>
      <c r="E1" s="138"/>
    </row>
    <row r="3" spans="1:5" s="42" customFormat="1" x14ac:dyDescent="0.25"/>
    <row r="4" spans="1:5" x14ac:dyDescent="0.25">
      <c r="B4" s="181">
        <v>44075</v>
      </c>
      <c r="C4" s="181">
        <v>44440</v>
      </c>
      <c r="D4" s="180"/>
      <c r="E4" s="686" t="s">
        <v>213</v>
      </c>
    </row>
    <row r="5" spans="1:5" x14ac:dyDescent="0.25">
      <c r="A5" s="5"/>
      <c r="B5" s="182"/>
      <c r="C5" s="182"/>
      <c r="D5" s="194"/>
      <c r="E5" s="687"/>
    </row>
    <row r="6" spans="1:5" x14ac:dyDescent="0.25">
      <c r="A6" s="452" t="s">
        <v>86</v>
      </c>
      <c r="B6" s="11"/>
      <c r="C6" s="11"/>
      <c r="D6" s="189"/>
      <c r="E6" s="11"/>
    </row>
    <row r="7" spans="1:5" x14ac:dyDescent="0.25">
      <c r="A7" s="172" t="s">
        <v>182</v>
      </c>
      <c r="B7" s="195">
        <v>759.47795627626965</v>
      </c>
      <c r="C7" s="195">
        <v>751.73149384215344</v>
      </c>
      <c r="D7" s="190"/>
      <c r="E7" s="148">
        <f t="shared" ref="E7:E13" si="0">(C7-B7)/B7*100</f>
        <v>-1.0199719913000789</v>
      </c>
    </row>
    <row r="8" spans="1:5" x14ac:dyDescent="0.25">
      <c r="A8" s="199" t="s">
        <v>183</v>
      </c>
      <c r="B8" s="200">
        <v>561.27728673727256</v>
      </c>
      <c r="C8" s="200">
        <v>628.06775967888109</v>
      </c>
      <c r="D8" s="190"/>
      <c r="E8" s="184">
        <f t="shared" si="0"/>
        <v>11.899728444360226</v>
      </c>
    </row>
    <row r="9" spans="1:5" s="42" customFormat="1" x14ac:dyDescent="0.25">
      <c r="A9" s="197" t="s">
        <v>189</v>
      </c>
      <c r="B9" s="198">
        <f>+B8+B7</f>
        <v>1320.7552430135422</v>
      </c>
      <c r="C9" s="198">
        <f>+C8+C7</f>
        <v>1379.7992535210346</v>
      </c>
      <c r="D9" s="191"/>
      <c r="E9" s="196">
        <f t="shared" si="0"/>
        <v>4.4704733007739446</v>
      </c>
    </row>
    <row r="10" spans="1:5" s="42" customFormat="1" x14ac:dyDescent="0.25">
      <c r="A10" s="172" t="s">
        <v>181</v>
      </c>
      <c r="B10" s="195">
        <v>2382.8820641355969</v>
      </c>
      <c r="C10" s="195">
        <v>2982.8542551763808</v>
      </c>
      <c r="D10" s="190"/>
      <c r="E10" s="148">
        <f t="shared" si="0"/>
        <v>25.17842574212446</v>
      </c>
    </row>
    <row r="11" spans="1:5" s="42" customFormat="1" x14ac:dyDescent="0.25">
      <c r="A11" s="199" t="s">
        <v>184</v>
      </c>
      <c r="B11" s="200">
        <v>1027.4938066318164</v>
      </c>
      <c r="C11" s="200">
        <v>1283.678995632145</v>
      </c>
      <c r="D11" s="190"/>
      <c r="E11" s="184">
        <f t="shared" si="0"/>
        <v>24.933015395987479</v>
      </c>
    </row>
    <row r="12" spans="1:5" s="42" customFormat="1" x14ac:dyDescent="0.25">
      <c r="A12" s="197" t="s">
        <v>174</v>
      </c>
      <c r="B12" s="198">
        <f>+B11+B10</f>
        <v>3410.3758707674133</v>
      </c>
      <c r="C12" s="198">
        <f>+C11+C10</f>
        <v>4266.5332508085257</v>
      </c>
      <c r="D12" s="191"/>
      <c r="E12" s="196">
        <f t="shared" si="0"/>
        <v>25.104487378643615</v>
      </c>
    </row>
    <row r="13" spans="1:5" x14ac:dyDescent="0.25">
      <c r="A13" s="78" t="s">
        <v>83</v>
      </c>
      <c r="B13" s="80">
        <f>+B12+B9</f>
        <v>4731.1311137809553</v>
      </c>
      <c r="C13" s="80">
        <f>+C12+C9</f>
        <v>5646.3325043295608</v>
      </c>
      <c r="D13" s="193"/>
      <c r="E13" s="183">
        <f t="shared" si="0"/>
        <v>19.344240701399805</v>
      </c>
    </row>
    <row r="14" spans="1:5" x14ac:dyDescent="0.25">
      <c r="D14" s="10"/>
    </row>
    <row r="15" spans="1:5" x14ac:dyDescent="0.25">
      <c r="A15" s="453" t="s">
        <v>203</v>
      </c>
      <c r="B15" s="299">
        <f>C4</f>
        <v>44440</v>
      </c>
      <c r="D15" s="10"/>
      <c r="E15" s="52"/>
    </row>
    <row r="16" spans="1:5" x14ac:dyDescent="0.25">
      <c r="A16" s="269" t="s">
        <v>204</v>
      </c>
      <c r="B16" s="429">
        <v>9.9911544666662451</v>
      </c>
      <c r="D16" s="10"/>
      <c r="E16" s="52"/>
    </row>
    <row r="17" spans="1:5" x14ac:dyDescent="0.25">
      <c r="A17" s="199" t="s">
        <v>209</v>
      </c>
      <c r="B17" s="435">
        <v>2.064485356699413</v>
      </c>
      <c r="E17" s="52"/>
    </row>
    <row r="18" spans="1:5" x14ac:dyDescent="0.25">
      <c r="A18" s="199" t="s">
        <v>205</v>
      </c>
      <c r="B18" s="435">
        <v>23.987417981035765</v>
      </c>
      <c r="E18" s="52"/>
    </row>
    <row r="19" spans="1:5" x14ac:dyDescent="0.25">
      <c r="A19" s="199" t="s">
        <v>210</v>
      </c>
      <c r="B19" s="435">
        <v>37.503220943659052</v>
      </c>
      <c r="E19" s="52"/>
    </row>
    <row r="20" spans="1:5" s="42" customFormat="1" x14ac:dyDescent="0.25">
      <c r="A20" s="199" t="s">
        <v>85</v>
      </c>
      <c r="B20" s="435">
        <v>7.7853856404248631</v>
      </c>
    </row>
    <row r="21" spans="1:5" x14ac:dyDescent="0.25">
      <c r="A21" s="199" t="s">
        <v>206</v>
      </c>
      <c r="B21" s="435">
        <v>18.668335611514667</v>
      </c>
    </row>
    <row r="22" spans="1:5" x14ac:dyDescent="0.25">
      <c r="A22" s="432" t="s">
        <v>83</v>
      </c>
      <c r="B22" s="433">
        <f>SUM(B16:B21)</f>
        <v>100</v>
      </c>
      <c r="E22" s="52"/>
    </row>
    <row r="23" spans="1:5" x14ac:dyDescent="0.25">
      <c r="A23" s="51"/>
      <c r="B23" s="72"/>
      <c r="C23" s="121"/>
      <c r="D23" s="121"/>
      <c r="E23" s="52"/>
    </row>
    <row r="24" spans="1:5" x14ac:dyDescent="0.25">
      <c r="A24" s="453" t="s">
        <v>173</v>
      </c>
      <c r="B24" s="299">
        <f>B15</f>
        <v>44440</v>
      </c>
      <c r="E24" s="52"/>
    </row>
    <row r="25" spans="1:5" x14ac:dyDescent="0.25">
      <c r="A25" s="430" t="s">
        <v>185</v>
      </c>
      <c r="B25" s="431">
        <v>0.57929659581385518</v>
      </c>
    </row>
    <row r="26" spans="1:5" x14ac:dyDescent="0.25">
      <c r="A26" s="436" t="s">
        <v>186</v>
      </c>
      <c r="B26" s="437">
        <v>69.333536138142165</v>
      </c>
    </row>
    <row r="27" spans="1:5" x14ac:dyDescent="0.25">
      <c r="A27" s="436" t="s">
        <v>187</v>
      </c>
      <c r="B27" s="437">
        <v>0.3200805316191061</v>
      </c>
    </row>
    <row r="28" spans="1:5" x14ac:dyDescent="0.25">
      <c r="A28" s="436" t="s">
        <v>188</v>
      </c>
      <c r="B28" s="437">
        <v>29.767086734424876</v>
      </c>
    </row>
    <row r="29" spans="1:5" x14ac:dyDescent="0.25">
      <c r="A29" s="432" t="s">
        <v>83</v>
      </c>
      <c r="B29" s="433">
        <f>SUM(B25:B28)</f>
        <v>100.00000000000001</v>
      </c>
    </row>
    <row r="31" spans="1:5" x14ac:dyDescent="0.25">
      <c r="A31" s="452" t="s">
        <v>326</v>
      </c>
      <c r="B31" s="454"/>
      <c r="C31" s="454"/>
      <c r="E31" s="146" t="s">
        <v>423</v>
      </c>
    </row>
    <row r="32" spans="1:5" x14ac:dyDescent="0.25">
      <c r="A32" s="438" t="s">
        <v>325</v>
      </c>
      <c r="B32" s="438"/>
      <c r="C32" s="438"/>
      <c r="E32" s="451">
        <v>8.9027633395104004</v>
      </c>
    </row>
    <row r="33" spans="1:5" x14ac:dyDescent="0.25">
      <c r="A33" s="10" t="s">
        <v>324</v>
      </c>
      <c r="B33" s="10"/>
      <c r="C33" s="10"/>
      <c r="E33" s="168">
        <v>-5.1693664756498308</v>
      </c>
    </row>
    <row r="34" spans="1:5" x14ac:dyDescent="0.25">
      <c r="A34" s="199" t="s">
        <v>85</v>
      </c>
      <c r="B34" s="199"/>
      <c r="C34" s="199"/>
      <c r="E34" s="490">
        <v>-16.4339757432267</v>
      </c>
    </row>
    <row r="35" spans="1:5" x14ac:dyDescent="0.25">
      <c r="A35" s="122" t="s">
        <v>206</v>
      </c>
      <c r="B35" s="122"/>
      <c r="C35" s="122"/>
      <c r="E35" s="595">
        <v>8.3619095482411208</v>
      </c>
    </row>
  </sheetData>
  <mergeCells count="1">
    <mergeCell ref="E4:E5"/>
  </mergeCells>
  <phoneticPr fontId="25" type="noConversion"/>
  <pageMargins left="0.7" right="0.7" top="0.75" bottom="0.75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A18D9C-3A44-4600-AD2D-B31023F955CB}">
  <sheetPr>
    <tabColor rgb="FFFFCC44"/>
  </sheetPr>
  <dimension ref="A1:L32"/>
  <sheetViews>
    <sheetView showGridLines="0" zoomScale="80" zoomScaleNormal="80" workbookViewId="0">
      <selection activeCell="R11" sqref="R11"/>
    </sheetView>
  </sheetViews>
  <sheetFormatPr defaultRowHeight="15.75" x14ac:dyDescent="0.25"/>
  <cols>
    <col min="1" max="1" width="47.5703125" style="56" customWidth="1"/>
    <col min="2" max="10" width="12" style="56" customWidth="1"/>
    <col min="11" max="11" width="1.85546875" style="56" customWidth="1"/>
    <col min="12" max="12" width="18.85546875" style="56" customWidth="1"/>
    <col min="13" max="250" width="9.140625" style="56"/>
    <col min="251" max="251" width="49.85546875" style="56" customWidth="1"/>
    <col min="252" max="259" width="12.140625" style="56" customWidth="1"/>
    <col min="260" max="260" width="3.140625" style="56" customWidth="1"/>
    <col min="261" max="261" width="20.42578125" style="56" customWidth="1"/>
    <col min="262" max="262" width="3.140625" style="56" customWidth="1"/>
    <col min="263" max="263" width="19.85546875" style="56" customWidth="1"/>
    <col min="264" max="506" width="9.140625" style="56"/>
    <col min="507" max="507" width="49.85546875" style="56" customWidth="1"/>
    <col min="508" max="515" width="12.140625" style="56" customWidth="1"/>
    <col min="516" max="516" width="3.140625" style="56" customWidth="1"/>
    <col min="517" max="517" width="20.42578125" style="56" customWidth="1"/>
    <col min="518" max="518" width="3.140625" style="56" customWidth="1"/>
    <col min="519" max="519" width="19.85546875" style="56" customWidth="1"/>
    <col min="520" max="762" width="9.140625" style="56"/>
    <col min="763" max="763" width="49.85546875" style="56" customWidth="1"/>
    <col min="764" max="771" width="12.140625" style="56" customWidth="1"/>
    <col min="772" max="772" width="3.140625" style="56" customWidth="1"/>
    <col min="773" max="773" width="20.42578125" style="56" customWidth="1"/>
    <col min="774" max="774" width="3.140625" style="56" customWidth="1"/>
    <col min="775" max="775" width="19.85546875" style="56" customWidth="1"/>
    <col min="776" max="1018" width="9.140625" style="56"/>
    <col min="1019" max="1019" width="49.85546875" style="56" customWidth="1"/>
    <col min="1020" max="1027" width="12.140625" style="56" customWidth="1"/>
    <col min="1028" max="1028" width="3.140625" style="56" customWidth="1"/>
    <col min="1029" max="1029" width="20.42578125" style="56" customWidth="1"/>
    <col min="1030" max="1030" width="3.140625" style="56" customWidth="1"/>
    <col min="1031" max="1031" width="19.85546875" style="56" customWidth="1"/>
    <col min="1032" max="1274" width="9.140625" style="56"/>
    <col min="1275" max="1275" width="49.85546875" style="56" customWidth="1"/>
    <col min="1276" max="1283" width="12.140625" style="56" customWidth="1"/>
    <col min="1284" max="1284" width="3.140625" style="56" customWidth="1"/>
    <col min="1285" max="1285" width="20.42578125" style="56" customWidth="1"/>
    <col min="1286" max="1286" width="3.140625" style="56" customWidth="1"/>
    <col min="1287" max="1287" width="19.85546875" style="56" customWidth="1"/>
    <col min="1288" max="1530" width="9.140625" style="56"/>
    <col min="1531" max="1531" width="49.85546875" style="56" customWidth="1"/>
    <col min="1532" max="1539" width="12.140625" style="56" customWidth="1"/>
    <col min="1540" max="1540" width="3.140625" style="56" customWidth="1"/>
    <col min="1541" max="1541" width="20.42578125" style="56" customWidth="1"/>
    <col min="1542" max="1542" width="3.140625" style="56" customWidth="1"/>
    <col min="1543" max="1543" width="19.85546875" style="56" customWidth="1"/>
    <col min="1544" max="1786" width="9.140625" style="56"/>
    <col min="1787" max="1787" width="49.85546875" style="56" customWidth="1"/>
    <col min="1788" max="1795" width="12.140625" style="56" customWidth="1"/>
    <col min="1796" max="1796" width="3.140625" style="56" customWidth="1"/>
    <col min="1797" max="1797" width="20.42578125" style="56" customWidth="1"/>
    <col min="1798" max="1798" width="3.140625" style="56" customWidth="1"/>
    <col min="1799" max="1799" width="19.85546875" style="56" customWidth="1"/>
    <col min="1800" max="2042" width="9.140625" style="56"/>
    <col min="2043" max="2043" width="49.85546875" style="56" customWidth="1"/>
    <col min="2044" max="2051" width="12.140625" style="56" customWidth="1"/>
    <col min="2052" max="2052" width="3.140625" style="56" customWidth="1"/>
    <col min="2053" max="2053" width="20.42578125" style="56" customWidth="1"/>
    <col min="2054" max="2054" width="3.140625" style="56" customWidth="1"/>
    <col min="2055" max="2055" width="19.85546875" style="56" customWidth="1"/>
    <col min="2056" max="2298" width="9.140625" style="56"/>
    <col min="2299" max="2299" width="49.85546875" style="56" customWidth="1"/>
    <col min="2300" max="2307" width="12.140625" style="56" customWidth="1"/>
    <col min="2308" max="2308" width="3.140625" style="56" customWidth="1"/>
    <col min="2309" max="2309" width="20.42578125" style="56" customWidth="1"/>
    <col min="2310" max="2310" width="3.140625" style="56" customWidth="1"/>
    <col min="2311" max="2311" width="19.85546875" style="56" customWidth="1"/>
    <col min="2312" max="2554" width="9.140625" style="56"/>
    <col min="2555" max="2555" width="49.85546875" style="56" customWidth="1"/>
    <col min="2556" max="2563" width="12.140625" style="56" customWidth="1"/>
    <col min="2564" max="2564" width="3.140625" style="56" customWidth="1"/>
    <col min="2565" max="2565" width="20.42578125" style="56" customWidth="1"/>
    <col min="2566" max="2566" width="3.140625" style="56" customWidth="1"/>
    <col min="2567" max="2567" width="19.85546875" style="56" customWidth="1"/>
    <col min="2568" max="2810" width="9.140625" style="56"/>
    <col min="2811" max="2811" width="49.85546875" style="56" customWidth="1"/>
    <col min="2812" max="2819" width="12.140625" style="56" customWidth="1"/>
    <col min="2820" max="2820" width="3.140625" style="56" customWidth="1"/>
    <col min="2821" max="2821" width="20.42578125" style="56" customWidth="1"/>
    <col min="2822" max="2822" width="3.140625" style="56" customWidth="1"/>
    <col min="2823" max="2823" width="19.85546875" style="56" customWidth="1"/>
    <col min="2824" max="3066" width="9.140625" style="56"/>
    <col min="3067" max="3067" width="49.85546875" style="56" customWidth="1"/>
    <col min="3068" max="3075" width="12.140625" style="56" customWidth="1"/>
    <col min="3076" max="3076" width="3.140625" style="56" customWidth="1"/>
    <col min="3077" max="3077" width="20.42578125" style="56" customWidth="1"/>
    <col min="3078" max="3078" width="3.140625" style="56" customWidth="1"/>
    <col min="3079" max="3079" width="19.85546875" style="56" customWidth="1"/>
    <col min="3080" max="3322" width="9.140625" style="56"/>
    <col min="3323" max="3323" width="49.85546875" style="56" customWidth="1"/>
    <col min="3324" max="3331" width="12.140625" style="56" customWidth="1"/>
    <col min="3332" max="3332" width="3.140625" style="56" customWidth="1"/>
    <col min="3333" max="3333" width="20.42578125" style="56" customWidth="1"/>
    <col min="3334" max="3334" width="3.140625" style="56" customWidth="1"/>
    <col min="3335" max="3335" width="19.85546875" style="56" customWidth="1"/>
    <col min="3336" max="3578" width="9.140625" style="56"/>
    <col min="3579" max="3579" width="49.85546875" style="56" customWidth="1"/>
    <col min="3580" max="3587" width="12.140625" style="56" customWidth="1"/>
    <col min="3588" max="3588" width="3.140625" style="56" customWidth="1"/>
    <col min="3589" max="3589" width="20.42578125" style="56" customWidth="1"/>
    <col min="3590" max="3590" width="3.140625" style="56" customWidth="1"/>
    <col min="3591" max="3591" width="19.85546875" style="56" customWidth="1"/>
    <col min="3592" max="3834" width="9.140625" style="56"/>
    <col min="3835" max="3835" width="49.85546875" style="56" customWidth="1"/>
    <col min="3836" max="3843" width="12.140625" style="56" customWidth="1"/>
    <col min="3844" max="3844" width="3.140625" style="56" customWidth="1"/>
    <col min="3845" max="3845" width="20.42578125" style="56" customWidth="1"/>
    <col min="3846" max="3846" width="3.140625" style="56" customWidth="1"/>
    <col min="3847" max="3847" width="19.85546875" style="56" customWidth="1"/>
    <col min="3848" max="4090" width="9.140625" style="56"/>
    <col min="4091" max="4091" width="49.85546875" style="56" customWidth="1"/>
    <col min="4092" max="4099" width="12.140625" style="56" customWidth="1"/>
    <col min="4100" max="4100" width="3.140625" style="56" customWidth="1"/>
    <col min="4101" max="4101" width="20.42578125" style="56" customWidth="1"/>
    <col min="4102" max="4102" width="3.140625" style="56" customWidth="1"/>
    <col min="4103" max="4103" width="19.85546875" style="56" customWidth="1"/>
    <col min="4104" max="4346" width="9.140625" style="56"/>
    <col min="4347" max="4347" width="49.85546875" style="56" customWidth="1"/>
    <col min="4348" max="4355" width="12.140625" style="56" customWidth="1"/>
    <col min="4356" max="4356" width="3.140625" style="56" customWidth="1"/>
    <col min="4357" max="4357" width="20.42578125" style="56" customWidth="1"/>
    <col min="4358" max="4358" width="3.140625" style="56" customWidth="1"/>
    <col min="4359" max="4359" width="19.85546875" style="56" customWidth="1"/>
    <col min="4360" max="4602" width="9.140625" style="56"/>
    <col min="4603" max="4603" width="49.85546875" style="56" customWidth="1"/>
    <col min="4604" max="4611" width="12.140625" style="56" customWidth="1"/>
    <col min="4612" max="4612" width="3.140625" style="56" customWidth="1"/>
    <col min="4613" max="4613" width="20.42578125" style="56" customWidth="1"/>
    <col min="4614" max="4614" width="3.140625" style="56" customWidth="1"/>
    <col min="4615" max="4615" width="19.85546875" style="56" customWidth="1"/>
    <col min="4616" max="4858" width="9.140625" style="56"/>
    <col min="4859" max="4859" width="49.85546875" style="56" customWidth="1"/>
    <col min="4860" max="4867" width="12.140625" style="56" customWidth="1"/>
    <col min="4868" max="4868" width="3.140625" style="56" customWidth="1"/>
    <col min="4869" max="4869" width="20.42578125" style="56" customWidth="1"/>
    <col min="4870" max="4870" width="3.140625" style="56" customWidth="1"/>
    <col min="4871" max="4871" width="19.85546875" style="56" customWidth="1"/>
    <col min="4872" max="5114" width="9.140625" style="56"/>
    <col min="5115" max="5115" width="49.85546875" style="56" customWidth="1"/>
    <col min="5116" max="5123" width="12.140625" style="56" customWidth="1"/>
    <col min="5124" max="5124" width="3.140625" style="56" customWidth="1"/>
    <col min="5125" max="5125" width="20.42578125" style="56" customWidth="1"/>
    <col min="5126" max="5126" width="3.140625" style="56" customWidth="1"/>
    <col min="5127" max="5127" width="19.85546875" style="56" customWidth="1"/>
    <col min="5128" max="5370" width="9.140625" style="56"/>
    <col min="5371" max="5371" width="49.85546875" style="56" customWidth="1"/>
    <col min="5372" max="5379" width="12.140625" style="56" customWidth="1"/>
    <col min="5380" max="5380" width="3.140625" style="56" customWidth="1"/>
    <col min="5381" max="5381" width="20.42578125" style="56" customWidth="1"/>
    <col min="5382" max="5382" width="3.140625" style="56" customWidth="1"/>
    <col min="5383" max="5383" width="19.85546875" style="56" customWidth="1"/>
    <col min="5384" max="5626" width="9.140625" style="56"/>
    <col min="5627" max="5627" width="49.85546875" style="56" customWidth="1"/>
    <col min="5628" max="5635" width="12.140625" style="56" customWidth="1"/>
    <col min="5636" max="5636" width="3.140625" style="56" customWidth="1"/>
    <col min="5637" max="5637" width="20.42578125" style="56" customWidth="1"/>
    <col min="5638" max="5638" width="3.140625" style="56" customWidth="1"/>
    <col min="5639" max="5639" width="19.85546875" style="56" customWidth="1"/>
    <col min="5640" max="5882" width="9.140625" style="56"/>
    <col min="5883" max="5883" width="49.85546875" style="56" customWidth="1"/>
    <col min="5884" max="5891" width="12.140625" style="56" customWidth="1"/>
    <col min="5892" max="5892" width="3.140625" style="56" customWidth="1"/>
    <col min="5893" max="5893" width="20.42578125" style="56" customWidth="1"/>
    <col min="5894" max="5894" width="3.140625" style="56" customWidth="1"/>
    <col min="5895" max="5895" width="19.85546875" style="56" customWidth="1"/>
    <col min="5896" max="6138" width="9.140625" style="56"/>
    <col min="6139" max="6139" width="49.85546875" style="56" customWidth="1"/>
    <col min="6140" max="6147" width="12.140625" style="56" customWidth="1"/>
    <col min="6148" max="6148" width="3.140625" style="56" customWidth="1"/>
    <col min="6149" max="6149" width="20.42578125" style="56" customWidth="1"/>
    <col min="6150" max="6150" width="3.140625" style="56" customWidth="1"/>
    <col min="6151" max="6151" width="19.85546875" style="56" customWidth="1"/>
    <col min="6152" max="6394" width="9.140625" style="56"/>
    <col min="6395" max="6395" width="49.85546875" style="56" customWidth="1"/>
    <col min="6396" max="6403" width="12.140625" style="56" customWidth="1"/>
    <col min="6404" max="6404" width="3.140625" style="56" customWidth="1"/>
    <col min="6405" max="6405" width="20.42578125" style="56" customWidth="1"/>
    <col min="6406" max="6406" width="3.140625" style="56" customWidth="1"/>
    <col min="6407" max="6407" width="19.85546875" style="56" customWidth="1"/>
    <col min="6408" max="6650" width="9.140625" style="56"/>
    <col min="6651" max="6651" width="49.85546875" style="56" customWidth="1"/>
    <col min="6652" max="6659" width="12.140625" style="56" customWidth="1"/>
    <col min="6660" max="6660" width="3.140625" style="56" customWidth="1"/>
    <col min="6661" max="6661" width="20.42578125" style="56" customWidth="1"/>
    <col min="6662" max="6662" width="3.140625" style="56" customWidth="1"/>
    <col min="6663" max="6663" width="19.85546875" style="56" customWidth="1"/>
    <col min="6664" max="6906" width="9.140625" style="56"/>
    <col min="6907" max="6907" width="49.85546875" style="56" customWidth="1"/>
    <col min="6908" max="6915" width="12.140625" style="56" customWidth="1"/>
    <col min="6916" max="6916" width="3.140625" style="56" customWidth="1"/>
    <col min="6917" max="6917" width="20.42578125" style="56" customWidth="1"/>
    <col min="6918" max="6918" width="3.140625" style="56" customWidth="1"/>
    <col min="6919" max="6919" width="19.85546875" style="56" customWidth="1"/>
    <col min="6920" max="7162" width="9.140625" style="56"/>
    <col min="7163" max="7163" width="49.85546875" style="56" customWidth="1"/>
    <col min="7164" max="7171" width="12.140625" style="56" customWidth="1"/>
    <col min="7172" max="7172" width="3.140625" style="56" customWidth="1"/>
    <col min="7173" max="7173" width="20.42578125" style="56" customWidth="1"/>
    <col min="7174" max="7174" width="3.140625" style="56" customWidth="1"/>
    <col min="7175" max="7175" width="19.85546875" style="56" customWidth="1"/>
    <col min="7176" max="7418" width="9.140625" style="56"/>
    <col min="7419" max="7419" width="49.85546875" style="56" customWidth="1"/>
    <col min="7420" max="7427" width="12.140625" style="56" customWidth="1"/>
    <col min="7428" max="7428" width="3.140625" style="56" customWidth="1"/>
    <col min="7429" max="7429" width="20.42578125" style="56" customWidth="1"/>
    <col min="7430" max="7430" width="3.140625" style="56" customWidth="1"/>
    <col min="7431" max="7431" width="19.85546875" style="56" customWidth="1"/>
    <col min="7432" max="7674" width="9.140625" style="56"/>
    <col min="7675" max="7675" width="49.85546875" style="56" customWidth="1"/>
    <col min="7676" max="7683" width="12.140625" style="56" customWidth="1"/>
    <col min="7684" max="7684" width="3.140625" style="56" customWidth="1"/>
    <col min="7685" max="7685" width="20.42578125" style="56" customWidth="1"/>
    <col min="7686" max="7686" width="3.140625" style="56" customWidth="1"/>
    <col min="7687" max="7687" width="19.85546875" style="56" customWidth="1"/>
    <col min="7688" max="7930" width="9.140625" style="56"/>
    <col min="7931" max="7931" width="49.85546875" style="56" customWidth="1"/>
    <col min="7932" max="7939" width="12.140625" style="56" customWidth="1"/>
    <col min="7940" max="7940" width="3.140625" style="56" customWidth="1"/>
    <col min="7941" max="7941" width="20.42578125" style="56" customWidth="1"/>
    <col min="7942" max="7942" width="3.140625" style="56" customWidth="1"/>
    <col min="7943" max="7943" width="19.85546875" style="56" customWidth="1"/>
    <col min="7944" max="8186" width="9.140625" style="56"/>
    <col min="8187" max="8187" width="49.85546875" style="56" customWidth="1"/>
    <col min="8188" max="8195" width="12.140625" style="56" customWidth="1"/>
    <col min="8196" max="8196" width="3.140625" style="56" customWidth="1"/>
    <col min="8197" max="8197" width="20.42578125" style="56" customWidth="1"/>
    <col min="8198" max="8198" width="3.140625" style="56" customWidth="1"/>
    <col min="8199" max="8199" width="19.85546875" style="56" customWidth="1"/>
    <col min="8200" max="8442" width="9.140625" style="56"/>
    <col min="8443" max="8443" width="49.85546875" style="56" customWidth="1"/>
    <col min="8444" max="8451" width="12.140625" style="56" customWidth="1"/>
    <col min="8452" max="8452" width="3.140625" style="56" customWidth="1"/>
    <col min="8453" max="8453" width="20.42578125" style="56" customWidth="1"/>
    <col min="8454" max="8454" width="3.140625" style="56" customWidth="1"/>
    <col min="8455" max="8455" width="19.85546875" style="56" customWidth="1"/>
    <col min="8456" max="8698" width="9.140625" style="56"/>
    <col min="8699" max="8699" width="49.85546875" style="56" customWidth="1"/>
    <col min="8700" max="8707" width="12.140625" style="56" customWidth="1"/>
    <col min="8708" max="8708" width="3.140625" style="56" customWidth="1"/>
    <col min="8709" max="8709" width="20.42578125" style="56" customWidth="1"/>
    <col min="8710" max="8710" width="3.140625" style="56" customWidth="1"/>
    <col min="8711" max="8711" width="19.85546875" style="56" customWidth="1"/>
    <col min="8712" max="8954" width="9.140625" style="56"/>
    <col min="8955" max="8955" width="49.85546875" style="56" customWidth="1"/>
    <col min="8956" max="8963" width="12.140625" style="56" customWidth="1"/>
    <col min="8964" max="8964" width="3.140625" style="56" customWidth="1"/>
    <col min="8965" max="8965" width="20.42578125" style="56" customWidth="1"/>
    <col min="8966" max="8966" width="3.140625" style="56" customWidth="1"/>
    <col min="8967" max="8967" width="19.85546875" style="56" customWidth="1"/>
    <col min="8968" max="9210" width="9.140625" style="56"/>
    <col min="9211" max="9211" width="49.85546875" style="56" customWidth="1"/>
    <col min="9212" max="9219" width="12.140625" style="56" customWidth="1"/>
    <col min="9220" max="9220" width="3.140625" style="56" customWidth="1"/>
    <col min="9221" max="9221" width="20.42578125" style="56" customWidth="1"/>
    <col min="9222" max="9222" width="3.140625" style="56" customWidth="1"/>
    <col min="9223" max="9223" width="19.85546875" style="56" customWidth="1"/>
    <col min="9224" max="9466" width="9.140625" style="56"/>
    <col min="9467" max="9467" width="49.85546875" style="56" customWidth="1"/>
    <col min="9468" max="9475" width="12.140625" style="56" customWidth="1"/>
    <col min="9476" max="9476" width="3.140625" style="56" customWidth="1"/>
    <col min="9477" max="9477" width="20.42578125" style="56" customWidth="1"/>
    <col min="9478" max="9478" width="3.140625" style="56" customWidth="1"/>
    <col min="9479" max="9479" width="19.85546875" style="56" customWidth="1"/>
    <col min="9480" max="9722" width="9.140625" style="56"/>
    <col min="9723" max="9723" width="49.85546875" style="56" customWidth="1"/>
    <col min="9724" max="9731" width="12.140625" style="56" customWidth="1"/>
    <col min="9732" max="9732" width="3.140625" style="56" customWidth="1"/>
    <col min="9733" max="9733" width="20.42578125" style="56" customWidth="1"/>
    <col min="9734" max="9734" width="3.140625" style="56" customWidth="1"/>
    <col min="9735" max="9735" width="19.85546875" style="56" customWidth="1"/>
    <col min="9736" max="9978" width="9.140625" style="56"/>
    <col min="9979" max="9979" width="49.85546875" style="56" customWidth="1"/>
    <col min="9980" max="9987" width="12.140625" style="56" customWidth="1"/>
    <col min="9988" max="9988" width="3.140625" style="56" customWidth="1"/>
    <col min="9989" max="9989" width="20.42578125" style="56" customWidth="1"/>
    <col min="9990" max="9990" width="3.140625" style="56" customWidth="1"/>
    <col min="9991" max="9991" width="19.85546875" style="56" customWidth="1"/>
    <col min="9992" max="10234" width="9.140625" style="56"/>
    <col min="10235" max="10235" width="49.85546875" style="56" customWidth="1"/>
    <col min="10236" max="10243" width="12.140625" style="56" customWidth="1"/>
    <col min="10244" max="10244" width="3.140625" style="56" customWidth="1"/>
    <col min="10245" max="10245" width="20.42578125" style="56" customWidth="1"/>
    <col min="10246" max="10246" width="3.140625" style="56" customWidth="1"/>
    <col min="10247" max="10247" width="19.85546875" style="56" customWidth="1"/>
    <col min="10248" max="10490" width="9.140625" style="56"/>
    <col min="10491" max="10491" width="49.85546875" style="56" customWidth="1"/>
    <col min="10492" max="10499" width="12.140625" style="56" customWidth="1"/>
    <col min="10500" max="10500" width="3.140625" style="56" customWidth="1"/>
    <col min="10501" max="10501" width="20.42578125" style="56" customWidth="1"/>
    <col min="10502" max="10502" width="3.140625" style="56" customWidth="1"/>
    <col min="10503" max="10503" width="19.85546875" style="56" customWidth="1"/>
    <col min="10504" max="10746" width="9.140625" style="56"/>
    <col min="10747" max="10747" width="49.85546875" style="56" customWidth="1"/>
    <col min="10748" max="10755" width="12.140625" style="56" customWidth="1"/>
    <col min="10756" max="10756" width="3.140625" style="56" customWidth="1"/>
    <col min="10757" max="10757" width="20.42578125" style="56" customWidth="1"/>
    <col min="10758" max="10758" width="3.140625" style="56" customWidth="1"/>
    <col min="10759" max="10759" width="19.85546875" style="56" customWidth="1"/>
    <col min="10760" max="11002" width="9.140625" style="56"/>
    <col min="11003" max="11003" width="49.85546875" style="56" customWidth="1"/>
    <col min="11004" max="11011" width="12.140625" style="56" customWidth="1"/>
    <col min="11012" max="11012" width="3.140625" style="56" customWidth="1"/>
    <col min="11013" max="11013" width="20.42578125" style="56" customWidth="1"/>
    <col min="11014" max="11014" width="3.140625" style="56" customWidth="1"/>
    <col min="11015" max="11015" width="19.85546875" style="56" customWidth="1"/>
    <col min="11016" max="11258" width="9.140625" style="56"/>
    <col min="11259" max="11259" width="49.85546875" style="56" customWidth="1"/>
    <col min="11260" max="11267" width="12.140625" style="56" customWidth="1"/>
    <col min="11268" max="11268" width="3.140625" style="56" customWidth="1"/>
    <col min="11269" max="11269" width="20.42578125" style="56" customWidth="1"/>
    <col min="11270" max="11270" width="3.140625" style="56" customWidth="1"/>
    <col min="11271" max="11271" width="19.85546875" style="56" customWidth="1"/>
    <col min="11272" max="11514" width="9.140625" style="56"/>
    <col min="11515" max="11515" width="49.85546875" style="56" customWidth="1"/>
    <col min="11516" max="11523" width="12.140625" style="56" customWidth="1"/>
    <col min="11524" max="11524" width="3.140625" style="56" customWidth="1"/>
    <col min="11525" max="11525" width="20.42578125" style="56" customWidth="1"/>
    <col min="11526" max="11526" width="3.140625" style="56" customWidth="1"/>
    <col min="11527" max="11527" width="19.85546875" style="56" customWidth="1"/>
    <col min="11528" max="11770" width="9.140625" style="56"/>
    <col min="11771" max="11771" width="49.85546875" style="56" customWidth="1"/>
    <col min="11772" max="11779" width="12.140625" style="56" customWidth="1"/>
    <col min="11780" max="11780" width="3.140625" style="56" customWidth="1"/>
    <col min="11781" max="11781" width="20.42578125" style="56" customWidth="1"/>
    <col min="11782" max="11782" width="3.140625" style="56" customWidth="1"/>
    <col min="11783" max="11783" width="19.85546875" style="56" customWidth="1"/>
    <col min="11784" max="12026" width="9.140625" style="56"/>
    <col min="12027" max="12027" width="49.85546875" style="56" customWidth="1"/>
    <col min="12028" max="12035" width="12.140625" style="56" customWidth="1"/>
    <col min="12036" max="12036" width="3.140625" style="56" customWidth="1"/>
    <col min="12037" max="12037" width="20.42578125" style="56" customWidth="1"/>
    <col min="12038" max="12038" width="3.140625" style="56" customWidth="1"/>
    <col min="12039" max="12039" width="19.85546875" style="56" customWidth="1"/>
    <col min="12040" max="12282" width="9.140625" style="56"/>
    <col min="12283" max="12283" width="49.85546875" style="56" customWidth="1"/>
    <col min="12284" max="12291" width="12.140625" style="56" customWidth="1"/>
    <col min="12292" max="12292" width="3.140625" style="56" customWidth="1"/>
    <col min="12293" max="12293" width="20.42578125" style="56" customWidth="1"/>
    <col min="12294" max="12294" width="3.140625" style="56" customWidth="1"/>
    <col min="12295" max="12295" width="19.85546875" style="56" customWidth="1"/>
    <col min="12296" max="12538" width="9.140625" style="56"/>
    <col min="12539" max="12539" width="49.85546875" style="56" customWidth="1"/>
    <col min="12540" max="12547" width="12.140625" style="56" customWidth="1"/>
    <col min="12548" max="12548" width="3.140625" style="56" customWidth="1"/>
    <col min="12549" max="12549" width="20.42578125" style="56" customWidth="1"/>
    <col min="12550" max="12550" width="3.140625" style="56" customWidth="1"/>
    <col min="12551" max="12551" width="19.85546875" style="56" customWidth="1"/>
    <col min="12552" max="12794" width="9.140625" style="56"/>
    <col min="12795" max="12795" width="49.85546875" style="56" customWidth="1"/>
    <col min="12796" max="12803" width="12.140625" style="56" customWidth="1"/>
    <col min="12804" max="12804" width="3.140625" style="56" customWidth="1"/>
    <col min="12805" max="12805" width="20.42578125" style="56" customWidth="1"/>
    <col min="12806" max="12806" width="3.140625" style="56" customWidth="1"/>
    <col min="12807" max="12807" width="19.85546875" style="56" customWidth="1"/>
    <col min="12808" max="13050" width="9.140625" style="56"/>
    <col min="13051" max="13051" width="49.85546875" style="56" customWidth="1"/>
    <col min="13052" max="13059" width="12.140625" style="56" customWidth="1"/>
    <col min="13060" max="13060" width="3.140625" style="56" customWidth="1"/>
    <col min="13061" max="13061" width="20.42578125" style="56" customWidth="1"/>
    <col min="13062" max="13062" width="3.140625" style="56" customWidth="1"/>
    <col min="13063" max="13063" width="19.85546875" style="56" customWidth="1"/>
    <col min="13064" max="13306" width="9.140625" style="56"/>
    <col min="13307" max="13307" width="49.85546875" style="56" customWidth="1"/>
    <col min="13308" max="13315" width="12.140625" style="56" customWidth="1"/>
    <col min="13316" max="13316" width="3.140625" style="56" customWidth="1"/>
    <col min="13317" max="13317" width="20.42578125" style="56" customWidth="1"/>
    <col min="13318" max="13318" width="3.140625" style="56" customWidth="1"/>
    <col min="13319" max="13319" width="19.85546875" style="56" customWidth="1"/>
    <col min="13320" max="13562" width="9.140625" style="56"/>
    <col min="13563" max="13563" width="49.85546875" style="56" customWidth="1"/>
    <col min="13564" max="13571" width="12.140625" style="56" customWidth="1"/>
    <col min="13572" max="13572" width="3.140625" style="56" customWidth="1"/>
    <col min="13573" max="13573" width="20.42578125" style="56" customWidth="1"/>
    <col min="13574" max="13574" width="3.140625" style="56" customWidth="1"/>
    <col min="13575" max="13575" width="19.85546875" style="56" customWidth="1"/>
    <col min="13576" max="13818" width="9.140625" style="56"/>
    <col min="13819" max="13819" width="49.85546875" style="56" customWidth="1"/>
    <col min="13820" max="13827" width="12.140625" style="56" customWidth="1"/>
    <col min="13828" max="13828" width="3.140625" style="56" customWidth="1"/>
    <col min="13829" max="13829" width="20.42578125" style="56" customWidth="1"/>
    <col min="13830" max="13830" width="3.140625" style="56" customWidth="1"/>
    <col min="13831" max="13831" width="19.85546875" style="56" customWidth="1"/>
    <col min="13832" max="14074" width="9.140625" style="56"/>
    <col min="14075" max="14075" width="49.85546875" style="56" customWidth="1"/>
    <col min="14076" max="14083" width="12.140625" style="56" customWidth="1"/>
    <col min="14084" max="14084" width="3.140625" style="56" customWidth="1"/>
    <col min="14085" max="14085" width="20.42578125" style="56" customWidth="1"/>
    <col min="14086" max="14086" width="3.140625" style="56" customWidth="1"/>
    <col min="14087" max="14087" width="19.85546875" style="56" customWidth="1"/>
    <col min="14088" max="14330" width="9.140625" style="56"/>
    <col min="14331" max="14331" width="49.85546875" style="56" customWidth="1"/>
    <col min="14332" max="14339" width="12.140625" style="56" customWidth="1"/>
    <col min="14340" max="14340" width="3.140625" style="56" customWidth="1"/>
    <col min="14341" max="14341" width="20.42578125" style="56" customWidth="1"/>
    <col min="14342" max="14342" width="3.140625" style="56" customWidth="1"/>
    <col min="14343" max="14343" width="19.85546875" style="56" customWidth="1"/>
    <col min="14344" max="14586" width="9.140625" style="56"/>
    <col min="14587" max="14587" width="49.85546875" style="56" customWidth="1"/>
    <col min="14588" max="14595" width="12.140625" style="56" customWidth="1"/>
    <col min="14596" max="14596" width="3.140625" style="56" customWidth="1"/>
    <col min="14597" max="14597" width="20.42578125" style="56" customWidth="1"/>
    <col min="14598" max="14598" width="3.140625" style="56" customWidth="1"/>
    <col min="14599" max="14599" width="19.85546875" style="56" customWidth="1"/>
    <col min="14600" max="14842" width="9.140625" style="56"/>
    <col min="14843" max="14843" width="49.85546875" style="56" customWidth="1"/>
    <col min="14844" max="14851" width="12.140625" style="56" customWidth="1"/>
    <col min="14852" max="14852" width="3.140625" style="56" customWidth="1"/>
    <col min="14853" max="14853" width="20.42578125" style="56" customWidth="1"/>
    <col min="14854" max="14854" width="3.140625" style="56" customWidth="1"/>
    <col min="14855" max="14855" width="19.85546875" style="56" customWidth="1"/>
    <col min="14856" max="15098" width="9.140625" style="56"/>
    <col min="15099" max="15099" width="49.85546875" style="56" customWidth="1"/>
    <col min="15100" max="15107" width="12.140625" style="56" customWidth="1"/>
    <col min="15108" max="15108" width="3.140625" style="56" customWidth="1"/>
    <col min="15109" max="15109" width="20.42578125" style="56" customWidth="1"/>
    <col min="15110" max="15110" width="3.140625" style="56" customWidth="1"/>
    <col min="15111" max="15111" width="19.85546875" style="56" customWidth="1"/>
    <col min="15112" max="15354" width="9.140625" style="56"/>
    <col min="15355" max="15355" width="49.85546875" style="56" customWidth="1"/>
    <col min="15356" max="15363" width="12.140625" style="56" customWidth="1"/>
    <col min="15364" max="15364" width="3.140625" style="56" customWidth="1"/>
    <col min="15365" max="15365" width="20.42578125" style="56" customWidth="1"/>
    <col min="15366" max="15366" width="3.140625" style="56" customWidth="1"/>
    <col min="15367" max="15367" width="19.85546875" style="56" customWidth="1"/>
    <col min="15368" max="15610" width="9.140625" style="56"/>
    <col min="15611" max="15611" width="49.85546875" style="56" customWidth="1"/>
    <col min="15612" max="15619" width="12.140625" style="56" customWidth="1"/>
    <col min="15620" max="15620" width="3.140625" style="56" customWidth="1"/>
    <col min="15621" max="15621" width="20.42578125" style="56" customWidth="1"/>
    <col min="15622" max="15622" width="3.140625" style="56" customWidth="1"/>
    <col min="15623" max="15623" width="19.85546875" style="56" customWidth="1"/>
    <col min="15624" max="15866" width="9.140625" style="56"/>
    <col min="15867" max="15867" width="49.85546875" style="56" customWidth="1"/>
    <col min="15868" max="15875" width="12.140625" style="56" customWidth="1"/>
    <col min="15876" max="15876" width="3.140625" style="56" customWidth="1"/>
    <col min="15877" max="15877" width="20.42578125" style="56" customWidth="1"/>
    <col min="15878" max="15878" width="3.140625" style="56" customWidth="1"/>
    <col min="15879" max="15879" width="19.85546875" style="56" customWidth="1"/>
    <col min="15880" max="16122" width="9.140625" style="56"/>
    <col min="16123" max="16123" width="49.85546875" style="56" customWidth="1"/>
    <col min="16124" max="16131" width="12.140625" style="56" customWidth="1"/>
    <col min="16132" max="16132" width="3.140625" style="56" customWidth="1"/>
    <col min="16133" max="16133" width="20.42578125" style="56" customWidth="1"/>
    <col min="16134" max="16134" width="3.140625" style="56" customWidth="1"/>
    <col min="16135" max="16135" width="19.85546875" style="56" customWidth="1"/>
    <col min="16136" max="16384" width="9.140625" style="56"/>
  </cols>
  <sheetData>
    <row r="1" spans="1:12" ht="23.25" x14ac:dyDescent="0.25">
      <c r="A1" s="345" t="str">
        <f>'Indice-Index'!A26</f>
        <v>3.2   Ricavi da servizi di corrispondenza (SU / non SU - base mensile)  - Mail services revenues (US / not US - monthly basis)</v>
      </c>
      <c r="B1" s="331"/>
      <c r="C1" s="331"/>
      <c r="D1" s="331"/>
      <c r="E1" s="331"/>
      <c r="F1" s="331"/>
      <c r="G1" s="331"/>
      <c r="H1" s="331"/>
      <c r="I1" s="331"/>
      <c r="J1" s="331"/>
      <c r="K1" s="331"/>
      <c r="L1" s="331"/>
    </row>
    <row r="2" spans="1:12" ht="15.75" customHeight="1" x14ac:dyDescent="0.25"/>
    <row r="3" spans="1:12" ht="15.75" customHeight="1" x14ac:dyDescent="0.25"/>
    <row r="4" spans="1:12" ht="15.75" customHeight="1" x14ac:dyDescent="0.25">
      <c r="A4" s="363" t="s">
        <v>318</v>
      </c>
      <c r="B4" s="308" t="s">
        <v>288</v>
      </c>
      <c r="C4" s="309" t="s">
        <v>289</v>
      </c>
      <c r="D4" s="309" t="s">
        <v>290</v>
      </c>
      <c r="E4" s="309" t="s">
        <v>291</v>
      </c>
      <c r="F4" s="309" t="s">
        <v>292</v>
      </c>
      <c r="G4" s="309" t="s">
        <v>293</v>
      </c>
      <c r="H4" s="309" t="s">
        <v>375</v>
      </c>
      <c r="I4" s="309" t="s">
        <v>376</v>
      </c>
      <c r="J4" s="309" t="s">
        <v>377</v>
      </c>
      <c r="L4" s="349" t="s">
        <v>426</v>
      </c>
    </row>
    <row r="5" spans="1:12" ht="15.75" customHeight="1" x14ac:dyDescent="0.25">
      <c r="B5" s="350" t="s">
        <v>294</v>
      </c>
      <c r="C5" s="350" t="s">
        <v>295</v>
      </c>
      <c r="D5" s="350" t="s">
        <v>296</v>
      </c>
      <c r="E5" s="350" t="s">
        <v>297</v>
      </c>
      <c r="F5" s="350" t="s">
        <v>298</v>
      </c>
      <c r="G5" s="350" t="s">
        <v>299</v>
      </c>
      <c r="H5" s="350" t="s">
        <v>378</v>
      </c>
      <c r="I5" s="350" t="s">
        <v>379</v>
      </c>
      <c r="J5" s="350" t="s">
        <v>380</v>
      </c>
      <c r="L5" s="351" t="s">
        <v>427</v>
      </c>
    </row>
    <row r="6" spans="1:12" ht="9" customHeight="1" x14ac:dyDescent="0.25">
      <c r="A6" s="363"/>
      <c r="B6" s="356"/>
      <c r="C6" s="356"/>
      <c r="D6" s="356"/>
      <c r="E6" s="356"/>
      <c r="F6" s="356"/>
      <c r="G6" s="356"/>
      <c r="H6" s="356"/>
      <c r="I6" s="356"/>
      <c r="J6" s="356"/>
      <c r="L6" s="367"/>
    </row>
    <row r="7" spans="1:12" ht="15.75" customHeight="1" x14ac:dyDescent="0.25">
      <c r="A7" s="352" t="s">
        <v>312</v>
      </c>
      <c r="B7" s="243"/>
    </row>
    <row r="8" spans="1:12" ht="15.75" customHeight="1" x14ac:dyDescent="0.25">
      <c r="A8" s="334">
        <v>2021</v>
      </c>
      <c r="B8" s="439">
        <f t="shared" ref="B8:G10" si="0">+B17+B26</f>
        <v>147.3682905076119</v>
      </c>
      <c r="C8" s="439">
        <f t="shared" si="0"/>
        <v>147.56428780446873</v>
      </c>
      <c r="D8" s="439">
        <f t="shared" si="0"/>
        <v>167.07448350483489</v>
      </c>
      <c r="E8" s="439">
        <f t="shared" si="0"/>
        <v>161.51329469634507</v>
      </c>
      <c r="F8" s="439">
        <f t="shared" si="0"/>
        <v>152.48210706874576</v>
      </c>
      <c r="G8" s="439">
        <f t="shared" si="0"/>
        <v>150.28280574619322</v>
      </c>
      <c r="H8" s="439">
        <f t="shared" ref="H8:J8" si="1">+H17+H26</f>
        <v>161.75809265989113</v>
      </c>
      <c r="I8" s="439">
        <f t="shared" si="1"/>
        <v>124.05947479500337</v>
      </c>
      <c r="J8" s="439">
        <f t="shared" si="1"/>
        <v>167.6964167379405</v>
      </c>
      <c r="K8" s="282"/>
      <c r="L8" s="376">
        <f>+B8+C8+D8+E8+F8+G8+H8+I8+J8</f>
        <v>1379.7992535210346</v>
      </c>
    </row>
    <row r="9" spans="1:12" ht="15.75" customHeight="1" x14ac:dyDescent="0.25">
      <c r="A9" s="334">
        <v>2020</v>
      </c>
      <c r="B9" s="439">
        <f t="shared" si="0"/>
        <v>191.63122414445809</v>
      </c>
      <c r="C9" s="439">
        <f t="shared" si="0"/>
        <v>178.42359548867063</v>
      </c>
      <c r="D9" s="439">
        <f t="shared" si="0"/>
        <v>131.46173376783275</v>
      </c>
      <c r="E9" s="439">
        <f t="shared" si="0"/>
        <v>116.18013919251537</v>
      </c>
      <c r="F9" s="439">
        <f t="shared" si="0"/>
        <v>129.11615381296696</v>
      </c>
      <c r="G9" s="439">
        <f t="shared" si="0"/>
        <v>138.15092387646877</v>
      </c>
      <c r="H9" s="439">
        <f t="shared" ref="H9:J9" si="2">+H18+H27</f>
        <v>156.09408870764821</v>
      </c>
      <c r="I9" s="439">
        <f t="shared" si="2"/>
        <v>121.20054614292945</v>
      </c>
      <c r="J9" s="439">
        <f t="shared" si="2"/>
        <v>158.49683788005183</v>
      </c>
      <c r="K9" s="282"/>
      <c r="L9" s="376">
        <f t="shared" ref="L9:L10" si="3">+B9+C9+D9+E9+F9+G9+H9+I9+J9</f>
        <v>1320.755243013542</v>
      </c>
    </row>
    <row r="10" spans="1:12" ht="15.75" customHeight="1" x14ac:dyDescent="0.25">
      <c r="A10" s="334">
        <v>2019</v>
      </c>
      <c r="B10" s="439">
        <f t="shared" si="0"/>
        <v>212.63376862731513</v>
      </c>
      <c r="C10" s="439">
        <f t="shared" si="0"/>
        <v>192.16077657542974</v>
      </c>
      <c r="D10" s="439">
        <f t="shared" si="0"/>
        <v>232.76655306222389</v>
      </c>
      <c r="E10" s="439">
        <f t="shared" si="0"/>
        <v>210.22754220127285</v>
      </c>
      <c r="F10" s="439">
        <f t="shared" si="0"/>
        <v>235.93962658973987</v>
      </c>
      <c r="G10" s="439">
        <f t="shared" si="0"/>
        <v>200.36888761200569</v>
      </c>
      <c r="H10" s="439">
        <f t="shared" ref="H10:J10" si="4">+H19+H28</f>
        <v>202.35949838987301</v>
      </c>
      <c r="I10" s="439">
        <f t="shared" si="4"/>
        <v>154.50253846714344</v>
      </c>
      <c r="J10" s="439">
        <f t="shared" si="4"/>
        <v>189.32954529627972</v>
      </c>
      <c r="K10" s="282"/>
      <c r="L10" s="376">
        <f t="shared" si="3"/>
        <v>1830.2887368212837</v>
      </c>
    </row>
    <row r="11" spans="1:12" ht="15.75" customHeight="1" x14ac:dyDescent="0.25">
      <c r="A11" s="366" t="s">
        <v>313</v>
      </c>
      <c r="B11" s="374"/>
      <c r="C11" s="374"/>
      <c r="D11" s="374"/>
      <c r="E11" s="374"/>
      <c r="F11" s="374"/>
      <c r="G11" s="374"/>
      <c r="H11" s="374"/>
      <c r="I11" s="374"/>
      <c r="J11" s="374"/>
      <c r="K11" s="354"/>
      <c r="L11" s="354"/>
    </row>
    <row r="12" spans="1:12" ht="15.75" customHeight="1" x14ac:dyDescent="0.25">
      <c r="A12" s="384" t="s">
        <v>319</v>
      </c>
      <c r="B12" s="385">
        <f>(B9-B10)/B10*100</f>
        <v>-9.8773325697238477</v>
      </c>
      <c r="C12" s="385">
        <f t="shared" ref="C12:G12" si="5">(C9-C10)/C10*100</f>
        <v>-7.1487955719031921</v>
      </c>
      <c r="D12" s="385">
        <f t="shared" si="5"/>
        <v>-43.522068768750472</v>
      </c>
      <c r="E12" s="385">
        <f t="shared" si="5"/>
        <v>-44.736004628126246</v>
      </c>
      <c r="F12" s="385">
        <f t="shared" si="5"/>
        <v>-45.275765805343646</v>
      </c>
      <c r="G12" s="385">
        <f t="shared" si="5"/>
        <v>-31.051708914018523</v>
      </c>
      <c r="H12" s="385">
        <f t="shared" ref="H12:J12" si="6">(H9-H10)/H10*100</f>
        <v>-22.862979030066686</v>
      </c>
      <c r="I12" s="385">
        <f t="shared" si="6"/>
        <v>-21.554333446305154</v>
      </c>
      <c r="J12" s="385">
        <f t="shared" si="6"/>
        <v>-16.285206499586806</v>
      </c>
      <c r="K12" s="354"/>
      <c r="L12" s="385">
        <f t="shared" ref="L12" si="7">(L9-L10)/L10*100</f>
        <v>-27.838967893812399</v>
      </c>
    </row>
    <row r="13" spans="1:12" ht="15.75" customHeight="1" x14ac:dyDescent="0.25">
      <c r="A13" s="384" t="s">
        <v>316</v>
      </c>
      <c r="B13" s="385">
        <f t="shared" ref="B13:F13" si="8">(B8-B9)/B9*100</f>
        <v>-23.097975726272711</v>
      </c>
      <c r="C13" s="385">
        <f t="shared" si="8"/>
        <v>-17.295530672209424</v>
      </c>
      <c r="D13" s="385">
        <f t="shared" si="8"/>
        <v>27.089822046540039</v>
      </c>
      <c r="E13" s="385">
        <f t="shared" si="8"/>
        <v>39.019711818997536</v>
      </c>
      <c r="F13" s="385">
        <f t="shared" si="8"/>
        <v>18.096847346944589</v>
      </c>
      <c r="G13" s="385">
        <f>(G8-G9)/G9*100</f>
        <v>8.7816147220068466</v>
      </c>
      <c r="H13" s="385">
        <f t="shared" ref="H13:J13" si="9">(H8-H9)/H9*100</f>
        <v>3.6285832468974211</v>
      </c>
      <c r="I13" s="385">
        <f t="shared" si="9"/>
        <v>2.3588413939178414</v>
      </c>
      <c r="J13" s="385">
        <f t="shared" si="9"/>
        <v>5.8042664957459777</v>
      </c>
      <c r="K13" s="354"/>
      <c r="L13" s="385">
        <f>(L8-L9)/L9*100</f>
        <v>4.4704733007739623</v>
      </c>
    </row>
    <row r="14" spans="1:12" ht="15.75" customHeight="1" x14ac:dyDescent="0.25">
      <c r="A14" s="384" t="s">
        <v>317</v>
      </c>
      <c r="B14" s="385">
        <f t="shared" ref="B14:F14" si="10">(B8-B10)/B10*100</f>
        <v>-30.693844416638516</v>
      </c>
      <c r="C14" s="385">
        <f t="shared" si="10"/>
        <v>-23.207904113280549</v>
      </c>
      <c r="D14" s="385">
        <f t="shared" si="10"/>
        <v>-28.222297702637711</v>
      </c>
      <c r="E14" s="385">
        <f t="shared" si="10"/>
        <v>-23.172152894356977</v>
      </c>
      <c r="F14" s="385">
        <f t="shared" si="10"/>
        <v>-35.372404681352229</v>
      </c>
      <c r="G14" s="385">
        <f>(G8-G10)/G10*100</f>
        <v>-24.99693563343984</v>
      </c>
      <c r="H14" s="385">
        <f t="shared" ref="H14:J14" si="11">(H8-H10)/H10*100</f>
        <v>-20.063998009995935</v>
      </c>
      <c r="I14" s="385">
        <f t="shared" si="11"/>
        <v>-19.703924591901835</v>
      </c>
      <c r="J14" s="385">
        <f t="shared" si="11"/>
        <v>-11.426176788459392</v>
      </c>
      <c r="K14" s="354"/>
      <c r="L14" s="385">
        <f>(L8-L10)/L10*100</f>
        <v>-24.613028219942358</v>
      </c>
    </row>
    <row r="15" spans="1:12" ht="9" customHeight="1" x14ac:dyDescent="0.25"/>
    <row r="16" spans="1:12" ht="15.75" customHeight="1" x14ac:dyDescent="0.25">
      <c r="A16" s="333" t="s">
        <v>308</v>
      </c>
      <c r="B16" s="243"/>
      <c r="L16" s="355"/>
    </row>
    <row r="17" spans="1:12" ht="15.75" customHeight="1" x14ac:dyDescent="0.25">
      <c r="A17" s="334">
        <v>2021</v>
      </c>
      <c r="B17" s="325">
        <v>82.799216323223504</v>
      </c>
      <c r="C17" s="425">
        <v>80.75873203808699</v>
      </c>
      <c r="D17" s="425">
        <v>100.38556261296533</v>
      </c>
      <c r="E17" s="425">
        <v>87.661321391551823</v>
      </c>
      <c r="F17" s="425">
        <v>82.698297588101582</v>
      </c>
      <c r="G17" s="425">
        <v>79.269333037943113</v>
      </c>
      <c r="H17" s="425">
        <v>82.294466851514301</v>
      </c>
      <c r="I17" s="425">
        <v>65.476369569385639</v>
      </c>
      <c r="J17" s="425">
        <v>90.388194429381088</v>
      </c>
      <c r="K17" s="381"/>
      <c r="L17" s="376">
        <f>+B17+C17+D17+E17+F17+G17+H17+I17+J17</f>
        <v>751.73149384215321</v>
      </c>
    </row>
    <row r="18" spans="1:12" ht="15.75" customHeight="1" x14ac:dyDescent="0.25">
      <c r="A18" s="334">
        <v>2020</v>
      </c>
      <c r="B18" s="325">
        <v>108.79381011837529</v>
      </c>
      <c r="C18" s="325">
        <v>100.11022827483633</v>
      </c>
      <c r="D18" s="325">
        <v>78.258426016166453</v>
      </c>
      <c r="E18" s="325">
        <v>64.04498744910758</v>
      </c>
      <c r="F18" s="325">
        <v>77.615699949332452</v>
      </c>
      <c r="G18" s="325">
        <v>82.009158033874002</v>
      </c>
      <c r="H18" s="325">
        <v>85.348676600308394</v>
      </c>
      <c r="I18" s="325">
        <v>68.006127330886827</v>
      </c>
      <c r="J18" s="325">
        <v>95.290842503382251</v>
      </c>
      <c r="K18" s="381"/>
      <c r="L18" s="376">
        <f t="shared" ref="L18:L19" si="12">+B18+C18+D18+E18+F18+G18+H18+I18+J18</f>
        <v>759.47795627626954</v>
      </c>
    </row>
    <row r="19" spans="1:12" ht="15.75" customHeight="1" x14ac:dyDescent="0.25">
      <c r="A19" s="334">
        <v>2019</v>
      </c>
      <c r="B19" s="325">
        <v>121.84726104913878</v>
      </c>
      <c r="C19" s="325">
        <v>116.20121070631681</v>
      </c>
      <c r="D19" s="325">
        <v>148.73233249146537</v>
      </c>
      <c r="E19" s="325">
        <v>129.6095504153912</v>
      </c>
      <c r="F19" s="325">
        <v>141.50029563974957</v>
      </c>
      <c r="G19" s="325">
        <v>123.3067509352441</v>
      </c>
      <c r="H19" s="325">
        <v>121.44361208102706</v>
      </c>
      <c r="I19" s="325">
        <v>91.540551329621849</v>
      </c>
      <c r="J19" s="325">
        <v>113.03205611316356</v>
      </c>
      <c r="K19" s="381"/>
      <c r="L19" s="376">
        <f t="shared" si="12"/>
        <v>1107.2136207611181</v>
      </c>
    </row>
    <row r="20" spans="1:12" ht="15.75" customHeight="1" x14ac:dyDescent="0.25">
      <c r="A20" s="362" t="s">
        <v>313</v>
      </c>
      <c r="B20" s="353"/>
      <c r="C20" s="353"/>
      <c r="D20" s="353"/>
      <c r="E20" s="353"/>
      <c r="F20" s="353"/>
      <c r="G20" s="353"/>
      <c r="H20" s="353"/>
      <c r="I20" s="353"/>
      <c r="J20" s="353"/>
      <c r="K20" s="354"/>
      <c r="L20" s="354"/>
    </row>
    <row r="21" spans="1:12" ht="15.75" customHeight="1" x14ac:dyDescent="0.25">
      <c r="A21" s="384" t="s">
        <v>319</v>
      </c>
      <c r="B21" s="385">
        <f>(B18-B19)/B19*100</f>
        <v>-10.712962128462838</v>
      </c>
      <c r="C21" s="385">
        <f t="shared" ref="C21:G21" si="13">(C18-C19)/C19*100</f>
        <v>-13.847517021271244</v>
      </c>
      <c r="D21" s="385">
        <f t="shared" si="13"/>
        <v>-47.383043952022255</v>
      </c>
      <c r="E21" s="385">
        <f t="shared" si="13"/>
        <v>-50.586212787678797</v>
      </c>
      <c r="F21" s="385">
        <f t="shared" si="13"/>
        <v>-45.1480298338479</v>
      </c>
      <c r="G21" s="385">
        <f t="shared" si="13"/>
        <v>-33.491753361547886</v>
      </c>
      <c r="H21" s="385">
        <f t="shared" ref="H21:J21" si="14">(H18-H19)/H19*100</f>
        <v>-29.721559547023485</v>
      </c>
      <c r="I21" s="385">
        <f t="shared" si="14"/>
        <v>-25.709288022519761</v>
      </c>
      <c r="J21" s="385">
        <f t="shared" si="14"/>
        <v>-15.695736430751516</v>
      </c>
      <c r="K21" s="354"/>
      <c r="L21" s="385">
        <f>(L18-L19)/L19*100</f>
        <v>-31.406375243632663</v>
      </c>
    </row>
    <row r="22" spans="1:12" ht="15.75" customHeight="1" x14ac:dyDescent="0.25">
      <c r="A22" s="384" t="s">
        <v>316</v>
      </c>
      <c r="B22" s="385">
        <f t="shared" ref="B22:F22" si="15">(B17-B18)/B18*100</f>
        <v>-23.893449238396787</v>
      </c>
      <c r="C22" s="385">
        <f t="shared" si="15"/>
        <v>-19.330188902998962</v>
      </c>
      <c r="D22" s="385">
        <f t="shared" si="15"/>
        <v>28.274446245862269</v>
      </c>
      <c r="E22" s="385">
        <f t="shared" si="15"/>
        <v>36.874601562238766</v>
      </c>
      <c r="F22" s="385">
        <f t="shared" si="15"/>
        <v>6.5484143570012909</v>
      </c>
      <c r="G22" s="385">
        <f>(G17-G18)/G18*100</f>
        <v>-3.3408768747500122</v>
      </c>
      <c r="H22" s="385">
        <f t="shared" ref="H22:J22" si="16">(H17-H18)/H18*100</f>
        <v>-3.5785086195268052</v>
      </c>
      <c r="I22" s="385">
        <f t="shared" si="16"/>
        <v>-3.7198968104631795</v>
      </c>
      <c r="J22" s="385">
        <f t="shared" si="16"/>
        <v>-5.1449309767905023</v>
      </c>
      <c r="K22" s="354"/>
      <c r="L22" s="385">
        <f>(L17-L18)/L18*100</f>
        <v>-1.0199719913000942</v>
      </c>
    </row>
    <row r="23" spans="1:12" ht="15.75" customHeight="1" x14ac:dyDescent="0.25">
      <c r="A23" s="384" t="s">
        <v>317</v>
      </c>
      <c r="B23" s="385">
        <f t="shared" ref="B23:F23" si="17">(B17-B19)/B19*100</f>
        <v>-32.046715198766684</v>
      </c>
      <c r="C23" s="385">
        <f t="shared" si="17"/>
        <v>-30.500954725683538</v>
      </c>
      <c r="D23" s="385">
        <f t="shared" si="17"/>
        <v>-32.505890998027816</v>
      </c>
      <c r="E23" s="385">
        <f t="shared" si="17"/>
        <v>-32.365075636322864</v>
      </c>
      <c r="F23" s="385">
        <f t="shared" si="17"/>
        <v>-41.556095544389535</v>
      </c>
      <c r="G23" s="385">
        <f>(G17-G19)/G19*100</f>
        <v>-35.713711993293636</v>
      </c>
      <c r="H23" s="385">
        <f t="shared" ref="H23:J23" si="18">(H17-H19)/H19*100</f>
        <v>-32.23647959630226</v>
      </c>
      <c r="I23" s="385">
        <f t="shared" si="18"/>
        <v>-28.472825847840433</v>
      </c>
      <c r="J23" s="385">
        <f t="shared" si="18"/>
        <v>-20.033132601880894</v>
      </c>
      <c r="K23" s="354"/>
      <c r="L23" s="385">
        <f>(L17-L19)/L19*100</f>
        <v>-32.106011003965094</v>
      </c>
    </row>
    <row r="24" spans="1:12" ht="7.5" customHeight="1" x14ac:dyDescent="0.25">
      <c r="A24" s="360"/>
      <c r="B24" s="361"/>
      <c r="C24" s="361"/>
      <c r="D24" s="361"/>
      <c r="E24" s="361"/>
      <c r="F24" s="361"/>
      <c r="G24" s="361"/>
      <c r="H24" s="361"/>
      <c r="I24" s="361"/>
      <c r="J24" s="361"/>
      <c r="K24" s="354"/>
      <c r="L24" s="361"/>
    </row>
    <row r="25" spans="1:12" ht="15.75" customHeight="1" x14ac:dyDescent="0.25">
      <c r="A25" s="333" t="s">
        <v>309</v>
      </c>
      <c r="B25" s="335"/>
      <c r="C25" s="311"/>
      <c r="D25" s="311"/>
      <c r="E25" s="311"/>
      <c r="F25" s="311"/>
      <c r="G25" s="311"/>
      <c r="H25" s="311"/>
      <c r="I25" s="311"/>
      <c r="J25" s="311"/>
      <c r="L25" s="357"/>
    </row>
    <row r="26" spans="1:12" ht="15.75" customHeight="1" x14ac:dyDescent="0.25">
      <c r="A26" s="334">
        <v>2021</v>
      </c>
      <c r="B26" s="325">
        <v>64.569074184388413</v>
      </c>
      <c r="C26" s="425">
        <v>66.805555766381758</v>
      </c>
      <c r="D26" s="425">
        <v>66.688920891869557</v>
      </c>
      <c r="E26" s="425">
        <v>73.851973304793248</v>
      </c>
      <c r="F26" s="425">
        <v>69.78380948064418</v>
      </c>
      <c r="G26" s="425">
        <v>71.013472708250092</v>
      </c>
      <c r="H26" s="425">
        <v>79.463625808376818</v>
      </c>
      <c r="I26" s="425">
        <v>58.583105225617729</v>
      </c>
      <c r="J26" s="425">
        <v>77.308222308559408</v>
      </c>
      <c r="K26" s="378"/>
      <c r="L26" s="376">
        <f>+B26+C26+D26+E26+F26+G26+H26+I26+J26</f>
        <v>628.0677596788812</v>
      </c>
    </row>
    <row r="27" spans="1:12" ht="15.75" customHeight="1" x14ac:dyDescent="0.25">
      <c r="A27" s="334">
        <v>2020</v>
      </c>
      <c r="B27" s="325">
        <v>82.837414026082797</v>
      </c>
      <c r="C27" s="325">
        <v>78.313367213834312</v>
      </c>
      <c r="D27" s="325">
        <v>53.203307751666294</v>
      </c>
      <c r="E27" s="325">
        <v>52.135151743407789</v>
      </c>
      <c r="F27" s="325">
        <v>51.500453863634519</v>
      </c>
      <c r="G27" s="325">
        <v>56.141765842594779</v>
      </c>
      <c r="H27" s="325">
        <v>70.745412107339803</v>
      </c>
      <c r="I27" s="325">
        <v>53.194418812042628</v>
      </c>
      <c r="J27" s="325">
        <v>63.205995376669584</v>
      </c>
      <c r="K27" s="378"/>
      <c r="L27" s="376">
        <f t="shared" ref="L27:L28" si="19">+B27+C27+D27+E27+F27+G27+H27+I27+J27</f>
        <v>561.27728673727245</v>
      </c>
    </row>
    <row r="28" spans="1:12" ht="15.75" customHeight="1" x14ac:dyDescent="0.25">
      <c r="A28" s="334">
        <v>2019</v>
      </c>
      <c r="B28" s="325">
        <v>90.786507578176355</v>
      </c>
      <c r="C28" s="325">
        <v>75.959565869112907</v>
      </c>
      <c r="D28" s="325">
        <v>84.034220570758521</v>
      </c>
      <c r="E28" s="325">
        <v>80.617991785881657</v>
      </c>
      <c r="F28" s="325">
        <v>94.439330949990321</v>
      </c>
      <c r="G28" s="325">
        <v>77.062136676761597</v>
      </c>
      <c r="H28" s="325">
        <v>80.915886308845955</v>
      </c>
      <c r="I28" s="325">
        <v>62.961987137521575</v>
      </c>
      <c r="J28" s="325">
        <v>76.297489183116141</v>
      </c>
      <c r="K28" s="378"/>
      <c r="L28" s="376">
        <f t="shared" si="19"/>
        <v>723.07511606016499</v>
      </c>
    </row>
    <row r="29" spans="1:12" ht="15.75" customHeight="1" x14ac:dyDescent="0.25">
      <c r="A29" s="362" t="s">
        <v>313</v>
      </c>
      <c r="B29" s="353"/>
      <c r="C29" s="353"/>
      <c r="D29" s="353"/>
      <c r="E29" s="353"/>
      <c r="F29" s="353"/>
      <c r="G29" s="353"/>
      <c r="H29" s="353"/>
      <c r="I29" s="353"/>
      <c r="J29" s="353"/>
      <c r="K29" s="354"/>
      <c r="L29" s="354"/>
    </row>
    <row r="30" spans="1:12" ht="15.75" customHeight="1" x14ac:dyDescent="0.25">
      <c r="A30" s="384" t="s">
        <v>319</v>
      </c>
      <c r="B30" s="385">
        <f>(B27-B28)/B28*100</f>
        <v>-8.755809386376697</v>
      </c>
      <c r="C30" s="385">
        <f t="shared" ref="C30:G30" si="20">(C27-C28)/C28*100</f>
        <v>3.0987556574207855</v>
      </c>
      <c r="D30" s="385">
        <f t="shared" si="20"/>
        <v>-36.68852118778441</v>
      </c>
      <c r="E30" s="385">
        <f t="shared" si="20"/>
        <v>-35.330624605637929</v>
      </c>
      <c r="F30" s="385">
        <f t="shared" si="20"/>
        <v>-45.467155108387821</v>
      </c>
      <c r="G30" s="385">
        <f t="shared" si="20"/>
        <v>-27.147405634387816</v>
      </c>
      <c r="H30" s="385">
        <f t="shared" ref="H30:J30" si="21">(H27-H28)/H28*100</f>
        <v>-12.569193350594601</v>
      </c>
      <c r="I30" s="385">
        <f t="shared" si="21"/>
        <v>-15.513437185749277</v>
      </c>
      <c r="J30" s="385">
        <f t="shared" si="21"/>
        <v>-17.158485746531714</v>
      </c>
      <c r="K30" s="354"/>
      <c r="L30" s="385">
        <f>(L27-L28)/L28*100</f>
        <v>-22.376351464628446</v>
      </c>
    </row>
    <row r="31" spans="1:12" ht="15.75" customHeight="1" x14ac:dyDescent="0.25">
      <c r="A31" s="384" t="s">
        <v>316</v>
      </c>
      <c r="B31" s="385">
        <f t="shared" ref="B31:F31" si="22">(B26-B27)/B27*100</f>
        <v>-22.053247384016938</v>
      </c>
      <c r="C31" s="385">
        <f t="shared" si="22"/>
        <v>-14.694568573498474</v>
      </c>
      <c r="D31" s="385">
        <f t="shared" si="22"/>
        <v>25.347320890552904</v>
      </c>
      <c r="E31" s="385">
        <f t="shared" si="22"/>
        <v>41.654854421961922</v>
      </c>
      <c r="F31" s="385">
        <f t="shared" si="22"/>
        <v>35.50134852291059</v>
      </c>
      <c r="G31" s="385">
        <f>(G26-G27)/G27*100</f>
        <v>26.489560209686424</v>
      </c>
      <c r="H31" s="385">
        <f t="shared" ref="H31:J31" si="23">(H26-H27)/H27*100</f>
        <v>12.323362662456674</v>
      </c>
      <c r="I31" s="385">
        <f t="shared" si="23"/>
        <v>10.130172551777484</v>
      </c>
      <c r="J31" s="385">
        <f t="shared" si="23"/>
        <v>22.311533657288464</v>
      </c>
      <c r="K31" s="354"/>
      <c r="L31" s="385">
        <f>(L26-L27)/L27*100</f>
        <v>11.899728444360269</v>
      </c>
    </row>
    <row r="32" spans="1:12" x14ac:dyDescent="0.25">
      <c r="A32" s="384" t="s">
        <v>317</v>
      </c>
      <c r="B32" s="385">
        <f t="shared" ref="B32:F32" si="24">(B26-B28)/B28*100</f>
        <v>-28.878116465943009</v>
      </c>
      <c r="C32" s="385">
        <f t="shared" si="24"/>
        <v>-12.051161691082548</v>
      </c>
      <c r="D32" s="385">
        <f t="shared" si="24"/>
        <v>-20.640757492697716</v>
      </c>
      <c r="E32" s="385">
        <f t="shared" si="24"/>
        <v>-8.3926904295243414</v>
      </c>
      <c r="F32" s="385">
        <f t="shared" si="24"/>
        <v>-26.107259783958337</v>
      </c>
      <c r="G32" s="385">
        <f>(G26-G28)/G28*100</f>
        <v>-7.8490737855903543</v>
      </c>
      <c r="H32" s="385">
        <f t="shared" ref="H32:J32" si="25">(H26-H28)/H28*100</f>
        <v>-1.7947779684770899</v>
      </c>
      <c r="I32" s="385">
        <f t="shared" si="25"/>
        <v>-6.9548025895998054</v>
      </c>
      <c r="J32" s="385">
        <f t="shared" si="25"/>
        <v>1.324726588338285</v>
      </c>
      <c r="K32" s="354"/>
      <c r="L32" s="385">
        <f>(L26-L28)/L28*100</f>
        <v>-13.139348080314589</v>
      </c>
    </row>
  </sheetData>
  <phoneticPr fontId="105" type="noConversion"/>
  <pageMargins left="0.7" right="0.7" top="0.75" bottom="0.75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F21B06-06E0-4F9F-85A7-B7A7EE60DA80}">
  <sheetPr>
    <tabColor rgb="FFFFCC44"/>
  </sheetPr>
  <dimension ref="A1:M32"/>
  <sheetViews>
    <sheetView showGridLines="0" zoomScale="80" zoomScaleNormal="80" workbookViewId="0">
      <selection activeCell="S10" sqref="S10"/>
    </sheetView>
  </sheetViews>
  <sheetFormatPr defaultRowHeight="15.75" x14ac:dyDescent="0.25"/>
  <cols>
    <col min="1" max="1" width="47.42578125" style="56" customWidth="1"/>
    <col min="2" max="10" width="12.140625" style="56" customWidth="1"/>
    <col min="11" max="11" width="3.140625" style="56" customWidth="1"/>
    <col min="12" max="12" width="21.5703125" style="56" customWidth="1"/>
    <col min="13" max="248" width="9.140625" style="56"/>
    <col min="249" max="249" width="52" style="56" customWidth="1"/>
    <col min="250" max="257" width="12.140625" style="56" customWidth="1"/>
    <col min="258" max="258" width="3.140625" style="56" customWidth="1"/>
    <col min="259" max="259" width="21.5703125" style="56" customWidth="1"/>
    <col min="260" max="260" width="3.140625" style="56" customWidth="1"/>
    <col min="261" max="261" width="19.85546875" style="56" customWidth="1"/>
    <col min="262" max="504" width="9.140625" style="56"/>
    <col min="505" max="505" width="52" style="56" customWidth="1"/>
    <col min="506" max="513" width="12.140625" style="56" customWidth="1"/>
    <col min="514" max="514" width="3.140625" style="56" customWidth="1"/>
    <col min="515" max="515" width="21.5703125" style="56" customWidth="1"/>
    <col min="516" max="516" width="3.140625" style="56" customWidth="1"/>
    <col min="517" max="517" width="19.85546875" style="56" customWidth="1"/>
    <col min="518" max="760" width="9.140625" style="56"/>
    <col min="761" max="761" width="52" style="56" customWidth="1"/>
    <col min="762" max="769" width="12.140625" style="56" customWidth="1"/>
    <col min="770" max="770" width="3.140625" style="56" customWidth="1"/>
    <col min="771" max="771" width="21.5703125" style="56" customWidth="1"/>
    <col min="772" max="772" width="3.140625" style="56" customWidth="1"/>
    <col min="773" max="773" width="19.85546875" style="56" customWidth="1"/>
    <col min="774" max="1016" width="9.140625" style="56"/>
    <col min="1017" max="1017" width="52" style="56" customWidth="1"/>
    <col min="1018" max="1025" width="12.140625" style="56" customWidth="1"/>
    <col min="1026" max="1026" width="3.140625" style="56" customWidth="1"/>
    <col min="1027" max="1027" width="21.5703125" style="56" customWidth="1"/>
    <col min="1028" max="1028" width="3.140625" style="56" customWidth="1"/>
    <col min="1029" max="1029" width="19.85546875" style="56" customWidth="1"/>
    <col min="1030" max="1272" width="9.140625" style="56"/>
    <col min="1273" max="1273" width="52" style="56" customWidth="1"/>
    <col min="1274" max="1281" width="12.140625" style="56" customWidth="1"/>
    <col min="1282" max="1282" width="3.140625" style="56" customWidth="1"/>
    <col min="1283" max="1283" width="21.5703125" style="56" customWidth="1"/>
    <col min="1284" max="1284" width="3.140625" style="56" customWidth="1"/>
    <col min="1285" max="1285" width="19.85546875" style="56" customWidth="1"/>
    <col min="1286" max="1528" width="9.140625" style="56"/>
    <col min="1529" max="1529" width="52" style="56" customWidth="1"/>
    <col min="1530" max="1537" width="12.140625" style="56" customWidth="1"/>
    <col min="1538" max="1538" width="3.140625" style="56" customWidth="1"/>
    <col min="1539" max="1539" width="21.5703125" style="56" customWidth="1"/>
    <col min="1540" max="1540" width="3.140625" style="56" customWidth="1"/>
    <col min="1541" max="1541" width="19.85546875" style="56" customWidth="1"/>
    <col min="1542" max="1784" width="9.140625" style="56"/>
    <col min="1785" max="1785" width="52" style="56" customWidth="1"/>
    <col min="1786" max="1793" width="12.140625" style="56" customWidth="1"/>
    <col min="1794" max="1794" width="3.140625" style="56" customWidth="1"/>
    <col min="1795" max="1795" width="21.5703125" style="56" customWidth="1"/>
    <col min="1796" max="1796" width="3.140625" style="56" customWidth="1"/>
    <col min="1797" max="1797" width="19.85546875" style="56" customWidth="1"/>
    <col min="1798" max="2040" width="9.140625" style="56"/>
    <col min="2041" max="2041" width="52" style="56" customWidth="1"/>
    <col min="2042" max="2049" width="12.140625" style="56" customWidth="1"/>
    <col min="2050" max="2050" width="3.140625" style="56" customWidth="1"/>
    <col min="2051" max="2051" width="21.5703125" style="56" customWidth="1"/>
    <col min="2052" max="2052" width="3.140625" style="56" customWidth="1"/>
    <col min="2053" max="2053" width="19.85546875" style="56" customWidth="1"/>
    <col min="2054" max="2296" width="9.140625" style="56"/>
    <col min="2297" max="2297" width="52" style="56" customWidth="1"/>
    <col min="2298" max="2305" width="12.140625" style="56" customWidth="1"/>
    <col min="2306" max="2306" width="3.140625" style="56" customWidth="1"/>
    <col min="2307" max="2307" width="21.5703125" style="56" customWidth="1"/>
    <col min="2308" max="2308" width="3.140625" style="56" customWidth="1"/>
    <col min="2309" max="2309" width="19.85546875" style="56" customWidth="1"/>
    <col min="2310" max="2552" width="9.140625" style="56"/>
    <col min="2553" max="2553" width="52" style="56" customWidth="1"/>
    <col min="2554" max="2561" width="12.140625" style="56" customWidth="1"/>
    <col min="2562" max="2562" width="3.140625" style="56" customWidth="1"/>
    <col min="2563" max="2563" width="21.5703125" style="56" customWidth="1"/>
    <col min="2564" max="2564" width="3.140625" style="56" customWidth="1"/>
    <col min="2565" max="2565" width="19.85546875" style="56" customWidth="1"/>
    <col min="2566" max="2808" width="9.140625" style="56"/>
    <col min="2809" max="2809" width="52" style="56" customWidth="1"/>
    <col min="2810" max="2817" width="12.140625" style="56" customWidth="1"/>
    <col min="2818" max="2818" width="3.140625" style="56" customWidth="1"/>
    <col min="2819" max="2819" width="21.5703125" style="56" customWidth="1"/>
    <col min="2820" max="2820" width="3.140625" style="56" customWidth="1"/>
    <col min="2821" max="2821" width="19.85546875" style="56" customWidth="1"/>
    <col min="2822" max="3064" width="9.140625" style="56"/>
    <col min="3065" max="3065" width="52" style="56" customWidth="1"/>
    <col min="3066" max="3073" width="12.140625" style="56" customWidth="1"/>
    <col min="3074" max="3074" width="3.140625" style="56" customWidth="1"/>
    <col min="3075" max="3075" width="21.5703125" style="56" customWidth="1"/>
    <col min="3076" max="3076" width="3.140625" style="56" customWidth="1"/>
    <col min="3077" max="3077" width="19.85546875" style="56" customWidth="1"/>
    <col min="3078" max="3320" width="9.140625" style="56"/>
    <col min="3321" max="3321" width="52" style="56" customWidth="1"/>
    <col min="3322" max="3329" width="12.140625" style="56" customWidth="1"/>
    <col min="3330" max="3330" width="3.140625" style="56" customWidth="1"/>
    <col min="3331" max="3331" width="21.5703125" style="56" customWidth="1"/>
    <col min="3332" max="3332" width="3.140625" style="56" customWidth="1"/>
    <col min="3333" max="3333" width="19.85546875" style="56" customWidth="1"/>
    <col min="3334" max="3576" width="9.140625" style="56"/>
    <col min="3577" max="3577" width="52" style="56" customWidth="1"/>
    <col min="3578" max="3585" width="12.140625" style="56" customWidth="1"/>
    <col min="3586" max="3586" width="3.140625" style="56" customWidth="1"/>
    <col min="3587" max="3587" width="21.5703125" style="56" customWidth="1"/>
    <col min="3588" max="3588" width="3.140625" style="56" customWidth="1"/>
    <col min="3589" max="3589" width="19.85546875" style="56" customWidth="1"/>
    <col min="3590" max="3832" width="9.140625" style="56"/>
    <col min="3833" max="3833" width="52" style="56" customWidth="1"/>
    <col min="3834" max="3841" width="12.140625" style="56" customWidth="1"/>
    <col min="3842" max="3842" width="3.140625" style="56" customWidth="1"/>
    <col min="3843" max="3843" width="21.5703125" style="56" customWidth="1"/>
    <col min="3844" max="3844" width="3.140625" style="56" customWidth="1"/>
    <col min="3845" max="3845" width="19.85546875" style="56" customWidth="1"/>
    <col min="3846" max="4088" width="9.140625" style="56"/>
    <col min="4089" max="4089" width="52" style="56" customWidth="1"/>
    <col min="4090" max="4097" width="12.140625" style="56" customWidth="1"/>
    <col min="4098" max="4098" width="3.140625" style="56" customWidth="1"/>
    <col min="4099" max="4099" width="21.5703125" style="56" customWidth="1"/>
    <col min="4100" max="4100" width="3.140625" style="56" customWidth="1"/>
    <col min="4101" max="4101" width="19.85546875" style="56" customWidth="1"/>
    <col min="4102" max="4344" width="9.140625" style="56"/>
    <col min="4345" max="4345" width="52" style="56" customWidth="1"/>
    <col min="4346" max="4353" width="12.140625" style="56" customWidth="1"/>
    <col min="4354" max="4354" width="3.140625" style="56" customWidth="1"/>
    <col min="4355" max="4355" width="21.5703125" style="56" customWidth="1"/>
    <col min="4356" max="4356" width="3.140625" style="56" customWidth="1"/>
    <col min="4357" max="4357" width="19.85546875" style="56" customWidth="1"/>
    <col min="4358" max="4600" width="9.140625" style="56"/>
    <col min="4601" max="4601" width="52" style="56" customWidth="1"/>
    <col min="4602" max="4609" width="12.140625" style="56" customWidth="1"/>
    <col min="4610" max="4610" width="3.140625" style="56" customWidth="1"/>
    <col min="4611" max="4611" width="21.5703125" style="56" customWidth="1"/>
    <col min="4612" max="4612" width="3.140625" style="56" customWidth="1"/>
    <col min="4613" max="4613" width="19.85546875" style="56" customWidth="1"/>
    <col min="4614" max="4856" width="9.140625" style="56"/>
    <col min="4857" max="4857" width="52" style="56" customWidth="1"/>
    <col min="4858" max="4865" width="12.140625" style="56" customWidth="1"/>
    <col min="4866" max="4866" width="3.140625" style="56" customWidth="1"/>
    <col min="4867" max="4867" width="21.5703125" style="56" customWidth="1"/>
    <col min="4868" max="4868" width="3.140625" style="56" customWidth="1"/>
    <col min="4869" max="4869" width="19.85546875" style="56" customWidth="1"/>
    <col min="4870" max="5112" width="9.140625" style="56"/>
    <col min="5113" max="5113" width="52" style="56" customWidth="1"/>
    <col min="5114" max="5121" width="12.140625" style="56" customWidth="1"/>
    <col min="5122" max="5122" width="3.140625" style="56" customWidth="1"/>
    <col min="5123" max="5123" width="21.5703125" style="56" customWidth="1"/>
    <col min="5124" max="5124" width="3.140625" style="56" customWidth="1"/>
    <col min="5125" max="5125" width="19.85546875" style="56" customWidth="1"/>
    <col min="5126" max="5368" width="9.140625" style="56"/>
    <col min="5369" max="5369" width="52" style="56" customWidth="1"/>
    <col min="5370" max="5377" width="12.140625" style="56" customWidth="1"/>
    <col min="5378" max="5378" width="3.140625" style="56" customWidth="1"/>
    <col min="5379" max="5379" width="21.5703125" style="56" customWidth="1"/>
    <col min="5380" max="5380" width="3.140625" style="56" customWidth="1"/>
    <col min="5381" max="5381" width="19.85546875" style="56" customWidth="1"/>
    <col min="5382" max="5624" width="9.140625" style="56"/>
    <col min="5625" max="5625" width="52" style="56" customWidth="1"/>
    <col min="5626" max="5633" width="12.140625" style="56" customWidth="1"/>
    <col min="5634" max="5634" width="3.140625" style="56" customWidth="1"/>
    <col min="5635" max="5635" width="21.5703125" style="56" customWidth="1"/>
    <col min="5636" max="5636" width="3.140625" style="56" customWidth="1"/>
    <col min="5637" max="5637" width="19.85546875" style="56" customWidth="1"/>
    <col min="5638" max="5880" width="9.140625" style="56"/>
    <col min="5881" max="5881" width="52" style="56" customWidth="1"/>
    <col min="5882" max="5889" width="12.140625" style="56" customWidth="1"/>
    <col min="5890" max="5890" width="3.140625" style="56" customWidth="1"/>
    <col min="5891" max="5891" width="21.5703125" style="56" customWidth="1"/>
    <col min="5892" max="5892" width="3.140625" style="56" customWidth="1"/>
    <col min="5893" max="5893" width="19.85546875" style="56" customWidth="1"/>
    <col min="5894" max="6136" width="9.140625" style="56"/>
    <col min="6137" max="6137" width="52" style="56" customWidth="1"/>
    <col min="6138" max="6145" width="12.140625" style="56" customWidth="1"/>
    <col min="6146" max="6146" width="3.140625" style="56" customWidth="1"/>
    <col min="6147" max="6147" width="21.5703125" style="56" customWidth="1"/>
    <col min="6148" max="6148" width="3.140625" style="56" customWidth="1"/>
    <col min="6149" max="6149" width="19.85546875" style="56" customWidth="1"/>
    <col min="6150" max="6392" width="9.140625" style="56"/>
    <col min="6393" max="6393" width="52" style="56" customWidth="1"/>
    <col min="6394" max="6401" width="12.140625" style="56" customWidth="1"/>
    <col min="6402" max="6402" width="3.140625" style="56" customWidth="1"/>
    <col min="6403" max="6403" width="21.5703125" style="56" customWidth="1"/>
    <col min="6404" max="6404" width="3.140625" style="56" customWidth="1"/>
    <col min="6405" max="6405" width="19.85546875" style="56" customWidth="1"/>
    <col min="6406" max="6648" width="9.140625" style="56"/>
    <col min="6649" max="6649" width="52" style="56" customWidth="1"/>
    <col min="6650" max="6657" width="12.140625" style="56" customWidth="1"/>
    <col min="6658" max="6658" width="3.140625" style="56" customWidth="1"/>
    <col min="6659" max="6659" width="21.5703125" style="56" customWidth="1"/>
    <col min="6660" max="6660" width="3.140625" style="56" customWidth="1"/>
    <col min="6661" max="6661" width="19.85546875" style="56" customWidth="1"/>
    <col min="6662" max="6904" width="9.140625" style="56"/>
    <col min="6905" max="6905" width="52" style="56" customWidth="1"/>
    <col min="6906" max="6913" width="12.140625" style="56" customWidth="1"/>
    <col min="6914" max="6914" width="3.140625" style="56" customWidth="1"/>
    <col min="6915" max="6915" width="21.5703125" style="56" customWidth="1"/>
    <col min="6916" max="6916" width="3.140625" style="56" customWidth="1"/>
    <col min="6917" max="6917" width="19.85546875" style="56" customWidth="1"/>
    <col min="6918" max="7160" width="9.140625" style="56"/>
    <col min="7161" max="7161" width="52" style="56" customWidth="1"/>
    <col min="7162" max="7169" width="12.140625" style="56" customWidth="1"/>
    <col min="7170" max="7170" width="3.140625" style="56" customWidth="1"/>
    <col min="7171" max="7171" width="21.5703125" style="56" customWidth="1"/>
    <col min="7172" max="7172" width="3.140625" style="56" customWidth="1"/>
    <col min="7173" max="7173" width="19.85546875" style="56" customWidth="1"/>
    <col min="7174" max="7416" width="9.140625" style="56"/>
    <col min="7417" max="7417" width="52" style="56" customWidth="1"/>
    <col min="7418" max="7425" width="12.140625" style="56" customWidth="1"/>
    <col min="7426" max="7426" width="3.140625" style="56" customWidth="1"/>
    <col min="7427" max="7427" width="21.5703125" style="56" customWidth="1"/>
    <col min="7428" max="7428" width="3.140625" style="56" customWidth="1"/>
    <col min="7429" max="7429" width="19.85546875" style="56" customWidth="1"/>
    <col min="7430" max="7672" width="9.140625" style="56"/>
    <col min="7673" max="7673" width="52" style="56" customWidth="1"/>
    <col min="7674" max="7681" width="12.140625" style="56" customWidth="1"/>
    <col min="7682" max="7682" width="3.140625" style="56" customWidth="1"/>
    <col min="7683" max="7683" width="21.5703125" style="56" customWidth="1"/>
    <col min="7684" max="7684" width="3.140625" style="56" customWidth="1"/>
    <col min="7685" max="7685" width="19.85546875" style="56" customWidth="1"/>
    <col min="7686" max="7928" width="9.140625" style="56"/>
    <col min="7929" max="7929" width="52" style="56" customWidth="1"/>
    <col min="7930" max="7937" width="12.140625" style="56" customWidth="1"/>
    <col min="7938" max="7938" width="3.140625" style="56" customWidth="1"/>
    <col min="7939" max="7939" width="21.5703125" style="56" customWidth="1"/>
    <col min="7940" max="7940" width="3.140625" style="56" customWidth="1"/>
    <col min="7941" max="7941" width="19.85546875" style="56" customWidth="1"/>
    <col min="7942" max="8184" width="9.140625" style="56"/>
    <col min="8185" max="8185" width="52" style="56" customWidth="1"/>
    <col min="8186" max="8193" width="12.140625" style="56" customWidth="1"/>
    <col min="8194" max="8194" width="3.140625" style="56" customWidth="1"/>
    <col min="8195" max="8195" width="21.5703125" style="56" customWidth="1"/>
    <col min="8196" max="8196" width="3.140625" style="56" customWidth="1"/>
    <col min="8197" max="8197" width="19.85546875" style="56" customWidth="1"/>
    <col min="8198" max="8440" width="9.140625" style="56"/>
    <col min="8441" max="8441" width="52" style="56" customWidth="1"/>
    <col min="8442" max="8449" width="12.140625" style="56" customWidth="1"/>
    <col min="8450" max="8450" width="3.140625" style="56" customWidth="1"/>
    <col min="8451" max="8451" width="21.5703125" style="56" customWidth="1"/>
    <col min="8452" max="8452" width="3.140625" style="56" customWidth="1"/>
    <col min="8453" max="8453" width="19.85546875" style="56" customWidth="1"/>
    <col min="8454" max="8696" width="9.140625" style="56"/>
    <col min="8697" max="8697" width="52" style="56" customWidth="1"/>
    <col min="8698" max="8705" width="12.140625" style="56" customWidth="1"/>
    <col min="8706" max="8706" width="3.140625" style="56" customWidth="1"/>
    <col min="8707" max="8707" width="21.5703125" style="56" customWidth="1"/>
    <col min="8708" max="8708" width="3.140625" style="56" customWidth="1"/>
    <col min="8709" max="8709" width="19.85546875" style="56" customWidth="1"/>
    <col min="8710" max="8952" width="9.140625" style="56"/>
    <col min="8953" max="8953" width="52" style="56" customWidth="1"/>
    <col min="8954" max="8961" width="12.140625" style="56" customWidth="1"/>
    <col min="8962" max="8962" width="3.140625" style="56" customWidth="1"/>
    <col min="8963" max="8963" width="21.5703125" style="56" customWidth="1"/>
    <col min="8964" max="8964" width="3.140625" style="56" customWidth="1"/>
    <col min="8965" max="8965" width="19.85546875" style="56" customWidth="1"/>
    <col min="8966" max="9208" width="9.140625" style="56"/>
    <col min="9209" max="9209" width="52" style="56" customWidth="1"/>
    <col min="9210" max="9217" width="12.140625" style="56" customWidth="1"/>
    <col min="9218" max="9218" width="3.140625" style="56" customWidth="1"/>
    <col min="9219" max="9219" width="21.5703125" style="56" customWidth="1"/>
    <col min="9220" max="9220" width="3.140625" style="56" customWidth="1"/>
    <col min="9221" max="9221" width="19.85546875" style="56" customWidth="1"/>
    <col min="9222" max="9464" width="9.140625" style="56"/>
    <col min="9465" max="9465" width="52" style="56" customWidth="1"/>
    <col min="9466" max="9473" width="12.140625" style="56" customWidth="1"/>
    <col min="9474" max="9474" width="3.140625" style="56" customWidth="1"/>
    <col min="9475" max="9475" width="21.5703125" style="56" customWidth="1"/>
    <col min="9476" max="9476" width="3.140625" style="56" customWidth="1"/>
    <col min="9477" max="9477" width="19.85546875" style="56" customWidth="1"/>
    <col min="9478" max="9720" width="9.140625" style="56"/>
    <col min="9721" max="9721" width="52" style="56" customWidth="1"/>
    <col min="9722" max="9729" width="12.140625" style="56" customWidth="1"/>
    <col min="9730" max="9730" width="3.140625" style="56" customWidth="1"/>
    <col min="9731" max="9731" width="21.5703125" style="56" customWidth="1"/>
    <col min="9732" max="9732" width="3.140625" style="56" customWidth="1"/>
    <col min="9733" max="9733" width="19.85546875" style="56" customWidth="1"/>
    <col min="9734" max="9976" width="9.140625" style="56"/>
    <col min="9977" max="9977" width="52" style="56" customWidth="1"/>
    <col min="9978" max="9985" width="12.140625" style="56" customWidth="1"/>
    <col min="9986" max="9986" width="3.140625" style="56" customWidth="1"/>
    <col min="9987" max="9987" width="21.5703125" style="56" customWidth="1"/>
    <col min="9988" max="9988" width="3.140625" style="56" customWidth="1"/>
    <col min="9989" max="9989" width="19.85546875" style="56" customWidth="1"/>
    <col min="9990" max="10232" width="9.140625" style="56"/>
    <col min="10233" max="10233" width="52" style="56" customWidth="1"/>
    <col min="10234" max="10241" width="12.140625" style="56" customWidth="1"/>
    <col min="10242" max="10242" width="3.140625" style="56" customWidth="1"/>
    <col min="10243" max="10243" width="21.5703125" style="56" customWidth="1"/>
    <col min="10244" max="10244" width="3.140625" style="56" customWidth="1"/>
    <col min="10245" max="10245" width="19.85546875" style="56" customWidth="1"/>
    <col min="10246" max="10488" width="9.140625" style="56"/>
    <col min="10489" max="10489" width="52" style="56" customWidth="1"/>
    <col min="10490" max="10497" width="12.140625" style="56" customWidth="1"/>
    <col min="10498" max="10498" width="3.140625" style="56" customWidth="1"/>
    <col min="10499" max="10499" width="21.5703125" style="56" customWidth="1"/>
    <col min="10500" max="10500" width="3.140625" style="56" customWidth="1"/>
    <col min="10501" max="10501" width="19.85546875" style="56" customWidth="1"/>
    <col min="10502" max="10744" width="9.140625" style="56"/>
    <col min="10745" max="10745" width="52" style="56" customWidth="1"/>
    <col min="10746" max="10753" width="12.140625" style="56" customWidth="1"/>
    <col min="10754" max="10754" width="3.140625" style="56" customWidth="1"/>
    <col min="10755" max="10755" width="21.5703125" style="56" customWidth="1"/>
    <col min="10756" max="10756" width="3.140625" style="56" customWidth="1"/>
    <col min="10757" max="10757" width="19.85546875" style="56" customWidth="1"/>
    <col min="10758" max="11000" width="9.140625" style="56"/>
    <col min="11001" max="11001" width="52" style="56" customWidth="1"/>
    <col min="11002" max="11009" width="12.140625" style="56" customWidth="1"/>
    <col min="11010" max="11010" width="3.140625" style="56" customWidth="1"/>
    <col min="11011" max="11011" width="21.5703125" style="56" customWidth="1"/>
    <col min="11012" max="11012" width="3.140625" style="56" customWidth="1"/>
    <col min="11013" max="11013" width="19.85546875" style="56" customWidth="1"/>
    <col min="11014" max="11256" width="9.140625" style="56"/>
    <col min="11257" max="11257" width="52" style="56" customWidth="1"/>
    <col min="11258" max="11265" width="12.140625" style="56" customWidth="1"/>
    <col min="11266" max="11266" width="3.140625" style="56" customWidth="1"/>
    <col min="11267" max="11267" width="21.5703125" style="56" customWidth="1"/>
    <col min="11268" max="11268" width="3.140625" style="56" customWidth="1"/>
    <col min="11269" max="11269" width="19.85546875" style="56" customWidth="1"/>
    <col min="11270" max="11512" width="9.140625" style="56"/>
    <col min="11513" max="11513" width="52" style="56" customWidth="1"/>
    <col min="11514" max="11521" width="12.140625" style="56" customWidth="1"/>
    <col min="11522" max="11522" width="3.140625" style="56" customWidth="1"/>
    <col min="11523" max="11523" width="21.5703125" style="56" customWidth="1"/>
    <col min="11524" max="11524" width="3.140625" style="56" customWidth="1"/>
    <col min="11525" max="11525" width="19.85546875" style="56" customWidth="1"/>
    <col min="11526" max="11768" width="9.140625" style="56"/>
    <col min="11769" max="11769" width="52" style="56" customWidth="1"/>
    <col min="11770" max="11777" width="12.140625" style="56" customWidth="1"/>
    <col min="11778" max="11778" width="3.140625" style="56" customWidth="1"/>
    <col min="11779" max="11779" width="21.5703125" style="56" customWidth="1"/>
    <col min="11780" max="11780" width="3.140625" style="56" customWidth="1"/>
    <col min="11781" max="11781" width="19.85546875" style="56" customWidth="1"/>
    <col min="11782" max="12024" width="9.140625" style="56"/>
    <col min="12025" max="12025" width="52" style="56" customWidth="1"/>
    <col min="12026" max="12033" width="12.140625" style="56" customWidth="1"/>
    <col min="12034" max="12034" width="3.140625" style="56" customWidth="1"/>
    <col min="12035" max="12035" width="21.5703125" style="56" customWidth="1"/>
    <col min="12036" max="12036" width="3.140625" style="56" customWidth="1"/>
    <col min="12037" max="12037" width="19.85546875" style="56" customWidth="1"/>
    <col min="12038" max="12280" width="9.140625" style="56"/>
    <col min="12281" max="12281" width="52" style="56" customWidth="1"/>
    <col min="12282" max="12289" width="12.140625" style="56" customWidth="1"/>
    <col min="12290" max="12290" width="3.140625" style="56" customWidth="1"/>
    <col min="12291" max="12291" width="21.5703125" style="56" customWidth="1"/>
    <col min="12292" max="12292" width="3.140625" style="56" customWidth="1"/>
    <col min="12293" max="12293" width="19.85546875" style="56" customWidth="1"/>
    <col min="12294" max="12536" width="9.140625" style="56"/>
    <col min="12537" max="12537" width="52" style="56" customWidth="1"/>
    <col min="12538" max="12545" width="12.140625" style="56" customWidth="1"/>
    <col min="12546" max="12546" width="3.140625" style="56" customWidth="1"/>
    <col min="12547" max="12547" width="21.5703125" style="56" customWidth="1"/>
    <col min="12548" max="12548" width="3.140625" style="56" customWidth="1"/>
    <col min="12549" max="12549" width="19.85546875" style="56" customWidth="1"/>
    <col min="12550" max="12792" width="9.140625" style="56"/>
    <col min="12793" max="12793" width="52" style="56" customWidth="1"/>
    <col min="12794" max="12801" width="12.140625" style="56" customWidth="1"/>
    <col min="12802" max="12802" width="3.140625" style="56" customWidth="1"/>
    <col min="12803" max="12803" width="21.5703125" style="56" customWidth="1"/>
    <col min="12804" max="12804" width="3.140625" style="56" customWidth="1"/>
    <col min="12805" max="12805" width="19.85546875" style="56" customWidth="1"/>
    <col min="12806" max="13048" width="9.140625" style="56"/>
    <col min="13049" max="13049" width="52" style="56" customWidth="1"/>
    <col min="13050" max="13057" width="12.140625" style="56" customWidth="1"/>
    <col min="13058" max="13058" width="3.140625" style="56" customWidth="1"/>
    <col min="13059" max="13059" width="21.5703125" style="56" customWidth="1"/>
    <col min="13060" max="13060" width="3.140625" style="56" customWidth="1"/>
    <col min="13061" max="13061" width="19.85546875" style="56" customWidth="1"/>
    <col min="13062" max="13304" width="9.140625" style="56"/>
    <col min="13305" max="13305" width="52" style="56" customWidth="1"/>
    <col min="13306" max="13313" width="12.140625" style="56" customWidth="1"/>
    <col min="13314" max="13314" width="3.140625" style="56" customWidth="1"/>
    <col min="13315" max="13315" width="21.5703125" style="56" customWidth="1"/>
    <col min="13316" max="13316" width="3.140625" style="56" customWidth="1"/>
    <col min="13317" max="13317" width="19.85546875" style="56" customWidth="1"/>
    <col min="13318" max="13560" width="9.140625" style="56"/>
    <col min="13561" max="13561" width="52" style="56" customWidth="1"/>
    <col min="13562" max="13569" width="12.140625" style="56" customWidth="1"/>
    <col min="13570" max="13570" width="3.140625" style="56" customWidth="1"/>
    <col min="13571" max="13571" width="21.5703125" style="56" customWidth="1"/>
    <col min="13572" max="13572" width="3.140625" style="56" customWidth="1"/>
    <col min="13573" max="13573" width="19.85546875" style="56" customWidth="1"/>
    <col min="13574" max="13816" width="9.140625" style="56"/>
    <col min="13817" max="13817" width="52" style="56" customWidth="1"/>
    <col min="13818" max="13825" width="12.140625" style="56" customWidth="1"/>
    <col min="13826" max="13826" width="3.140625" style="56" customWidth="1"/>
    <col min="13827" max="13827" width="21.5703125" style="56" customWidth="1"/>
    <col min="13828" max="13828" width="3.140625" style="56" customWidth="1"/>
    <col min="13829" max="13829" width="19.85546875" style="56" customWidth="1"/>
    <col min="13830" max="14072" width="9.140625" style="56"/>
    <col min="14073" max="14073" width="52" style="56" customWidth="1"/>
    <col min="14074" max="14081" width="12.140625" style="56" customWidth="1"/>
    <col min="14082" max="14082" width="3.140625" style="56" customWidth="1"/>
    <col min="14083" max="14083" width="21.5703125" style="56" customWidth="1"/>
    <col min="14084" max="14084" width="3.140625" style="56" customWidth="1"/>
    <col min="14085" max="14085" width="19.85546875" style="56" customWidth="1"/>
    <col min="14086" max="14328" width="9.140625" style="56"/>
    <col min="14329" max="14329" width="52" style="56" customWidth="1"/>
    <col min="14330" max="14337" width="12.140625" style="56" customWidth="1"/>
    <col min="14338" max="14338" width="3.140625" style="56" customWidth="1"/>
    <col min="14339" max="14339" width="21.5703125" style="56" customWidth="1"/>
    <col min="14340" max="14340" width="3.140625" style="56" customWidth="1"/>
    <col min="14341" max="14341" width="19.85546875" style="56" customWidth="1"/>
    <col min="14342" max="14584" width="9.140625" style="56"/>
    <col min="14585" max="14585" width="52" style="56" customWidth="1"/>
    <col min="14586" max="14593" width="12.140625" style="56" customWidth="1"/>
    <col min="14594" max="14594" width="3.140625" style="56" customWidth="1"/>
    <col min="14595" max="14595" width="21.5703125" style="56" customWidth="1"/>
    <col min="14596" max="14596" width="3.140625" style="56" customWidth="1"/>
    <col min="14597" max="14597" width="19.85546875" style="56" customWidth="1"/>
    <col min="14598" max="14840" width="9.140625" style="56"/>
    <col min="14841" max="14841" width="52" style="56" customWidth="1"/>
    <col min="14842" max="14849" width="12.140625" style="56" customWidth="1"/>
    <col min="14850" max="14850" width="3.140625" style="56" customWidth="1"/>
    <col min="14851" max="14851" width="21.5703125" style="56" customWidth="1"/>
    <col min="14852" max="14852" width="3.140625" style="56" customWidth="1"/>
    <col min="14853" max="14853" width="19.85546875" style="56" customWidth="1"/>
    <col min="14854" max="15096" width="9.140625" style="56"/>
    <col min="15097" max="15097" width="52" style="56" customWidth="1"/>
    <col min="15098" max="15105" width="12.140625" style="56" customWidth="1"/>
    <col min="15106" max="15106" width="3.140625" style="56" customWidth="1"/>
    <col min="15107" max="15107" width="21.5703125" style="56" customWidth="1"/>
    <col min="15108" max="15108" width="3.140625" style="56" customWidth="1"/>
    <col min="15109" max="15109" width="19.85546875" style="56" customWidth="1"/>
    <col min="15110" max="15352" width="9.140625" style="56"/>
    <col min="15353" max="15353" width="52" style="56" customWidth="1"/>
    <col min="15354" max="15361" width="12.140625" style="56" customWidth="1"/>
    <col min="15362" max="15362" width="3.140625" style="56" customWidth="1"/>
    <col min="15363" max="15363" width="21.5703125" style="56" customWidth="1"/>
    <col min="15364" max="15364" width="3.140625" style="56" customWidth="1"/>
    <col min="15365" max="15365" width="19.85546875" style="56" customWidth="1"/>
    <col min="15366" max="15608" width="9.140625" style="56"/>
    <col min="15609" max="15609" width="52" style="56" customWidth="1"/>
    <col min="15610" max="15617" width="12.140625" style="56" customWidth="1"/>
    <col min="15618" max="15618" width="3.140625" style="56" customWidth="1"/>
    <col min="15619" max="15619" width="21.5703125" style="56" customWidth="1"/>
    <col min="15620" max="15620" width="3.140625" style="56" customWidth="1"/>
    <col min="15621" max="15621" width="19.85546875" style="56" customWidth="1"/>
    <col min="15622" max="15864" width="9.140625" style="56"/>
    <col min="15865" max="15865" width="52" style="56" customWidth="1"/>
    <col min="15866" max="15873" width="12.140625" style="56" customWidth="1"/>
    <col min="15874" max="15874" width="3.140625" style="56" customWidth="1"/>
    <col min="15875" max="15875" width="21.5703125" style="56" customWidth="1"/>
    <col min="15876" max="15876" width="3.140625" style="56" customWidth="1"/>
    <col min="15877" max="15877" width="19.85546875" style="56" customWidth="1"/>
    <col min="15878" max="16120" width="9.140625" style="56"/>
    <col min="16121" max="16121" width="52" style="56" customWidth="1"/>
    <col min="16122" max="16129" width="12.140625" style="56" customWidth="1"/>
    <col min="16130" max="16130" width="3.140625" style="56" customWidth="1"/>
    <col min="16131" max="16131" width="21.5703125" style="56" customWidth="1"/>
    <col min="16132" max="16132" width="3.140625" style="56" customWidth="1"/>
    <col min="16133" max="16133" width="19.85546875" style="56" customWidth="1"/>
    <col min="16134" max="16384" width="9.140625" style="56"/>
  </cols>
  <sheetData>
    <row r="1" spans="1:13" ht="23.25" x14ac:dyDescent="0.25">
      <c r="A1" s="345" t="str">
        <f>'Indice-Index'!A27</f>
        <v>3.3   Ricavi da servizi di consegna pacchi (Ita/Itz - base mensile)  - Parcel services revenues (domestic / crossb. parcels - monthly basis)</v>
      </c>
      <c r="B1" s="358"/>
      <c r="C1" s="358"/>
      <c r="D1" s="358"/>
      <c r="E1" s="358"/>
      <c r="F1" s="358"/>
      <c r="G1" s="358"/>
      <c r="H1" s="358"/>
      <c r="I1" s="358"/>
      <c r="J1" s="358"/>
      <c r="K1" s="359"/>
      <c r="L1" s="359"/>
      <c r="M1" s="359"/>
    </row>
    <row r="4" spans="1:13" x14ac:dyDescent="0.25">
      <c r="B4" s="308" t="str">
        <f>'3.2'!B4</f>
        <v>Gennaio</v>
      </c>
      <c r="C4" s="308" t="str">
        <f>'3.2'!C4</f>
        <v>Febbraio</v>
      </c>
      <c r="D4" s="308" t="str">
        <f>'3.2'!D4</f>
        <v>Marzo</v>
      </c>
      <c r="E4" s="308" t="str">
        <f>'3.2'!E4</f>
        <v>Aprile</v>
      </c>
      <c r="F4" s="308" t="str">
        <f>'3.2'!F4</f>
        <v>Maggio</v>
      </c>
      <c r="G4" s="308" t="str">
        <f>'3.2'!G4</f>
        <v>Giugno</v>
      </c>
      <c r="H4" s="308" t="str">
        <f>'3.2'!H4</f>
        <v>Luglio</v>
      </c>
      <c r="I4" s="308" t="str">
        <f>'3.2'!I4</f>
        <v>Agosto</v>
      </c>
      <c r="J4" s="308" t="str">
        <f>'3.2'!J4</f>
        <v>Settembre</v>
      </c>
      <c r="L4" s="590" t="str">
        <f>'3.2'!L4</f>
        <v>Gennaio-Settembre</v>
      </c>
    </row>
    <row r="5" spans="1:13" x14ac:dyDescent="0.25">
      <c r="A5" s="56" t="s">
        <v>318</v>
      </c>
      <c r="B5" s="308" t="str">
        <f>'3.2'!B5</f>
        <v>January</v>
      </c>
      <c r="C5" s="308" t="str">
        <f>'3.2'!C5</f>
        <v>February</v>
      </c>
      <c r="D5" s="308" t="str">
        <f>'3.2'!D5</f>
        <v>March</v>
      </c>
      <c r="E5" s="308" t="str">
        <f>'3.2'!E5</f>
        <v>April</v>
      </c>
      <c r="F5" s="308" t="str">
        <f>'3.2'!F5</f>
        <v>May</v>
      </c>
      <c r="G5" s="308" t="str">
        <f>'3.2'!G5</f>
        <v>June</v>
      </c>
      <c r="H5" s="308" t="str">
        <f>'3.2'!H5</f>
        <v>July</v>
      </c>
      <c r="I5" s="308" t="str">
        <f>'3.2'!I5</f>
        <v>August</v>
      </c>
      <c r="J5" s="308" t="str">
        <f>'3.2'!J5</f>
        <v>September</v>
      </c>
      <c r="L5" s="590" t="str">
        <f>'3.2'!L5</f>
        <v>January-September</v>
      </c>
    </row>
    <row r="6" spans="1:13" x14ac:dyDescent="0.25">
      <c r="B6" s="301"/>
      <c r="C6" s="301"/>
      <c r="D6" s="301"/>
      <c r="E6" s="301"/>
      <c r="F6" s="301"/>
      <c r="G6" s="301"/>
      <c r="H6" s="575"/>
      <c r="I6" s="575"/>
      <c r="J6" s="575"/>
    </row>
    <row r="7" spans="1:13" ht="18.75" x14ac:dyDescent="0.25">
      <c r="A7" s="352" t="s">
        <v>314</v>
      </c>
      <c r="B7" s="356"/>
      <c r="C7" s="356"/>
      <c r="D7" s="356"/>
      <c r="E7" s="356"/>
      <c r="F7" s="356"/>
      <c r="G7" s="356"/>
      <c r="H7" s="356"/>
      <c r="I7" s="356"/>
      <c r="J7" s="356"/>
    </row>
    <row r="8" spans="1:13" x14ac:dyDescent="0.25">
      <c r="A8" s="334">
        <v>2021</v>
      </c>
      <c r="B8" s="377">
        <f t="shared" ref="B8:G10" si="0">+B17+B26</f>
        <v>469.39482823365495</v>
      </c>
      <c r="C8" s="377">
        <f t="shared" si="0"/>
        <v>455.33197397107449</v>
      </c>
      <c r="D8" s="377">
        <f t="shared" si="0"/>
        <v>540.78937045588714</v>
      </c>
      <c r="E8" s="377">
        <f t="shared" si="0"/>
        <v>494.69894798257894</v>
      </c>
      <c r="F8" s="377">
        <f t="shared" si="0"/>
        <v>486.09194775734045</v>
      </c>
      <c r="G8" s="377">
        <f t="shared" si="0"/>
        <v>490.67049770071219</v>
      </c>
      <c r="H8" s="377">
        <f t="shared" ref="H8:J8" si="1">+H17+H26</f>
        <v>478.08911596171453</v>
      </c>
      <c r="I8" s="377">
        <f t="shared" si="1"/>
        <v>370.81465802797743</v>
      </c>
      <c r="J8" s="377">
        <f t="shared" si="1"/>
        <v>480.651910717585</v>
      </c>
      <c r="K8" s="378"/>
      <c r="L8" s="376">
        <f>+B8+C8+D8+E8+F8+G8+H8+I8+J8</f>
        <v>4266.5332508085248</v>
      </c>
    </row>
    <row r="9" spans="1:13" x14ac:dyDescent="0.25">
      <c r="A9" s="334">
        <v>2020</v>
      </c>
      <c r="B9" s="377">
        <f t="shared" si="0"/>
        <v>371.43736882661409</v>
      </c>
      <c r="C9" s="377">
        <f t="shared" si="0"/>
        <v>341.25958240960324</v>
      </c>
      <c r="D9" s="377">
        <f t="shared" si="0"/>
        <v>321.41672148866007</v>
      </c>
      <c r="E9" s="377">
        <f t="shared" si="0"/>
        <v>346.3926177361069</v>
      </c>
      <c r="F9" s="377">
        <f t="shared" si="0"/>
        <v>413.25873463610185</v>
      </c>
      <c r="G9" s="377">
        <f t="shared" si="0"/>
        <v>425.18149384872964</v>
      </c>
      <c r="H9" s="377">
        <f t="shared" ref="H9:J9" si="2">+H18+H27</f>
        <v>430.4370976135782</v>
      </c>
      <c r="I9" s="377">
        <f t="shared" si="2"/>
        <v>328.61403716964958</v>
      </c>
      <c r="J9" s="377">
        <f t="shared" si="2"/>
        <v>432.37821703837005</v>
      </c>
      <c r="K9" s="378"/>
      <c r="L9" s="376">
        <f t="shared" ref="L9:L10" si="3">+B9+C9+D9+E9+F9+G9+H9+I9+J9</f>
        <v>3410.3758707674137</v>
      </c>
    </row>
    <row r="10" spans="1:13" x14ac:dyDescent="0.25">
      <c r="A10" s="334">
        <v>2019</v>
      </c>
      <c r="B10" s="377">
        <f t="shared" si="0"/>
        <v>343.34315224501972</v>
      </c>
      <c r="C10" s="377">
        <f t="shared" si="0"/>
        <v>318.53999231187868</v>
      </c>
      <c r="D10" s="377">
        <f t="shared" si="0"/>
        <v>343.87994990654931</v>
      </c>
      <c r="E10" s="377">
        <f t="shared" si="0"/>
        <v>326.89523519610265</v>
      </c>
      <c r="F10" s="377">
        <f t="shared" si="0"/>
        <v>363.83389624168467</v>
      </c>
      <c r="G10" s="377">
        <f t="shared" si="0"/>
        <v>322.93470262885103</v>
      </c>
      <c r="H10" s="377">
        <f t="shared" ref="H10:J10" si="4">+H19+H28</f>
        <v>370.2018174279342</v>
      </c>
      <c r="I10" s="377">
        <f t="shared" si="4"/>
        <v>257.76888858341471</v>
      </c>
      <c r="J10" s="377">
        <f t="shared" si="4"/>
        <v>348.0203180474353</v>
      </c>
      <c r="K10" s="378"/>
      <c r="L10" s="376">
        <f t="shared" si="3"/>
        <v>2995.4179525888703</v>
      </c>
    </row>
    <row r="11" spans="1:13" x14ac:dyDescent="0.25">
      <c r="A11" s="366" t="s">
        <v>313</v>
      </c>
      <c r="B11" s="374"/>
      <c r="C11" s="374"/>
      <c r="D11" s="374"/>
      <c r="E11" s="374"/>
      <c r="F11" s="374"/>
      <c r="G11" s="374"/>
      <c r="H11" s="374"/>
      <c r="I11" s="374"/>
      <c r="J11" s="374"/>
      <c r="K11" s="354"/>
      <c r="L11" s="354"/>
    </row>
    <row r="12" spans="1:13" x14ac:dyDescent="0.25">
      <c r="A12" s="384" t="s">
        <v>319</v>
      </c>
      <c r="B12" s="385">
        <f>(B9-B10)/B10*100</f>
        <v>8.1825475178096774</v>
      </c>
      <c r="C12" s="385">
        <f t="shared" ref="C12:G12" si="5">(C9-C10)/C10*100</f>
        <v>7.1324137144701396</v>
      </c>
      <c r="D12" s="385">
        <f t="shared" si="5"/>
        <v>-6.5322879173367649</v>
      </c>
      <c r="E12" s="385">
        <f t="shared" si="5"/>
        <v>5.9644131944315069</v>
      </c>
      <c r="F12" s="385">
        <f t="shared" si="5"/>
        <v>13.584451285315549</v>
      </c>
      <c r="G12" s="385">
        <f t="shared" si="5"/>
        <v>31.661754028767508</v>
      </c>
      <c r="H12" s="385">
        <f t="shared" ref="H12:J12" si="6">(H9-H10)/H10*100</f>
        <v>16.27093043576691</v>
      </c>
      <c r="I12" s="385">
        <f t="shared" si="6"/>
        <v>27.4839795351444</v>
      </c>
      <c r="J12" s="385">
        <f t="shared" si="6"/>
        <v>24.239360352356424</v>
      </c>
      <c r="K12" s="354"/>
      <c r="L12" s="385">
        <f>(L9-L10)/L10*100</f>
        <v>13.853089109648453</v>
      </c>
    </row>
    <row r="13" spans="1:13" ht="18.75" x14ac:dyDescent="0.25">
      <c r="A13" s="614" t="s">
        <v>316</v>
      </c>
      <c r="B13" s="397">
        <f t="shared" ref="B13:F13" si="7">(B8-B9)/B9*100</f>
        <v>26.372537506522971</v>
      </c>
      <c r="C13" s="397">
        <f t="shared" si="7"/>
        <v>33.426868413779431</v>
      </c>
      <c r="D13" s="397">
        <f t="shared" si="7"/>
        <v>68.251784770621143</v>
      </c>
      <c r="E13" s="397">
        <f t="shared" si="7"/>
        <v>42.814518166047236</v>
      </c>
      <c r="F13" s="397">
        <f t="shared" si="7"/>
        <v>17.62411947212016</v>
      </c>
      <c r="G13" s="397">
        <f>(G8-G9)/G9*100</f>
        <v>15.402599783724858</v>
      </c>
      <c r="H13" s="397">
        <f t="shared" ref="H13:J13" si="8">(H8-H9)/H9*100</f>
        <v>11.0706113883603</v>
      </c>
      <c r="I13" s="397">
        <f t="shared" si="8"/>
        <v>12.84200188823384</v>
      </c>
      <c r="J13" s="397">
        <f t="shared" si="8"/>
        <v>11.164691415277991</v>
      </c>
      <c r="K13" s="615"/>
      <c r="L13" s="397">
        <f>(L8-L9)/L9*100</f>
        <v>25.104487378643569</v>
      </c>
    </row>
    <row r="14" spans="1:13" x14ac:dyDescent="0.25">
      <c r="A14" s="384" t="s">
        <v>317</v>
      </c>
      <c r="B14" s="385">
        <f t="shared" ref="B14:F14" si="9">(B8-B10)/B10*100</f>
        <v>36.713030437456069</v>
      </c>
      <c r="C14" s="385">
        <f t="shared" si="9"/>
        <v>42.94342467531186</v>
      </c>
      <c r="D14" s="385">
        <f t="shared" si="9"/>
        <v>57.261093763346395</v>
      </c>
      <c r="E14" s="385">
        <f t="shared" si="9"/>
        <v>51.332566131106738</v>
      </c>
      <c r="F14" s="385">
        <f t="shared" si="9"/>
        <v>33.602710681591688</v>
      </c>
      <c r="G14" s="385">
        <f>(G8-G10)/G10*100</f>
        <v>51.941087070050806</v>
      </c>
      <c r="H14" s="385">
        <f t="shared" ref="H14:J14" si="10">(H8-H10)/H10*100</f>
        <v>29.142833301941408</v>
      </c>
      <c r="I14" s="385">
        <f t="shared" si="10"/>
        <v>43.85547459424329</v>
      </c>
      <c r="J14" s="385">
        <f t="shared" si="10"/>
        <v>38.110301552012245</v>
      </c>
      <c r="K14" s="354"/>
      <c r="L14" s="385">
        <f>(L8-L10)/L10*100</f>
        <v>42.435323495375968</v>
      </c>
    </row>
    <row r="16" spans="1:13" x14ac:dyDescent="0.25">
      <c r="A16" s="333" t="s">
        <v>310</v>
      </c>
      <c r="B16" s="356"/>
      <c r="C16" s="356"/>
      <c r="D16" s="356"/>
      <c r="E16" s="356"/>
      <c r="F16" s="356"/>
      <c r="G16" s="356"/>
      <c r="H16" s="356"/>
      <c r="I16" s="356"/>
      <c r="J16" s="356"/>
      <c r="L16" s="355"/>
    </row>
    <row r="17" spans="1:12" x14ac:dyDescent="0.25">
      <c r="A17" s="334">
        <v>2021</v>
      </c>
      <c r="B17" s="379">
        <v>337.82820588196984</v>
      </c>
      <c r="C17" s="379">
        <v>319.05496320100963</v>
      </c>
      <c r="D17" s="379">
        <v>378.86473797365159</v>
      </c>
      <c r="E17" s="379">
        <v>344.84480751133327</v>
      </c>
      <c r="F17" s="379">
        <v>341.59809229501502</v>
      </c>
      <c r="G17" s="379">
        <v>339.75845294529501</v>
      </c>
      <c r="H17" s="379">
        <v>334.99370235896464</v>
      </c>
      <c r="I17" s="379">
        <v>257.57487066807698</v>
      </c>
      <c r="J17" s="379">
        <v>328.33642234106429</v>
      </c>
      <c r="K17" s="378"/>
      <c r="L17" s="376">
        <f>+B17+C17+D17+E17+F17+G17+H17+I17+J17</f>
        <v>2982.8542551763803</v>
      </c>
    </row>
    <row r="18" spans="1:12" x14ac:dyDescent="0.25">
      <c r="A18" s="334">
        <v>2020</v>
      </c>
      <c r="B18" s="380">
        <v>250.35156454270648</v>
      </c>
      <c r="C18" s="380">
        <v>227.05961826936962</v>
      </c>
      <c r="D18" s="380">
        <v>220.87096173163138</v>
      </c>
      <c r="E18" s="380">
        <v>266.33346952731762</v>
      </c>
      <c r="F18" s="380">
        <v>303.69042820879866</v>
      </c>
      <c r="G18" s="380">
        <v>295.33201701029668</v>
      </c>
      <c r="H18" s="380">
        <v>295.76102905910255</v>
      </c>
      <c r="I18" s="380">
        <v>226.14851000923025</v>
      </c>
      <c r="J18" s="380">
        <v>297.33446577714398</v>
      </c>
      <c r="K18" s="378"/>
      <c r="L18" s="376">
        <f t="shared" ref="L18:L19" si="11">+B18+C18+D18+E18+F18+G18+H18+I18+J18</f>
        <v>2382.8820641355974</v>
      </c>
    </row>
    <row r="19" spans="1:12" x14ac:dyDescent="0.25">
      <c r="A19" s="334">
        <v>2019</v>
      </c>
      <c r="B19" s="380">
        <v>220.68775967587803</v>
      </c>
      <c r="C19" s="380">
        <v>200.86618932157509</v>
      </c>
      <c r="D19" s="380">
        <v>213.24799522386814</v>
      </c>
      <c r="E19" s="380">
        <v>207.35853578575106</v>
      </c>
      <c r="F19" s="380">
        <v>232.13800423815303</v>
      </c>
      <c r="G19" s="380">
        <v>204.81159589112869</v>
      </c>
      <c r="H19" s="380">
        <v>239.82610117029245</v>
      </c>
      <c r="I19" s="380">
        <v>165.09972304096797</v>
      </c>
      <c r="J19" s="380">
        <v>224.33343750210486</v>
      </c>
      <c r="K19" s="378"/>
      <c r="L19" s="376">
        <f t="shared" si="11"/>
        <v>1908.3693418497196</v>
      </c>
    </row>
    <row r="20" spans="1:12" x14ac:dyDescent="0.25">
      <c r="A20" s="366" t="s">
        <v>313</v>
      </c>
      <c r="B20" s="374"/>
      <c r="C20" s="374"/>
      <c r="D20" s="374"/>
      <c r="E20" s="374"/>
      <c r="F20" s="374"/>
      <c r="G20" s="374"/>
      <c r="H20" s="374"/>
      <c r="I20" s="374"/>
      <c r="J20" s="374"/>
      <c r="K20" s="354"/>
      <c r="L20" s="354"/>
    </row>
    <row r="21" spans="1:12" x14ac:dyDescent="0.25">
      <c r="A21" s="384" t="s">
        <v>319</v>
      </c>
      <c r="B21" s="385">
        <f>(B18-B19)/B19*100</f>
        <v>13.441527029136276</v>
      </c>
      <c r="C21" s="385">
        <f t="shared" ref="C21:G21" si="12">(C18-C19)/C19*100</f>
        <v>13.040237899799239</v>
      </c>
      <c r="D21" s="385">
        <f t="shared" si="12"/>
        <v>3.574695508748222</v>
      </c>
      <c r="E21" s="385">
        <f t="shared" si="12"/>
        <v>28.441044646698892</v>
      </c>
      <c r="F21" s="385">
        <f t="shared" si="12"/>
        <v>30.823226987529019</v>
      </c>
      <c r="G21" s="385">
        <f t="shared" si="12"/>
        <v>44.196921920029254</v>
      </c>
      <c r="H21" s="385">
        <f t="shared" ref="H21:J21" si="13">(H18-H19)/H19*100</f>
        <v>23.323119383528901</v>
      </c>
      <c r="I21" s="385">
        <f t="shared" si="13"/>
        <v>36.976916643956805</v>
      </c>
      <c r="J21" s="385">
        <f t="shared" si="13"/>
        <v>32.541305071542965</v>
      </c>
      <c r="K21" s="354"/>
      <c r="L21" s="385">
        <f t="shared" ref="L21" si="14">(L18-L19)/L19*100</f>
        <v>24.864826314278776</v>
      </c>
    </row>
    <row r="22" spans="1:12" ht="18.75" x14ac:dyDescent="0.25">
      <c r="A22" s="614" t="s">
        <v>316</v>
      </c>
      <c r="B22" s="397">
        <f t="shared" ref="B22:F22" si="15">(B17-B18)/B18*100</f>
        <v>34.9415197380726</v>
      </c>
      <c r="C22" s="397">
        <f t="shared" si="15"/>
        <v>40.515942743505526</v>
      </c>
      <c r="D22" s="397">
        <f t="shared" si="15"/>
        <v>71.532162944076859</v>
      </c>
      <c r="E22" s="397">
        <f t="shared" si="15"/>
        <v>29.478584919633171</v>
      </c>
      <c r="F22" s="397">
        <f t="shared" si="15"/>
        <v>12.482337461144281</v>
      </c>
      <c r="G22" s="397">
        <f>(G17-G18)/G18*100</f>
        <v>15.042878311920177</v>
      </c>
      <c r="H22" s="397">
        <f t="shared" ref="H22:J22" si="16">(H17-H18)/H18*100</f>
        <v>13.264990801753715</v>
      </c>
      <c r="I22" s="397">
        <f t="shared" si="16"/>
        <v>13.896337701965875</v>
      </c>
      <c r="J22" s="397">
        <f t="shared" si="16"/>
        <v>10.426627294246032</v>
      </c>
      <c r="K22" s="615"/>
      <c r="L22" s="397">
        <f>(L17-L18)/L18*100</f>
        <v>25.178425742124418</v>
      </c>
    </row>
    <row r="23" spans="1:12" x14ac:dyDescent="0.25">
      <c r="A23" s="384" t="s">
        <v>317</v>
      </c>
      <c r="B23" s="385">
        <f t="shared" ref="B23:F23" si="17">(B17-B19)/B19*100</f>
        <v>53.079720587192888</v>
      </c>
      <c r="C23" s="385">
        <f t="shared" si="17"/>
        <v>58.839555964404333</v>
      </c>
      <c r="D23" s="385">
        <f t="shared" si="17"/>
        <v>77.663915468897457</v>
      </c>
      <c r="E23" s="385">
        <f t="shared" si="17"/>
        <v>66.303647064539987</v>
      </c>
      <c r="F23" s="385">
        <f t="shared" si="17"/>
        <v>47.15302365767117</v>
      </c>
      <c r="G23" s="385">
        <f>(G17-G19)/G19*100</f>
        <v>65.888289413993803</v>
      </c>
      <c r="H23" s="385">
        <f t="shared" ref="H23:J23" si="18">(H17-H19)/H19*100</f>
        <v>39.681919826189763</v>
      </c>
      <c r="I23" s="385">
        <f t="shared" si="18"/>
        <v>56.011691554541343</v>
      </c>
      <c r="J23" s="385">
        <f t="shared" si="18"/>
        <v>46.360892962282364</v>
      </c>
      <c r="K23" s="354"/>
      <c r="L23" s="385">
        <f>(L17-L19)/L19*100</f>
        <v>56.30382388585209</v>
      </c>
    </row>
    <row r="25" spans="1:12" x14ac:dyDescent="0.25">
      <c r="A25" s="333" t="s">
        <v>315</v>
      </c>
      <c r="B25" s="356"/>
      <c r="C25" s="356"/>
      <c r="D25" s="356"/>
      <c r="E25" s="356"/>
      <c r="F25" s="356"/>
      <c r="G25" s="356"/>
      <c r="H25" s="356"/>
      <c r="I25" s="356"/>
      <c r="J25" s="356"/>
      <c r="L25" s="355"/>
    </row>
    <row r="26" spans="1:12" x14ac:dyDescent="0.25">
      <c r="A26" s="334">
        <v>2021</v>
      </c>
      <c r="B26" s="379">
        <v>131.56662235168508</v>
      </c>
      <c r="C26" s="379">
        <v>136.27701077006483</v>
      </c>
      <c r="D26" s="379">
        <v>161.92463248223549</v>
      </c>
      <c r="E26" s="379">
        <v>149.85414047124567</v>
      </c>
      <c r="F26" s="379">
        <v>144.49385546232546</v>
      </c>
      <c r="G26" s="379">
        <v>150.91204475541721</v>
      </c>
      <c r="H26" s="379">
        <v>143.09541360274989</v>
      </c>
      <c r="I26" s="379">
        <v>113.23978735990043</v>
      </c>
      <c r="J26" s="379">
        <v>152.31548837652073</v>
      </c>
      <c r="K26" s="378"/>
      <c r="L26" s="376">
        <f>+B26+C26+D26+E26+F26+G26+H26+I26+J26</f>
        <v>1283.6789956321447</v>
      </c>
    </row>
    <row r="27" spans="1:12" x14ac:dyDescent="0.25">
      <c r="A27" s="334">
        <v>2020</v>
      </c>
      <c r="B27" s="380">
        <v>121.08580428390761</v>
      </c>
      <c r="C27" s="380">
        <v>114.19996414023365</v>
      </c>
      <c r="D27" s="380">
        <v>100.54575975702869</v>
      </c>
      <c r="E27" s="380">
        <v>80.059148208789281</v>
      </c>
      <c r="F27" s="380">
        <v>109.56830642730318</v>
      </c>
      <c r="G27" s="380">
        <v>129.84947683843296</v>
      </c>
      <c r="H27" s="380">
        <v>134.67606855447565</v>
      </c>
      <c r="I27" s="380">
        <v>102.4655271604193</v>
      </c>
      <c r="J27" s="380">
        <v>135.04375126122611</v>
      </c>
      <c r="K27" s="378"/>
      <c r="L27" s="376">
        <f t="shared" ref="L27:L28" si="19">+B27+C27+D27+E27+F27+G27+H27+I27+J27</f>
        <v>1027.4938066318164</v>
      </c>
    </row>
    <row r="28" spans="1:12" x14ac:dyDescent="0.25">
      <c r="A28" s="334">
        <v>2019</v>
      </c>
      <c r="B28" s="380">
        <v>122.65539256914168</v>
      </c>
      <c r="C28" s="380">
        <v>117.67380299030359</v>
      </c>
      <c r="D28" s="380">
        <v>130.6319546826812</v>
      </c>
      <c r="E28" s="380">
        <v>119.53669941035159</v>
      </c>
      <c r="F28" s="380">
        <v>131.69589200353167</v>
      </c>
      <c r="G28" s="380">
        <v>118.12310673772234</v>
      </c>
      <c r="H28" s="380">
        <v>130.37571625764178</v>
      </c>
      <c r="I28" s="380">
        <v>92.66916554244672</v>
      </c>
      <c r="J28" s="380">
        <v>123.68688054533044</v>
      </c>
      <c r="K28" s="378"/>
      <c r="L28" s="376">
        <f t="shared" si="19"/>
        <v>1087.0486107391509</v>
      </c>
    </row>
    <row r="29" spans="1:12" x14ac:dyDescent="0.25">
      <c r="A29" s="366" t="s">
        <v>313</v>
      </c>
      <c r="B29" s="374"/>
      <c r="C29" s="374"/>
      <c r="D29" s="374"/>
      <c r="E29" s="374"/>
      <c r="F29" s="374"/>
      <c r="G29" s="374"/>
      <c r="H29" s="374"/>
      <c r="I29" s="374"/>
      <c r="J29" s="374"/>
      <c r="K29" s="354"/>
      <c r="L29" s="354"/>
    </row>
    <row r="30" spans="1:12" x14ac:dyDescent="0.25">
      <c r="A30" s="384" t="s">
        <v>319</v>
      </c>
      <c r="B30" s="385">
        <f>(B27-B28)/B28*100</f>
        <v>-1.2796732800388602</v>
      </c>
      <c r="C30" s="385">
        <f t="shared" ref="C30:G30" si="20">(C27-C28)/C28*100</f>
        <v>-2.9520919370271272</v>
      </c>
      <c r="D30" s="385">
        <f t="shared" si="20"/>
        <v>-23.031267501688273</v>
      </c>
      <c r="E30" s="385">
        <f t="shared" si="20"/>
        <v>-33.025465314247796</v>
      </c>
      <c r="F30" s="385">
        <f t="shared" si="20"/>
        <v>-16.802031741153392</v>
      </c>
      <c r="G30" s="385">
        <f t="shared" si="20"/>
        <v>9.9272449096243047</v>
      </c>
      <c r="H30" s="385">
        <f t="shared" ref="H30:J30" si="21">(H27-H28)/H28*100</f>
        <v>3.2984304288198345</v>
      </c>
      <c r="I30" s="385">
        <f t="shared" si="21"/>
        <v>10.571328187352023</v>
      </c>
      <c r="J30" s="385">
        <f t="shared" si="21"/>
        <v>9.1819525772043757</v>
      </c>
      <c r="K30" s="354"/>
      <c r="L30" s="385">
        <f t="shared" ref="L30" si="22">(L27-L28)/L28*100</f>
        <v>-5.4785778224618324</v>
      </c>
    </row>
    <row r="31" spans="1:12" ht="18.75" x14ac:dyDescent="0.25">
      <c r="A31" s="614" t="s">
        <v>316</v>
      </c>
      <c r="B31" s="397">
        <f t="shared" ref="B31:F31" si="23">(B26-B27)/B27*100</f>
        <v>8.6556951326873133</v>
      </c>
      <c r="C31" s="397">
        <f t="shared" si="23"/>
        <v>19.331920807541874</v>
      </c>
      <c r="D31" s="397">
        <f t="shared" si="23"/>
        <v>61.045709807683949</v>
      </c>
      <c r="E31" s="397">
        <f t="shared" si="23"/>
        <v>87.179284096847226</v>
      </c>
      <c r="F31" s="397">
        <f t="shared" si="23"/>
        <v>31.87559447968178</v>
      </c>
      <c r="G31" s="397">
        <f>(G26-G27)/G27*100</f>
        <v>16.220756856180209</v>
      </c>
      <c r="H31" s="397">
        <f t="shared" ref="H31:J31" si="24">(H26-H27)/H27*100</f>
        <v>6.2515524388571411</v>
      </c>
      <c r="I31" s="397">
        <f t="shared" si="24"/>
        <v>10.515009777496219</v>
      </c>
      <c r="J31" s="397">
        <f t="shared" si="24"/>
        <v>12.789734403841093</v>
      </c>
      <c r="K31" s="615"/>
      <c r="L31" s="397">
        <f>(L26-L27)/L27*100</f>
        <v>24.933015395987457</v>
      </c>
    </row>
    <row r="32" spans="1:12" x14ac:dyDescent="0.25">
      <c r="A32" s="384" t="s">
        <v>317</v>
      </c>
      <c r="B32" s="385">
        <f t="shared" ref="B32:F32" si="25">(B26-B28)/B28*100</f>
        <v>7.2652572348338289</v>
      </c>
      <c r="C32" s="385">
        <f t="shared" si="25"/>
        <v>15.809132795082833</v>
      </c>
      <c r="D32" s="385">
        <f t="shared" si="25"/>
        <v>23.954841581883631</v>
      </c>
      <c r="E32" s="385">
        <f t="shared" si="25"/>
        <v>25.362454551985618</v>
      </c>
      <c r="F32" s="385">
        <f t="shared" si="25"/>
        <v>9.7178152363709156</v>
      </c>
      <c r="G32" s="385">
        <f>(G26-G28)/G28*100</f>
        <v>27.758276025112199</v>
      </c>
      <c r="H32" s="385">
        <f t="shared" ref="H32:J32" si="26">(H26-H28)/H28*100</f>
        <v>9.7561859755938674</v>
      </c>
      <c r="I32" s="385">
        <f t="shared" si="26"/>
        <v>22.19791415735952</v>
      </c>
      <c r="J32" s="385">
        <f t="shared" si="26"/>
        <v>23.146034328756553</v>
      </c>
      <c r="K32" s="354"/>
      <c r="L32" s="385">
        <f>(L26-L28)/L28*100</f>
        <v>18.088462921570063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00FF"/>
  </sheetPr>
  <dimension ref="A1:P15"/>
  <sheetViews>
    <sheetView showGridLines="0" zoomScale="90" zoomScaleNormal="90" workbookViewId="0">
      <selection activeCell="H25" sqref="H25"/>
    </sheetView>
  </sheetViews>
  <sheetFormatPr defaultColWidth="9.140625" defaultRowHeight="15.75" x14ac:dyDescent="0.25"/>
  <cols>
    <col min="1" max="1" width="35.140625" style="42" customWidth="1"/>
    <col min="2" max="9" width="10" style="42" customWidth="1"/>
    <col min="10" max="10" width="2.85546875" style="42" customWidth="1"/>
    <col min="11" max="11" width="34.85546875" style="42" customWidth="1"/>
    <col min="12" max="12" width="14.42578125" style="42" customWidth="1"/>
    <col min="13" max="14" width="5.5703125" style="42" customWidth="1"/>
    <col min="15" max="16384" width="9.140625" style="42"/>
  </cols>
  <sheetData>
    <row r="1" spans="1:16" ht="21" x14ac:dyDescent="0.35">
      <c r="A1" s="2" t="str">
        <f>+'Indice-Index'!A8</f>
        <v>1.2   Accessi broadband e ultrabroadband - Broadband and ultrabroadband lines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</row>
    <row r="4" spans="1:16" x14ac:dyDescent="0.25">
      <c r="B4" s="476">
        <f>'1.1'!B4</f>
        <v>42979</v>
      </c>
      <c r="C4" s="476">
        <f>'1.1'!C4</f>
        <v>43344</v>
      </c>
      <c r="D4" s="476">
        <f>'1.1'!D4</f>
        <v>43709</v>
      </c>
      <c r="E4" s="476">
        <f>'1.1'!E4</f>
        <v>44075</v>
      </c>
      <c r="F4" s="476">
        <f>'1.1'!F4</f>
        <v>44166</v>
      </c>
      <c r="G4" s="476">
        <f>'1.1'!G4</f>
        <v>44256</v>
      </c>
      <c r="H4" s="476">
        <f>'1.1'!H4</f>
        <v>44348</v>
      </c>
      <c r="I4" s="476">
        <f>'1.1'!I4</f>
        <v>44440</v>
      </c>
      <c r="K4" s="5" t="s">
        <v>100</v>
      </c>
      <c r="L4" s="44" t="str">
        <f>'1.1'!L4</f>
        <v>09/2021 (in %)</v>
      </c>
      <c r="O4" s="44" t="str">
        <f>'1.1'!O4</f>
        <v>Var/Chg. vs 09/2020 (p.p.)</v>
      </c>
    </row>
    <row r="5" spans="1:16" x14ac:dyDescent="0.25">
      <c r="B5" s="477" t="str">
        <f>'1.1'!B5</f>
        <v>sept-17</v>
      </c>
      <c r="C5" s="477" t="str">
        <f>'1.1'!C5</f>
        <v>sept-18</v>
      </c>
      <c r="D5" s="477" t="str">
        <f>'1.1'!D5</f>
        <v>sept-19</v>
      </c>
      <c r="E5" s="477" t="str">
        <f>'1.1'!E5</f>
        <v>sept-20</v>
      </c>
      <c r="F5" s="477" t="str">
        <f>'1.1'!F5</f>
        <v>dec-20</v>
      </c>
      <c r="G5" s="477">
        <f>'1.1'!G5</f>
        <v>44256</v>
      </c>
      <c r="H5" s="477" t="str">
        <f>'1.1'!H5</f>
        <v>june-21</v>
      </c>
      <c r="I5" s="477" t="str">
        <f>'1.1'!I5</f>
        <v>sept-21</v>
      </c>
      <c r="L5" s="44"/>
      <c r="O5" s="44"/>
    </row>
    <row r="6" spans="1:16" x14ac:dyDescent="0.25">
      <c r="K6" s="94" t="s">
        <v>62</v>
      </c>
      <c r="L6" s="66">
        <v>42.189951619221489</v>
      </c>
      <c r="M6" s="95"/>
      <c r="N6" s="88"/>
      <c r="O6" s="66">
        <v>7.994028391307495E-2</v>
      </c>
    </row>
    <row r="7" spans="1:16" x14ac:dyDescent="0.25">
      <c r="A7" s="5" t="s">
        <v>44</v>
      </c>
      <c r="J7" s="30"/>
      <c r="K7" s="94" t="s">
        <v>4</v>
      </c>
      <c r="L7" s="66">
        <v>16.54654020643061</v>
      </c>
      <c r="M7" s="95"/>
      <c r="N7" s="88"/>
      <c r="O7" s="66">
        <v>1.4451310483408975E-2</v>
      </c>
    </row>
    <row r="8" spans="1:16" x14ac:dyDescent="0.25">
      <c r="A8" s="67" t="s">
        <v>7</v>
      </c>
      <c r="B8" s="86">
        <v>11.377201000000001</v>
      </c>
      <c r="C8" s="86">
        <v>9.2041013200000013</v>
      </c>
      <c r="D8" s="86">
        <v>7.4477732400000001</v>
      </c>
      <c r="E8" s="86">
        <v>5.9574981175333077</v>
      </c>
      <c r="F8" s="86">
        <v>5.4408336178957315</v>
      </c>
      <c r="G8" s="86">
        <v>5.0457596618734541</v>
      </c>
      <c r="H8" s="86">
        <v>4.7016557229159632</v>
      </c>
      <c r="I8" s="86">
        <v>4.4332936019129923</v>
      </c>
      <c r="J8" s="30"/>
      <c r="K8" s="94" t="s">
        <v>3</v>
      </c>
      <c r="L8" s="66">
        <v>14.948834321875321</v>
      </c>
      <c r="M8" s="95"/>
      <c r="N8" s="88"/>
      <c r="O8" s="66">
        <v>-0.19783480087486538</v>
      </c>
    </row>
    <row r="9" spans="1:16" x14ac:dyDescent="0.25">
      <c r="A9" s="67" t="s">
        <v>45</v>
      </c>
      <c r="B9" s="86">
        <v>4.9473959999999995</v>
      </c>
      <c r="C9" s="86">
        <v>7.8749420234828493</v>
      </c>
      <c r="D9" s="86">
        <v>10.044681880609138</v>
      </c>
      <c r="E9" s="86">
        <v>11.897338657579979</v>
      </c>
      <c r="F9" s="86">
        <v>12.710349399207145</v>
      </c>
      <c r="G9" s="86">
        <v>13.340083917978237</v>
      </c>
      <c r="H9" s="86">
        <v>13.745149869764397</v>
      </c>
      <c r="I9" s="86">
        <v>14.081773809791118</v>
      </c>
      <c r="J9" s="30"/>
      <c r="K9" s="94" t="s">
        <v>61</v>
      </c>
      <c r="L9" s="66">
        <v>14.090016550307338</v>
      </c>
      <c r="M9" s="95"/>
      <c r="N9" s="88"/>
      <c r="O9" s="66">
        <v>0.10500402904174422</v>
      </c>
    </row>
    <row r="10" spans="1:16" x14ac:dyDescent="0.25">
      <c r="A10" s="78" t="s">
        <v>72</v>
      </c>
      <c r="B10" s="87">
        <f>+B9+B8</f>
        <v>16.324597000000001</v>
      </c>
      <c r="C10" s="87">
        <f t="shared" ref="C10:I10" si="0">+C9+C8</f>
        <v>17.079043343482851</v>
      </c>
      <c r="D10" s="87">
        <f t="shared" si="0"/>
        <v>17.492455120609137</v>
      </c>
      <c r="E10" s="87">
        <f t="shared" si="0"/>
        <v>17.854836775113288</v>
      </c>
      <c r="F10" s="87">
        <f t="shared" si="0"/>
        <v>18.151183017102877</v>
      </c>
      <c r="G10" s="87">
        <f t="shared" si="0"/>
        <v>18.385843579851691</v>
      </c>
      <c r="H10" s="87">
        <f t="shared" si="0"/>
        <v>18.446805592680359</v>
      </c>
      <c r="I10" s="87">
        <f t="shared" si="0"/>
        <v>18.515067411704109</v>
      </c>
      <c r="K10" s="94" t="s">
        <v>139</v>
      </c>
      <c r="L10" s="66">
        <v>3.4731659417382281</v>
      </c>
      <c r="M10" s="95"/>
      <c r="N10" s="88"/>
      <c r="O10" s="66">
        <v>-0.2561447432301418</v>
      </c>
    </row>
    <row r="11" spans="1:16" x14ac:dyDescent="0.25">
      <c r="K11" s="94" t="s">
        <v>140</v>
      </c>
      <c r="L11" s="66">
        <v>3.1121626565874365</v>
      </c>
      <c r="M11" s="95"/>
      <c r="N11" s="88"/>
      <c r="O11" s="66">
        <v>0.23123876037955871</v>
      </c>
    </row>
    <row r="12" spans="1:16" x14ac:dyDescent="0.25">
      <c r="K12" s="94" t="s">
        <v>5</v>
      </c>
      <c r="L12" s="66">
        <v>2.2026925461257854</v>
      </c>
      <c r="M12" s="95"/>
      <c r="N12" s="88"/>
      <c r="O12" s="66">
        <v>-0.24446071406424608</v>
      </c>
    </row>
    <row r="13" spans="1:16" x14ac:dyDescent="0.25">
      <c r="K13" s="90" t="s">
        <v>68</v>
      </c>
      <c r="L13" s="66">
        <v>3.4366361577137905</v>
      </c>
      <c r="M13" s="95"/>
      <c r="N13" s="88"/>
      <c r="O13" s="66">
        <v>0.26780587435146597</v>
      </c>
    </row>
    <row r="14" spans="1:16" x14ac:dyDescent="0.25">
      <c r="K14" s="125" t="s">
        <v>152</v>
      </c>
      <c r="L14" s="75">
        <f>SUM(L6:L13)</f>
        <v>100.00000000000001</v>
      </c>
      <c r="M14" s="155"/>
      <c r="N14" s="155"/>
      <c r="O14" s="75">
        <f>SUM(O6:O13)</f>
        <v>-4.4408920985006262E-16</v>
      </c>
    </row>
    <row r="15" spans="1:16" x14ac:dyDescent="0.25">
      <c r="O15" s="16"/>
    </row>
  </sheetData>
  <pageMargins left="0.7" right="0.7" top="0.75" bottom="0.75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C000"/>
  </sheetPr>
  <dimension ref="A1:J31"/>
  <sheetViews>
    <sheetView showGridLines="0" zoomScale="90" zoomScaleNormal="90" workbookViewId="0">
      <selection activeCell="L19" sqref="L19"/>
    </sheetView>
  </sheetViews>
  <sheetFormatPr defaultColWidth="9.140625" defaultRowHeight="15.75" x14ac:dyDescent="0.25"/>
  <cols>
    <col min="1" max="1" width="61.140625" style="42" customWidth="1"/>
    <col min="2" max="6" width="11.140625" style="42" customWidth="1"/>
    <col min="7" max="7" width="2" style="42" customWidth="1"/>
    <col min="8" max="9" width="11.5703125" style="42" customWidth="1"/>
    <col min="10" max="16384" width="9.140625" style="42"/>
  </cols>
  <sheetData>
    <row r="1" spans="1:10" ht="21" x14ac:dyDescent="0.35">
      <c r="A1" s="343" t="str">
        <f>'Indice-Index'!A28</f>
        <v>3.4   Trend storico dei ricavi  - Revenues  trend</v>
      </c>
      <c r="B1" s="138"/>
      <c r="C1" s="138"/>
      <c r="D1" s="138"/>
      <c r="E1" s="138"/>
      <c r="F1" s="138"/>
      <c r="G1" s="138"/>
      <c r="H1" s="138"/>
      <c r="I1" s="138"/>
      <c r="J1" s="13"/>
    </row>
    <row r="4" spans="1:10" x14ac:dyDescent="0.25">
      <c r="A4" s="688" t="s">
        <v>327</v>
      </c>
      <c r="B4" s="284" t="s">
        <v>272</v>
      </c>
      <c r="C4" s="284" t="s">
        <v>273</v>
      </c>
      <c r="D4" s="284" t="s">
        <v>274</v>
      </c>
      <c r="E4" s="284" t="s">
        <v>275</v>
      </c>
      <c r="F4" s="284" t="s">
        <v>276</v>
      </c>
      <c r="H4" s="102" t="s">
        <v>126</v>
      </c>
      <c r="I4" s="102" t="s">
        <v>126</v>
      </c>
    </row>
    <row r="5" spans="1:10" x14ac:dyDescent="0.25">
      <c r="A5" s="689"/>
      <c r="B5" s="102" t="s">
        <v>121</v>
      </c>
      <c r="C5" s="103"/>
      <c r="D5" s="102"/>
      <c r="E5" s="102" t="s">
        <v>122</v>
      </c>
      <c r="F5" s="102" t="s">
        <v>123</v>
      </c>
      <c r="G5" s="40"/>
      <c r="H5" s="108" t="s">
        <v>125</v>
      </c>
      <c r="I5" s="108" t="s">
        <v>124</v>
      </c>
    </row>
    <row r="6" spans="1:10" x14ac:dyDescent="0.25">
      <c r="A6" s="407"/>
      <c r="B6" s="102"/>
      <c r="C6" s="103"/>
      <c r="D6" s="102"/>
      <c r="E6" s="102"/>
      <c r="F6" s="102"/>
      <c r="G6" s="40"/>
      <c r="H6" s="108"/>
      <c r="I6" s="108"/>
    </row>
    <row r="7" spans="1:10" x14ac:dyDescent="0.25">
      <c r="A7" s="78" t="s">
        <v>192</v>
      </c>
      <c r="B7" s="79">
        <f>+B13+B9</f>
        <v>6076.6031859522127</v>
      </c>
      <c r="C7" s="79">
        <f>+C13+C9</f>
        <v>6348.9583662294444</v>
      </c>
      <c r="D7" s="79">
        <f>+D13+D9</f>
        <v>6611.6827979418886</v>
      </c>
      <c r="E7" s="79">
        <f>+E13+E9</f>
        <v>6562.4966215946279</v>
      </c>
      <c r="F7" s="79">
        <f>+F13+F9</f>
        <v>7858.8870325192265</v>
      </c>
      <c r="H7" s="75">
        <f>(F7-B7)/B7*100</f>
        <v>29.330265479359703</v>
      </c>
      <c r="I7" s="75">
        <f>(F7-E7)/E7*100</f>
        <v>19.754530717146295</v>
      </c>
    </row>
    <row r="8" spans="1:10" ht="4.5" customHeight="1" x14ac:dyDescent="0.25">
      <c r="A8" s="440"/>
      <c r="B8" s="447"/>
      <c r="C8" s="447"/>
      <c r="D8" s="447"/>
      <c r="E8" s="447"/>
      <c r="F8" s="447"/>
      <c r="H8" s="448"/>
      <c r="I8" s="448"/>
    </row>
    <row r="9" spans="1:10" x14ac:dyDescent="0.25">
      <c r="A9" s="444" t="s">
        <v>189</v>
      </c>
      <c r="B9" s="445">
        <f>B11+B10</f>
        <v>2614.4550166120152</v>
      </c>
      <c r="C9" s="445">
        <f>C11+C10</f>
        <v>2583.1467141650319</v>
      </c>
      <c r="D9" s="445">
        <f>D11+D10</f>
        <v>2518.4784469340411</v>
      </c>
      <c r="E9" s="445">
        <f>E11+E10</f>
        <v>1932.9432195160034</v>
      </c>
      <c r="F9" s="445">
        <f>F11+F10</f>
        <v>1875.7145101124172</v>
      </c>
      <c r="G9" s="177"/>
      <c r="H9" s="446">
        <f>(F9-B9)/B9*100</f>
        <v>-28.256003710360527</v>
      </c>
      <c r="I9" s="446">
        <f>(F9-E9)/E9*100</f>
        <v>-2.9607030783819872</v>
      </c>
    </row>
    <row r="10" spans="1:10" x14ac:dyDescent="0.25">
      <c r="A10" s="10" t="s">
        <v>182</v>
      </c>
      <c r="B10" s="443">
        <v>1720.9229189812015</v>
      </c>
      <c r="C10" s="443">
        <v>1638.6478743945331</v>
      </c>
      <c r="D10" s="443">
        <v>1547.2262876099608</v>
      </c>
      <c r="E10" s="443">
        <v>1142.8739866344008</v>
      </c>
      <c r="F10" s="443">
        <v>1059.0926898502948</v>
      </c>
      <c r="H10" s="156">
        <f>(F10-B10)/B10*100</f>
        <v>-38.457865941068107</v>
      </c>
      <c r="I10" s="156">
        <f t="shared" ref="I10:I15" si="0">(F10-E10)/E10*100</f>
        <v>-7.3307554256991896</v>
      </c>
    </row>
    <row r="11" spans="1:10" x14ac:dyDescent="0.25">
      <c r="A11" s="268" t="s">
        <v>183</v>
      </c>
      <c r="B11" s="449">
        <v>893.53209763081384</v>
      </c>
      <c r="C11" s="449">
        <v>944.49883977049876</v>
      </c>
      <c r="D11" s="449">
        <v>971.25215932408014</v>
      </c>
      <c r="E11" s="449">
        <v>790.0692328816026</v>
      </c>
      <c r="F11" s="449">
        <v>816.62182026212236</v>
      </c>
      <c r="H11" s="450">
        <f t="shared" ref="H11:H15" si="1">(F11-B11)/B11*100</f>
        <v>-8.6074442734198211</v>
      </c>
      <c r="I11" s="450">
        <f t="shared" si="0"/>
        <v>3.3607924819037778</v>
      </c>
    </row>
    <row r="12" spans="1:10" ht="4.5" customHeight="1" x14ac:dyDescent="0.25">
      <c r="A12" s="10"/>
      <c r="B12" s="443"/>
      <c r="C12" s="443"/>
      <c r="D12" s="443"/>
      <c r="E12" s="443"/>
      <c r="F12" s="443"/>
      <c r="H12" s="156"/>
      <c r="I12" s="156"/>
    </row>
    <row r="13" spans="1:10" x14ac:dyDescent="0.25">
      <c r="A13" s="444" t="s">
        <v>174</v>
      </c>
      <c r="B13" s="445">
        <f>+B15+B14</f>
        <v>3462.1481693401975</v>
      </c>
      <c r="C13" s="445">
        <f>+C15+C14</f>
        <v>3765.811652064413</v>
      </c>
      <c r="D13" s="445">
        <f>+D15+D14</f>
        <v>4093.204351007847</v>
      </c>
      <c r="E13" s="445">
        <f>+E15+E14</f>
        <v>4629.5534020786245</v>
      </c>
      <c r="F13" s="445">
        <f>+F15+F14</f>
        <v>5983.1725224068095</v>
      </c>
      <c r="G13" s="177"/>
      <c r="H13" s="446">
        <f>(F13-B13)/B13*100</f>
        <v>72.816766636162171</v>
      </c>
      <c r="I13" s="446">
        <f>(F13-E13)/E13*100</f>
        <v>29.238654417949327</v>
      </c>
    </row>
    <row r="14" spans="1:10" x14ac:dyDescent="0.25">
      <c r="A14" s="10" t="s">
        <v>190</v>
      </c>
      <c r="B14" s="443">
        <v>2099.2904100622736</v>
      </c>
      <c r="C14" s="443">
        <v>2344.3960273293924</v>
      </c>
      <c r="D14" s="443">
        <v>2615.021078839196</v>
      </c>
      <c r="E14" s="443">
        <v>3192.0149386959984</v>
      </c>
      <c r="F14" s="443">
        <v>4206.3987928195811</v>
      </c>
      <c r="H14" s="156">
        <f t="shared" si="1"/>
        <v>100.37241025146216</v>
      </c>
      <c r="I14" s="156">
        <f t="shared" si="0"/>
        <v>31.778794072247628</v>
      </c>
    </row>
    <row r="15" spans="1:10" x14ac:dyDescent="0.25">
      <c r="A15" s="173" t="s">
        <v>191</v>
      </c>
      <c r="B15" s="174">
        <v>1362.8577592779236</v>
      </c>
      <c r="C15" s="174">
        <v>1421.4156247350206</v>
      </c>
      <c r="D15" s="174">
        <v>1478.183272168651</v>
      </c>
      <c r="E15" s="174">
        <v>1437.5384633826261</v>
      </c>
      <c r="F15" s="174">
        <v>1776.7737295872287</v>
      </c>
      <c r="H15" s="175">
        <f t="shared" si="1"/>
        <v>30.37117905309562</v>
      </c>
      <c r="I15" s="175">
        <f t="shared" si="0"/>
        <v>23.598343616236804</v>
      </c>
    </row>
    <row r="16" spans="1:10" ht="5.0999999999999996" customHeight="1" x14ac:dyDescent="0.25">
      <c r="A16" s="440"/>
      <c r="B16" s="441"/>
      <c r="C16" s="441"/>
      <c r="D16" s="441"/>
      <c r="E16" s="441"/>
      <c r="F16" s="441"/>
      <c r="H16" s="118"/>
      <c r="I16" s="118"/>
    </row>
    <row r="17" spans="1:9" x14ac:dyDescent="0.25">
      <c r="A17" s="10"/>
      <c r="B17" s="442"/>
      <c r="C17" s="442"/>
      <c r="D17" s="442"/>
      <c r="E17" s="442"/>
      <c r="F17" s="442"/>
      <c r="H17" s="16"/>
      <c r="I17" s="16"/>
    </row>
    <row r="18" spans="1:9" x14ac:dyDescent="0.25">
      <c r="B18" s="8"/>
      <c r="C18" s="8"/>
      <c r="D18" s="8"/>
      <c r="E18" s="8"/>
      <c r="F18" s="8"/>
      <c r="H18" s="16"/>
      <c r="I18" s="16"/>
    </row>
    <row r="19" spans="1:9" x14ac:dyDescent="0.25">
      <c r="A19" s="688" t="s">
        <v>328</v>
      </c>
      <c r="B19" s="596" t="s">
        <v>230</v>
      </c>
      <c r="C19" s="596" t="s">
        <v>233</v>
      </c>
      <c r="D19" s="596" t="s">
        <v>236</v>
      </c>
      <c r="E19" s="596" t="s">
        <v>239</v>
      </c>
      <c r="F19" s="596" t="s">
        <v>424</v>
      </c>
      <c r="H19" s="102" t="s">
        <v>126</v>
      </c>
      <c r="I19" s="102" t="s">
        <v>126</v>
      </c>
    </row>
    <row r="20" spans="1:9" x14ac:dyDescent="0.25">
      <c r="A20" s="689"/>
      <c r="B20" s="596" t="s">
        <v>430</v>
      </c>
      <c r="C20" s="596" t="s">
        <v>431</v>
      </c>
      <c r="D20" s="596" t="s">
        <v>432</v>
      </c>
      <c r="E20" s="596" t="s">
        <v>433</v>
      </c>
      <c r="F20" s="596" t="s">
        <v>434</v>
      </c>
      <c r="H20" s="108" t="s">
        <v>125</v>
      </c>
      <c r="I20" s="108" t="s">
        <v>124</v>
      </c>
    </row>
    <row r="21" spans="1:9" x14ac:dyDescent="0.25">
      <c r="B21" s="102" t="s">
        <v>121</v>
      </c>
      <c r="C21" s="103"/>
      <c r="D21" s="102"/>
      <c r="E21" s="102" t="s">
        <v>122</v>
      </c>
      <c r="F21" s="102" t="s">
        <v>123</v>
      </c>
      <c r="H21" s="16"/>
      <c r="I21" s="16"/>
    </row>
    <row r="22" spans="1:9" x14ac:dyDescent="0.25">
      <c r="B22" s="185"/>
      <c r="C22" s="201"/>
      <c r="D22" s="185"/>
      <c r="E22" s="185"/>
      <c r="F22" s="185"/>
      <c r="H22" s="16"/>
      <c r="I22" s="16"/>
    </row>
    <row r="23" spans="1:9" x14ac:dyDescent="0.25">
      <c r="A23" s="78" t="s">
        <v>192</v>
      </c>
      <c r="B23" s="79">
        <f>+B29+B25</f>
        <v>1395.303740797513</v>
      </c>
      <c r="C23" s="79">
        <f>+C29+C25</f>
        <v>1467.5781317004366</v>
      </c>
      <c r="D23" s="79">
        <f>+D29+D25</f>
        <v>1527.91933062608</v>
      </c>
      <c r="E23" s="79">
        <f>+E29+E25</f>
        <v>1627.2208245522274</v>
      </c>
      <c r="F23" s="79">
        <f>+F29+F25</f>
        <v>1783.0696689001122</v>
      </c>
      <c r="H23" s="75">
        <f>(F23-B23)/B23*100</f>
        <v>27.790789687194849</v>
      </c>
      <c r="I23" s="75">
        <f>(F23-E23)/E23*100</f>
        <v>9.5776087668230705</v>
      </c>
    </row>
    <row r="24" spans="1:9" ht="4.5" customHeight="1" x14ac:dyDescent="0.25">
      <c r="A24" s="440"/>
      <c r="B24" s="447"/>
      <c r="C24" s="447"/>
      <c r="D24" s="447"/>
      <c r="E24" s="447"/>
      <c r="F24" s="447"/>
      <c r="H24" s="448"/>
      <c r="I24" s="448"/>
    </row>
    <row r="25" spans="1:9" x14ac:dyDescent="0.25">
      <c r="A25" s="444" t="s">
        <v>189</v>
      </c>
      <c r="B25" s="445">
        <f>B27+B26</f>
        <v>581.47455138868088</v>
      </c>
      <c r="C25" s="445">
        <f>C27+C26</f>
        <v>591.88527715630107</v>
      </c>
      <c r="D25" s="445">
        <f>D27+D26</f>
        <v>546.19158215329617</v>
      </c>
      <c r="E25" s="445">
        <f>E27+E26</f>
        <v>435.79147273062966</v>
      </c>
      <c r="F25" s="445">
        <f>F27+F26</f>
        <v>453.51398419283493</v>
      </c>
      <c r="G25" s="177"/>
      <c r="H25" s="446">
        <f>(F25-B25)/B25*100</f>
        <v>-22.006219685840041</v>
      </c>
      <c r="I25" s="446">
        <f>(F25-E25)/E25*100</f>
        <v>4.0667412217034942</v>
      </c>
    </row>
    <row r="26" spans="1:9" x14ac:dyDescent="0.25">
      <c r="A26" s="10" t="s">
        <v>182</v>
      </c>
      <c r="B26" s="443">
        <v>378.4249630021543</v>
      </c>
      <c r="C26" s="443">
        <v>380.02490393024368</v>
      </c>
      <c r="D26" s="443">
        <v>326.01621952381254</v>
      </c>
      <c r="E26" s="443">
        <v>248.64564643457754</v>
      </c>
      <c r="F26" s="443">
        <v>238.15903085028106</v>
      </c>
      <c r="H26" s="156">
        <f t="shared" ref="H26:H31" si="2">(F26-B26)/B26*100</f>
        <v>-37.065718666946061</v>
      </c>
      <c r="I26" s="156">
        <f t="shared" ref="I26:I31" si="3">(F26-E26)/E26*100</f>
        <v>-4.2174941466572893</v>
      </c>
    </row>
    <row r="27" spans="1:9" x14ac:dyDescent="0.25">
      <c r="A27" s="268" t="s">
        <v>183</v>
      </c>
      <c r="B27" s="449">
        <v>203.04958838652661</v>
      </c>
      <c r="C27" s="449">
        <v>211.86037322605733</v>
      </c>
      <c r="D27" s="449">
        <v>220.17536262948363</v>
      </c>
      <c r="E27" s="449">
        <v>187.14582629605212</v>
      </c>
      <c r="F27" s="449">
        <v>215.35495334255387</v>
      </c>
      <c r="H27" s="450">
        <f t="shared" si="2"/>
        <v>6.0602757453527483</v>
      </c>
      <c r="I27" s="450">
        <f t="shared" si="3"/>
        <v>15.073340188670201</v>
      </c>
    </row>
    <row r="28" spans="1:9" ht="4.5" customHeight="1" x14ac:dyDescent="0.25"/>
    <row r="29" spans="1:9" x14ac:dyDescent="0.25">
      <c r="A29" s="444" t="s">
        <v>174</v>
      </c>
      <c r="B29" s="445">
        <f>+B31+B30</f>
        <v>813.82918940883224</v>
      </c>
      <c r="C29" s="445">
        <f>+C31+C30</f>
        <v>875.69285454413546</v>
      </c>
      <c r="D29" s="445">
        <f>+D31+D30</f>
        <v>981.72774847278367</v>
      </c>
      <c r="E29" s="445">
        <f>+E31+E30</f>
        <v>1191.4293518215977</v>
      </c>
      <c r="F29" s="445">
        <f>+F31+F30</f>
        <v>1329.5556847072774</v>
      </c>
      <c r="G29" s="177"/>
      <c r="H29" s="446">
        <f>(F29-B29)/B29*100</f>
        <v>63.370361005737607</v>
      </c>
      <c r="I29" s="446">
        <f>(F29-E29)/E29*100</f>
        <v>11.593329698860936</v>
      </c>
    </row>
    <row r="30" spans="1:9" x14ac:dyDescent="0.25">
      <c r="A30" s="10" t="s">
        <v>190</v>
      </c>
      <c r="B30" s="443">
        <v>497.02947832722163</v>
      </c>
      <c r="C30" s="443">
        <v>547.31275353982005</v>
      </c>
      <c r="D30" s="443">
        <v>634.99598612736486</v>
      </c>
      <c r="E30" s="443">
        <v>819.24400484547664</v>
      </c>
      <c r="F30" s="443">
        <v>920.90499536810626</v>
      </c>
      <c r="H30" s="156">
        <f t="shared" si="2"/>
        <v>85.281766077026163</v>
      </c>
      <c r="I30" s="156">
        <f t="shared" si="3"/>
        <v>12.409122303165907</v>
      </c>
    </row>
    <row r="31" spans="1:9" x14ac:dyDescent="0.25">
      <c r="A31" s="268" t="s">
        <v>193</v>
      </c>
      <c r="B31" s="449">
        <v>316.79971108161067</v>
      </c>
      <c r="C31" s="449">
        <v>328.38010100431541</v>
      </c>
      <c r="D31" s="449">
        <v>346.73176234541882</v>
      </c>
      <c r="E31" s="449">
        <v>372.18534697612102</v>
      </c>
      <c r="F31" s="449">
        <v>408.65068933917109</v>
      </c>
      <c r="H31" s="450">
        <f t="shared" si="2"/>
        <v>28.993390790655972</v>
      </c>
      <c r="I31" s="450">
        <f t="shared" si="3"/>
        <v>9.7976297721870402</v>
      </c>
    </row>
  </sheetData>
  <mergeCells count="2">
    <mergeCell ref="A4:A5"/>
    <mergeCell ref="A19:A20"/>
  </mergeCells>
  <phoneticPr fontId="24" type="noConversion"/>
  <pageMargins left="0.7" right="0.7" top="0.75" bottom="0.75" header="0.3" footer="0.3"/>
  <pageSetup paperSize="9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FFC000"/>
  </sheetPr>
  <dimension ref="A1:I34"/>
  <sheetViews>
    <sheetView showGridLines="0" zoomScale="90" zoomScaleNormal="90" workbookViewId="0">
      <selection activeCell="F17" sqref="F17"/>
    </sheetView>
  </sheetViews>
  <sheetFormatPr defaultColWidth="9.140625" defaultRowHeight="15.75" x14ac:dyDescent="0.25"/>
  <cols>
    <col min="1" max="1" width="61.85546875" style="42" customWidth="1"/>
    <col min="2" max="3" width="13.42578125" style="42" customWidth="1"/>
    <col min="4" max="4" width="1.85546875" style="10" customWidth="1"/>
    <col min="5" max="5" width="11.85546875" style="42" customWidth="1"/>
    <col min="6" max="6" width="35.140625" style="42" customWidth="1"/>
    <col min="7" max="8" width="13.42578125" style="42" customWidth="1"/>
    <col min="9" max="16384" width="9.140625" style="42"/>
  </cols>
  <sheetData>
    <row r="1" spans="1:9" ht="21" x14ac:dyDescent="0.35">
      <c r="A1" s="343" t="str">
        <f>+'Indice-Index'!A29</f>
        <v>3.5   Andamento dei volumi - Volumes</v>
      </c>
      <c r="B1" s="138"/>
      <c r="C1" s="138"/>
      <c r="D1" s="138"/>
      <c r="E1" s="138"/>
      <c r="F1" s="13"/>
      <c r="G1" s="13"/>
      <c r="H1" s="13"/>
      <c r="I1" s="13"/>
    </row>
    <row r="4" spans="1:9" x14ac:dyDescent="0.25">
      <c r="B4" s="23">
        <f>+'3.1'!B4</f>
        <v>44075</v>
      </c>
      <c r="C4" s="23">
        <f>+'3.1'!C4</f>
        <v>44440</v>
      </c>
      <c r="D4" s="188"/>
      <c r="E4" s="686" t="s">
        <v>213</v>
      </c>
    </row>
    <row r="5" spans="1:9" x14ac:dyDescent="0.25">
      <c r="A5" s="5"/>
      <c r="B5" s="23"/>
      <c r="C5" s="23"/>
      <c r="D5" s="188"/>
      <c r="E5" s="687"/>
    </row>
    <row r="6" spans="1:9" x14ac:dyDescent="0.25">
      <c r="A6" s="452" t="s">
        <v>87</v>
      </c>
      <c r="B6" s="77"/>
      <c r="C6" s="11"/>
      <c r="D6" s="189"/>
      <c r="E6" s="16"/>
    </row>
    <row r="7" spans="1:9" x14ac:dyDescent="0.25">
      <c r="A7" s="172" t="s">
        <v>182</v>
      </c>
      <c r="B7" s="195">
        <v>585.45391280892181</v>
      </c>
      <c r="C7" s="195">
        <v>553.3338998689203</v>
      </c>
      <c r="D7" s="190"/>
      <c r="E7" s="118">
        <f t="shared" ref="E7:E12" si="0">(C7-B7)/B7*100</f>
        <v>-5.4863435425505003</v>
      </c>
    </row>
    <row r="8" spans="1:9" x14ac:dyDescent="0.25">
      <c r="A8" s="199" t="s">
        <v>183</v>
      </c>
      <c r="B8" s="200">
        <v>1118.3985217569675</v>
      </c>
      <c r="C8" s="200">
        <v>1145.2666972871541</v>
      </c>
      <c r="D8" s="190"/>
      <c r="E8" s="175">
        <f t="shared" si="0"/>
        <v>2.4023793851209287</v>
      </c>
    </row>
    <row r="9" spans="1:9" x14ac:dyDescent="0.25">
      <c r="A9" s="197" t="s">
        <v>189</v>
      </c>
      <c r="B9" s="198">
        <f>+B8+B7</f>
        <v>1703.8524345658893</v>
      </c>
      <c r="C9" s="198">
        <f>+C8+C7</f>
        <v>1698.6005971560744</v>
      </c>
      <c r="D9" s="191"/>
      <c r="E9" s="216">
        <f t="shared" si="0"/>
        <v>-0.30823311357670469</v>
      </c>
    </row>
    <row r="10" spans="1:9" ht="14.1" customHeight="1" x14ac:dyDescent="0.25">
      <c r="A10" s="172" t="s">
        <v>194</v>
      </c>
      <c r="B10" s="195">
        <v>500.27455943976116</v>
      </c>
      <c r="C10" s="195">
        <v>642.61009031399385</v>
      </c>
      <c r="D10" s="190"/>
      <c r="E10" s="118">
        <f t="shared" si="0"/>
        <v>28.451482928420134</v>
      </c>
    </row>
    <row r="11" spans="1:9" x14ac:dyDescent="0.25">
      <c r="A11" s="199" t="s">
        <v>195</v>
      </c>
      <c r="B11" s="200">
        <v>68.554026905293824</v>
      </c>
      <c r="C11" s="200">
        <v>85.645756570567556</v>
      </c>
      <c r="D11" s="190"/>
      <c r="E11" s="175">
        <f t="shared" si="0"/>
        <v>24.931766136635058</v>
      </c>
    </row>
    <row r="12" spans="1:9" x14ac:dyDescent="0.25">
      <c r="A12" s="197" t="s">
        <v>174</v>
      </c>
      <c r="B12" s="198">
        <f>+B11+B10</f>
        <v>568.82858634505499</v>
      </c>
      <c r="C12" s="198">
        <f>+C11+C10</f>
        <v>728.25584688456138</v>
      </c>
      <c r="D12" s="191"/>
      <c r="E12" s="216">
        <f t="shared" si="0"/>
        <v>28.027294050724237</v>
      </c>
    </row>
    <row r="13" spans="1:9" x14ac:dyDescent="0.25">
      <c r="A13" s="5"/>
      <c r="B13" s="38"/>
      <c r="C13" s="38"/>
      <c r="D13" s="176"/>
      <c r="E13" s="52"/>
    </row>
    <row r="14" spans="1:9" x14ac:dyDescent="0.25">
      <c r="A14" s="453" t="s">
        <v>196</v>
      </c>
      <c r="B14" s="299">
        <f>C4</f>
        <v>44440</v>
      </c>
      <c r="D14" s="192"/>
    </row>
    <row r="15" spans="1:9" x14ac:dyDescent="0.25">
      <c r="A15" s="67" t="s">
        <v>204</v>
      </c>
      <c r="B15" s="178">
        <v>2.156586094379529</v>
      </c>
      <c r="D15" s="186"/>
    </row>
    <row r="16" spans="1:9" x14ac:dyDescent="0.25">
      <c r="A16" s="67" t="s">
        <v>207</v>
      </c>
      <c r="B16" s="179">
        <v>0.24717819836102511</v>
      </c>
      <c r="D16" s="186"/>
    </row>
    <row r="17" spans="1:5" x14ac:dyDescent="0.25">
      <c r="A17" s="67" t="s">
        <v>205</v>
      </c>
      <c r="B17" s="178">
        <v>25.669564395808138</v>
      </c>
      <c r="D17" s="186"/>
    </row>
    <row r="18" spans="1:5" x14ac:dyDescent="0.25">
      <c r="A18" s="67" t="s">
        <v>208</v>
      </c>
      <c r="B18" s="179">
        <v>66.542791803216218</v>
      </c>
      <c r="D18" s="186"/>
    </row>
    <row r="19" spans="1:5" x14ac:dyDescent="0.25">
      <c r="A19" s="67" t="s">
        <v>85</v>
      </c>
      <c r="B19" s="178">
        <v>3.2884399987136907</v>
      </c>
      <c r="D19" s="186"/>
    </row>
    <row r="20" spans="1:5" x14ac:dyDescent="0.25">
      <c r="A20" s="67" t="s">
        <v>206</v>
      </c>
      <c r="B20" s="178">
        <v>2.0954395095214009</v>
      </c>
      <c r="D20" s="186"/>
    </row>
    <row r="21" spans="1:5" x14ac:dyDescent="0.25">
      <c r="A21" s="78" t="s">
        <v>88</v>
      </c>
      <c r="B21" s="81">
        <f>SUM(B15:B20)</f>
        <v>100</v>
      </c>
      <c r="D21" s="187"/>
    </row>
    <row r="22" spans="1:5" x14ac:dyDescent="0.25">
      <c r="A22" s="51"/>
      <c r="B22" s="72"/>
      <c r="D22" s="193"/>
      <c r="E22" s="52"/>
    </row>
    <row r="23" spans="1:5" x14ac:dyDescent="0.25">
      <c r="A23" s="453" t="s">
        <v>173</v>
      </c>
      <c r="B23" s="299">
        <f>B14</f>
        <v>44440</v>
      </c>
      <c r="D23" s="186"/>
      <c r="E23" s="52"/>
    </row>
    <row r="24" spans="1:5" x14ac:dyDescent="0.25">
      <c r="A24" s="63" t="s">
        <v>185</v>
      </c>
      <c r="B24" s="178">
        <v>0.34649528714597322</v>
      </c>
      <c r="D24" s="186"/>
      <c r="E24" s="52"/>
    </row>
    <row r="25" spans="1:5" x14ac:dyDescent="0.25">
      <c r="A25" s="63" t="s">
        <v>186</v>
      </c>
      <c r="B25" s="178">
        <v>87.893110761064236</v>
      </c>
      <c r="D25" s="186"/>
      <c r="E25" s="52"/>
    </row>
    <row r="26" spans="1:5" x14ac:dyDescent="0.25">
      <c r="A26" s="63" t="s">
        <v>187</v>
      </c>
      <c r="B26" s="178">
        <v>6.9947498066334574E-2</v>
      </c>
      <c r="D26" s="186"/>
    </row>
    <row r="27" spans="1:5" x14ac:dyDescent="0.25">
      <c r="A27" s="63" t="s">
        <v>188</v>
      </c>
      <c r="B27" s="178">
        <v>11.690446453723466</v>
      </c>
      <c r="D27" s="187"/>
    </row>
    <row r="28" spans="1:5" x14ac:dyDescent="0.25">
      <c r="A28" s="78" t="s">
        <v>88</v>
      </c>
      <c r="B28" s="81">
        <f>+B26+B25+B24+B27</f>
        <v>100.00000000000001</v>
      </c>
    </row>
    <row r="30" spans="1:5" x14ac:dyDescent="0.25">
      <c r="A30" s="452" t="s">
        <v>326</v>
      </c>
      <c r="B30" s="454"/>
      <c r="C30" s="454"/>
      <c r="D30" s="42"/>
      <c r="E30" s="18" t="s">
        <v>423</v>
      </c>
    </row>
    <row r="31" spans="1:5" x14ac:dyDescent="0.25">
      <c r="A31" s="438" t="s">
        <v>325</v>
      </c>
      <c r="B31" s="438"/>
      <c r="C31" s="438"/>
      <c r="D31" s="42"/>
      <c r="E31" s="451">
        <v>0.80207931107426178</v>
      </c>
    </row>
    <row r="32" spans="1:5" x14ac:dyDescent="0.25">
      <c r="A32" s="10" t="s">
        <v>324</v>
      </c>
      <c r="B32" s="10"/>
      <c r="C32" s="10"/>
      <c r="D32" s="42"/>
      <c r="E32" s="168">
        <v>-4.2796157868054578</v>
      </c>
    </row>
    <row r="33" spans="1:5" x14ac:dyDescent="0.25">
      <c r="A33" s="199" t="s">
        <v>85</v>
      </c>
      <c r="B33" s="199"/>
      <c r="C33" s="199"/>
      <c r="D33" s="42"/>
      <c r="E33" s="490">
        <v>-21.92201481732716</v>
      </c>
    </row>
    <row r="34" spans="1:5" x14ac:dyDescent="0.25">
      <c r="A34" s="122" t="s">
        <v>206</v>
      </c>
      <c r="B34" s="122"/>
      <c r="C34" s="122"/>
      <c r="D34" s="42"/>
      <c r="E34" s="595">
        <v>-0.57640501631720398</v>
      </c>
    </row>
  </sheetData>
  <mergeCells count="1">
    <mergeCell ref="E4:E5"/>
  </mergeCells>
  <pageMargins left="0.7" right="0.7" top="0.75" bottom="0.75" header="0.3" footer="0.3"/>
  <pageSetup paperSize="9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276C58-9BFF-4AA4-B770-D45CC13F7FF0}">
  <sheetPr>
    <tabColor rgb="FFFFCC44"/>
  </sheetPr>
  <dimension ref="A1:L34"/>
  <sheetViews>
    <sheetView showGridLines="0" zoomScale="90" zoomScaleNormal="90" workbookViewId="0">
      <selection activeCell="P10" sqref="P10"/>
    </sheetView>
  </sheetViews>
  <sheetFormatPr defaultColWidth="9.140625" defaultRowHeight="15.75" x14ac:dyDescent="0.25"/>
  <cols>
    <col min="1" max="1" width="45.5703125" style="56" customWidth="1"/>
    <col min="2" max="10" width="10.42578125" style="56" customWidth="1"/>
    <col min="11" max="11" width="3.140625" style="56" customWidth="1"/>
    <col min="12" max="12" width="19.85546875" style="56" customWidth="1"/>
    <col min="13" max="16384" width="9.140625" style="56"/>
  </cols>
  <sheetData>
    <row r="1" spans="1:12" ht="23.25" x14ac:dyDescent="0.25">
      <c r="A1" s="344" t="str">
        <f>'Indice-Index'!A30</f>
        <v>3.6   Volumi da servizi di corrispondenza (SU / non SU - base mensile)  - Mail services volumes (US / not US - monthly basis)</v>
      </c>
      <c r="B1" s="330"/>
      <c r="C1" s="330"/>
      <c r="D1" s="330"/>
      <c r="E1" s="330"/>
      <c r="F1" s="330"/>
      <c r="G1" s="331"/>
      <c r="H1" s="331"/>
      <c r="I1" s="331"/>
      <c r="J1" s="331"/>
      <c r="K1" s="332"/>
      <c r="L1" s="332"/>
    </row>
    <row r="2" spans="1:12" ht="15.75" customHeight="1" x14ac:dyDescent="0.25"/>
    <row r="3" spans="1:12" ht="15.75" customHeight="1" x14ac:dyDescent="0.25"/>
    <row r="4" spans="1:12" ht="15.75" customHeight="1" x14ac:dyDescent="0.25">
      <c r="A4" s="69"/>
      <c r="B4" s="308" t="str">
        <f>'3.2'!B4</f>
        <v>Gennaio</v>
      </c>
      <c r="C4" s="308" t="str">
        <f>'3.2'!C4</f>
        <v>Febbraio</v>
      </c>
      <c r="D4" s="308" t="str">
        <f>'3.2'!D4</f>
        <v>Marzo</v>
      </c>
      <c r="E4" s="308" t="str">
        <f>'3.2'!E4</f>
        <v>Aprile</v>
      </c>
      <c r="F4" s="308" t="str">
        <f>'3.2'!F4</f>
        <v>Maggio</v>
      </c>
      <c r="G4" s="308" t="str">
        <f>'3.2'!G4</f>
        <v>Giugno</v>
      </c>
      <c r="H4" s="308" t="str">
        <f>'3.2'!H4</f>
        <v>Luglio</v>
      </c>
      <c r="I4" s="308" t="str">
        <f>'3.2'!I4</f>
        <v>Agosto</v>
      </c>
      <c r="J4" s="308" t="str">
        <f>'3.2'!J4</f>
        <v>Settembre</v>
      </c>
      <c r="L4" s="590" t="str">
        <f>'3.2'!L4</f>
        <v>Gennaio-Settembre</v>
      </c>
    </row>
    <row r="5" spans="1:12" ht="15.75" customHeight="1" x14ac:dyDescent="0.25">
      <c r="A5" s="69"/>
      <c r="B5" s="591" t="str">
        <f>'3.2'!B5</f>
        <v>January</v>
      </c>
      <c r="C5" s="591" t="str">
        <f>'3.2'!C5</f>
        <v>February</v>
      </c>
      <c r="D5" s="591" t="str">
        <f>'3.2'!D5</f>
        <v>March</v>
      </c>
      <c r="E5" s="591" t="str">
        <f>'3.2'!E5</f>
        <v>April</v>
      </c>
      <c r="F5" s="591" t="str">
        <f>'3.2'!F5</f>
        <v>May</v>
      </c>
      <c r="G5" s="591" t="str">
        <f>'3.2'!G5</f>
        <v>June</v>
      </c>
      <c r="H5" s="591" t="str">
        <f>'3.2'!H5</f>
        <v>July</v>
      </c>
      <c r="I5" s="591" t="str">
        <f>'3.2'!I5</f>
        <v>August</v>
      </c>
      <c r="J5" s="591" t="str">
        <f>'3.2'!J5</f>
        <v>September</v>
      </c>
      <c r="K5" s="592"/>
      <c r="L5" s="593" t="str">
        <f>'3.2'!L5</f>
        <v>January-September</v>
      </c>
    </row>
    <row r="6" spans="1:12" ht="15.75" customHeight="1" x14ac:dyDescent="0.25">
      <c r="A6" s="69"/>
      <c r="B6" s="365"/>
      <c r="C6" s="365"/>
      <c r="D6" s="365"/>
      <c r="E6" s="365"/>
      <c r="F6" s="365"/>
      <c r="G6" s="365"/>
      <c r="H6" s="365"/>
      <c r="I6" s="365"/>
      <c r="J6" s="365"/>
      <c r="L6" s="356"/>
    </row>
    <row r="7" spans="1:12" ht="15.75" customHeight="1" x14ac:dyDescent="0.25">
      <c r="A7" s="352" t="s">
        <v>312</v>
      </c>
      <c r="B7" s="243"/>
    </row>
    <row r="8" spans="1:12" ht="15.75" customHeight="1" x14ac:dyDescent="0.25">
      <c r="A8" s="334">
        <v>2021</v>
      </c>
      <c r="B8" s="375">
        <f>+B17+B26</f>
        <v>189.80313806383555</v>
      </c>
      <c r="C8" s="375">
        <f t="shared" ref="C8:G8" si="0">+C17+C26</f>
        <v>192.6207282003972</v>
      </c>
      <c r="D8" s="375">
        <f t="shared" si="0"/>
        <v>204.04601320306517</v>
      </c>
      <c r="E8" s="375">
        <f t="shared" si="0"/>
        <v>215.36492158063675</v>
      </c>
      <c r="F8" s="375">
        <f t="shared" si="0"/>
        <v>189.1559882519569</v>
      </c>
      <c r="G8" s="375">
        <f t="shared" si="0"/>
        <v>174.92007302337296</v>
      </c>
      <c r="H8" s="375">
        <f t="shared" ref="H8:J8" si="1">+H17+H26</f>
        <v>180.56212143398255</v>
      </c>
      <c r="I8" s="375">
        <f t="shared" si="1"/>
        <v>161.89867294560611</v>
      </c>
      <c r="J8" s="375">
        <f t="shared" si="1"/>
        <v>190.22894045322127</v>
      </c>
      <c r="L8" s="376">
        <f>+B8+C8+D8+E8+F8+G8+H8+I8+J8</f>
        <v>1698.6005971560744</v>
      </c>
    </row>
    <row r="9" spans="1:12" ht="15.75" customHeight="1" x14ac:dyDescent="0.25">
      <c r="A9" s="334">
        <v>2020</v>
      </c>
      <c r="B9" s="375">
        <f>+B18+B27</f>
        <v>240.77870384314372</v>
      </c>
      <c r="C9" s="375">
        <f t="shared" ref="C9:G10" si="2">+C18+C27</f>
        <v>222.80142164845927</v>
      </c>
      <c r="D9" s="375">
        <f t="shared" si="2"/>
        <v>160.47350407112182</v>
      </c>
      <c r="E9" s="375">
        <f t="shared" si="2"/>
        <v>181.11197859974817</v>
      </c>
      <c r="F9" s="375">
        <f t="shared" si="2"/>
        <v>176.53874099773282</v>
      </c>
      <c r="G9" s="375">
        <f t="shared" si="2"/>
        <v>177.26646277312375</v>
      </c>
      <c r="H9" s="375">
        <f t="shared" ref="H9:J9" si="3">+H18+H27</f>
        <v>199.79875054331626</v>
      </c>
      <c r="I9" s="375">
        <f t="shared" si="3"/>
        <v>156.05835910618742</v>
      </c>
      <c r="J9" s="375">
        <f t="shared" si="3"/>
        <v>189.0245129830563</v>
      </c>
      <c r="L9" s="376">
        <f t="shared" ref="L9:L10" si="4">+B9+C9+D9+E9+F9+G9+H9+I9+J9</f>
        <v>1703.8524345658893</v>
      </c>
    </row>
    <row r="10" spans="1:12" ht="15.75" customHeight="1" x14ac:dyDescent="0.25">
      <c r="A10" s="334">
        <v>2019</v>
      </c>
      <c r="B10" s="375">
        <f>+B19+B28</f>
        <v>270.76848346693993</v>
      </c>
      <c r="C10" s="375">
        <f t="shared" si="2"/>
        <v>239.62957676854876</v>
      </c>
      <c r="D10" s="375">
        <f t="shared" si="2"/>
        <v>260.97992551434106</v>
      </c>
      <c r="E10" s="375">
        <f t="shared" si="2"/>
        <v>263.29366522627805</v>
      </c>
      <c r="F10" s="375">
        <f t="shared" si="2"/>
        <v>273.01034678215655</v>
      </c>
      <c r="G10" s="375">
        <f t="shared" si="2"/>
        <v>223.34121245454264</v>
      </c>
      <c r="H10" s="375">
        <f t="shared" ref="H10:J10" si="5">+H19+H28</f>
        <v>241.774071016128</v>
      </c>
      <c r="I10" s="375">
        <f t="shared" si="5"/>
        <v>186.70404214618878</v>
      </c>
      <c r="J10" s="375">
        <f t="shared" si="5"/>
        <v>210.45058591768009</v>
      </c>
      <c r="L10" s="376">
        <f t="shared" si="4"/>
        <v>2169.951909292804</v>
      </c>
    </row>
    <row r="11" spans="1:12" ht="15.75" customHeight="1" x14ac:dyDescent="0.25">
      <c r="A11" s="366" t="s">
        <v>313</v>
      </c>
      <c r="B11" s="374"/>
      <c r="C11" s="374"/>
      <c r="D11" s="374"/>
      <c r="E11" s="374"/>
      <c r="F11" s="374"/>
      <c r="G11" s="374"/>
      <c r="H11" s="374"/>
      <c r="I11" s="374"/>
      <c r="J11" s="374"/>
      <c r="K11" s="354"/>
      <c r="L11" s="354"/>
    </row>
    <row r="12" spans="1:12" ht="15.75" customHeight="1" x14ac:dyDescent="0.25">
      <c r="A12" s="384" t="s">
        <v>319</v>
      </c>
      <c r="B12" s="385">
        <f>(B9-B10)/B10*100</f>
        <v>-11.075801452150127</v>
      </c>
      <c r="C12" s="385">
        <f t="shared" ref="C12:G12" si="6">(C9-C10)/C10*100</f>
        <v>-7.0225701463986292</v>
      </c>
      <c r="D12" s="385">
        <f t="shared" si="6"/>
        <v>-38.51116948751536</v>
      </c>
      <c r="E12" s="385">
        <f t="shared" si="6"/>
        <v>-31.212937294143352</v>
      </c>
      <c r="F12" s="385">
        <f t="shared" si="6"/>
        <v>-35.336245282088683</v>
      </c>
      <c r="G12" s="385">
        <f t="shared" si="6"/>
        <v>-20.629757121425424</v>
      </c>
      <c r="H12" s="385">
        <f t="shared" ref="H12:J12" si="7">(H9-H10)/H10*100</f>
        <v>-17.361382176507963</v>
      </c>
      <c r="I12" s="385">
        <f t="shared" si="7"/>
        <v>-16.414043685249123</v>
      </c>
      <c r="J12" s="385">
        <f t="shared" si="7"/>
        <v>-10.181046938498341</v>
      </c>
      <c r="K12" s="354"/>
      <c r="L12" s="385">
        <f>(L9-L10)/L10*100</f>
        <v>-21.479714491867163</v>
      </c>
    </row>
    <row r="13" spans="1:12" ht="15.75" customHeight="1" x14ac:dyDescent="0.25">
      <c r="A13" s="384" t="s">
        <v>316</v>
      </c>
      <c r="B13" s="385">
        <f t="shared" ref="B13:F13" si="8">(B8-B9)/B9*100</f>
        <v>-21.171127249076154</v>
      </c>
      <c r="C13" s="385">
        <f t="shared" si="8"/>
        <v>-13.546005777145265</v>
      </c>
      <c r="D13" s="385">
        <f t="shared" si="8"/>
        <v>27.152463195813326</v>
      </c>
      <c r="E13" s="385">
        <f t="shared" si="8"/>
        <v>18.912577315819906</v>
      </c>
      <c r="F13" s="385">
        <f t="shared" si="8"/>
        <v>7.1470132747724309</v>
      </c>
      <c r="G13" s="385">
        <f>(G8-G9)/G9*100</f>
        <v>-1.3236512496748101</v>
      </c>
      <c r="H13" s="385">
        <f t="shared" ref="H13:J13" si="9">(H8-H9)/H9*100</f>
        <v>-9.6280027062347493</v>
      </c>
      <c r="I13" s="385">
        <f t="shared" si="9"/>
        <v>3.7423909061127163</v>
      </c>
      <c r="J13" s="385">
        <f t="shared" si="9"/>
        <v>0.6371805704760285</v>
      </c>
      <c r="K13" s="354"/>
      <c r="L13" s="385">
        <f>(L8-L9)/L9*100</f>
        <v>-0.30823311357670469</v>
      </c>
    </row>
    <row r="14" spans="1:12" ht="15.75" customHeight="1" x14ac:dyDescent="0.25">
      <c r="A14" s="384" t="s">
        <v>317</v>
      </c>
      <c r="B14" s="385">
        <f t="shared" ref="B14:F14" si="10">(B8-B10)/B10*100</f>
        <v>-29.90205668193655</v>
      </c>
      <c r="C14" s="385">
        <f t="shared" si="10"/>
        <v>-19.617298165808659</v>
      </c>
      <c r="D14" s="385">
        <f t="shared" si="10"/>
        <v>-21.815437413076939</v>
      </c>
      <c r="E14" s="385">
        <f t="shared" si="10"/>
        <v>-18.203530876616689</v>
      </c>
      <c r="F14" s="385">
        <f t="shared" si="10"/>
        <v>-30.714718148433274</v>
      </c>
      <c r="G14" s="385">
        <f>(G8-G10)/G10*100</f>
        <v>-21.680342333157608</v>
      </c>
      <c r="H14" s="385">
        <f t="shared" ref="H14:J14" si="11">(H8-H10)/H10*100</f>
        <v>-25.317830536948765</v>
      </c>
      <c r="I14" s="385">
        <f t="shared" si="11"/>
        <v>-13.285930457338537</v>
      </c>
      <c r="J14" s="385">
        <f t="shared" si="11"/>
        <v>-9.6087380209854683</v>
      </c>
      <c r="K14" s="354"/>
      <c r="L14" s="385">
        <f>(L8-L10)/L10*100</f>
        <v>-21.7217400126782</v>
      </c>
    </row>
    <row r="15" spans="1:12" ht="15.75" customHeight="1" x14ac:dyDescent="0.25">
      <c r="B15" s="301"/>
      <c r="C15" s="301"/>
      <c r="D15" s="301"/>
      <c r="E15" s="301"/>
      <c r="F15" s="301"/>
      <c r="G15" s="301"/>
      <c r="H15" s="575"/>
      <c r="I15" s="575"/>
      <c r="J15" s="575"/>
      <c r="L15" s="329"/>
    </row>
    <row r="16" spans="1:12" ht="15.75" customHeight="1" x14ac:dyDescent="0.25">
      <c r="A16" s="333" t="s">
        <v>308</v>
      </c>
      <c r="B16" s="243"/>
      <c r="L16" s="329"/>
    </row>
    <row r="17" spans="1:12" ht="15.75" customHeight="1" x14ac:dyDescent="0.25">
      <c r="A17" s="334">
        <v>2021</v>
      </c>
      <c r="B17" s="312">
        <v>60.576048333835516</v>
      </c>
      <c r="C17" s="312">
        <v>59.289692910890935</v>
      </c>
      <c r="D17" s="312">
        <v>74.810358745629415</v>
      </c>
      <c r="E17" s="312">
        <v>65.78426607608327</v>
      </c>
      <c r="F17" s="312">
        <v>60.90299377702722</v>
      </c>
      <c r="G17" s="312">
        <v>58.215434118607831</v>
      </c>
      <c r="H17" s="312">
        <v>55.552958499286234</v>
      </c>
      <c r="I17" s="312">
        <v>52.225774304256674</v>
      </c>
      <c r="J17" s="312">
        <v>65.976373103303288</v>
      </c>
      <c r="L17" s="376">
        <f>+B17+C17+D17+E17+F17+G17+H17+I17+J17</f>
        <v>553.33389986892041</v>
      </c>
    </row>
    <row r="18" spans="1:12" ht="15.75" customHeight="1" x14ac:dyDescent="0.25">
      <c r="A18" s="334">
        <v>2020</v>
      </c>
      <c r="B18" s="312">
        <v>78.138415483400095</v>
      </c>
      <c r="C18" s="312">
        <v>75.013880258715673</v>
      </c>
      <c r="D18" s="312">
        <v>60.14804202565157</v>
      </c>
      <c r="E18" s="312">
        <v>60.514897621865138</v>
      </c>
      <c r="F18" s="312">
        <v>66.338668580443667</v>
      </c>
      <c r="G18" s="312">
        <v>64.878923964406241</v>
      </c>
      <c r="H18" s="312">
        <v>63.964102143652319</v>
      </c>
      <c r="I18" s="312">
        <v>51.00821908391471</v>
      </c>
      <c r="J18" s="312">
        <v>65.448763646872379</v>
      </c>
      <c r="L18" s="376">
        <f t="shared" ref="L18:L19" si="12">+B18+C18+D18+E18+F18+G18+H18+I18+J18</f>
        <v>585.45391280892181</v>
      </c>
    </row>
    <row r="19" spans="1:12" ht="15.75" customHeight="1" x14ac:dyDescent="0.25">
      <c r="A19" s="334">
        <v>2019</v>
      </c>
      <c r="B19" s="312">
        <v>90.821008702616709</v>
      </c>
      <c r="C19" s="312">
        <v>88.511807991336582</v>
      </c>
      <c r="D19" s="312">
        <v>101.34017270770033</v>
      </c>
      <c r="E19" s="312">
        <v>98.408724233434086</v>
      </c>
      <c r="F19" s="312">
        <v>108.1919289256798</v>
      </c>
      <c r="G19" s="312">
        <v>86.941804566260217</v>
      </c>
      <c r="H19" s="312">
        <v>82.641894517354913</v>
      </c>
      <c r="I19" s="312">
        <v>63.013900959760967</v>
      </c>
      <c r="J19" s="312">
        <v>61.056943433512892</v>
      </c>
      <c r="L19" s="376">
        <f t="shared" si="12"/>
        <v>780.92818603765647</v>
      </c>
    </row>
    <row r="20" spans="1:12" ht="15.75" customHeight="1" x14ac:dyDescent="0.25">
      <c r="A20" s="366" t="s">
        <v>313</v>
      </c>
      <c r="B20" s="374"/>
      <c r="C20" s="374"/>
      <c r="D20" s="374"/>
      <c r="E20" s="374"/>
      <c r="F20" s="374"/>
      <c r="G20" s="374"/>
      <c r="H20" s="374"/>
      <c r="I20" s="374"/>
      <c r="J20" s="374"/>
      <c r="K20" s="354"/>
      <c r="L20" s="354"/>
    </row>
    <row r="21" spans="1:12" ht="15.75" customHeight="1" x14ac:dyDescent="0.25">
      <c r="A21" s="384" t="s">
        <v>319</v>
      </c>
      <c r="B21" s="385">
        <f>(B18-B19)/B19*100</f>
        <v>-13.96438269117265</v>
      </c>
      <c r="C21" s="385">
        <f t="shared" ref="C21:G21" si="13">(C18-C19)/C19*100</f>
        <v>-15.249861051241965</v>
      </c>
      <c r="D21" s="385">
        <f t="shared" si="13"/>
        <v>-40.64738551498322</v>
      </c>
      <c r="E21" s="385">
        <f t="shared" si="13"/>
        <v>-38.506572366166928</v>
      </c>
      <c r="F21" s="385">
        <f t="shared" si="13"/>
        <v>-38.684272256562096</v>
      </c>
      <c r="G21" s="385">
        <f t="shared" si="13"/>
        <v>-25.376607619225776</v>
      </c>
      <c r="H21" s="385">
        <f t="shared" ref="H21:J21" si="14">(H18-H19)/H19*100</f>
        <v>-22.600876326449935</v>
      </c>
      <c r="I21" s="385">
        <f t="shared" si="14"/>
        <v>-19.052433975660023</v>
      </c>
      <c r="J21" s="385">
        <f t="shared" si="14"/>
        <v>7.1929906188997137</v>
      </c>
      <c r="K21" s="354"/>
      <c r="L21" s="385">
        <f>(L18-L19)/L19*100</f>
        <v>-25.03101779698202</v>
      </c>
    </row>
    <row r="22" spans="1:12" ht="15.75" customHeight="1" x14ac:dyDescent="0.25">
      <c r="A22" s="384" t="s">
        <v>316</v>
      </c>
      <c r="B22" s="385">
        <f t="shared" ref="B22:F22" si="15">(B17-B18)/B18*100</f>
        <v>-22.47597041853961</v>
      </c>
      <c r="C22" s="385">
        <f t="shared" si="15"/>
        <v>-20.961703745484868</v>
      </c>
      <c r="D22" s="385">
        <f t="shared" si="15"/>
        <v>24.377047408666684</v>
      </c>
      <c r="E22" s="385">
        <f t="shared" si="15"/>
        <v>8.7075557611357706</v>
      </c>
      <c r="F22" s="385">
        <f t="shared" si="15"/>
        <v>-8.1938255918190954</v>
      </c>
      <c r="G22" s="385">
        <f>(G17-G18)/G18*100</f>
        <v>-10.270654071658342</v>
      </c>
      <c r="H22" s="385">
        <f t="shared" ref="H22:J22" si="16">(H17-H18)/H18*100</f>
        <v>-13.149787712920771</v>
      </c>
      <c r="I22" s="385">
        <f t="shared" si="16"/>
        <v>2.3869784952478699</v>
      </c>
      <c r="J22" s="385">
        <f t="shared" si="16"/>
        <v>0.80614121189151322</v>
      </c>
      <c r="K22" s="354"/>
      <c r="L22" s="385">
        <f>(L17-L18)/L18*100</f>
        <v>-5.4863435425504807</v>
      </c>
    </row>
    <row r="23" spans="1:12" ht="15.75" customHeight="1" x14ac:dyDescent="0.25">
      <c r="A23" s="384" t="s">
        <v>317</v>
      </c>
      <c r="B23" s="385">
        <f t="shared" ref="B23:F23" si="17">(B17-B19)/B19*100</f>
        <v>-33.301722586912632</v>
      </c>
      <c r="C23" s="385">
        <f t="shared" si="17"/>
        <v>-33.014934101567405</v>
      </c>
      <c r="D23" s="385">
        <f t="shared" si="17"/>
        <v>-26.178970543687509</v>
      </c>
      <c r="E23" s="385">
        <f t="shared" si="17"/>
        <v>-33.151997865517238</v>
      </c>
      <c r="F23" s="385">
        <f t="shared" si="17"/>
        <v>-43.708376048214035</v>
      </c>
      <c r="G23" s="385">
        <f>(G17-G19)/G19*100</f>
        <v>-33.040918107191345</v>
      </c>
      <c r="H23" s="385">
        <f t="shared" ref="H23:J23" si="18">(H17-H19)/H19*100</f>
        <v>-32.778696781182774</v>
      </c>
      <c r="I23" s="385">
        <f t="shared" si="18"/>
        <v>-17.120232982232459</v>
      </c>
      <c r="J23" s="385">
        <f t="shared" si="18"/>
        <v>8.0571174925376692</v>
      </c>
      <c r="K23" s="354"/>
      <c r="L23" s="385">
        <f>(L17-L19)/L19*100</f>
        <v>-29.144073710993119</v>
      </c>
    </row>
    <row r="24" spans="1:12" ht="15.75" customHeight="1" x14ac:dyDescent="0.25">
      <c r="A24" s="366"/>
      <c r="B24" s="361"/>
      <c r="C24" s="361"/>
      <c r="D24" s="361"/>
      <c r="E24" s="361"/>
      <c r="F24" s="361"/>
      <c r="G24" s="361"/>
      <c r="H24" s="361"/>
      <c r="I24" s="361"/>
      <c r="J24" s="361"/>
      <c r="K24" s="354"/>
      <c r="L24" s="361"/>
    </row>
    <row r="25" spans="1:12" ht="15.75" customHeight="1" x14ac:dyDescent="0.25">
      <c r="A25" s="333" t="s">
        <v>309</v>
      </c>
      <c r="B25" s="335"/>
      <c r="C25" s="311"/>
      <c r="D25" s="311"/>
      <c r="E25" s="311"/>
      <c r="F25" s="311"/>
      <c r="G25" s="311"/>
      <c r="H25" s="311"/>
      <c r="I25" s="311"/>
      <c r="J25" s="311"/>
      <c r="L25" s="329"/>
    </row>
    <row r="26" spans="1:12" ht="15.75" customHeight="1" x14ac:dyDescent="0.25">
      <c r="A26" s="334">
        <v>2021</v>
      </c>
      <c r="B26" s="312">
        <v>129.22708973000002</v>
      </c>
      <c r="C26" s="312">
        <v>133.33103528950627</v>
      </c>
      <c r="D26" s="312">
        <v>129.23565445743574</v>
      </c>
      <c r="E26" s="312">
        <v>149.58065550455348</v>
      </c>
      <c r="F26" s="312">
        <v>128.25299447492966</v>
      </c>
      <c r="G26" s="312">
        <v>116.70463890476513</v>
      </c>
      <c r="H26" s="312">
        <v>125.00916293469631</v>
      </c>
      <c r="I26" s="312">
        <v>109.67289864134945</v>
      </c>
      <c r="J26" s="312">
        <v>124.25256734991798</v>
      </c>
      <c r="L26" s="376">
        <f>+B26+C26+D26+E26+F26+G26+H26+I26+J26</f>
        <v>1145.2666972871541</v>
      </c>
    </row>
    <row r="27" spans="1:12" ht="15.75" customHeight="1" x14ac:dyDescent="0.25">
      <c r="A27" s="334">
        <v>2020</v>
      </c>
      <c r="B27" s="312">
        <v>162.64028835974361</v>
      </c>
      <c r="C27" s="312">
        <v>147.78754138974361</v>
      </c>
      <c r="D27" s="312">
        <v>100.32546204547025</v>
      </c>
      <c r="E27" s="312">
        <v>120.59708097788304</v>
      </c>
      <c r="F27" s="312">
        <v>110.20007241728916</v>
      </c>
      <c r="G27" s="312">
        <v>112.38753880871751</v>
      </c>
      <c r="H27" s="312">
        <v>135.83464839966393</v>
      </c>
      <c r="I27" s="312">
        <v>105.05014002227273</v>
      </c>
      <c r="J27" s="312">
        <v>123.57574933618393</v>
      </c>
      <c r="L27" s="376">
        <f t="shared" ref="L27:L28" si="19">+B27+C27+D27+E27+F27+G27+H27+I27+J27</f>
        <v>1118.3985217569677</v>
      </c>
    </row>
    <row r="28" spans="1:12" ht="15.75" customHeight="1" x14ac:dyDescent="0.25">
      <c r="A28" s="334">
        <v>2019</v>
      </c>
      <c r="B28" s="312">
        <v>179.94747476432323</v>
      </c>
      <c r="C28" s="312">
        <v>151.11776877721218</v>
      </c>
      <c r="D28" s="312">
        <v>159.63975280664073</v>
      </c>
      <c r="E28" s="312">
        <v>164.88494099284395</v>
      </c>
      <c r="F28" s="312">
        <v>164.81841785647674</v>
      </c>
      <c r="G28" s="312">
        <v>136.39940788828241</v>
      </c>
      <c r="H28" s="312">
        <v>159.13217649877311</v>
      </c>
      <c r="I28" s="312">
        <v>123.69014118642781</v>
      </c>
      <c r="J28" s="312">
        <v>149.3936424841672</v>
      </c>
      <c r="L28" s="376">
        <f t="shared" si="19"/>
        <v>1389.0237232551474</v>
      </c>
    </row>
    <row r="29" spans="1:12" ht="15.75" customHeight="1" x14ac:dyDescent="0.25">
      <c r="A29" s="366" t="s">
        <v>313</v>
      </c>
      <c r="B29" s="374"/>
      <c r="C29" s="374"/>
      <c r="D29" s="374"/>
      <c r="E29" s="374"/>
      <c r="F29" s="374"/>
      <c r="G29" s="374"/>
      <c r="H29" s="374"/>
      <c r="I29" s="374"/>
      <c r="J29" s="374"/>
      <c r="K29" s="354"/>
      <c r="L29" s="354"/>
    </row>
    <row r="30" spans="1:12" ht="15.75" customHeight="1" x14ac:dyDescent="0.25">
      <c r="A30" s="384" t="s">
        <v>319</v>
      </c>
      <c r="B30" s="385">
        <f>(B27-B28)/B28*100</f>
        <v>-9.6179101303015262</v>
      </c>
      <c r="C30" s="385">
        <f t="shared" ref="C30:G30" si="20">(C27-C28)/C28*100</f>
        <v>-2.2037298554733229</v>
      </c>
      <c r="D30" s="385">
        <f t="shared" si="20"/>
        <v>-37.155088076973712</v>
      </c>
      <c r="E30" s="385">
        <f t="shared" si="20"/>
        <v>-26.859857394061848</v>
      </c>
      <c r="F30" s="385">
        <f t="shared" si="20"/>
        <v>-33.138496382576022</v>
      </c>
      <c r="G30" s="385">
        <f t="shared" si="20"/>
        <v>-17.60408600837312</v>
      </c>
      <c r="H30" s="385">
        <f t="shared" ref="H30:J30" si="21">(H27-H28)/H28*100</f>
        <v>-14.640362880532079</v>
      </c>
      <c r="I30" s="385">
        <f t="shared" si="21"/>
        <v>-15.069916636331238</v>
      </c>
      <c r="J30" s="385">
        <f t="shared" si="21"/>
        <v>-17.281788380465695</v>
      </c>
      <c r="K30" s="354"/>
      <c r="L30" s="385">
        <f>(L27-L28)/L28*100</f>
        <v>-19.483123071791407</v>
      </c>
    </row>
    <row r="31" spans="1:12" ht="15.75" customHeight="1" x14ac:dyDescent="0.25">
      <c r="A31" s="384" t="s">
        <v>316</v>
      </c>
      <c r="B31" s="385">
        <f t="shared" ref="B31:F31" si="22">(B26-B27)/B27*100</f>
        <v>-20.544232285076273</v>
      </c>
      <c r="C31" s="385">
        <f t="shared" si="22"/>
        <v>-9.7819518237418954</v>
      </c>
      <c r="D31" s="385">
        <f t="shared" si="22"/>
        <v>28.816405947736985</v>
      </c>
      <c r="E31" s="385">
        <f t="shared" si="22"/>
        <v>24.033396406987574</v>
      </c>
      <c r="F31" s="385">
        <f t="shared" si="22"/>
        <v>16.381951174478719</v>
      </c>
      <c r="G31" s="385">
        <f>(G26-G27)/G27*100</f>
        <v>3.8412622447363023</v>
      </c>
      <c r="H31" s="385">
        <f t="shared" ref="H31:J31" si="23">(H26-H27)/H27*100</f>
        <v>-7.9696053934015341</v>
      </c>
      <c r="I31" s="385">
        <f t="shared" si="23"/>
        <v>4.4005258994386898</v>
      </c>
      <c r="J31" s="385">
        <f t="shared" si="23"/>
        <v>0.5476948490053557</v>
      </c>
      <c r="K31" s="354"/>
      <c r="L31" s="385">
        <f>(L26-L27)/L27*100</f>
        <v>2.4023793851209079</v>
      </c>
    </row>
    <row r="32" spans="1:12" x14ac:dyDescent="0.25">
      <c r="A32" s="384" t="s">
        <v>317</v>
      </c>
      <c r="B32" s="385">
        <f t="shared" ref="B32:F32" si="24">(B26-B28)/B28*100</f>
        <v>-28.18621661723877</v>
      </c>
      <c r="C32" s="385">
        <f t="shared" si="24"/>
        <v>-11.770113886427401</v>
      </c>
      <c r="D32" s="385">
        <f t="shared" si="24"/>
        <v>-19.045443139736701</v>
      </c>
      <c r="E32" s="385">
        <f t="shared" si="24"/>
        <v>-9.2817969889407212</v>
      </c>
      <c r="F32" s="385">
        <f t="shared" si="24"/>
        <v>-22.185277505447303</v>
      </c>
      <c r="G32" s="385">
        <f>(G26-G28)/G28*100</f>
        <v>-14.439042873007358</v>
      </c>
      <c r="H32" s="385">
        <f t="shared" ref="H32:J32" si="25">(H26-H28)/H28*100</f>
        <v>-21.443189124193175</v>
      </c>
      <c r="I32" s="385">
        <f t="shared" si="25"/>
        <v>-11.332546321498125</v>
      </c>
      <c r="J32" s="385">
        <f t="shared" si="25"/>
        <v>-16.828744996236157</v>
      </c>
      <c r="K32" s="354"/>
      <c r="L32" s="385">
        <f>(L26-L28)/L28*100</f>
        <v>-17.548802218924951</v>
      </c>
    </row>
    <row r="33" spans="2:5" x14ac:dyDescent="0.25">
      <c r="B33" s="336"/>
      <c r="E33" s="336"/>
    </row>
    <row r="34" spans="2:5" x14ac:dyDescent="0.25">
      <c r="B34" s="336"/>
      <c r="E34" s="336"/>
    </row>
  </sheetData>
  <pageMargins left="0.7" right="0.7" top="0.75" bottom="0.75" header="0.3" footer="0.3"/>
  <pageSetup paperSize="9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F7EB87-01ED-4E0D-A47B-4E31D5A3371B}">
  <sheetPr>
    <tabColor rgb="FFFFCC44"/>
  </sheetPr>
  <dimension ref="A1:O36"/>
  <sheetViews>
    <sheetView showGridLines="0" zoomScale="90" zoomScaleNormal="90" workbookViewId="0">
      <selection activeCell="P1" sqref="P1:S1048576"/>
    </sheetView>
  </sheetViews>
  <sheetFormatPr defaultColWidth="9.140625" defaultRowHeight="15.75" x14ac:dyDescent="0.25"/>
  <cols>
    <col min="1" max="1" width="46.85546875" style="56" customWidth="1"/>
    <col min="2" max="10" width="10.42578125" style="56" customWidth="1"/>
    <col min="11" max="11" width="3.140625" style="56" customWidth="1"/>
    <col min="12" max="12" width="18.85546875" style="56" customWidth="1"/>
    <col min="13" max="16384" width="9.140625" style="56"/>
  </cols>
  <sheetData>
    <row r="1" spans="1:15" ht="23.25" x14ac:dyDescent="0.25">
      <c r="A1" s="345" t="str">
        <f>'Indice-Index'!A31</f>
        <v>3.7   Volumi da servizi di consegna pacchi (Ita/Itz - base mensile)  - Parcel services volumes (dom./crossb. parcels - monthly basis)</v>
      </c>
      <c r="B1" s="331"/>
      <c r="C1" s="331"/>
      <c r="D1" s="331"/>
      <c r="E1" s="331"/>
      <c r="F1" s="331"/>
      <c r="G1" s="331"/>
      <c r="H1" s="331"/>
      <c r="I1" s="331"/>
      <c r="J1" s="331"/>
      <c r="K1" s="332"/>
      <c r="L1" s="332"/>
      <c r="M1" s="332"/>
      <c r="N1" s="332"/>
      <c r="O1" s="332"/>
    </row>
    <row r="2" spans="1:15" ht="15.75" customHeight="1" x14ac:dyDescent="0.25"/>
    <row r="3" spans="1:15" ht="15.75" customHeight="1" x14ac:dyDescent="0.25"/>
    <row r="4" spans="1:15" ht="15.75" customHeight="1" x14ac:dyDescent="0.25">
      <c r="A4" s="69"/>
      <c r="B4" s="308" t="str">
        <f>'3.6'!B4</f>
        <v>Gennaio</v>
      </c>
      <c r="C4" s="308" t="str">
        <f>'3.6'!C4</f>
        <v>Febbraio</v>
      </c>
      <c r="D4" s="308" t="str">
        <f>'3.6'!D4</f>
        <v>Marzo</v>
      </c>
      <c r="E4" s="308" t="str">
        <f>'3.6'!E4</f>
        <v>Aprile</v>
      </c>
      <c r="F4" s="308" t="str">
        <f>'3.6'!F4</f>
        <v>Maggio</v>
      </c>
      <c r="G4" s="308" t="str">
        <f>'3.6'!G4</f>
        <v>Giugno</v>
      </c>
      <c r="H4" s="308" t="str">
        <f>'3.6'!H4</f>
        <v>Luglio</v>
      </c>
      <c r="I4" s="308" t="str">
        <f>'3.6'!I4</f>
        <v>Agosto</v>
      </c>
      <c r="J4" s="308" t="str">
        <f>'3.6'!J4</f>
        <v>Settembre</v>
      </c>
      <c r="L4" s="308" t="str">
        <f>'3.6'!L4</f>
        <v>Gennaio-Settembre</v>
      </c>
    </row>
    <row r="5" spans="1:15" ht="15.75" customHeight="1" x14ac:dyDescent="0.25">
      <c r="A5" s="69"/>
      <c r="B5" s="591" t="str">
        <f>'3.6'!B5</f>
        <v>January</v>
      </c>
      <c r="C5" s="591" t="str">
        <f>'3.6'!C5</f>
        <v>February</v>
      </c>
      <c r="D5" s="591" t="str">
        <f>'3.6'!D5</f>
        <v>March</v>
      </c>
      <c r="E5" s="591" t="str">
        <f>'3.6'!E5</f>
        <v>April</v>
      </c>
      <c r="F5" s="591" t="str">
        <f>'3.6'!F5</f>
        <v>May</v>
      </c>
      <c r="G5" s="591" t="str">
        <f>'3.6'!G5</f>
        <v>June</v>
      </c>
      <c r="H5" s="591" t="str">
        <f>'3.6'!H5</f>
        <v>July</v>
      </c>
      <c r="I5" s="591" t="str">
        <f>'3.6'!I5</f>
        <v>August</v>
      </c>
      <c r="J5" s="591" t="str">
        <f>'3.6'!J5</f>
        <v>September</v>
      </c>
      <c r="L5" s="591" t="str">
        <f>'3.6'!L5</f>
        <v>January-September</v>
      </c>
    </row>
    <row r="6" spans="1:15" ht="15.75" customHeight="1" x14ac:dyDescent="0.25">
      <c r="B6" s="301"/>
      <c r="C6" s="301"/>
      <c r="D6" s="301"/>
      <c r="E6" s="301"/>
      <c r="F6" s="301"/>
      <c r="G6" s="301"/>
      <c r="H6" s="575"/>
      <c r="I6" s="575"/>
      <c r="J6" s="575"/>
      <c r="L6" s="242"/>
    </row>
    <row r="7" spans="1:15" ht="15.75" customHeight="1" x14ac:dyDescent="0.25">
      <c r="A7" s="352" t="s">
        <v>314</v>
      </c>
      <c r="B7" s="243"/>
    </row>
    <row r="8" spans="1:15" ht="15.75" customHeight="1" x14ac:dyDescent="0.25">
      <c r="A8" s="334">
        <v>2021</v>
      </c>
      <c r="B8" s="375">
        <f>+B17+B26</f>
        <v>88.475284137580005</v>
      </c>
      <c r="C8" s="375">
        <f t="shared" ref="C8:G8" si="0">+C17+C26</f>
        <v>79.906119758789998</v>
      </c>
      <c r="D8" s="375">
        <f t="shared" si="0"/>
        <v>96.061234196027016</v>
      </c>
      <c r="E8" s="375">
        <f t="shared" si="0"/>
        <v>84.241522760162965</v>
      </c>
      <c r="F8" s="375">
        <f t="shared" si="0"/>
        <v>80.779347746809975</v>
      </c>
      <c r="G8" s="375">
        <f t="shared" si="0"/>
        <v>81.017756888696354</v>
      </c>
      <c r="H8" s="375">
        <f t="shared" ref="H8:J8" si="1">+H17+H26</f>
        <v>76.478144632327613</v>
      </c>
      <c r="I8" s="375">
        <f t="shared" si="1"/>
        <v>63.698230778664829</v>
      </c>
      <c r="J8" s="375">
        <f t="shared" si="1"/>
        <v>77.598205985502588</v>
      </c>
      <c r="K8" s="382"/>
      <c r="L8" s="376">
        <f>+B8+C8+D8+E8+F8+G8+H8+I8+J8</f>
        <v>728.25584688456138</v>
      </c>
      <c r="M8" s="383"/>
    </row>
    <row r="9" spans="1:15" ht="15.75" customHeight="1" x14ac:dyDescent="0.25">
      <c r="A9" s="334">
        <v>2020</v>
      </c>
      <c r="B9" s="375">
        <f>+B18+B27</f>
        <v>58.77183270514</v>
      </c>
      <c r="C9" s="375">
        <f t="shared" ref="C9:G10" si="2">+C18+C27</f>
        <v>52.381736802570003</v>
      </c>
      <c r="D9" s="375">
        <f t="shared" si="2"/>
        <v>53.611415295458784</v>
      </c>
      <c r="E9" s="375">
        <f t="shared" si="2"/>
        <v>63.432533755451786</v>
      </c>
      <c r="F9" s="375">
        <f t="shared" si="2"/>
        <v>73.978433276397311</v>
      </c>
      <c r="G9" s="375">
        <f t="shared" si="2"/>
        <v>69.988314788474909</v>
      </c>
      <c r="H9" s="375">
        <f t="shared" ref="H9:J9" si="3">+H18+H27</f>
        <v>69.164132668420592</v>
      </c>
      <c r="I9" s="375">
        <f t="shared" si="3"/>
        <v>55.031270024054656</v>
      </c>
      <c r="J9" s="375">
        <f t="shared" si="3"/>
        <v>72.468917029086995</v>
      </c>
      <c r="K9" s="382"/>
      <c r="L9" s="376">
        <f t="shared" ref="L9:L10" si="4">+B9+C9+D9+E9+F9+G9+H9+I9+J9</f>
        <v>568.82858634505499</v>
      </c>
      <c r="M9" s="383"/>
    </row>
    <row r="10" spans="1:15" ht="15.75" customHeight="1" x14ac:dyDescent="0.25">
      <c r="A10" s="334">
        <v>2019</v>
      </c>
      <c r="B10" s="375">
        <f>+B19+B28</f>
        <v>50.405200215098148</v>
      </c>
      <c r="C10" s="375">
        <f t="shared" si="2"/>
        <v>44.710459484428313</v>
      </c>
      <c r="D10" s="375">
        <f t="shared" si="2"/>
        <v>47.006001524170003</v>
      </c>
      <c r="E10" s="375">
        <f t="shared" si="2"/>
        <v>46.062282887335336</v>
      </c>
      <c r="F10" s="375">
        <f t="shared" si="2"/>
        <v>49.460793307279815</v>
      </c>
      <c r="G10" s="375">
        <f t="shared" si="2"/>
        <v>45.694324936671038</v>
      </c>
      <c r="H10" s="375">
        <f t="shared" ref="H10:J10" si="5">+H19+H28</f>
        <v>53.888677083864216</v>
      </c>
      <c r="I10" s="375">
        <f t="shared" si="5"/>
        <v>38.513494943784657</v>
      </c>
      <c r="J10" s="375">
        <f t="shared" si="5"/>
        <v>51.492284138877871</v>
      </c>
      <c r="K10" s="382"/>
      <c r="L10" s="376">
        <f t="shared" si="4"/>
        <v>427.23351852150938</v>
      </c>
      <c r="M10" s="383"/>
    </row>
    <row r="11" spans="1:15" ht="15.75" customHeight="1" x14ac:dyDescent="0.25">
      <c r="A11" s="366" t="s">
        <v>313</v>
      </c>
      <c r="B11" s="374"/>
      <c r="C11" s="374"/>
      <c r="D11" s="374"/>
      <c r="E11" s="374"/>
      <c r="F11" s="374"/>
      <c r="G11" s="374"/>
      <c r="H11" s="374"/>
      <c r="I11" s="374"/>
      <c r="J11" s="374"/>
      <c r="K11" s="354"/>
      <c r="L11" s="354"/>
    </row>
    <row r="12" spans="1:15" ht="15.75" customHeight="1" x14ac:dyDescent="0.25">
      <c r="A12" s="384" t="s">
        <v>319</v>
      </c>
      <c r="B12" s="385">
        <f>(B9-B10)/B10*100</f>
        <v>16.598748649619981</v>
      </c>
      <c r="C12" s="385">
        <f t="shared" ref="C12:G12" si="6">(C9-C10)/C10*100</f>
        <v>17.157679448169013</v>
      </c>
      <c r="D12" s="385">
        <f t="shared" si="6"/>
        <v>14.052277490337792</v>
      </c>
      <c r="E12" s="385">
        <f t="shared" si="6"/>
        <v>37.710356020787543</v>
      </c>
      <c r="F12" s="385">
        <f t="shared" si="6"/>
        <v>49.569847812184001</v>
      </c>
      <c r="G12" s="385">
        <f t="shared" si="6"/>
        <v>53.166317448553066</v>
      </c>
      <c r="H12" s="385">
        <f t="shared" ref="H12:J12" si="7">(H9-H10)/H10*100</f>
        <v>28.346317651821291</v>
      </c>
      <c r="I12" s="385">
        <f t="shared" si="7"/>
        <v>42.888278782228909</v>
      </c>
      <c r="J12" s="385">
        <f t="shared" si="7"/>
        <v>40.737429385796617</v>
      </c>
      <c r="K12" s="354"/>
      <c r="L12" s="385">
        <f>(L9-L10)/L10*100</f>
        <v>33.142312502434642</v>
      </c>
    </row>
    <row r="13" spans="1:15" ht="15.75" customHeight="1" x14ac:dyDescent="0.25">
      <c r="A13" s="384" t="s">
        <v>316</v>
      </c>
      <c r="B13" s="385">
        <f t="shared" ref="B13:F13" si="8">(B8-B9)/B9*100</f>
        <v>50.540284461543152</v>
      </c>
      <c r="C13" s="385">
        <f t="shared" si="8"/>
        <v>52.545762390355812</v>
      </c>
      <c r="D13" s="385">
        <f t="shared" si="8"/>
        <v>79.18056008523989</v>
      </c>
      <c r="E13" s="385">
        <f t="shared" si="8"/>
        <v>32.804915352955966</v>
      </c>
      <c r="F13" s="385">
        <f t="shared" si="8"/>
        <v>9.1931042186351419</v>
      </c>
      <c r="G13" s="385">
        <f>(G8-G9)/G9*100</f>
        <v>15.758976528518559</v>
      </c>
      <c r="H13" s="385">
        <f t="shared" ref="H13:J13" si="9">(H8-H9)/H9*100</f>
        <v>10.574862550465408</v>
      </c>
      <c r="I13" s="385">
        <f t="shared" si="9"/>
        <v>15.749156344786824</v>
      </c>
      <c r="J13" s="385">
        <f t="shared" si="9"/>
        <v>7.0779158385336975</v>
      </c>
      <c r="K13" s="354"/>
      <c r="L13" s="385">
        <f>(L8-L9)/L9*100</f>
        <v>28.027294050724237</v>
      </c>
    </row>
    <row r="14" spans="1:15" ht="15.75" customHeight="1" x14ac:dyDescent="0.25">
      <c r="A14" s="384" t="s">
        <v>317</v>
      </c>
      <c r="B14" s="385">
        <f t="shared" ref="B14:F14" si="10">(B8-B10)/B10*100</f>
        <v>75.528087895737613</v>
      </c>
      <c r="C14" s="385">
        <f t="shared" si="10"/>
        <v>78.719075313058624</v>
      </c>
      <c r="D14" s="385">
        <f t="shared" si="10"/>
        <v>104.35950959715925</v>
      </c>
      <c r="E14" s="385">
        <f t="shared" si="10"/>
        <v>82.8861217456612</v>
      </c>
      <c r="F14" s="385">
        <f t="shared" si="10"/>
        <v>63.319959801212057</v>
      </c>
      <c r="G14" s="385">
        <f>(G8-G10)/G10*100</f>
        <v>77.303761464866781</v>
      </c>
      <c r="H14" s="385">
        <f t="shared" ref="H14:J14" si="11">(H8-H10)/H10*100</f>
        <v>41.918764332085111</v>
      </c>
      <c r="I14" s="385">
        <f t="shared" si="11"/>
        <v>65.391977206016989</v>
      </c>
      <c r="J14" s="385">
        <f t="shared" si="11"/>
        <v>50.698706191039101</v>
      </c>
      <c r="K14" s="354"/>
      <c r="L14" s="385">
        <f>(L8-L10)/L10*100</f>
        <v>70.458499933426182</v>
      </c>
    </row>
    <row r="15" spans="1:15" ht="15.75" customHeight="1" x14ac:dyDescent="0.25">
      <c r="B15" s="301"/>
      <c r="C15" s="301"/>
      <c r="D15" s="301"/>
      <c r="E15" s="301"/>
      <c r="F15" s="301"/>
      <c r="G15" s="301"/>
      <c r="H15" s="575"/>
      <c r="I15" s="575"/>
      <c r="J15" s="575"/>
      <c r="L15" s="242"/>
    </row>
    <row r="16" spans="1:15" x14ac:dyDescent="0.25">
      <c r="A16" s="346" t="s">
        <v>310</v>
      </c>
      <c r="B16" s="347"/>
      <c r="C16" s="347"/>
      <c r="D16" s="311"/>
      <c r="E16" s="311"/>
      <c r="F16" s="311"/>
      <c r="G16" s="311"/>
      <c r="H16" s="311"/>
      <c r="I16" s="311"/>
      <c r="J16" s="311"/>
      <c r="L16" s="242"/>
    </row>
    <row r="17" spans="1:12" x14ac:dyDescent="0.25">
      <c r="A17" s="334">
        <v>2021</v>
      </c>
      <c r="B17" s="312">
        <v>79.075684612830003</v>
      </c>
      <c r="C17" s="312">
        <v>70.553557403840003</v>
      </c>
      <c r="D17" s="312">
        <v>85.063196432067016</v>
      </c>
      <c r="E17" s="312">
        <v>74.040211199032967</v>
      </c>
      <c r="F17" s="312">
        <v>71.068087739999982</v>
      </c>
      <c r="G17" s="312">
        <v>71.177732870124629</v>
      </c>
      <c r="H17" s="312">
        <v>67.273553661483504</v>
      </c>
      <c r="I17" s="312">
        <v>56.206071825741581</v>
      </c>
      <c r="J17" s="312">
        <v>68.15199456887413</v>
      </c>
      <c r="K17" s="382"/>
      <c r="L17" s="376">
        <f>+B17+C17+D17+E17+F17+G17+H17+I17+J17</f>
        <v>642.61009031399362</v>
      </c>
    </row>
    <row r="18" spans="1:12" x14ac:dyDescent="0.25">
      <c r="A18" s="334">
        <v>2020</v>
      </c>
      <c r="B18" s="312">
        <v>51.08726670974</v>
      </c>
      <c r="C18" s="312">
        <v>45.410495625450004</v>
      </c>
      <c r="D18" s="312">
        <v>47.535228462628787</v>
      </c>
      <c r="E18" s="312">
        <v>57.169578633341786</v>
      </c>
      <c r="F18" s="312">
        <v>65.722923204137317</v>
      </c>
      <c r="G18" s="312">
        <v>61.206530876744914</v>
      </c>
      <c r="H18" s="312">
        <v>60.230952671773757</v>
      </c>
      <c r="I18" s="312">
        <v>48.174248553454653</v>
      </c>
      <c r="J18" s="312">
        <v>63.73733470249001</v>
      </c>
      <c r="K18" s="382"/>
      <c r="L18" s="376">
        <f t="shared" ref="L18:L19" si="12">+B18+C18+D18+E18+F18+G18+H18+I18+J18</f>
        <v>500.27455943976128</v>
      </c>
    </row>
    <row r="19" spans="1:12" x14ac:dyDescent="0.25">
      <c r="A19" s="334">
        <v>2019</v>
      </c>
      <c r="B19" s="312">
        <v>42.936556422794283</v>
      </c>
      <c r="C19" s="312">
        <v>38.001661640003967</v>
      </c>
      <c r="D19" s="312">
        <v>39.817955477541432</v>
      </c>
      <c r="E19" s="312">
        <v>39.234142242956324</v>
      </c>
      <c r="F19" s="312">
        <v>42.0691002672</v>
      </c>
      <c r="G19" s="312">
        <v>38.959690799751939</v>
      </c>
      <c r="H19" s="312">
        <v>45.907930631031824</v>
      </c>
      <c r="I19" s="312">
        <v>32.887463604998182</v>
      </c>
      <c r="J19" s="312">
        <v>44.335707801284627</v>
      </c>
      <c r="K19" s="382"/>
      <c r="L19" s="376">
        <f t="shared" si="12"/>
        <v>364.15020888756254</v>
      </c>
    </row>
    <row r="20" spans="1:12" x14ac:dyDescent="0.25">
      <c r="A20" s="366" t="s">
        <v>313</v>
      </c>
      <c r="B20" s="374"/>
      <c r="C20" s="374"/>
      <c r="D20" s="374"/>
      <c r="E20" s="374"/>
      <c r="F20" s="374"/>
      <c r="G20" s="374"/>
      <c r="H20" s="374"/>
      <c r="I20" s="374"/>
      <c r="J20" s="374"/>
      <c r="K20" s="354"/>
      <c r="L20" s="354"/>
    </row>
    <row r="21" spans="1:12" x14ac:dyDescent="0.25">
      <c r="A21" s="384" t="s">
        <v>319</v>
      </c>
      <c r="B21" s="385">
        <f>(B18-B19)/B19*100</f>
        <v>18.983148547559452</v>
      </c>
      <c r="C21" s="385">
        <f t="shared" ref="C21:G21" si="13">(C18-C19)/C19*100</f>
        <v>19.496079028414989</v>
      </c>
      <c r="D21" s="385">
        <f t="shared" si="13"/>
        <v>19.381389356970217</v>
      </c>
      <c r="E21" s="385">
        <f t="shared" si="13"/>
        <v>45.713848615118884</v>
      </c>
      <c r="F21" s="385">
        <f t="shared" si="13"/>
        <v>56.226120327511467</v>
      </c>
      <c r="G21" s="385">
        <f t="shared" si="13"/>
        <v>57.1021987606088</v>
      </c>
      <c r="H21" s="385">
        <f t="shared" ref="H21:J21" si="14">(H18-H19)/H19*100</f>
        <v>31.199450386596546</v>
      </c>
      <c r="I21" s="385">
        <f t="shared" si="14"/>
        <v>46.482103734303223</v>
      </c>
      <c r="J21" s="385">
        <f t="shared" si="14"/>
        <v>43.760724398863033</v>
      </c>
      <c r="K21" s="354"/>
      <c r="L21" s="385">
        <f>(L18-L19)/L19*100</f>
        <v>37.381373738063516</v>
      </c>
    </row>
    <row r="22" spans="1:12" x14ac:dyDescent="0.25">
      <c r="A22" s="384" t="s">
        <v>316</v>
      </c>
      <c r="B22" s="385">
        <f t="shared" ref="B22:F22" si="15">(B17-B18)/B18*100</f>
        <v>54.785506654936967</v>
      </c>
      <c r="C22" s="385">
        <f t="shared" si="15"/>
        <v>55.368393214142195</v>
      </c>
      <c r="D22" s="385">
        <f t="shared" si="15"/>
        <v>78.947696651846201</v>
      </c>
      <c r="E22" s="385">
        <f t="shared" si="15"/>
        <v>29.509807434284784</v>
      </c>
      <c r="F22" s="385">
        <f t="shared" si="15"/>
        <v>8.1328770469633973</v>
      </c>
      <c r="G22" s="385">
        <f>(G17-G18)/G18*100</f>
        <v>16.291075234208737</v>
      </c>
      <c r="H22" s="385">
        <f t="shared" ref="H22:J22" si="16">(H17-H18)/H18*100</f>
        <v>11.692660795335795</v>
      </c>
      <c r="I22" s="385">
        <f t="shared" si="16"/>
        <v>16.672441217997893</v>
      </c>
      <c r="J22" s="385">
        <f t="shared" si="16"/>
        <v>6.9263327169086262</v>
      </c>
      <c r="K22" s="354"/>
      <c r="L22" s="385">
        <f>(L17-L18)/L18*100</f>
        <v>28.451482928420056</v>
      </c>
    </row>
    <row r="23" spans="1:12" x14ac:dyDescent="0.25">
      <c r="A23" s="384" t="s">
        <v>317</v>
      </c>
      <c r="B23" s="385">
        <f t="shared" ref="B23:F23" si="17">(B17-B19)/B19*100</f>
        <v>84.168669313336167</v>
      </c>
      <c r="C23" s="385">
        <f t="shared" si="17"/>
        <v>85.659137940349922</v>
      </c>
      <c r="D23" s="385">
        <f t="shared" si="17"/>
        <v>113.63024648527048</v>
      </c>
      <c r="E23" s="385">
        <f t="shared" si="17"/>
        <v>88.713724746525713</v>
      </c>
      <c r="F23" s="385">
        <f t="shared" si="17"/>
        <v>68.931798608989055</v>
      </c>
      <c r="G23" s="385">
        <f>(G17-G19)/G19*100</f>
        <v>82.695836155295737</v>
      </c>
      <c r="H23" s="385">
        <f t="shared" ref="H23:J23" si="18">(H17-H19)/H19*100</f>
        <v>46.540157085646157</v>
      </c>
      <c r="I23" s="385">
        <f t="shared" si="18"/>
        <v>70.904246374291631</v>
      </c>
      <c r="J23" s="385">
        <f t="shared" si="18"/>
        <v>53.718070486966319</v>
      </c>
      <c r="K23" s="354"/>
      <c r="L23" s="385">
        <f>(L17-L19)/L19*100</f>
        <v>76.468411833977612</v>
      </c>
    </row>
    <row r="25" spans="1:12" x14ac:dyDescent="0.25">
      <c r="A25" s="346" t="s">
        <v>311</v>
      </c>
      <c r="B25" s="332"/>
      <c r="C25" s="332"/>
      <c r="L25" s="242"/>
    </row>
    <row r="26" spans="1:12" x14ac:dyDescent="0.25">
      <c r="A26" s="337">
        <v>2021</v>
      </c>
      <c r="B26" s="312">
        <v>9.3995995247500002</v>
      </c>
      <c r="C26" s="312">
        <v>9.352562354949999</v>
      </c>
      <c r="D26" s="312">
        <v>10.998037763959999</v>
      </c>
      <c r="E26" s="312">
        <v>10.20131156113</v>
      </c>
      <c r="F26" s="312">
        <v>9.7112600068100008</v>
      </c>
      <c r="G26" s="312">
        <v>9.8400240185717252</v>
      </c>
      <c r="H26" s="312">
        <v>9.204590970844114</v>
      </c>
      <c r="I26" s="312">
        <v>7.4921589529232477</v>
      </c>
      <c r="J26" s="312">
        <v>9.4462114166284596</v>
      </c>
      <c r="K26" s="382"/>
      <c r="L26" s="376">
        <f>+B26+C26+D26+E26+F26+G26+H26+I26+J26</f>
        <v>85.645756570567542</v>
      </c>
    </row>
    <row r="27" spans="1:12" x14ac:dyDescent="0.25">
      <c r="A27" s="337">
        <v>2020</v>
      </c>
      <c r="B27" s="312">
        <v>7.6845659953999998</v>
      </c>
      <c r="C27" s="312">
        <v>6.9712411771200014</v>
      </c>
      <c r="D27" s="312">
        <v>6.0761868328299986</v>
      </c>
      <c r="E27" s="312">
        <v>6.262955122110001</v>
      </c>
      <c r="F27" s="312">
        <v>8.2555100722600017</v>
      </c>
      <c r="G27" s="312">
        <v>8.7817839117300007</v>
      </c>
      <c r="H27" s="312">
        <v>8.9331799966468424</v>
      </c>
      <c r="I27" s="312">
        <v>6.8570214706000003</v>
      </c>
      <c r="J27" s="312">
        <v>8.7315823265969836</v>
      </c>
      <c r="K27" s="382"/>
      <c r="L27" s="376">
        <f t="shared" ref="L27:L28" si="19">+B27+C27+D27+E27+F27+G27+H27+I27+J27</f>
        <v>68.554026905293824</v>
      </c>
    </row>
    <row r="28" spans="1:12" x14ac:dyDescent="0.25">
      <c r="A28" s="337">
        <v>2019</v>
      </c>
      <c r="B28" s="312">
        <v>7.468643792303868</v>
      </c>
      <c r="C28" s="312">
        <v>6.7087978444243443</v>
      </c>
      <c r="D28" s="312">
        <v>7.1880460466285703</v>
      </c>
      <c r="E28" s="312">
        <v>6.8281406443790136</v>
      </c>
      <c r="F28" s="312">
        <v>7.3916930400798142</v>
      </c>
      <c r="G28" s="312">
        <v>6.7346341369190945</v>
      </c>
      <c r="H28" s="312">
        <v>7.9807464528323919</v>
      </c>
      <c r="I28" s="312">
        <v>5.6260313387864764</v>
      </c>
      <c r="J28" s="312">
        <v>7.1565763375932425</v>
      </c>
      <c r="K28" s="382"/>
      <c r="L28" s="376">
        <f t="shared" si="19"/>
        <v>63.083309633946818</v>
      </c>
    </row>
    <row r="29" spans="1:12" x14ac:dyDescent="0.25">
      <c r="A29" s="366" t="s">
        <v>313</v>
      </c>
      <c r="B29" s="374"/>
      <c r="C29" s="374"/>
      <c r="D29" s="374"/>
      <c r="E29" s="374"/>
      <c r="F29" s="374"/>
      <c r="G29" s="374"/>
      <c r="H29" s="374"/>
      <c r="I29" s="374"/>
      <c r="J29" s="374"/>
      <c r="K29" s="354"/>
      <c r="L29" s="354"/>
    </row>
    <row r="30" spans="1:12" x14ac:dyDescent="0.25">
      <c r="A30" s="384" t="s">
        <v>319</v>
      </c>
      <c r="B30" s="385">
        <f>(B27-B28)/B28*100</f>
        <v>2.8910496885476165</v>
      </c>
      <c r="C30" s="385">
        <f t="shared" ref="C30:G30" si="20">(C27-C28)/C28*100</f>
        <v>3.9119278711576118</v>
      </c>
      <c r="D30" s="385">
        <f t="shared" si="20"/>
        <v>-15.468170440005322</v>
      </c>
      <c r="E30" s="385">
        <f t="shared" si="20"/>
        <v>-8.2772976085997616</v>
      </c>
      <c r="F30" s="385">
        <f t="shared" si="20"/>
        <v>11.686321760066759</v>
      </c>
      <c r="G30" s="385">
        <f t="shared" si="20"/>
        <v>30.397342055873278</v>
      </c>
      <c r="H30" s="385">
        <f t="shared" ref="H30:J30" si="21">(H27-H28)/H28*100</f>
        <v>11.934141116291556</v>
      </c>
      <c r="I30" s="385">
        <f t="shared" si="21"/>
        <v>21.880257284152385</v>
      </c>
      <c r="J30" s="385">
        <f t="shared" si="21"/>
        <v>22.007813718555482</v>
      </c>
      <c r="K30" s="354"/>
      <c r="L30" s="385">
        <f>(L27-L28)/L28*100</f>
        <v>8.6722102931693144</v>
      </c>
    </row>
    <row r="31" spans="1:12" x14ac:dyDescent="0.25">
      <c r="A31" s="384" t="s">
        <v>316</v>
      </c>
      <c r="B31" s="385">
        <f t="shared" ref="B31:F31" si="22">(B26-B27)/B27*100</f>
        <v>22.317897072868185</v>
      </c>
      <c r="C31" s="385">
        <f t="shared" si="22"/>
        <v>34.159213794605549</v>
      </c>
      <c r="D31" s="385">
        <f t="shared" si="22"/>
        <v>81.002297436559189</v>
      </c>
      <c r="E31" s="385">
        <f t="shared" si="22"/>
        <v>62.883357172981938</v>
      </c>
      <c r="F31" s="385">
        <f t="shared" si="22"/>
        <v>17.633676439225489</v>
      </c>
      <c r="G31" s="385">
        <f>(G26-G27)/G27*100</f>
        <v>12.050400208871142</v>
      </c>
      <c r="H31" s="385">
        <f t="shared" ref="H31:J31" si="23">(H26-H27)/H27*100</f>
        <v>3.0382346969292962</v>
      </c>
      <c r="I31" s="385">
        <f t="shared" si="23"/>
        <v>9.2625855853951684</v>
      </c>
      <c r="J31" s="385">
        <f t="shared" si="23"/>
        <v>8.1844167906963214</v>
      </c>
      <c r="K31" s="354"/>
      <c r="L31" s="385">
        <f>(L26-L27)/L27*100</f>
        <v>24.931766136635037</v>
      </c>
    </row>
    <row r="32" spans="1:12" x14ac:dyDescent="0.25">
      <c r="A32" s="384" t="s">
        <v>317</v>
      </c>
      <c r="B32" s="385">
        <f t="shared" ref="B32:F32" si="24">(B26-B28)/B28*100</f>
        <v>25.854168255231329</v>
      </c>
      <c r="C32" s="385">
        <f t="shared" si="24"/>
        <v>39.407425470762647</v>
      </c>
      <c r="D32" s="385">
        <f t="shared" si="24"/>
        <v>53.004553568746829</v>
      </c>
      <c r="E32" s="385">
        <f t="shared" si="24"/>
        <v>49.401016944895687</v>
      </c>
      <c r="F32" s="385">
        <f t="shared" si="24"/>
        <v>31.380726366109222</v>
      </c>
      <c r="G32" s="385">
        <f>(G26-G28)/G28*100</f>
        <v>46.110743635336647</v>
      </c>
      <c r="H32" s="385">
        <f t="shared" ref="H32:J32" si="25">(H26-H28)/H28*100</f>
        <v>15.334963029396528</v>
      </c>
      <c r="I32" s="385">
        <f t="shared" si="25"/>
        <v>33.169520426796829</v>
      </c>
      <c r="J32" s="385">
        <f t="shared" si="25"/>
        <v>31.993441710498427</v>
      </c>
      <c r="K32" s="354"/>
      <c r="L32" s="385">
        <f>(L26-L28)/L28*100</f>
        <v>35.76611161897452</v>
      </c>
    </row>
    <row r="34" spans="12:12" x14ac:dyDescent="0.25">
      <c r="L34" s="56">
        <f>L17/L8*100</f>
        <v>88.239606048210177</v>
      </c>
    </row>
    <row r="35" spans="12:12" x14ac:dyDescent="0.25">
      <c r="L35" s="56">
        <f t="shared" ref="L35:L36" si="26">L18/L9*100</f>
        <v>87.948209961496488</v>
      </c>
    </row>
    <row r="36" spans="12:12" x14ac:dyDescent="0.25">
      <c r="L36" s="56">
        <f t="shared" si="26"/>
        <v>85.234466187893247</v>
      </c>
    </row>
  </sheetData>
  <pageMargins left="0.7" right="0.7" top="0.75" bottom="0.75" header="0.3" footer="0.3"/>
  <pageSetup paperSize="9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FFC000"/>
  </sheetPr>
  <dimension ref="A1:I26"/>
  <sheetViews>
    <sheetView showGridLines="0" zoomScale="90" zoomScaleNormal="90" workbookViewId="0">
      <selection activeCell="F34" sqref="F34"/>
    </sheetView>
  </sheetViews>
  <sheetFormatPr defaultColWidth="9.140625" defaultRowHeight="15.75" x14ac:dyDescent="0.25"/>
  <cols>
    <col min="1" max="1" width="63.42578125" style="42" customWidth="1"/>
    <col min="2" max="2" width="9.5703125" style="42" customWidth="1"/>
    <col min="3" max="3" width="10.140625" style="42" customWidth="1"/>
    <col min="4" max="4" width="9.85546875" style="42" customWidth="1"/>
    <col min="5" max="5" width="10" style="42" customWidth="1"/>
    <col min="6" max="6" width="9.5703125" style="42" customWidth="1"/>
    <col min="7" max="7" width="2" style="42" customWidth="1"/>
    <col min="8" max="8" width="13.42578125" style="42" customWidth="1"/>
    <col min="9" max="9" width="14.42578125" style="42" customWidth="1"/>
    <col min="10" max="16384" width="9.140625" style="42"/>
  </cols>
  <sheetData>
    <row r="1" spans="1:9" ht="21" x14ac:dyDescent="0.35">
      <c r="A1" s="343" t="str">
        <f>'Indice-Index'!A32</f>
        <v>3.8   Trend storico dei volumi  - Volumes  trend</v>
      </c>
      <c r="B1" s="137"/>
      <c r="C1" s="138"/>
      <c r="D1" s="138"/>
      <c r="E1" s="138"/>
      <c r="F1" s="138"/>
      <c r="G1" s="138"/>
      <c r="H1" s="138"/>
      <c r="I1" s="138"/>
    </row>
    <row r="4" spans="1:9" x14ac:dyDescent="0.25">
      <c r="A4" s="688" t="s">
        <v>329</v>
      </c>
      <c r="B4" s="373" t="str">
        <f>+'3.4'!B4</f>
        <v>2016/17</v>
      </c>
      <c r="C4" s="373" t="str">
        <f>+'3.4'!C4</f>
        <v>2017/18</v>
      </c>
      <c r="D4" s="373" t="str">
        <f>+'3.4'!D4</f>
        <v>2018/19</v>
      </c>
      <c r="E4" s="373" t="str">
        <f>+'3.4'!E4</f>
        <v>2019/20</v>
      </c>
      <c r="F4" s="373" t="str">
        <f>+'3.4'!F4</f>
        <v>2020/21</v>
      </c>
      <c r="G4" s="16"/>
      <c r="H4" s="598" t="s">
        <v>126</v>
      </c>
      <c r="I4" s="598" t="s">
        <v>126</v>
      </c>
    </row>
    <row r="5" spans="1:9" x14ac:dyDescent="0.25">
      <c r="A5" s="689"/>
      <c r="B5" s="102" t="s">
        <v>121</v>
      </c>
      <c r="C5" s="103"/>
      <c r="D5" s="102"/>
      <c r="E5" s="102" t="s">
        <v>122</v>
      </c>
      <c r="F5" s="102" t="s">
        <v>123</v>
      </c>
      <c r="G5" s="103"/>
      <c r="H5" s="600" t="s">
        <v>125</v>
      </c>
      <c r="I5" s="600" t="s">
        <v>124</v>
      </c>
    </row>
    <row r="6" spans="1:9" x14ac:dyDescent="0.25">
      <c r="B6" s="16"/>
      <c r="C6" s="16"/>
      <c r="D6" s="16"/>
      <c r="E6" s="16"/>
      <c r="F6" s="16"/>
      <c r="H6" s="16"/>
      <c r="I6" s="16"/>
    </row>
    <row r="7" spans="1:9" x14ac:dyDescent="0.25">
      <c r="A7" s="457" t="s">
        <v>189</v>
      </c>
      <c r="B7" s="459">
        <f>B9+B8</f>
        <v>3375.1788981592981</v>
      </c>
      <c r="C7" s="459">
        <f>C9+C8</f>
        <v>3209.6267131076629</v>
      </c>
      <c r="D7" s="459">
        <f>D9+D8</f>
        <v>3005.7419940351683</v>
      </c>
      <c r="E7" s="459">
        <f>E9+E8</f>
        <v>2408.5567399980082</v>
      </c>
      <c r="F7" s="459">
        <f>F9+F8</f>
        <v>2310.4304587877987</v>
      </c>
      <c r="G7" s="235"/>
      <c r="H7" s="458">
        <f>(F7-B7)/B7*100</f>
        <v>-31.546429730055941</v>
      </c>
      <c r="I7" s="458">
        <f>(F7-E7)/E7*100</f>
        <v>-4.0740697356496849</v>
      </c>
    </row>
    <row r="8" spans="1:9" x14ac:dyDescent="0.25">
      <c r="A8" s="10" t="s">
        <v>182</v>
      </c>
      <c r="B8" s="460">
        <v>1489.2159658633821</v>
      </c>
      <c r="C8" s="460">
        <v>1293.0902349478288</v>
      </c>
      <c r="D8" s="460">
        <v>1149.6407682604954</v>
      </c>
      <c r="E8" s="460">
        <v>846.08502659363921</v>
      </c>
      <c r="F8" s="460">
        <v>785.19595423296357</v>
      </c>
      <c r="H8" s="156">
        <f t="shared" ref="H8:H13" si="0">(F8-B8)/B8*100</f>
        <v>-47.274540950966674</v>
      </c>
      <c r="I8" s="156">
        <f t="shared" ref="I8:I13" si="1">(F8-E8)/E8*100</f>
        <v>-7.1965665916363832</v>
      </c>
    </row>
    <row r="9" spans="1:9" x14ac:dyDescent="0.25">
      <c r="A9" s="268" t="s">
        <v>183</v>
      </c>
      <c r="B9" s="461">
        <v>1885.9629322959163</v>
      </c>
      <c r="C9" s="461">
        <v>1916.5364781598344</v>
      </c>
      <c r="D9" s="461">
        <v>1856.1012257746729</v>
      </c>
      <c r="E9" s="461">
        <v>1562.471713404369</v>
      </c>
      <c r="F9" s="461">
        <v>1525.2345045548352</v>
      </c>
      <c r="H9" s="450">
        <f t="shared" si="0"/>
        <v>-19.127015784023964</v>
      </c>
      <c r="I9" s="450">
        <f t="shared" si="1"/>
        <v>-2.3832245108873056</v>
      </c>
    </row>
    <row r="10" spans="1:9" ht="5.25" customHeight="1" x14ac:dyDescent="0.25">
      <c r="A10" s="455"/>
      <c r="B10" s="462"/>
      <c r="C10" s="462"/>
      <c r="D10" s="462"/>
      <c r="E10" s="462"/>
      <c r="F10" s="462"/>
      <c r="G10" s="235"/>
      <c r="H10" s="456"/>
      <c r="I10" s="456"/>
    </row>
    <row r="11" spans="1:9" x14ac:dyDescent="0.25">
      <c r="A11" s="457" t="s">
        <v>174</v>
      </c>
      <c r="B11" s="459">
        <f>+B13+B12</f>
        <v>432.38721303840919</v>
      </c>
      <c r="C11" s="459">
        <f>+C13+C12</f>
        <v>501.3421430031172</v>
      </c>
      <c r="D11" s="459">
        <f>+D13+D12</f>
        <v>568.22760344529559</v>
      </c>
      <c r="E11" s="459">
        <f>+E13+E12</f>
        <v>745.80222382944339</v>
      </c>
      <c r="F11" s="459">
        <f>+F13+F12</f>
        <v>976.90464259509974</v>
      </c>
      <c r="G11" s="235"/>
      <c r="H11" s="458">
        <f>(F11-B11)/B11*100</f>
        <v>125.93282436137186</v>
      </c>
      <c r="I11" s="458">
        <f>(F11-E11)/E11*100</f>
        <v>30.987091668756793</v>
      </c>
    </row>
    <row r="12" spans="1:9" x14ac:dyDescent="0.25">
      <c r="A12" s="10" t="s">
        <v>198</v>
      </c>
      <c r="B12" s="460">
        <v>357.78512107481976</v>
      </c>
      <c r="C12" s="460">
        <v>417.84141354884673</v>
      </c>
      <c r="D12" s="460">
        <v>481.86701982169643</v>
      </c>
      <c r="E12" s="460">
        <v>653.15925367896341</v>
      </c>
      <c r="F12" s="460">
        <v>859.86372812704758</v>
      </c>
      <c r="H12" s="156">
        <f t="shared" si="0"/>
        <v>140.32964969139493</v>
      </c>
      <c r="I12" s="156">
        <f t="shared" si="1"/>
        <v>31.646872226613542</v>
      </c>
    </row>
    <row r="13" spans="1:9" x14ac:dyDescent="0.25">
      <c r="A13" s="268" t="s">
        <v>197</v>
      </c>
      <c r="B13" s="461">
        <v>74.60209196358943</v>
      </c>
      <c r="C13" s="461">
        <v>83.50072945427047</v>
      </c>
      <c r="D13" s="461">
        <v>86.360583623599126</v>
      </c>
      <c r="E13" s="461">
        <v>92.642970150479925</v>
      </c>
      <c r="F13" s="461">
        <v>117.04091446805214</v>
      </c>
      <c r="H13" s="450">
        <f t="shared" si="0"/>
        <v>56.886906770892629</v>
      </c>
      <c r="I13" s="450">
        <f t="shared" si="1"/>
        <v>26.335451333158517</v>
      </c>
    </row>
    <row r="14" spans="1:9" x14ac:dyDescent="0.25">
      <c r="B14" s="16"/>
      <c r="C14" s="16"/>
      <c r="D14" s="16"/>
      <c r="E14" s="16"/>
      <c r="F14" s="16"/>
      <c r="H14" s="16"/>
      <c r="I14" s="16"/>
    </row>
    <row r="15" spans="1:9" x14ac:dyDescent="0.25">
      <c r="A15" s="51"/>
      <c r="B15" s="463"/>
      <c r="C15" s="463"/>
      <c r="D15" s="463"/>
      <c r="E15" s="463"/>
      <c r="F15" s="463"/>
      <c r="H15" s="156"/>
      <c r="I15" s="156"/>
    </row>
    <row r="16" spans="1:9" x14ac:dyDescent="0.25">
      <c r="A16" s="689" t="s">
        <v>116</v>
      </c>
      <c r="B16" s="597" t="str">
        <f>+'3.4'!B19</f>
        <v>3T17</v>
      </c>
      <c r="C16" s="597" t="str">
        <f>+'3.4'!C19</f>
        <v>3T18</v>
      </c>
      <c r="D16" s="597" t="str">
        <f>+'3.4'!D19</f>
        <v>3T19</v>
      </c>
      <c r="E16" s="597" t="str">
        <f>+'3.4'!E19</f>
        <v>3T20</v>
      </c>
      <c r="F16" s="597" t="str">
        <f>+'3.4'!F19</f>
        <v>3T21</v>
      </c>
      <c r="G16" s="56"/>
      <c r="H16" s="598" t="s">
        <v>126</v>
      </c>
      <c r="I16" s="598" t="s">
        <v>126</v>
      </c>
    </row>
    <row r="17" spans="1:9" x14ac:dyDescent="0.25">
      <c r="A17" s="689"/>
      <c r="B17" s="597" t="str">
        <f>+'3.4'!B20</f>
        <v>3Q17</v>
      </c>
      <c r="C17" s="597" t="str">
        <f>+'3.4'!C20</f>
        <v>3Q18</v>
      </c>
      <c r="D17" s="597" t="str">
        <f>+'3.4'!D20</f>
        <v>3Q19</v>
      </c>
      <c r="E17" s="597" t="str">
        <f>+'3.4'!E20</f>
        <v>3Q20</v>
      </c>
      <c r="F17" s="597" t="str">
        <f>+'3.4'!F20</f>
        <v>3Q21</v>
      </c>
      <c r="G17" s="56"/>
      <c r="H17" s="600" t="s">
        <v>125</v>
      </c>
      <c r="I17" s="600" t="s">
        <v>124</v>
      </c>
    </row>
    <row r="18" spans="1:9" x14ac:dyDescent="0.25">
      <c r="B18" s="598" t="s">
        <v>121</v>
      </c>
      <c r="C18" s="599"/>
      <c r="D18" s="598"/>
      <c r="E18" s="598" t="s">
        <v>122</v>
      </c>
      <c r="F18" s="598" t="s">
        <v>123</v>
      </c>
      <c r="G18" s="56"/>
      <c r="H18" s="16"/>
      <c r="I18" s="16"/>
    </row>
    <row r="19" spans="1:9" x14ac:dyDescent="0.25">
      <c r="B19" s="102"/>
      <c r="C19" s="103"/>
      <c r="D19" s="102"/>
      <c r="E19" s="102"/>
      <c r="F19" s="102"/>
      <c r="H19" s="16"/>
      <c r="I19" s="16"/>
    </row>
    <row r="20" spans="1:9" x14ac:dyDescent="0.25">
      <c r="A20" s="457" t="s">
        <v>189</v>
      </c>
      <c r="B20" s="459">
        <f>B22+B21</f>
        <v>720.99395788956463</v>
      </c>
      <c r="C20" s="459">
        <f>C22+C21</f>
        <v>690.54722362732764</v>
      </c>
      <c r="D20" s="459">
        <f>D22+D21</f>
        <v>638.92869907999693</v>
      </c>
      <c r="E20" s="459">
        <f>E22+E21</f>
        <v>544.88162263256004</v>
      </c>
      <c r="F20" s="459">
        <f>F22+F21</f>
        <v>532.68973483281002</v>
      </c>
      <c r="G20" s="235"/>
      <c r="H20" s="458">
        <f>(F20-B20)/B20*100</f>
        <v>-26.117309444304297</v>
      </c>
      <c r="I20" s="458">
        <f>(F20-E20)/E20*100</f>
        <v>-2.2375296382443053</v>
      </c>
    </row>
    <row r="21" spans="1:9" x14ac:dyDescent="0.25">
      <c r="A21" s="10" t="s">
        <v>182</v>
      </c>
      <c r="B21" s="460">
        <v>304.92906795149878</v>
      </c>
      <c r="C21" s="460">
        <v>262.36405441982436</v>
      </c>
      <c r="D21" s="460">
        <v>206.71273891062876</v>
      </c>
      <c r="E21" s="460">
        <v>180.42108487443937</v>
      </c>
      <c r="F21" s="460">
        <v>173.75510590684624</v>
      </c>
      <c r="H21" s="156">
        <f t="shared" ref="H21:H26" si="2">(F21-B21)/B21*100</f>
        <v>-43.017860817885925</v>
      </c>
      <c r="I21" s="156">
        <f t="shared" ref="I21:I26" si="3">(F21-E21)/E21*100</f>
        <v>-3.6946784641230792</v>
      </c>
    </row>
    <row r="22" spans="1:9" x14ac:dyDescent="0.25">
      <c r="A22" s="268" t="s">
        <v>183</v>
      </c>
      <c r="B22" s="461">
        <v>416.06488993806585</v>
      </c>
      <c r="C22" s="461">
        <v>428.18316920750334</v>
      </c>
      <c r="D22" s="461">
        <v>432.2159601693682</v>
      </c>
      <c r="E22" s="461">
        <v>364.46053775812061</v>
      </c>
      <c r="F22" s="461">
        <v>358.93462892596381</v>
      </c>
      <c r="H22" s="450">
        <f t="shared" si="2"/>
        <v>-13.731093969646485</v>
      </c>
      <c r="I22" s="450">
        <f t="shared" si="3"/>
        <v>-1.5161885196537106</v>
      </c>
    </row>
    <row r="23" spans="1:9" x14ac:dyDescent="0.25">
      <c r="B23" s="16"/>
      <c r="C23" s="16"/>
      <c r="D23" s="16"/>
      <c r="E23" s="16"/>
      <c r="F23" s="16"/>
      <c r="H23" s="16"/>
      <c r="I23" s="16"/>
    </row>
    <row r="24" spans="1:9" x14ac:dyDescent="0.25">
      <c r="A24" s="457" t="s">
        <v>174</v>
      </c>
      <c r="B24" s="459">
        <f>+B26+B25</f>
        <v>106.63209821843336</v>
      </c>
      <c r="C24" s="459">
        <f>+C26+C25</f>
        <v>120.67594887858039</v>
      </c>
      <c r="D24" s="459">
        <f>+D26+D25</f>
        <v>141.48944661872682</v>
      </c>
      <c r="E24" s="459">
        <f>+E26+E25</f>
        <v>196.66431972156229</v>
      </c>
      <c r="F24" s="459">
        <f>+F26+F25</f>
        <v>217.77458139649505</v>
      </c>
      <c r="G24" s="235"/>
      <c r="H24" s="458">
        <f>(F24-B24)/B24*100</f>
        <v>104.22985670823894</v>
      </c>
      <c r="I24" s="458">
        <f>(F24-E24)/E24*100</f>
        <v>10.734159457506429</v>
      </c>
    </row>
    <row r="25" spans="1:9" x14ac:dyDescent="0.25">
      <c r="A25" s="10" t="s">
        <v>198</v>
      </c>
      <c r="B25" s="460">
        <v>88.297791289115636</v>
      </c>
      <c r="C25" s="460">
        <v>101.03150886447951</v>
      </c>
      <c r="D25" s="460">
        <v>120.7260924895147</v>
      </c>
      <c r="E25" s="460">
        <v>172.14253592771846</v>
      </c>
      <c r="F25" s="460">
        <v>191.63162005609922</v>
      </c>
      <c r="H25" s="156">
        <f>(F25-B25)/B25*100</f>
        <v>117.02878096761795</v>
      </c>
      <c r="I25" s="156">
        <f t="shared" si="3"/>
        <v>11.321480785297661</v>
      </c>
    </row>
    <row r="26" spans="1:9" x14ac:dyDescent="0.25">
      <c r="A26" s="268" t="s">
        <v>197</v>
      </c>
      <c r="B26" s="461">
        <v>18.334306929317719</v>
      </c>
      <c r="C26" s="461">
        <v>19.644440014100887</v>
      </c>
      <c r="D26" s="461">
        <v>20.763354129212107</v>
      </c>
      <c r="E26" s="461">
        <v>24.521783793843827</v>
      </c>
      <c r="F26" s="461">
        <v>26.142961340395821</v>
      </c>
      <c r="H26" s="450">
        <f t="shared" si="2"/>
        <v>42.590398650911467</v>
      </c>
      <c r="I26" s="450">
        <f t="shared" si="3"/>
        <v>6.6111729888059338</v>
      </c>
    </row>
  </sheetData>
  <mergeCells count="2">
    <mergeCell ref="A4:A5"/>
    <mergeCell ref="A16:A17"/>
  </mergeCells>
  <pageMargins left="0.7" right="0.7" top="0.75" bottom="0.75" header="0.3" footer="0.3"/>
  <pageSetup paperSize="9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FFC000"/>
  </sheetPr>
  <dimension ref="A1:K24"/>
  <sheetViews>
    <sheetView showGridLines="0" topLeftCell="D1" zoomScale="90" zoomScaleNormal="90" workbookViewId="0">
      <selection activeCell="J20" sqref="J20"/>
    </sheetView>
  </sheetViews>
  <sheetFormatPr defaultColWidth="9.140625" defaultRowHeight="15.75" x14ac:dyDescent="0.25"/>
  <cols>
    <col min="1" max="1" width="28.140625" style="42" customWidth="1"/>
    <col min="2" max="2" width="10.85546875" style="42" customWidth="1"/>
    <col min="3" max="3" width="29" style="42" customWidth="1"/>
    <col min="4" max="4" width="5.140625" style="42" customWidth="1"/>
    <col min="5" max="5" width="28.140625" style="42" customWidth="1"/>
    <col min="6" max="6" width="10.85546875" style="42" customWidth="1"/>
    <col min="7" max="7" width="29" style="42" customWidth="1"/>
    <col min="8" max="8" width="2.85546875" style="42" customWidth="1"/>
    <col min="9" max="9" width="28.140625" style="42" customWidth="1"/>
    <col min="10" max="10" width="10.85546875" style="42" customWidth="1"/>
    <col min="11" max="11" width="29" style="42" customWidth="1"/>
    <col min="12" max="16384" width="9.140625" style="42"/>
  </cols>
  <sheetData>
    <row r="1" spans="1:11" ht="21" x14ac:dyDescent="0.35">
      <c r="A1" s="343" t="str">
        <f>'Indice-Index'!A33</f>
        <v>3.9   Il quadro concorrenziale - The competitive framework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</row>
    <row r="2" spans="1:11" ht="16.5" customHeight="1" x14ac:dyDescent="0.25"/>
    <row r="3" spans="1:11" ht="16.5" customHeight="1" x14ac:dyDescent="0.25"/>
    <row r="4" spans="1:11" ht="18.75" x14ac:dyDescent="0.3">
      <c r="A4" s="60" t="s">
        <v>332</v>
      </c>
      <c r="D4" s="405"/>
    </row>
    <row r="5" spans="1:11" x14ac:dyDescent="0.25">
      <c r="A5" s="452" t="s">
        <v>175</v>
      </c>
      <c r="B5" s="300">
        <f>'3.1'!C4</f>
        <v>44440</v>
      </c>
      <c r="C5" s="205" t="s">
        <v>435</v>
      </c>
      <c r="E5" s="452" t="s">
        <v>200</v>
      </c>
      <c r="F5" s="43">
        <f>+B5</f>
        <v>44440</v>
      </c>
      <c r="G5" s="43" t="str">
        <f>+C5</f>
        <v>Diff/chg. vs 09/2020 (p.p.)</v>
      </c>
      <c r="I5" s="452" t="s">
        <v>176</v>
      </c>
      <c r="J5" s="43">
        <f>+F5</f>
        <v>44440</v>
      </c>
      <c r="K5" s="43" t="str">
        <f>+G5</f>
        <v>Diff/chg. vs 09/2020 (p.p.)</v>
      </c>
    </row>
    <row r="6" spans="1:11" x14ac:dyDescent="0.25">
      <c r="A6" s="464" t="s">
        <v>199</v>
      </c>
      <c r="B6" s="62"/>
      <c r="C6" s="142"/>
      <c r="E6" s="464" t="s">
        <v>201</v>
      </c>
      <c r="F6" s="43"/>
      <c r="G6" s="43"/>
      <c r="I6" s="464" t="s">
        <v>177</v>
      </c>
      <c r="J6" s="43"/>
      <c r="K6" s="43"/>
    </row>
    <row r="7" spans="1:11" x14ac:dyDescent="0.25">
      <c r="A7" s="63" t="s">
        <v>143</v>
      </c>
      <c r="B7" s="65">
        <v>37.602814611788276</v>
      </c>
      <c r="C7" s="65">
        <v>-3.7199187722902707</v>
      </c>
      <c r="E7" s="63" t="s">
        <v>143</v>
      </c>
      <c r="F7" s="66">
        <v>94.561510366737494</v>
      </c>
      <c r="G7" s="66">
        <v>0.12565855836358253</v>
      </c>
      <c r="I7" s="67" t="s">
        <v>66</v>
      </c>
      <c r="J7" s="66">
        <v>17.530316261231665</v>
      </c>
      <c r="K7" s="66">
        <v>-1.6332713095824301</v>
      </c>
    </row>
    <row r="8" spans="1:11" x14ac:dyDescent="0.25">
      <c r="A8" s="63" t="s">
        <v>66</v>
      </c>
      <c r="B8" s="65">
        <v>13.127282168233034</v>
      </c>
      <c r="C8" s="65">
        <v>-0.56289010607497403</v>
      </c>
      <c r="E8" s="63" t="s">
        <v>67</v>
      </c>
      <c r="F8" s="66">
        <v>3.0840621416236202</v>
      </c>
      <c r="G8" s="66">
        <v>-0.54694172786658513</v>
      </c>
      <c r="I8" s="67" t="s">
        <v>143</v>
      </c>
      <c r="J8" s="66">
        <v>17.515316743924984</v>
      </c>
      <c r="K8" s="66">
        <v>-1.27189872369961</v>
      </c>
    </row>
    <row r="9" spans="1:11" x14ac:dyDescent="0.25">
      <c r="A9" s="67" t="s">
        <v>158</v>
      </c>
      <c r="B9" s="65">
        <v>12.773229645295869</v>
      </c>
      <c r="C9" s="65">
        <v>3.6285392062468578</v>
      </c>
      <c r="E9" s="63" t="s">
        <v>337</v>
      </c>
      <c r="F9" s="66">
        <v>2.3544274916388819</v>
      </c>
      <c r="G9" s="66">
        <v>0.42128316950298528</v>
      </c>
      <c r="I9" s="67" t="s">
        <v>158</v>
      </c>
      <c r="J9" s="66">
        <v>17.057510647652713</v>
      </c>
      <c r="K9" s="66">
        <v>4.2567165798103401</v>
      </c>
    </row>
    <row r="10" spans="1:11" x14ac:dyDescent="0.25">
      <c r="A10" s="63" t="s">
        <v>65</v>
      </c>
      <c r="B10" s="65">
        <v>10.528586194209415</v>
      </c>
      <c r="C10" s="65">
        <v>0.46079609876042227</v>
      </c>
      <c r="E10" s="73" t="s">
        <v>89</v>
      </c>
      <c r="F10" s="75">
        <f>SUM(F7:F9)</f>
        <v>100</v>
      </c>
      <c r="G10" s="75">
        <f>SUM(G7:G9)</f>
        <v>-1.7319479184152442E-14</v>
      </c>
      <c r="I10" s="67" t="s">
        <v>65</v>
      </c>
      <c r="J10" s="66">
        <v>14.059989219609504</v>
      </c>
      <c r="K10" s="66">
        <v>-3.296543960889764E-2</v>
      </c>
    </row>
    <row r="11" spans="1:11" x14ac:dyDescent="0.25">
      <c r="A11" s="63" t="s">
        <v>144</v>
      </c>
      <c r="B11" s="65">
        <v>9.8227802519580329</v>
      </c>
      <c r="C11" s="65">
        <v>3.9905698555390501E-2</v>
      </c>
      <c r="I11" s="67" t="s">
        <v>144</v>
      </c>
      <c r="J11" s="66">
        <v>13.117448240589107</v>
      </c>
      <c r="K11" s="66">
        <v>-0.57667988592467267</v>
      </c>
    </row>
    <row r="12" spans="1:11" x14ac:dyDescent="0.25">
      <c r="A12" s="67" t="s">
        <v>64</v>
      </c>
      <c r="B12" s="65">
        <v>9.5952541373461031</v>
      </c>
      <c r="C12" s="65">
        <v>0.74688141267969677</v>
      </c>
      <c r="I12" s="67" t="s">
        <v>64</v>
      </c>
      <c r="J12" s="66">
        <v>12.813607377284708</v>
      </c>
      <c r="K12" s="66">
        <v>0.42760067329539453</v>
      </c>
    </row>
    <row r="13" spans="1:11" x14ac:dyDescent="0.25">
      <c r="A13" s="64" t="s">
        <v>118</v>
      </c>
      <c r="B13" s="65">
        <v>5.8594183186610724</v>
      </c>
      <c r="C13" s="65">
        <v>-0.56226032689917904</v>
      </c>
      <c r="I13" s="107" t="s">
        <v>118</v>
      </c>
      <c r="J13" s="66">
        <v>7.8247313432136671</v>
      </c>
      <c r="K13" s="66">
        <v>-1.1643740244937035</v>
      </c>
    </row>
    <row r="14" spans="1:11" x14ac:dyDescent="0.25">
      <c r="A14" s="64" t="s">
        <v>217</v>
      </c>
      <c r="B14" s="65">
        <v>0.69063467250819111</v>
      </c>
      <c r="C14" s="65">
        <v>-3.1053210977948664E-2</v>
      </c>
      <c r="I14" s="119" t="s">
        <v>217</v>
      </c>
      <c r="J14" s="120">
        <v>8.1080166493644704E-2</v>
      </c>
      <c r="K14" s="120">
        <v>-5.1278697964294573E-3</v>
      </c>
    </row>
    <row r="15" spans="1:11" x14ac:dyDescent="0.25">
      <c r="A15" s="73" t="s">
        <v>89</v>
      </c>
      <c r="B15" s="74">
        <f>SUM(B7:B14)</f>
        <v>100</v>
      </c>
      <c r="C15" s="74">
        <f>SUM(C7:C14)</f>
        <v>-5.1070259132757201E-15</v>
      </c>
      <c r="I15" s="67" t="s">
        <v>146</v>
      </c>
      <c r="J15" s="99">
        <f>SUM(J7:J14)</f>
        <v>100</v>
      </c>
      <c r="K15" s="99">
        <f>SUM(K7:K14)</f>
        <v>-8.9095397726168812E-15</v>
      </c>
    </row>
    <row r="16" spans="1:11" ht="14.1" customHeight="1" x14ac:dyDescent="0.25"/>
    <row r="18" spans="2:10" x14ac:dyDescent="0.25">
      <c r="J18" s="7">
        <f>+J7+J8+J9</f>
        <v>52.103143652809358</v>
      </c>
    </row>
    <row r="19" spans="2:10" x14ac:dyDescent="0.25">
      <c r="J19" s="7">
        <f>+J10+J11+J12</f>
        <v>39.991044837483315</v>
      </c>
    </row>
    <row r="24" spans="2:10" ht="9.75" customHeight="1" x14ac:dyDescent="0.25">
      <c r="B24" s="16"/>
      <c r="C24" s="16"/>
    </row>
  </sheetData>
  <pageMargins left="0.7" right="0.7" top="0.75" bottom="0.75" header="0.3" footer="0.3"/>
  <pageSetup paperSize="9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FFC000"/>
  </sheetPr>
  <dimension ref="A1:I19"/>
  <sheetViews>
    <sheetView showGridLines="0" zoomScale="90" zoomScaleNormal="90" workbookViewId="0">
      <selection activeCell="H29" sqref="H29"/>
    </sheetView>
  </sheetViews>
  <sheetFormatPr defaultRowHeight="15" x14ac:dyDescent="0.25"/>
  <cols>
    <col min="1" max="1" width="59.42578125" customWidth="1"/>
    <col min="2" max="2" width="11.140625" customWidth="1"/>
    <col min="3" max="3" width="11.140625" style="40" customWidth="1"/>
    <col min="4" max="6" width="11.140625" customWidth="1"/>
    <col min="7" max="7" width="1" customWidth="1"/>
    <col min="8" max="9" width="11" customWidth="1"/>
  </cols>
  <sheetData>
    <row r="1" spans="1:9" ht="21" x14ac:dyDescent="0.35">
      <c r="A1" s="348" t="str">
        <f>'Indice-Index'!A34</f>
        <v>3.10 Trend storico dei ricavi unitari - Revenues per unit trend</v>
      </c>
      <c r="B1" s="139"/>
      <c r="C1" s="139"/>
      <c r="D1" s="139"/>
      <c r="E1" s="139"/>
      <c r="F1" s="139"/>
      <c r="G1" s="139"/>
      <c r="H1" s="139"/>
      <c r="I1" s="139"/>
    </row>
    <row r="3" spans="1:9" s="40" customFormat="1" x14ac:dyDescent="0.25"/>
    <row r="4" spans="1:9" ht="15.75" x14ac:dyDescent="0.25">
      <c r="A4" s="5" t="s">
        <v>101</v>
      </c>
      <c r="B4" s="594" t="str">
        <f>+'3.8'!B4</f>
        <v>2016/17</v>
      </c>
      <c r="C4" s="594" t="str">
        <f>+'3.8'!C4</f>
        <v>2017/18</v>
      </c>
      <c r="D4" s="594" t="str">
        <f>+'3.8'!D4</f>
        <v>2018/19</v>
      </c>
      <c r="E4" s="594" t="str">
        <f>+'3.8'!E4</f>
        <v>2019/20</v>
      </c>
      <c r="F4" s="594" t="str">
        <f>+'3.8'!F4</f>
        <v>2020/21</v>
      </c>
      <c r="G4" s="69"/>
      <c r="H4" s="249" t="s">
        <v>126</v>
      </c>
      <c r="I4" s="249" t="s">
        <v>126</v>
      </c>
    </row>
    <row r="5" spans="1:9" s="40" customFormat="1" x14ac:dyDescent="0.25">
      <c r="B5" s="598" t="s">
        <v>121</v>
      </c>
      <c r="C5" s="69"/>
      <c r="D5" s="598"/>
      <c r="E5" s="598" t="s">
        <v>122</v>
      </c>
      <c r="F5" s="598" t="s">
        <v>123</v>
      </c>
      <c r="G5" s="69"/>
      <c r="H5" s="600" t="s">
        <v>125</v>
      </c>
      <c r="I5" s="600" t="s">
        <v>124</v>
      </c>
    </row>
    <row r="6" spans="1:9" s="40" customFormat="1" x14ac:dyDescent="0.25">
      <c r="C6" s="102"/>
      <c r="D6" s="102"/>
      <c r="E6" s="102"/>
      <c r="F6" s="102"/>
    </row>
    <row r="7" spans="1:9" ht="15.75" x14ac:dyDescent="0.25">
      <c r="A7" s="453" t="s">
        <v>202</v>
      </c>
      <c r="C7" s="103"/>
      <c r="D7" s="103"/>
      <c r="E7" s="103"/>
      <c r="F7" s="103"/>
    </row>
    <row r="8" spans="1:9" ht="15.75" x14ac:dyDescent="0.25">
      <c r="A8" s="440" t="s">
        <v>112</v>
      </c>
      <c r="B8" s="467">
        <v>0.77461227848925152</v>
      </c>
      <c r="C8" s="467">
        <v>0.8048121931487624</v>
      </c>
      <c r="D8" s="467">
        <v>0.83788909757787211</v>
      </c>
      <c r="E8" s="467">
        <v>0.80253173504959729</v>
      </c>
      <c r="F8" s="467">
        <v>0.81184633927330507</v>
      </c>
      <c r="G8" s="104"/>
      <c r="H8" s="448">
        <f>(F8-B8)/B8*100</f>
        <v>4.8067997136157219</v>
      </c>
      <c r="I8" s="448">
        <f>(F8-E8)/E8*100</f>
        <v>1.160652447361739</v>
      </c>
    </row>
    <row r="9" spans="1:9" ht="15.75" x14ac:dyDescent="0.25">
      <c r="A9" s="472" t="s">
        <v>179</v>
      </c>
      <c r="B9" s="473">
        <v>1.1555898932251145</v>
      </c>
      <c r="C9" s="473">
        <v>1.2672339718508865</v>
      </c>
      <c r="D9" s="473">
        <v>1.3458345687853834</v>
      </c>
      <c r="E9" s="473">
        <v>1.3507791187791631</v>
      </c>
      <c r="F9" s="473">
        <v>1.3488259639402924</v>
      </c>
      <c r="G9" s="104"/>
      <c r="H9" s="175">
        <f>(F9-B9)/B9*100</f>
        <v>16.721855378630814</v>
      </c>
      <c r="I9" s="175">
        <f>(F9-E9)/E9*100</f>
        <v>-0.14459468700078609</v>
      </c>
    </row>
    <row r="10" spans="1:9" ht="15.75" x14ac:dyDescent="0.25">
      <c r="A10" s="432" t="s">
        <v>180</v>
      </c>
      <c r="B10" s="469">
        <v>0.47378030730596277</v>
      </c>
      <c r="C10" s="469">
        <v>0.49281547757304411</v>
      </c>
      <c r="D10" s="469">
        <v>0.52327542584252795</v>
      </c>
      <c r="E10" s="469">
        <v>0.50565346310185133</v>
      </c>
      <c r="F10" s="469">
        <v>0.53540738674835242</v>
      </c>
      <c r="G10" s="104"/>
      <c r="H10" s="470">
        <f>(F10-B10)/B10*100</f>
        <v>13.00752236681536</v>
      </c>
      <c r="I10" s="470">
        <f>(F10-E10)/E10*100</f>
        <v>5.8842519269976608</v>
      </c>
    </row>
    <row r="11" spans="1:9" ht="15.75" x14ac:dyDescent="0.25">
      <c r="A11" s="42"/>
      <c r="B11" s="16"/>
      <c r="C11" s="16"/>
      <c r="D11" s="16"/>
      <c r="E11" s="16"/>
      <c r="F11" s="16"/>
      <c r="H11" s="103"/>
      <c r="I11" s="103"/>
    </row>
    <row r="12" spans="1:9" ht="15.75" x14ac:dyDescent="0.25">
      <c r="A12" s="453" t="s">
        <v>178</v>
      </c>
      <c r="B12" s="16"/>
      <c r="C12" s="16"/>
      <c r="D12" s="16"/>
      <c r="E12" s="16"/>
      <c r="F12" s="16"/>
      <c r="H12" s="103"/>
      <c r="I12" s="103"/>
    </row>
    <row r="13" spans="1:9" ht="15.75" x14ac:dyDescent="0.25">
      <c r="A13" s="297" t="s">
        <v>112</v>
      </c>
      <c r="B13" s="105">
        <v>8.0070549381224492</v>
      </c>
      <c r="C13" s="105">
        <v>7.5114603961011888</v>
      </c>
      <c r="D13" s="105">
        <v>7.2034591881665051</v>
      </c>
      <c r="E13" s="105">
        <v>6.2074813592099893</v>
      </c>
      <c r="F13" s="105">
        <v>6.1246228767147679</v>
      </c>
      <c r="G13" s="104"/>
      <c r="H13" s="75">
        <f>(F13-B13)/B13*100</f>
        <v>-23.509668360650554</v>
      </c>
      <c r="I13" s="75">
        <f>(F13-E13)/E13*100</f>
        <v>-1.3348164529287709</v>
      </c>
    </row>
    <row r="14" spans="1:9" ht="15.75" x14ac:dyDescent="0.25">
      <c r="A14" s="466" t="s">
        <v>211</v>
      </c>
      <c r="B14" s="601">
        <v>18.268358479050221</v>
      </c>
      <c r="C14" s="601">
        <v>17.022792902826861</v>
      </c>
      <c r="D14" s="601">
        <v>17.116411331948413</v>
      </c>
      <c r="E14" s="601">
        <v>15.51697296673059</v>
      </c>
      <c r="F14" s="601">
        <v>15.180791586110026</v>
      </c>
      <c r="G14" s="42"/>
      <c r="H14" s="448">
        <f>(F14-B14)/B14*100</f>
        <v>-16.901173121169887</v>
      </c>
      <c r="I14" s="448">
        <f>(F14-E14)/E14*100</f>
        <v>-2.1665397068188446</v>
      </c>
    </row>
    <row r="15" spans="1:9" ht="15.75" x14ac:dyDescent="0.25">
      <c r="A15" s="436" t="s">
        <v>330</v>
      </c>
      <c r="B15" s="471"/>
      <c r="C15" s="471"/>
      <c r="D15" s="471"/>
      <c r="E15" s="471"/>
      <c r="F15" s="471"/>
      <c r="H15" s="474">
        <v>-11.275467935990266</v>
      </c>
      <c r="I15" s="474">
        <v>-1.0019634619959483</v>
      </c>
    </row>
    <row r="16" spans="1:9" ht="15.75" x14ac:dyDescent="0.25">
      <c r="A16" s="434" t="s">
        <v>331</v>
      </c>
      <c r="B16" s="468"/>
      <c r="C16" s="468"/>
      <c r="D16" s="468"/>
      <c r="E16" s="468"/>
      <c r="F16" s="468"/>
      <c r="H16" s="475">
        <v>-16.754574023003183</v>
      </c>
      <c r="I16" s="475">
        <v>-2.1898925750313309</v>
      </c>
    </row>
    <row r="17" spans="1:9" ht="15.75" x14ac:dyDescent="0.25">
      <c r="A17" s="466" t="s">
        <v>212</v>
      </c>
      <c r="B17" s="467">
        <v>5.8674614633381346</v>
      </c>
      <c r="C17" s="467">
        <v>5.6107316108706549</v>
      </c>
      <c r="D17" s="467">
        <v>5.4268521630860382</v>
      </c>
      <c r="E17" s="467">
        <v>4.8870392951133441</v>
      </c>
      <c r="F17" s="467">
        <v>4.8919365420634104</v>
      </c>
      <c r="H17" s="448">
        <f>(F17-B17)/B17*100</f>
        <v>-16.626013266045813</v>
      </c>
      <c r="I17" s="448">
        <f>(F17-E17)/E17*100</f>
        <v>0.10020887196391459</v>
      </c>
    </row>
    <row r="18" spans="1:9" ht="15.75" x14ac:dyDescent="0.25">
      <c r="A18" s="436" t="s">
        <v>330</v>
      </c>
      <c r="B18" s="471"/>
      <c r="C18" s="471"/>
      <c r="D18" s="471"/>
      <c r="E18" s="471"/>
      <c r="F18" s="471"/>
      <c r="H18" s="474">
        <v>1.7868617886510525</v>
      </c>
      <c r="I18" s="474">
        <v>3.9541347543133334</v>
      </c>
    </row>
    <row r="19" spans="1:9" ht="15.75" x14ac:dyDescent="0.25">
      <c r="A19" s="434" t="s">
        <v>331</v>
      </c>
      <c r="B19" s="468"/>
      <c r="C19" s="468"/>
      <c r="D19" s="468"/>
      <c r="E19" s="468"/>
      <c r="F19" s="468"/>
      <c r="H19" s="475">
        <v>-16.765064746593119</v>
      </c>
      <c r="I19" s="475">
        <v>0.11070143893208567</v>
      </c>
    </row>
  </sheetData>
  <pageMargins left="0.7" right="0.7" top="0.75" bottom="0.75" header="0.3" footer="0.3"/>
  <pageSetup paperSize="9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0F8BC5-EB23-446D-BFF4-B0B1865DDB00}">
  <sheetPr>
    <tabColor rgb="FFFFC000"/>
  </sheetPr>
  <dimension ref="A1:R23"/>
  <sheetViews>
    <sheetView showGridLines="0" zoomScale="80" zoomScaleNormal="8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D22" sqref="D22"/>
    </sheetView>
  </sheetViews>
  <sheetFormatPr defaultColWidth="9.140625" defaultRowHeight="15" x14ac:dyDescent="0.25"/>
  <cols>
    <col min="1" max="1" width="52.5703125" style="69" customWidth="1"/>
    <col min="2" max="4" width="10.140625" style="69" customWidth="1"/>
    <col min="5" max="5" width="10.140625" style="236" customWidth="1"/>
    <col min="6" max="8" width="10.140625" style="69" customWidth="1"/>
    <col min="9" max="9" width="10.140625" style="236" customWidth="1"/>
    <col min="10" max="12" width="10.140625" style="69" customWidth="1"/>
    <col min="13" max="13" width="10.140625" style="236" customWidth="1"/>
    <col min="14" max="16" width="10.140625" style="69" customWidth="1"/>
    <col min="17" max="17" width="10.140625" style="236" customWidth="1"/>
    <col min="18" max="18" width="10.140625" style="69" customWidth="1"/>
    <col min="19" max="16384" width="9.140625" style="69"/>
  </cols>
  <sheetData>
    <row r="1" spans="1:18" ht="23.25" x14ac:dyDescent="0.25">
      <c r="A1" s="287" t="s">
        <v>252</v>
      </c>
    </row>
    <row r="2" spans="1:18" ht="23.25" x14ac:dyDescent="0.25">
      <c r="A2" s="287"/>
    </row>
    <row r="3" spans="1:18" ht="23.25" x14ac:dyDescent="0.25">
      <c r="A3" s="287"/>
    </row>
    <row r="4" spans="1:18" s="236" customFormat="1" ht="21" x14ac:dyDescent="0.25">
      <c r="B4" s="274" t="s">
        <v>230</v>
      </c>
      <c r="C4" s="273" t="s">
        <v>221</v>
      </c>
      <c r="D4" s="296" t="s">
        <v>231</v>
      </c>
      <c r="E4" s="296" t="s">
        <v>232</v>
      </c>
      <c r="F4" s="274" t="s">
        <v>233</v>
      </c>
      <c r="G4" s="273" t="s">
        <v>222</v>
      </c>
      <c r="H4" s="296" t="s">
        <v>234</v>
      </c>
      <c r="I4" s="296" t="s">
        <v>235</v>
      </c>
      <c r="J4" s="274" t="s">
        <v>236</v>
      </c>
      <c r="K4" s="273" t="s">
        <v>223</v>
      </c>
      <c r="L4" s="296" t="s">
        <v>237</v>
      </c>
      <c r="M4" s="296" t="s">
        <v>238</v>
      </c>
      <c r="N4" s="274" t="s">
        <v>239</v>
      </c>
      <c r="O4" s="273" t="s">
        <v>224</v>
      </c>
      <c r="P4" s="273" t="s">
        <v>240</v>
      </c>
      <c r="Q4" s="273" t="s">
        <v>286</v>
      </c>
      <c r="R4" s="274" t="s">
        <v>424</v>
      </c>
    </row>
    <row r="5" spans="1:18" ht="28.5" customHeight="1" x14ac:dyDescent="0.25">
      <c r="A5" s="465" t="s">
        <v>263</v>
      </c>
      <c r="B5" s="237"/>
      <c r="C5" s="237"/>
      <c r="D5" s="237"/>
      <c r="E5" s="237"/>
      <c r="F5" s="237"/>
      <c r="G5" s="237"/>
      <c r="H5" s="237"/>
      <c r="I5" s="237"/>
      <c r="J5" s="237"/>
      <c r="K5" s="237"/>
      <c r="L5" s="237"/>
      <c r="M5" s="237"/>
      <c r="N5" s="237"/>
      <c r="O5" s="237"/>
      <c r="P5" s="237"/>
      <c r="Q5" s="237"/>
      <c r="R5" s="237"/>
    </row>
    <row r="6" spans="1:18" s="56" customFormat="1" ht="20.25" customHeight="1" x14ac:dyDescent="0.25">
      <c r="A6" s="238" t="s">
        <v>269</v>
      </c>
      <c r="B6" s="283">
        <f>+B7+B8</f>
        <v>1899.6545473942786</v>
      </c>
      <c r="C6" s="283">
        <f t="shared" ref="C6:R6" si="0">+C7+C8</f>
        <v>2603.141437135997</v>
      </c>
      <c r="D6" s="283">
        <f t="shared" si="0"/>
        <v>654.39289809392733</v>
      </c>
      <c r="E6" s="283">
        <f t="shared" si="0"/>
        <v>1287.7745472670119</v>
      </c>
      <c r="F6" s="283">
        <f t="shared" si="0"/>
        <v>1879.6598244233128</v>
      </c>
      <c r="G6" s="283">
        <f t="shared" si="0"/>
        <v>2567.8495345360702</v>
      </c>
      <c r="H6" s="283">
        <f t="shared" si="0"/>
        <v>637.56109826496879</v>
      </c>
      <c r="I6" s="283">
        <f t="shared" si="0"/>
        <v>1284.0971546679873</v>
      </c>
      <c r="J6" s="283">
        <f t="shared" si="0"/>
        <v>1830.2887368212832</v>
      </c>
      <c r="K6" s="283">
        <f t="shared" si="0"/>
        <v>2442.4767133237447</v>
      </c>
      <c r="L6" s="283">
        <f t="shared" si="0"/>
        <v>501.65934575097816</v>
      </c>
      <c r="M6" s="283">
        <f t="shared" si="0"/>
        <v>884.96377028291261</v>
      </c>
      <c r="N6" s="283">
        <f t="shared" si="0"/>
        <v>1320.7552430135422</v>
      </c>
      <c r="O6" s="283">
        <f t="shared" si="0"/>
        <v>1816.6704996049248</v>
      </c>
      <c r="P6" s="283">
        <f t="shared" si="0"/>
        <v>462.00706181691555</v>
      </c>
      <c r="Q6" s="283">
        <f t="shared" si="0"/>
        <v>926.28526932819966</v>
      </c>
      <c r="R6" s="283">
        <f t="shared" si="0"/>
        <v>1379.7992535210346</v>
      </c>
    </row>
    <row r="7" spans="1:18" s="56" customFormat="1" ht="20.25" customHeight="1" x14ac:dyDescent="0.25">
      <c r="A7" s="172" t="s">
        <v>265</v>
      </c>
      <c r="B7" s="276">
        <v>1237.2049137632441</v>
      </c>
      <c r="C7" s="276">
        <v>1698.4080781605448</v>
      </c>
      <c r="D7" s="276">
        <v>405.45076617768939</v>
      </c>
      <c r="E7" s="276">
        <v>797.41980606698826</v>
      </c>
      <c r="F7" s="276">
        <v>1177.4447099972319</v>
      </c>
      <c r="G7" s="276">
        <v>1617.4573768460741</v>
      </c>
      <c r="H7" s="276">
        <v>386.78080424692104</v>
      </c>
      <c r="I7" s="276">
        <v>781.19740123730594</v>
      </c>
      <c r="J7" s="276">
        <v>1107.2136207611184</v>
      </c>
      <c r="K7" s="276">
        <v>1490.6096511192497</v>
      </c>
      <c r="L7" s="276">
        <v>287.16246440937812</v>
      </c>
      <c r="M7" s="276">
        <v>510.83230984169211</v>
      </c>
      <c r="N7" s="276">
        <v>759.47795627626965</v>
      </c>
      <c r="O7" s="276">
        <v>1066.8391522844111</v>
      </c>
      <c r="P7" s="276">
        <v>263.9435109742758</v>
      </c>
      <c r="Q7" s="276">
        <v>513.57246299187238</v>
      </c>
      <c r="R7" s="276">
        <v>751.73149384215344</v>
      </c>
    </row>
    <row r="8" spans="1:18" s="56" customFormat="1" ht="20.25" customHeight="1" x14ac:dyDescent="0.25">
      <c r="A8" s="199" t="s">
        <v>266</v>
      </c>
      <c r="B8" s="281">
        <v>662.44963363103443</v>
      </c>
      <c r="C8" s="281">
        <v>904.73335897545201</v>
      </c>
      <c r="D8" s="281">
        <v>248.94213191623791</v>
      </c>
      <c r="E8" s="281">
        <v>490.35474120002362</v>
      </c>
      <c r="F8" s="281">
        <v>702.21511442608096</v>
      </c>
      <c r="G8" s="281">
        <v>950.39215768999611</v>
      </c>
      <c r="H8" s="281">
        <v>250.78029401804775</v>
      </c>
      <c r="I8" s="281">
        <v>502.8997534306813</v>
      </c>
      <c r="J8" s="281">
        <v>723.07511606016499</v>
      </c>
      <c r="K8" s="281">
        <v>951.86706220449503</v>
      </c>
      <c r="L8" s="281">
        <v>214.49688134160004</v>
      </c>
      <c r="M8" s="281">
        <v>374.1314604412205</v>
      </c>
      <c r="N8" s="281">
        <v>561.27728673727256</v>
      </c>
      <c r="O8" s="281">
        <v>749.83134732051383</v>
      </c>
      <c r="P8" s="281">
        <v>198.06355084263976</v>
      </c>
      <c r="Q8" s="281">
        <v>412.71280633632728</v>
      </c>
      <c r="R8" s="281">
        <v>628.06775967888109</v>
      </c>
    </row>
    <row r="9" spans="1:18" s="56" customFormat="1" ht="20.25" customHeight="1" x14ac:dyDescent="0.25">
      <c r="A9" s="238" t="s">
        <v>270</v>
      </c>
      <c r="B9" s="283">
        <f>+B10+B11</f>
        <v>2421.2111225883318</v>
      </c>
      <c r="C9" s="283">
        <f t="shared" ref="C9:R9" si="1">+C10+C11</f>
        <v>3292.6471029862523</v>
      </c>
      <c r="D9" s="283">
        <f t="shared" si="1"/>
        <v>857.47207498827174</v>
      </c>
      <c r="E9" s="283">
        <f t="shared" si="1"/>
        <v>1647.6435090824148</v>
      </c>
      <c r="F9" s="283">
        <f t="shared" si="1"/>
        <v>2338.1907327097424</v>
      </c>
      <c r="G9" s="283">
        <f t="shared" si="1"/>
        <v>3173.9808174521072</v>
      </c>
      <c r="H9" s="283">
        <f t="shared" si="1"/>
        <v>771.3779857498298</v>
      </c>
      <c r="I9" s="283">
        <f t="shared" si="1"/>
        <v>1531.023210212807</v>
      </c>
      <c r="J9" s="283">
        <f t="shared" si="1"/>
        <v>2169.951909292804</v>
      </c>
      <c r="K9" s="283">
        <f t="shared" si="1"/>
        <v>2874.6562147249228</v>
      </c>
      <c r="L9" s="283">
        <f t="shared" si="1"/>
        <v>624.07428081272474</v>
      </c>
      <c r="M9" s="283">
        <f t="shared" si="1"/>
        <v>1158.9708119333295</v>
      </c>
      <c r="N9" s="283">
        <f t="shared" si="1"/>
        <v>1703.8524345658893</v>
      </c>
      <c r="O9" s="283">
        <f t="shared" si="1"/>
        <v>2315.6822961976141</v>
      </c>
      <c r="P9" s="283">
        <f t="shared" si="1"/>
        <v>586.46987946729791</v>
      </c>
      <c r="Q9" s="283">
        <f t="shared" si="1"/>
        <v>1165.9108623232644</v>
      </c>
      <c r="R9" s="283">
        <f t="shared" si="1"/>
        <v>1698.6005971560744</v>
      </c>
    </row>
    <row r="10" spans="1:18" s="56" customFormat="1" ht="20.25" customHeight="1" x14ac:dyDescent="0.25">
      <c r="A10" s="269" t="s">
        <v>265</v>
      </c>
      <c r="B10" s="276">
        <v>1033.1701824947868</v>
      </c>
      <c r="C10" s="276">
        <v>1426.4242366872763</v>
      </c>
      <c r="D10" s="276">
        <v>333.77938454483291</v>
      </c>
      <c r="E10" s="276">
        <v>637.47212633551487</v>
      </c>
      <c r="F10" s="276">
        <v>899.83618075533934</v>
      </c>
      <c r="G10" s="276">
        <v>1268.5487629781783</v>
      </c>
      <c r="H10" s="276">
        <v>280.67298940165364</v>
      </c>
      <c r="I10" s="276">
        <v>574.21544712702769</v>
      </c>
      <c r="J10" s="276">
        <v>780.92818603765636</v>
      </c>
      <c r="K10" s="276">
        <v>1041.559299822374</v>
      </c>
      <c r="L10" s="276">
        <v>213.3003377677673</v>
      </c>
      <c r="M10" s="276">
        <v>405.03282793448238</v>
      </c>
      <c r="N10" s="276">
        <v>585.45391280892193</v>
      </c>
      <c r="O10" s="276">
        <v>817.31596717296497</v>
      </c>
      <c r="P10" s="276">
        <v>194.67609999035588</v>
      </c>
      <c r="Q10" s="276">
        <v>379.5787939620742</v>
      </c>
      <c r="R10" s="276">
        <v>553.33389986892041</v>
      </c>
    </row>
    <row r="11" spans="1:18" s="56" customFormat="1" ht="15.75" x14ac:dyDescent="0.25">
      <c r="A11" s="268" t="s">
        <v>266</v>
      </c>
      <c r="B11" s="281">
        <v>1388.040940093545</v>
      </c>
      <c r="C11" s="281">
        <v>1866.2228662989762</v>
      </c>
      <c r="D11" s="281">
        <v>523.69269044343889</v>
      </c>
      <c r="E11" s="281">
        <v>1010.1713827469</v>
      </c>
      <c r="F11" s="281">
        <v>1438.3545519544032</v>
      </c>
      <c r="G11" s="281">
        <v>1905.4320544739289</v>
      </c>
      <c r="H11" s="281">
        <v>490.70499634817617</v>
      </c>
      <c r="I11" s="281">
        <v>956.80776308577924</v>
      </c>
      <c r="J11" s="281">
        <v>1389.0237232551474</v>
      </c>
      <c r="K11" s="281">
        <v>1833.0969149025489</v>
      </c>
      <c r="L11" s="281">
        <v>410.77394304495743</v>
      </c>
      <c r="M11" s="281">
        <v>753.93798399884713</v>
      </c>
      <c r="N11" s="281">
        <v>1118.3985217569675</v>
      </c>
      <c r="O11" s="281">
        <v>1498.3663290246488</v>
      </c>
      <c r="P11" s="281">
        <v>391.79377947694201</v>
      </c>
      <c r="Q11" s="281">
        <v>786.33206836119018</v>
      </c>
      <c r="R11" s="281">
        <v>1145.2666972871541</v>
      </c>
    </row>
    <row r="12" spans="1:18" x14ac:dyDescent="0.25">
      <c r="A12" s="249"/>
      <c r="B12" s="250"/>
      <c r="C12" s="250"/>
      <c r="D12" s="250"/>
      <c r="E12" s="250"/>
      <c r="F12" s="250"/>
      <c r="G12" s="250"/>
      <c r="H12" s="250"/>
      <c r="I12" s="250"/>
      <c r="J12" s="250"/>
      <c r="K12" s="250"/>
      <c r="L12" s="250"/>
      <c r="M12" s="250"/>
      <c r="N12" s="250"/>
      <c r="O12" s="250"/>
      <c r="P12" s="250"/>
      <c r="Q12" s="250"/>
      <c r="R12" s="250"/>
    </row>
    <row r="13" spans="1:18" ht="28.5" customHeight="1" x14ac:dyDescent="0.25">
      <c r="A13" s="465" t="s">
        <v>264</v>
      </c>
      <c r="B13" s="250"/>
      <c r="C13" s="250"/>
      <c r="D13" s="250"/>
      <c r="E13" s="250"/>
      <c r="F13" s="250"/>
      <c r="G13" s="250"/>
      <c r="H13" s="250"/>
      <c r="I13" s="250"/>
      <c r="J13" s="250"/>
      <c r="K13" s="250"/>
      <c r="L13" s="250"/>
      <c r="M13" s="250"/>
      <c r="N13" s="250"/>
      <c r="O13" s="250"/>
      <c r="P13" s="250"/>
      <c r="Q13" s="250"/>
      <c r="R13" s="250"/>
    </row>
    <row r="14" spans="1:18" s="56" customFormat="1" ht="20.25" customHeight="1" x14ac:dyDescent="0.25">
      <c r="A14" s="238" t="s">
        <v>269</v>
      </c>
      <c r="B14" s="283">
        <f>+B15+B16</f>
        <v>2541.5128988727492</v>
      </c>
      <c r="C14" s="283">
        <f t="shared" ref="C14:Q14" si="2">+C15+C16</f>
        <v>3528.3503962580262</v>
      </c>
      <c r="D14" s="283">
        <f t="shared" si="2"/>
        <v>944.42047458604679</v>
      </c>
      <c r="E14" s="283">
        <f t="shared" si="2"/>
        <v>1903.281300135</v>
      </c>
      <c r="F14" s="283">
        <f t="shared" si="2"/>
        <v>2778.9741546791356</v>
      </c>
      <c r="G14" s="283">
        <f t="shared" si="2"/>
        <v>3865.0080171801119</v>
      </c>
      <c r="H14" s="283">
        <f t="shared" si="2"/>
        <v>1005.0794507456295</v>
      </c>
      <c r="I14" s="283">
        <f t="shared" si="2"/>
        <v>2025.4427400340865</v>
      </c>
      <c r="J14" s="283">
        <f t="shared" si="2"/>
        <v>3007.1704885068702</v>
      </c>
      <c r="K14" s="283">
        <f t="shared" si="2"/>
        <v>4226.3480198180814</v>
      </c>
      <c r="L14" s="283">
        <f t="shared" si="2"/>
        <v>1034.1136727248775</v>
      </c>
      <c r="M14" s="283">
        <f t="shared" si="2"/>
        <v>2218.946518945816</v>
      </c>
      <c r="N14" s="283">
        <f t="shared" si="2"/>
        <v>3410.3758707674133</v>
      </c>
      <c r="O14" s="283">
        <f t="shared" si="2"/>
        <v>5127.0151423656971</v>
      </c>
      <c r="P14" s="283">
        <f t="shared" si="2"/>
        <v>1465.5161726606166</v>
      </c>
      <c r="Q14" s="283">
        <f t="shared" si="2"/>
        <v>2936.9775661012486</v>
      </c>
      <c r="R14" s="283">
        <f t="shared" ref="R14" si="3">+R15+R16</f>
        <v>4266.5332508085257</v>
      </c>
    </row>
    <row r="15" spans="1:18" s="56" customFormat="1" ht="20.25" customHeight="1" x14ac:dyDescent="0.25">
      <c r="A15" s="172" t="s">
        <v>267</v>
      </c>
      <c r="B15" s="276">
        <v>1554.7182955662713</v>
      </c>
      <c r="C15" s="276">
        <v>2173.9682274910724</v>
      </c>
      <c r="D15" s="276">
        <v>592.28729941618553</v>
      </c>
      <c r="E15" s="276">
        <v>1177.8333418647708</v>
      </c>
      <c r="F15" s="276">
        <v>1725.1460954045908</v>
      </c>
      <c r="G15" s="276">
        <v>2420.0452964760675</v>
      </c>
      <c r="H15" s="276">
        <v>634.11830050350306</v>
      </c>
      <c r="I15" s="276">
        <v>1285.1258916403544</v>
      </c>
      <c r="J15" s="276">
        <v>1920.1218777677193</v>
      </c>
      <c r="K15" s="276">
        <v>2729.254752328121</v>
      </c>
      <c r="L15" s="276">
        <v>698.28214454370755</v>
      </c>
      <c r="M15" s="276">
        <v>1563.6380592901205</v>
      </c>
      <c r="N15" s="276">
        <v>2382.8820641355969</v>
      </c>
      <c r="O15" s="276">
        <v>3606.4266017787972</v>
      </c>
      <c r="P15" s="276">
        <v>1035.7479070566312</v>
      </c>
      <c r="Q15" s="276">
        <v>2061.9492598082747</v>
      </c>
      <c r="R15" s="276">
        <v>2982.8542551763808</v>
      </c>
    </row>
    <row r="16" spans="1:18" s="56" customFormat="1" ht="20.25" customHeight="1" x14ac:dyDescent="0.25">
      <c r="A16" s="268" t="s">
        <v>268</v>
      </c>
      <c r="B16" s="281">
        <v>986.79460330647771</v>
      </c>
      <c r="C16" s="281">
        <v>1354.3821687669538</v>
      </c>
      <c r="D16" s="281">
        <v>352.1331751698612</v>
      </c>
      <c r="E16" s="281">
        <v>725.44795827022926</v>
      </c>
      <c r="F16" s="281">
        <v>1053.8280592745446</v>
      </c>
      <c r="G16" s="281">
        <v>1444.9627207040446</v>
      </c>
      <c r="H16" s="281">
        <v>370.96115024212645</v>
      </c>
      <c r="I16" s="281">
        <v>740.31684839373213</v>
      </c>
      <c r="J16" s="281">
        <v>1087.0486107391509</v>
      </c>
      <c r="K16" s="281">
        <v>1497.0932674899605</v>
      </c>
      <c r="L16" s="281">
        <v>335.83152818116997</v>
      </c>
      <c r="M16" s="281">
        <v>655.30845965569529</v>
      </c>
      <c r="N16" s="281">
        <v>1027.4938066318164</v>
      </c>
      <c r="O16" s="281">
        <v>1520.5885405869003</v>
      </c>
      <c r="P16" s="281">
        <v>429.76826560398536</v>
      </c>
      <c r="Q16" s="281">
        <v>875.02830629297375</v>
      </c>
      <c r="R16" s="281">
        <v>1283.678995632145</v>
      </c>
    </row>
    <row r="17" spans="1:18" s="56" customFormat="1" ht="20.25" customHeight="1" x14ac:dyDescent="0.25">
      <c r="A17" s="238" t="s">
        <v>270</v>
      </c>
      <c r="B17" s="283">
        <f>+B18+B19</f>
        <v>325.98599316727552</v>
      </c>
      <c r="C17" s="283">
        <f t="shared" ref="C17:Q17" si="4">+C18+C19</f>
        <v>459.95016795812631</v>
      </c>
      <c r="D17" s="283">
        <f t="shared" si="4"/>
        <v>123.37889366459196</v>
      </c>
      <c r="E17" s="283">
        <f t="shared" si="4"/>
        <v>246.70201933368594</v>
      </c>
      <c r="F17" s="283">
        <f t="shared" si="4"/>
        <v>367.3779682122663</v>
      </c>
      <c r="G17" s="283">
        <f t="shared" si="4"/>
        <v>515.2343576556525</v>
      </c>
      <c r="H17" s="283">
        <f t="shared" si="4"/>
        <v>138.76542646309645</v>
      </c>
      <c r="I17" s="283">
        <f t="shared" si="4"/>
        <v>278.88176738318259</v>
      </c>
      <c r="J17" s="283">
        <f t="shared" si="4"/>
        <v>420.37121400190944</v>
      </c>
      <c r="K17" s="283">
        <f t="shared" si="4"/>
        <v>597.34485148629767</v>
      </c>
      <c r="L17" s="283">
        <f t="shared" si="4"/>
        <v>164.76498480316883</v>
      </c>
      <c r="M17" s="283">
        <f t="shared" si="4"/>
        <v>372.16426662349278</v>
      </c>
      <c r="N17" s="283">
        <f t="shared" si="4"/>
        <v>568.8285863450551</v>
      </c>
      <c r="O17" s="283">
        <f t="shared" si="4"/>
        <v>817.47738205559347</v>
      </c>
      <c r="P17" s="283">
        <f t="shared" si="4"/>
        <v>264.44263809239703</v>
      </c>
      <c r="Q17" s="283">
        <f t="shared" si="4"/>
        <v>510.48126548806636</v>
      </c>
      <c r="R17" s="283">
        <f t="shared" ref="R17" si="5">+R18+R19</f>
        <v>728.25584688456138</v>
      </c>
    </row>
    <row r="18" spans="1:18" s="56" customFormat="1" ht="20.25" customHeight="1" x14ac:dyDescent="0.25">
      <c r="A18" s="172" t="s">
        <v>267</v>
      </c>
      <c r="B18" s="276">
        <f>'[2]Serie storica cum.'!O53/1000</f>
        <v>270.65774611589256</v>
      </c>
      <c r="C18" s="276">
        <f>'[2]Serie storica cum.'!P53/1000</f>
        <v>382.73725623594333</v>
      </c>
      <c r="D18" s="276">
        <f>'[2]Serie storica cum.'!Q53/1000</f>
        <v>102.56412539484003</v>
      </c>
      <c r="E18" s="276">
        <f>'[2]Serie storica cum.'!R53/1000</f>
        <v>204.73039456431638</v>
      </c>
      <c r="F18" s="276">
        <f>'[2]Serie storica cum.'!S53/1000</f>
        <v>305.76190342879585</v>
      </c>
      <c r="G18" s="276">
        <f>'[2]Serie storica cum.'!T53/1000</f>
        <v>430.34101888252974</v>
      </c>
      <c r="H18" s="276">
        <f>'[2]Serie storica cum.'!U53/1000</f>
        <v>117.39993877973966</v>
      </c>
      <c r="I18" s="276">
        <f>'[2]Serie storica cum.'!V53/1000</f>
        <v>236.56181187844788</v>
      </c>
      <c r="J18" s="276">
        <f>'[2]Serie storica cum.'!W53/1000</f>
        <v>357.2879043679626</v>
      </c>
      <c r="K18" s="276">
        <f>'[2]Serie storica cum.'!X53/1000</f>
        <v>510.17259860716479</v>
      </c>
      <c r="L18" s="276">
        <f>'[2]Serie storica cum.'!Y53/1000</f>
        <v>144.03299079781883</v>
      </c>
      <c r="M18" s="276">
        <f>'[2]Serie storica cum.'!Z53/1000</f>
        <v>328.13202351204279</v>
      </c>
      <c r="N18" s="276">
        <f>'[2]Serie storica cum.'!AA53/1000</f>
        <v>500.27455943976122</v>
      </c>
      <c r="O18" s="276">
        <f>'[2]Serie storica cum.'!AB53/1000</f>
        <v>717.52819725281506</v>
      </c>
      <c r="P18" s="276">
        <f>'[2]Serie storica cum.'!AC53/1000</f>
        <v>234.69243844873705</v>
      </c>
      <c r="Q18" s="276">
        <f>'[2]Serie storica cum.'!AD53/1000</f>
        <v>450.97847025789463</v>
      </c>
      <c r="R18" s="276">
        <f>'[2]Serie storica cum.'!AE53/1000</f>
        <v>642.61009031399385</v>
      </c>
    </row>
    <row r="19" spans="1:18" s="56" customFormat="1" ht="20.25" customHeight="1" x14ac:dyDescent="0.25">
      <c r="A19" s="268" t="s">
        <v>268</v>
      </c>
      <c r="B19" s="281">
        <f>'[2]Serie storica cum.'!O54/1000</f>
        <v>55.328247051382959</v>
      </c>
      <c r="C19" s="281">
        <f>'[2]Serie storica cum.'!P54/1000</f>
        <v>77.212911722182994</v>
      </c>
      <c r="D19" s="281">
        <f>'[2]Serie storica cum.'!Q54/1000</f>
        <v>20.814768269751927</v>
      </c>
      <c r="E19" s="281">
        <f>'[2]Serie storica cum.'!R54/1000</f>
        <v>41.971624769369548</v>
      </c>
      <c r="F19" s="281">
        <f>'[2]Serie storica cum.'!S54/1000</f>
        <v>61.616064783470428</v>
      </c>
      <c r="G19" s="281">
        <f>'[2]Serie storica cum.'!T54/1000</f>
        <v>84.89333877312275</v>
      </c>
      <c r="H19" s="281">
        <f>'[2]Serie storica cum.'!U54/1000</f>
        <v>21.365487683356783</v>
      </c>
      <c r="I19" s="281">
        <f>'[2]Serie storica cum.'!V54/1000</f>
        <v>42.319955504734708</v>
      </c>
      <c r="J19" s="281">
        <f>'[2]Serie storica cum.'!W54/1000</f>
        <v>63.083309633946818</v>
      </c>
      <c r="K19" s="281">
        <f>'[2]Serie storica cum.'!X54/1000</f>
        <v>87.172252879132927</v>
      </c>
      <c r="L19" s="281">
        <f>'[2]Serie storica cum.'!Y54/1000</f>
        <v>20.731994005350003</v>
      </c>
      <c r="M19" s="281">
        <f>'[2]Serie storica cum.'!Z54/1000</f>
        <v>44.032243111449993</v>
      </c>
      <c r="N19" s="281">
        <f>'[2]Serie storica cum.'!AA54/1000</f>
        <v>68.554026905293824</v>
      </c>
      <c r="O19" s="281">
        <f>'[2]Serie storica cum.'!AB54/1000</f>
        <v>99.949184802778404</v>
      </c>
      <c r="P19" s="281">
        <f>'[2]Serie storica cum.'!AC54/1000</f>
        <v>29.750199643660004</v>
      </c>
      <c r="Q19" s="281">
        <f>'[2]Serie storica cum.'!AD54/1000</f>
        <v>59.502795230171728</v>
      </c>
      <c r="R19" s="281">
        <f>'[2]Serie storica cum.'!AE54/1000</f>
        <v>85.645756570567556</v>
      </c>
    </row>
    <row r="21" spans="1:18" x14ac:dyDescent="0.25">
      <c r="B21" s="251"/>
      <c r="C21" s="251"/>
      <c r="D21" s="251"/>
      <c r="E21" s="252"/>
      <c r="F21" s="251"/>
      <c r="G21" s="251"/>
      <c r="H21" s="251"/>
      <c r="I21" s="252"/>
      <c r="J21" s="251"/>
      <c r="K21" s="251"/>
      <c r="L21" s="251"/>
      <c r="M21" s="252"/>
      <c r="N21" s="251"/>
      <c r="O21" s="251"/>
      <c r="P21" s="251"/>
      <c r="Q21" s="251"/>
      <c r="R21" s="251"/>
    </row>
    <row r="22" spans="1:18" x14ac:dyDescent="0.25">
      <c r="B22" s="252"/>
      <c r="C22" s="252"/>
      <c r="D22" s="252"/>
      <c r="E22" s="252"/>
      <c r="F22" s="252"/>
      <c r="G22" s="251"/>
      <c r="H22" s="251"/>
      <c r="I22" s="252"/>
      <c r="J22" s="251"/>
      <c r="K22" s="251"/>
      <c r="L22" s="251"/>
      <c r="M22" s="252"/>
      <c r="N22" s="251"/>
      <c r="O22" s="251"/>
      <c r="P22" s="251"/>
      <c r="Q22" s="252"/>
      <c r="R22" s="251"/>
    </row>
    <row r="23" spans="1:18" x14ac:dyDescent="0.25">
      <c r="B23" s="253"/>
      <c r="C23" s="253"/>
      <c r="D23" s="253"/>
      <c r="E23" s="253"/>
      <c r="F23" s="253"/>
    </row>
  </sheetData>
  <phoneticPr fontId="105" type="noConversion"/>
  <pageMargins left="0.7" right="0.7" top="0.75" bottom="0.75" header="0.3" footer="0.3"/>
  <pageSetup paperSize="9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theme="9" tint="-0.249977111117893"/>
  </sheetPr>
  <dimension ref="A1:U32"/>
  <sheetViews>
    <sheetView showGridLines="0" zoomScale="70" zoomScaleNormal="70" workbookViewId="0">
      <selection activeCell="B16" sqref="B16:R22"/>
    </sheetView>
  </sheetViews>
  <sheetFormatPr defaultColWidth="9.140625" defaultRowHeight="15.75" x14ac:dyDescent="0.25"/>
  <cols>
    <col min="1" max="1" width="59.5703125" style="42" customWidth="1"/>
    <col min="2" max="18" width="7.85546875" style="42" customWidth="1"/>
    <col min="19" max="19" width="1.5703125" style="42" customWidth="1"/>
    <col min="20" max="16384" width="9.140625" style="42"/>
  </cols>
  <sheetData>
    <row r="1" spans="1:21" ht="21" x14ac:dyDescent="0.35">
      <c r="A1" s="140" t="str">
        <f>'Indice-Index'!C26</f>
        <v>4.1   Indici generali e principali utilities - General indexes and main utilities (2010=100)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1"/>
      <c r="Q1" s="141"/>
      <c r="R1" s="141"/>
    </row>
    <row r="2" spans="1:21" s="10" customFormat="1" x14ac:dyDescent="0.25"/>
    <row r="3" spans="1:21" s="10" customFormat="1" x14ac:dyDescent="0.25">
      <c r="A3" s="690" t="s">
        <v>39</v>
      </c>
      <c r="B3" s="109" t="s">
        <v>91</v>
      </c>
      <c r="C3" s="109" t="s">
        <v>93</v>
      </c>
      <c r="D3" s="109" t="s">
        <v>102</v>
      </c>
      <c r="E3" s="109" t="s">
        <v>129</v>
      </c>
      <c r="F3" s="109" t="s">
        <v>131</v>
      </c>
      <c r="G3" s="109" t="s">
        <v>133</v>
      </c>
      <c r="H3" s="109" t="s">
        <v>141</v>
      </c>
      <c r="I3" s="109" t="s">
        <v>147</v>
      </c>
      <c r="J3" s="109" t="s">
        <v>149</v>
      </c>
      <c r="K3" s="109" t="s">
        <v>153</v>
      </c>
      <c r="L3" s="109" t="s">
        <v>159</v>
      </c>
      <c r="M3" s="109" t="s">
        <v>171</v>
      </c>
      <c r="N3" s="109" t="s">
        <v>215</v>
      </c>
      <c r="O3" s="109" t="s">
        <v>219</v>
      </c>
      <c r="P3" s="109" t="s">
        <v>271</v>
      </c>
      <c r="Q3" s="109" t="s">
        <v>320</v>
      </c>
      <c r="R3" s="109" t="s">
        <v>428</v>
      </c>
      <c r="T3" s="695" t="s">
        <v>167</v>
      </c>
      <c r="U3" s="695"/>
    </row>
    <row r="4" spans="1:21" s="10" customFormat="1" x14ac:dyDescent="0.25">
      <c r="A4" s="690"/>
      <c r="B4" s="109" t="s">
        <v>90</v>
      </c>
      <c r="C4" s="109" t="s">
        <v>92</v>
      </c>
      <c r="D4" s="109" t="s">
        <v>102</v>
      </c>
      <c r="E4" s="109" t="s">
        <v>130</v>
      </c>
      <c r="F4" s="109" t="s">
        <v>132</v>
      </c>
      <c r="G4" s="109" t="s">
        <v>134</v>
      </c>
      <c r="H4" s="109" t="s">
        <v>141</v>
      </c>
      <c r="I4" s="109" t="s">
        <v>148</v>
      </c>
      <c r="J4" s="109" t="s">
        <v>150</v>
      </c>
      <c r="K4" s="109" t="s">
        <v>154</v>
      </c>
      <c r="L4" s="109" t="s">
        <v>159</v>
      </c>
      <c r="M4" s="109" t="s">
        <v>172</v>
      </c>
      <c r="N4" s="109" t="s">
        <v>216</v>
      </c>
      <c r="O4" s="109" t="s">
        <v>220</v>
      </c>
      <c r="P4" s="109" t="s">
        <v>271</v>
      </c>
      <c r="Q4" s="109" t="s">
        <v>321</v>
      </c>
      <c r="R4" s="109" t="s">
        <v>429</v>
      </c>
      <c r="T4" s="162" t="s">
        <v>168</v>
      </c>
      <c r="U4" s="162" t="s">
        <v>169</v>
      </c>
    </row>
    <row r="5" spans="1:21" s="10" customFormat="1" x14ac:dyDescent="0.25">
      <c r="A5" s="29"/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6"/>
      <c r="T5" s="160"/>
      <c r="U5" s="160"/>
    </row>
    <row r="7" spans="1:21" x14ac:dyDescent="0.25">
      <c r="A7" s="82" t="s">
        <v>75</v>
      </c>
      <c r="B7" s="83">
        <v>125.6</v>
      </c>
      <c r="C7" s="83">
        <v>126.1</v>
      </c>
      <c r="D7" s="83">
        <v>128.1</v>
      </c>
      <c r="E7" s="83">
        <v>129.19999999999999</v>
      </c>
      <c r="F7" s="83">
        <v>130</v>
      </c>
      <c r="G7" s="83">
        <v>130.19999999999999</v>
      </c>
      <c r="H7" s="83">
        <v>131.30000000000001</v>
      </c>
      <c r="I7" s="83">
        <v>131.5</v>
      </c>
      <c r="J7" s="83">
        <v>131.9</v>
      </c>
      <c r="K7" s="83">
        <v>132.4</v>
      </c>
      <c r="L7" s="83">
        <v>132.69999999999999</v>
      </c>
      <c r="M7" s="83">
        <v>132.80000000000001</v>
      </c>
      <c r="N7" s="83">
        <v>133.30000000000001</v>
      </c>
      <c r="O7" s="83">
        <v>133.69999999999999</v>
      </c>
      <c r="P7" s="83">
        <v>134.6</v>
      </c>
      <c r="Q7" s="83">
        <v>134.9</v>
      </c>
      <c r="R7" s="83">
        <v>135.5</v>
      </c>
      <c r="T7" s="115">
        <f>(R7-B7)/B7*100</f>
        <v>7.8821656050955466</v>
      </c>
      <c r="U7" s="115">
        <f>(R7-N7)/N7*100</f>
        <v>1.6504126031507791</v>
      </c>
    </row>
    <row r="8" spans="1:21" x14ac:dyDescent="0.25">
      <c r="A8" s="82" t="s">
        <v>74</v>
      </c>
      <c r="B8" s="83">
        <v>108.9</v>
      </c>
      <c r="C8" s="83">
        <v>108.8</v>
      </c>
      <c r="D8" s="83">
        <v>109.5</v>
      </c>
      <c r="E8" s="83">
        <v>110.2</v>
      </c>
      <c r="F8" s="83">
        <v>110.4</v>
      </c>
      <c r="G8" s="83">
        <v>110</v>
      </c>
      <c r="H8" s="83">
        <v>110.5</v>
      </c>
      <c r="I8" s="83">
        <v>110.9</v>
      </c>
      <c r="J8" s="83">
        <v>110.7</v>
      </c>
      <c r="K8" s="83">
        <v>110.5</v>
      </c>
      <c r="L8" s="83">
        <v>110.7</v>
      </c>
      <c r="M8" s="83">
        <v>110.6</v>
      </c>
      <c r="N8" s="83">
        <v>110</v>
      </c>
      <c r="O8" s="83">
        <v>110.4</v>
      </c>
      <c r="P8" s="83">
        <v>111.5</v>
      </c>
      <c r="Q8" s="83">
        <v>112.1</v>
      </c>
      <c r="R8" s="83">
        <v>112.8</v>
      </c>
      <c r="T8" s="115">
        <f>(R8-B8)/B8*100</f>
        <v>3.5812672176308458</v>
      </c>
      <c r="U8" s="115">
        <f>(R8-N8)/N8*100</f>
        <v>2.5454545454545427</v>
      </c>
    </row>
    <row r="9" spans="1:21" x14ac:dyDescent="0.25">
      <c r="A9" s="82" t="s">
        <v>12</v>
      </c>
      <c r="B9" s="83">
        <v>106.7</v>
      </c>
      <c r="C9" s="83">
        <v>106.7</v>
      </c>
      <c r="D9" s="83">
        <v>107.2</v>
      </c>
      <c r="E9" s="83">
        <v>107.2</v>
      </c>
      <c r="F9" s="83">
        <v>107.4</v>
      </c>
      <c r="G9" s="83">
        <v>107.3</v>
      </c>
      <c r="H9" s="83">
        <v>107.4</v>
      </c>
      <c r="I9" s="83">
        <v>107.4</v>
      </c>
      <c r="J9" s="83">
        <v>107.4</v>
      </c>
      <c r="K9" s="83">
        <v>107.5</v>
      </c>
      <c r="L9" s="83">
        <v>107.6</v>
      </c>
      <c r="M9" s="83">
        <v>107.6</v>
      </c>
      <c r="N9" s="83">
        <v>107.6</v>
      </c>
      <c r="O9" s="83">
        <v>107.6</v>
      </c>
      <c r="P9" s="83">
        <v>107.7</v>
      </c>
      <c r="Q9" s="83">
        <v>107.7</v>
      </c>
      <c r="R9" s="83">
        <v>107.7</v>
      </c>
      <c r="T9" s="115">
        <f>(R9-B9)/B9*100</f>
        <v>0.93720712277413298</v>
      </c>
      <c r="U9" s="115">
        <f>(R9-N9)/N9*100</f>
        <v>9.2936802973985627E-2</v>
      </c>
    </row>
    <row r="10" spans="1:21" x14ac:dyDescent="0.25">
      <c r="A10" s="82" t="s">
        <v>76</v>
      </c>
      <c r="B10" s="83">
        <v>91.3</v>
      </c>
      <c r="C10" s="83">
        <v>91.8</v>
      </c>
      <c r="D10" s="83">
        <v>91.3</v>
      </c>
      <c r="E10" s="83">
        <v>89.6</v>
      </c>
      <c r="F10" s="83">
        <v>89.5</v>
      </c>
      <c r="G10" s="83">
        <v>87.8</v>
      </c>
      <c r="H10" s="83">
        <v>86.5</v>
      </c>
      <c r="I10" s="83">
        <v>83.1</v>
      </c>
      <c r="J10" s="83">
        <v>84.6</v>
      </c>
      <c r="K10" s="83">
        <v>83.4</v>
      </c>
      <c r="L10" s="83">
        <v>82.6</v>
      </c>
      <c r="M10" s="83">
        <v>81.2</v>
      </c>
      <c r="N10" s="83">
        <v>80.099999999999994</v>
      </c>
      <c r="O10" s="83">
        <v>80</v>
      </c>
      <c r="P10" s="83">
        <v>80.7</v>
      </c>
      <c r="Q10" s="83">
        <v>79.3</v>
      </c>
      <c r="R10" s="83">
        <v>79.7</v>
      </c>
      <c r="T10" s="115">
        <f>(R10-B10)/B10*100</f>
        <v>-12.705366922234388</v>
      </c>
      <c r="U10" s="115">
        <f>(R10-N10)/N10*100</f>
        <v>-0.49937578027464613</v>
      </c>
    </row>
    <row r="11" spans="1:21" x14ac:dyDescent="0.25">
      <c r="A11" s="26"/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10"/>
    </row>
    <row r="12" spans="1:21" x14ac:dyDescent="0.25">
      <c r="A12" s="691" t="s">
        <v>119</v>
      </c>
      <c r="B12" s="692"/>
      <c r="C12" s="692"/>
      <c r="D12" s="692"/>
      <c r="E12" s="692"/>
      <c r="F12" s="692"/>
      <c r="G12" s="692"/>
      <c r="H12" s="692"/>
      <c r="I12" s="692"/>
      <c r="J12" s="692"/>
      <c r="K12" s="692"/>
      <c r="L12" s="692"/>
      <c r="M12" s="692"/>
      <c r="N12" s="692"/>
      <c r="O12" s="692"/>
      <c r="P12" s="692"/>
      <c r="Q12" s="692"/>
      <c r="R12" s="31"/>
    </row>
    <row r="13" spans="1:21" x14ac:dyDescent="0.25">
      <c r="A13" s="693" t="s">
        <v>120</v>
      </c>
      <c r="B13" s="694"/>
      <c r="C13" s="694"/>
      <c r="D13" s="694"/>
      <c r="E13" s="694"/>
      <c r="F13" s="694"/>
      <c r="G13" s="694"/>
      <c r="H13" s="694"/>
      <c r="I13" s="694"/>
      <c r="J13" s="694"/>
      <c r="K13" s="694"/>
      <c r="L13" s="694"/>
      <c r="M13" s="694"/>
      <c r="N13" s="694"/>
      <c r="O13" s="694"/>
      <c r="P13" s="694"/>
      <c r="Q13" s="694"/>
      <c r="R13" s="31"/>
    </row>
    <row r="14" spans="1:21" x14ac:dyDescent="0.25">
      <c r="A14" s="26"/>
      <c r="B14" s="26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10"/>
    </row>
    <row r="15" spans="1:21" x14ac:dyDescent="0.25">
      <c r="A15" s="29" t="s">
        <v>40</v>
      </c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10"/>
    </row>
    <row r="16" spans="1:21" x14ac:dyDescent="0.25">
      <c r="A16" s="84" t="s">
        <v>77</v>
      </c>
      <c r="B16" s="83">
        <v>158.6</v>
      </c>
      <c r="C16" s="83">
        <v>159</v>
      </c>
      <c r="D16" s="83">
        <v>163.9</v>
      </c>
      <c r="E16" s="83">
        <v>164.7</v>
      </c>
      <c r="F16" s="83">
        <v>165</v>
      </c>
      <c r="G16" s="83">
        <v>164.8</v>
      </c>
      <c r="H16" s="83">
        <v>167.4</v>
      </c>
      <c r="I16" s="83">
        <v>167.7</v>
      </c>
      <c r="J16" s="83">
        <v>168</v>
      </c>
      <c r="K16" s="83">
        <v>168</v>
      </c>
      <c r="L16" s="83">
        <v>170</v>
      </c>
      <c r="M16" s="83">
        <v>171.1</v>
      </c>
      <c r="N16" s="83">
        <v>171.5</v>
      </c>
      <c r="O16" s="83">
        <v>171.8</v>
      </c>
      <c r="P16" s="83">
        <v>175.2</v>
      </c>
      <c r="Q16" s="83">
        <v>175.4</v>
      </c>
      <c r="R16" s="83">
        <v>175.5</v>
      </c>
      <c r="T16" s="115">
        <f t="shared" ref="T16:T22" si="0">(R16-B16)/B16*100</f>
        <v>10.655737704918037</v>
      </c>
      <c r="U16" s="115">
        <f t="shared" ref="U16:U22" si="1">(R16-N16)/N16*100</f>
        <v>2.3323615160349855</v>
      </c>
    </row>
    <row r="17" spans="1:21" x14ac:dyDescent="0.25">
      <c r="A17" s="84" t="s">
        <v>80</v>
      </c>
      <c r="B17" s="83">
        <v>119.6</v>
      </c>
      <c r="C17" s="83">
        <v>115.8</v>
      </c>
      <c r="D17" s="83">
        <v>113.4</v>
      </c>
      <c r="E17" s="83">
        <v>117.1</v>
      </c>
      <c r="F17" s="83">
        <v>119.8</v>
      </c>
      <c r="G17" s="83">
        <v>118.6</v>
      </c>
      <c r="H17" s="83">
        <v>123.7</v>
      </c>
      <c r="I17" s="83">
        <v>126.8</v>
      </c>
      <c r="J17" s="83">
        <v>126.4</v>
      </c>
      <c r="K17" s="83">
        <v>126.2</v>
      </c>
      <c r="L17" s="83">
        <v>122.3</v>
      </c>
      <c r="M17" s="83">
        <v>130.5</v>
      </c>
      <c r="N17" s="83">
        <v>133.69999999999999</v>
      </c>
      <c r="O17" s="83">
        <v>138.9</v>
      </c>
      <c r="P17" s="83">
        <v>137.30000000000001</v>
      </c>
      <c r="Q17" s="83">
        <v>138.19999999999999</v>
      </c>
      <c r="R17" s="83">
        <v>137.1</v>
      </c>
      <c r="T17" s="115">
        <f t="shared" si="0"/>
        <v>14.632107023411372</v>
      </c>
      <c r="U17" s="115">
        <f>(R17-N17)/N17*100</f>
        <v>2.5430067314884113</v>
      </c>
    </row>
    <row r="18" spans="1:21" x14ac:dyDescent="0.25">
      <c r="A18" s="84" t="s">
        <v>13</v>
      </c>
      <c r="B18" s="83">
        <v>125.1</v>
      </c>
      <c r="C18" s="83">
        <v>124.5</v>
      </c>
      <c r="D18" s="83">
        <v>129.30000000000001</v>
      </c>
      <c r="E18" s="83">
        <v>121.7</v>
      </c>
      <c r="F18" s="83">
        <v>127.4</v>
      </c>
      <c r="G18" s="83">
        <v>135.19999999999999</v>
      </c>
      <c r="H18" s="83">
        <v>137.80000000000001</v>
      </c>
      <c r="I18" s="83">
        <v>132.30000000000001</v>
      </c>
      <c r="J18" s="83">
        <v>133.30000000000001</v>
      </c>
      <c r="K18" s="83">
        <v>135.6</v>
      </c>
      <c r="L18" s="83">
        <v>132.19999999999999</v>
      </c>
      <c r="M18" s="83">
        <v>119.3</v>
      </c>
      <c r="N18" s="83">
        <v>122.7</v>
      </c>
      <c r="O18" s="83">
        <v>130.80000000000001</v>
      </c>
      <c r="P18" s="83">
        <v>134.30000000000001</v>
      </c>
      <c r="Q18" s="83">
        <v>139.30000000000001</v>
      </c>
      <c r="R18" s="83">
        <v>141.80000000000001</v>
      </c>
      <c r="T18" s="115">
        <f t="shared" si="0"/>
        <v>13.349320543565163</v>
      </c>
      <c r="U18" s="115">
        <f>(R18-N18)/N18*100</f>
        <v>15.566422167889169</v>
      </c>
    </row>
    <row r="19" spans="1:21" x14ac:dyDescent="0.25">
      <c r="A19" s="84" t="s">
        <v>78</v>
      </c>
      <c r="B19" s="83">
        <v>125</v>
      </c>
      <c r="C19" s="83">
        <v>125.4</v>
      </c>
      <c r="D19" s="83">
        <v>125.6</v>
      </c>
      <c r="E19" s="83">
        <v>125.5</v>
      </c>
      <c r="F19" s="83">
        <v>125.5</v>
      </c>
      <c r="G19" s="83">
        <v>126</v>
      </c>
      <c r="H19" s="83">
        <v>126.6</v>
      </c>
      <c r="I19" s="83">
        <v>126.8</v>
      </c>
      <c r="J19" s="83">
        <v>126.8</v>
      </c>
      <c r="K19" s="83">
        <v>126.7</v>
      </c>
      <c r="L19" s="83">
        <v>126.4</v>
      </c>
      <c r="M19" s="83">
        <v>126.6</v>
      </c>
      <c r="N19" s="83">
        <v>126.7</v>
      </c>
      <c r="O19" s="83">
        <v>127.2</v>
      </c>
      <c r="P19" s="83">
        <v>127.5</v>
      </c>
      <c r="Q19" s="83">
        <v>127.7</v>
      </c>
      <c r="R19" s="83">
        <v>128.69999999999999</v>
      </c>
      <c r="T19" s="115">
        <f t="shared" si="0"/>
        <v>2.9599999999999906</v>
      </c>
      <c r="U19" s="115">
        <f t="shared" si="1"/>
        <v>1.5785319652722853</v>
      </c>
    </row>
    <row r="20" spans="1:21" x14ac:dyDescent="0.25">
      <c r="A20" s="84" t="s">
        <v>81</v>
      </c>
      <c r="B20" s="83">
        <v>121</v>
      </c>
      <c r="C20" s="83">
        <v>121.7</v>
      </c>
      <c r="D20" s="83">
        <v>121.7</v>
      </c>
      <c r="E20" s="83">
        <v>121.8</v>
      </c>
      <c r="F20" s="83">
        <v>122.2</v>
      </c>
      <c r="G20" s="83">
        <v>124.3</v>
      </c>
      <c r="H20" s="83">
        <v>124.3</v>
      </c>
      <c r="I20" s="83">
        <v>124.4</v>
      </c>
      <c r="J20" s="83">
        <v>124.4</v>
      </c>
      <c r="K20" s="83">
        <v>124.8</v>
      </c>
      <c r="L20" s="83">
        <v>125.1</v>
      </c>
      <c r="M20" s="83">
        <v>125.8</v>
      </c>
      <c r="N20" s="83">
        <v>126.9</v>
      </c>
      <c r="O20" s="83">
        <v>126.9</v>
      </c>
      <c r="P20" s="83">
        <v>127.1</v>
      </c>
      <c r="Q20" s="83">
        <v>127.1</v>
      </c>
      <c r="R20" s="83">
        <v>127.4</v>
      </c>
      <c r="T20" s="115">
        <f t="shared" si="0"/>
        <v>5.289256198347112</v>
      </c>
      <c r="U20" s="115">
        <f>(R20-N20)/N20*100</f>
        <v>0.39401103230890461</v>
      </c>
    </row>
    <row r="21" spans="1:21" x14ac:dyDescent="0.25">
      <c r="A21" s="84" t="s">
        <v>79</v>
      </c>
      <c r="B21" s="83">
        <v>101.8</v>
      </c>
      <c r="C21" s="83">
        <v>104.4</v>
      </c>
      <c r="D21" s="83">
        <v>108.8</v>
      </c>
      <c r="E21" s="83">
        <v>103.5</v>
      </c>
      <c r="F21" s="83">
        <v>110.9</v>
      </c>
      <c r="G21" s="83">
        <v>116.8</v>
      </c>
      <c r="H21" s="83">
        <v>119.1</v>
      </c>
      <c r="I21" s="83">
        <v>108.7</v>
      </c>
      <c r="J21" s="83">
        <v>102.4</v>
      </c>
      <c r="K21" s="83">
        <v>105.7</v>
      </c>
      <c r="L21" s="83">
        <v>106.7</v>
      </c>
      <c r="M21" s="83">
        <v>94</v>
      </c>
      <c r="N21" s="83">
        <v>88.8</v>
      </c>
      <c r="O21" s="83">
        <v>97.3</v>
      </c>
      <c r="P21" s="83">
        <v>102</v>
      </c>
      <c r="Q21" s="83">
        <v>105.4</v>
      </c>
      <c r="R21" s="83">
        <v>119.2</v>
      </c>
      <c r="T21" s="115">
        <f t="shared" si="0"/>
        <v>17.092337917485271</v>
      </c>
      <c r="U21" s="115">
        <f t="shared" si="1"/>
        <v>34.234234234234236</v>
      </c>
    </row>
    <row r="22" spans="1:21" x14ac:dyDescent="0.25">
      <c r="A22" s="84" t="s">
        <v>82</v>
      </c>
      <c r="B22" s="83">
        <v>82.5</v>
      </c>
      <c r="C22" s="83">
        <v>82.2</v>
      </c>
      <c r="D22" s="83">
        <v>81.900000000000006</v>
      </c>
      <c r="E22" s="83">
        <v>79.7</v>
      </c>
      <c r="F22" s="83">
        <v>79.599999999999994</v>
      </c>
      <c r="G22" s="83">
        <v>77.7</v>
      </c>
      <c r="H22" s="83">
        <v>76</v>
      </c>
      <c r="I22" s="83">
        <v>72.3</v>
      </c>
      <c r="J22" s="83">
        <v>73.8</v>
      </c>
      <c r="K22" s="83">
        <v>72.599999999999994</v>
      </c>
      <c r="L22" s="83">
        <v>71.599999999999994</v>
      </c>
      <c r="M22" s="83">
        <v>70.099999999999994</v>
      </c>
      <c r="N22" s="83">
        <v>69.099999999999994</v>
      </c>
      <c r="O22" s="83">
        <v>68.8</v>
      </c>
      <c r="P22" s="83">
        <v>69.5</v>
      </c>
      <c r="Q22" s="83">
        <v>68.099999999999994</v>
      </c>
      <c r="R22" s="83">
        <v>68.5</v>
      </c>
      <c r="T22" s="115">
        <f t="shared" si="0"/>
        <v>-16.969696969696972</v>
      </c>
      <c r="U22" s="115">
        <f t="shared" si="1"/>
        <v>-0.86830680173660557</v>
      </c>
    </row>
    <row r="23" spans="1:21" x14ac:dyDescent="0.25">
      <c r="A23" s="26"/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10"/>
    </row>
    <row r="24" spans="1:21" x14ac:dyDescent="0.25">
      <c r="A24" s="10" t="s">
        <v>51</v>
      </c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</row>
    <row r="25" spans="1:21" x14ac:dyDescent="0.25">
      <c r="A25" s="25" t="s">
        <v>52</v>
      </c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</row>
    <row r="26" spans="1:21" x14ac:dyDescent="0.25">
      <c r="A26" s="26" t="s">
        <v>17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</row>
    <row r="27" spans="1:21" x14ac:dyDescent="0.25">
      <c r="A27" s="26" t="s">
        <v>14</v>
      </c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</row>
    <row r="28" spans="1:21" x14ac:dyDescent="0.25">
      <c r="A28" s="26" t="s">
        <v>15</v>
      </c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</row>
    <row r="29" spans="1:21" x14ac:dyDescent="0.25">
      <c r="A29" s="26" t="s">
        <v>16</v>
      </c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</row>
    <row r="30" spans="1:21" x14ac:dyDescent="0.25">
      <c r="A30" s="26" t="s">
        <v>18</v>
      </c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</row>
    <row r="31" spans="1:21" x14ac:dyDescent="0.25">
      <c r="A31" s="26" t="s">
        <v>19</v>
      </c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</row>
    <row r="32" spans="1:21" x14ac:dyDescent="0.25">
      <c r="A32" s="26" t="s">
        <v>20</v>
      </c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</row>
  </sheetData>
  <mergeCells count="4">
    <mergeCell ref="A3:A4"/>
    <mergeCell ref="A12:Q12"/>
    <mergeCell ref="A13:Q13"/>
    <mergeCell ref="T3:U3"/>
  </mergeCells>
  <pageMargins left="0.7" right="0.7" top="0.75" bottom="0.75" header="0.3" footer="0.3"/>
  <pageSetup paperSize="9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theme="9" tint="-0.249977111117893"/>
  </sheetPr>
  <dimension ref="A1:U34"/>
  <sheetViews>
    <sheetView showGridLines="0" zoomScale="70" zoomScaleNormal="70" workbookViewId="0">
      <selection activeCell="L21" sqref="L21"/>
    </sheetView>
  </sheetViews>
  <sheetFormatPr defaultColWidth="9.140625" defaultRowHeight="15.75" x14ac:dyDescent="0.25"/>
  <cols>
    <col min="1" max="1" width="56.140625" style="6" customWidth="1"/>
    <col min="2" max="18" width="7.85546875" style="6" customWidth="1"/>
    <col min="19" max="19" width="2.42578125" style="6" customWidth="1"/>
    <col min="20" max="16384" width="9.140625" style="6"/>
  </cols>
  <sheetData>
    <row r="1" spans="1:21" ht="21" x14ac:dyDescent="0.35">
      <c r="A1" s="140" t="str">
        <f>+'Indice-Index'!C27</f>
        <v>4.2   Telefonia fissa e mobile - Fixed and mobile telephony (2010=100)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1"/>
      <c r="Q1" s="141"/>
      <c r="R1" s="141"/>
    </row>
    <row r="2" spans="1:21" s="10" customFormat="1" x14ac:dyDescent="0.25"/>
    <row r="3" spans="1:21" s="10" customFormat="1" x14ac:dyDescent="0.25">
      <c r="A3" s="690" t="s">
        <v>39</v>
      </c>
      <c r="B3" s="50" t="str">
        <f>'4.1'!B3</f>
        <v xml:space="preserve"> Set 17</v>
      </c>
      <c r="C3" s="50" t="str">
        <f>'4.1'!C3</f>
        <v xml:space="preserve"> Dic 17</v>
      </c>
      <c r="D3" s="50" t="str">
        <f>'4.1'!D3</f>
        <v xml:space="preserve"> Mar 18</v>
      </c>
      <c r="E3" s="50" t="str">
        <f>'4.1'!E3</f>
        <v>Giu 18</v>
      </c>
      <c r="F3" s="50" t="str">
        <f>'4.1'!F3</f>
        <v>Set 18</v>
      </c>
      <c r="G3" s="50" t="str">
        <f>'4.1'!G3</f>
        <v xml:space="preserve"> Dic 18</v>
      </c>
      <c r="H3" s="50" t="str">
        <f>'4.1'!H3</f>
        <v xml:space="preserve"> Mar 19</v>
      </c>
      <c r="I3" s="50" t="str">
        <f>'4.1'!I3</f>
        <v>Giu 19</v>
      </c>
      <c r="J3" s="50" t="str">
        <f>'4.1'!J3</f>
        <v>Set 19</v>
      </c>
      <c r="K3" s="50" t="str">
        <f>'4.1'!K3</f>
        <v xml:space="preserve"> Dic 19</v>
      </c>
      <c r="L3" s="50" t="str">
        <f>'4.1'!L3</f>
        <v xml:space="preserve"> Mar 20</v>
      </c>
      <c r="M3" s="50" t="str">
        <f>'4.1'!M3</f>
        <v>Giu 20</v>
      </c>
      <c r="N3" s="50" t="str">
        <f>'4.1'!N3</f>
        <v>Set 20</v>
      </c>
      <c r="O3" s="50" t="str">
        <f>'4.1'!O3</f>
        <v xml:space="preserve"> Dic 20</v>
      </c>
      <c r="P3" s="50" t="str">
        <f>'4.1'!P3</f>
        <v xml:space="preserve"> Mar 21</v>
      </c>
      <c r="Q3" s="50" t="str">
        <f>'4.1'!Q3</f>
        <v>Giu 21</v>
      </c>
      <c r="R3" s="50" t="str">
        <f>'4.1'!R3</f>
        <v>Set 21</v>
      </c>
      <c r="T3" s="695" t="s">
        <v>167</v>
      </c>
      <c r="U3" s="695"/>
    </row>
    <row r="4" spans="1:21" s="10" customFormat="1" x14ac:dyDescent="0.25">
      <c r="A4" s="690"/>
      <c r="B4" s="50" t="str">
        <f>'4.1'!B4</f>
        <v>Sept 17</v>
      </c>
      <c r="C4" s="50" t="str">
        <f>'4.1'!C4</f>
        <v>Dec 17</v>
      </c>
      <c r="D4" s="50" t="str">
        <f>'4.1'!D4</f>
        <v xml:space="preserve"> Mar 18</v>
      </c>
      <c r="E4" s="50" t="str">
        <f>'4.1'!E4</f>
        <v>Jun 18</v>
      </c>
      <c r="F4" s="50" t="str">
        <f>'4.1'!F4</f>
        <v>Sept 18</v>
      </c>
      <c r="G4" s="50" t="str">
        <f>'4.1'!G4</f>
        <v>Dec 18</v>
      </c>
      <c r="H4" s="50" t="str">
        <f>'4.1'!H4</f>
        <v xml:space="preserve"> Mar 19</v>
      </c>
      <c r="I4" s="50" t="str">
        <f>'4.1'!I4</f>
        <v>Jun 19</v>
      </c>
      <c r="J4" s="50" t="str">
        <f>'4.1'!J4</f>
        <v>Sept 19</v>
      </c>
      <c r="K4" s="50" t="str">
        <f>'4.1'!K4</f>
        <v>Dec 19</v>
      </c>
      <c r="L4" s="50" t="str">
        <f>'4.1'!L4</f>
        <v xml:space="preserve"> Mar 20</v>
      </c>
      <c r="M4" s="50" t="str">
        <f>'4.1'!M4</f>
        <v>Jun 20</v>
      </c>
      <c r="N4" s="50" t="str">
        <f>'4.1'!N4</f>
        <v>Sept 20</v>
      </c>
      <c r="O4" s="50" t="str">
        <f>'4.1'!O4</f>
        <v>Dec 20</v>
      </c>
      <c r="P4" s="50" t="str">
        <f>'4.1'!P4</f>
        <v xml:space="preserve"> Mar 21</v>
      </c>
      <c r="Q4" s="50" t="str">
        <f>'4.1'!Q4</f>
        <v>Jun 21</v>
      </c>
      <c r="R4" s="50" t="str">
        <f>'4.1'!R4</f>
        <v>Sept 21</v>
      </c>
      <c r="T4" s="162" t="s">
        <v>168</v>
      </c>
      <c r="U4" s="162" t="s">
        <v>169</v>
      </c>
    </row>
    <row r="5" spans="1:21" s="10" customFormat="1" x14ac:dyDescent="0.25">
      <c r="A5" s="29"/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6"/>
      <c r="T5" s="160"/>
      <c r="U5" s="160"/>
    </row>
    <row r="6" spans="1:21" s="10" customFormat="1" x14ac:dyDescent="0.25">
      <c r="A6" s="29" t="s">
        <v>56</v>
      </c>
      <c r="T6" s="161"/>
      <c r="U6" s="161"/>
    </row>
    <row r="7" spans="1:21" s="10" customFormat="1" x14ac:dyDescent="0.25">
      <c r="A7" s="84" t="s">
        <v>34</v>
      </c>
      <c r="B7" s="83">
        <v>124</v>
      </c>
      <c r="C7" s="83">
        <v>124</v>
      </c>
      <c r="D7" s="83">
        <v>124</v>
      </c>
      <c r="E7" s="83">
        <v>123.3</v>
      </c>
      <c r="F7" s="83">
        <v>125.9</v>
      </c>
      <c r="G7" s="83">
        <v>130.19999999999999</v>
      </c>
      <c r="H7" s="83">
        <v>128.1</v>
      </c>
      <c r="I7" s="83">
        <v>130</v>
      </c>
      <c r="J7" s="83">
        <v>133.5</v>
      </c>
      <c r="K7" s="83">
        <v>133.5</v>
      </c>
      <c r="L7" s="83">
        <v>133.5</v>
      </c>
      <c r="M7" s="83">
        <v>132.9</v>
      </c>
      <c r="N7" s="83">
        <v>132.9</v>
      </c>
      <c r="O7" s="83">
        <v>136.1</v>
      </c>
      <c r="P7" s="83">
        <v>136.1</v>
      </c>
      <c r="Q7" s="83">
        <v>136.1</v>
      </c>
      <c r="R7" s="83">
        <v>136.1</v>
      </c>
      <c r="T7" s="115">
        <f>(R7-B7)/B7*100</f>
        <v>9.7580645161290285</v>
      </c>
      <c r="U7" s="115">
        <f>(R7-N7)/N7*100</f>
        <v>2.4078254326561237</v>
      </c>
    </row>
    <row r="8" spans="1:21" s="10" customFormat="1" x14ac:dyDescent="0.25">
      <c r="A8" s="84" t="s">
        <v>21</v>
      </c>
      <c r="B8" s="83">
        <v>98</v>
      </c>
      <c r="C8" s="83">
        <v>98.2</v>
      </c>
      <c r="D8" s="83">
        <v>94.6</v>
      </c>
      <c r="E8" s="83">
        <v>90.7</v>
      </c>
      <c r="F8" s="83">
        <v>93.8</v>
      </c>
      <c r="G8" s="83">
        <v>94</v>
      </c>
      <c r="H8" s="83">
        <v>97.1</v>
      </c>
      <c r="I8" s="83">
        <v>100.5</v>
      </c>
      <c r="J8" s="83">
        <v>99.2</v>
      </c>
      <c r="K8" s="83">
        <v>99.9</v>
      </c>
      <c r="L8" s="83">
        <v>101.5</v>
      </c>
      <c r="M8" s="83">
        <v>111.3</v>
      </c>
      <c r="N8" s="83">
        <v>102.9</v>
      </c>
      <c r="O8" s="83">
        <v>101.3</v>
      </c>
      <c r="P8" s="83">
        <v>105.5</v>
      </c>
      <c r="Q8" s="83">
        <v>108.5</v>
      </c>
      <c r="R8" s="83">
        <v>117.8</v>
      </c>
      <c r="S8" s="7"/>
      <c r="T8" s="115">
        <f>(R8-B8)/B8*100</f>
        <v>20.204081632653057</v>
      </c>
      <c r="U8" s="115">
        <f>(R8-N8)/N8*100</f>
        <v>14.480077745383859</v>
      </c>
    </row>
    <row r="9" spans="1:21" s="10" customFormat="1" x14ac:dyDescent="0.25">
      <c r="A9" s="84" t="s">
        <v>22</v>
      </c>
      <c r="B9" s="83">
        <v>87.7</v>
      </c>
      <c r="C9" s="83">
        <v>87.7</v>
      </c>
      <c r="D9" s="83">
        <v>87.8</v>
      </c>
      <c r="E9" s="83">
        <v>84.7</v>
      </c>
      <c r="F9" s="83">
        <v>86.8</v>
      </c>
      <c r="G9" s="83">
        <v>86.9</v>
      </c>
      <c r="H9" s="83">
        <v>73.099999999999994</v>
      </c>
      <c r="I9" s="83">
        <v>73.7</v>
      </c>
      <c r="J9" s="83">
        <v>73.099999999999994</v>
      </c>
      <c r="K9" s="83">
        <v>73.3</v>
      </c>
      <c r="L9" s="83">
        <v>73.599999999999994</v>
      </c>
      <c r="M9" s="83">
        <v>73.8</v>
      </c>
      <c r="N9" s="83">
        <v>73.8</v>
      </c>
      <c r="O9" s="83">
        <v>74.599999999999994</v>
      </c>
      <c r="P9" s="83">
        <v>75</v>
      </c>
      <c r="Q9" s="83">
        <v>75</v>
      </c>
      <c r="R9" s="83">
        <v>74.8</v>
      </c>
      <c r="T9" s="115">
        <f>(R9-B9)/B9*100</f>
        <v>-14.709236031927031</v>
      </c>
      <c r="U9" s="115">
        <f>(R9-N9)/N9*100</f>
        <v>1.3550135501355014</v>
      </c>
    </row>
    <row r="10" spans="1:21" s="10" customFormat="1" x14ac:dyDescent="0.25">
      <c r="A10" s="39"/>
      <c r="B10" s="39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51"/>
    </row>
    <row r="11" spans="1:21" s="10" customFormat="1" x14ac:dyDescent="0.25">
      <c r="A11" s="29" t="s">
        <v>57</v>
      </c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51"/>
    </row>
    <row r="12" spans="1:21" s="10" customFormat="1" x14ac:dyDescent="0.25">
      <c r="A12" s="84" t="s">
        <v>29</v>
      </c>
      <c r="B12" s="83">
        <v>78.3</v>
      </c>
      <c r="C12" s="83">
        <v>78.8</v>
      </c>
      <c r="D12" s="83">
        <v>79.8</v>
      </c>
      <c r="E12" s="83">
        <v>76.900000000000006</v>
      </c>
      <c r="F12" s="83">
        <v>76.7</v>
      </c>
      <c r="G12" s="83">
        <v>75.099999999999994</v>
      </c>
      <c r="H12" s="83">
        <v>75.2</v>
      </c>
      <c r="I12" s="83">
        <v>70.5</v>
      </c>
      <c r="J12" s="83">
        <v>69.400000000000006</v>
      </c>
      <c r="K12" s="83">
        <v>69.900000000000006</v>
      </c>
      <c r="L12" s="83">
        <v>69.900000000000006</v>
      </c>
      <c r="M12" s="83">
        <v>68.400000000000006</v>
      </c>
      <c r="N12" s="83">
        <v>68.2</v>
      </c>
      <c r="O12" s="83">
        <v>68.099999999999994</v>
      </c>
      <c r="P12" s="83">
        <v>68.099999999999994</v>
      </c>
      <c r="Q12" s="83">
        <v>67.400000000000006</v>
      </c>
      <c r="R12" s="83">
        <v>67.400000000000006</v>
      </c>
      <c r="T12" s="115">
        <f>(R12-B12)/B12*100</f>
        <v>-13.920817369093221</v>
      </c>
      <c r="U12" s="115">
        <f>(R12-N12)/N12*100</f>
        <v>-1.1730205278592334</v>
      </c>
    </row>
    <row r="13" spans="1:21" s="10" customFormat="1" x14ac:dyDescent="0.25">
      <c r="A13" s="84" t="s">
        <v>23</v>
      </c>
      <c r="B13" s="83">
        <v>48.3</v>
      </c>
      <c r="C13" s="83">
        <v>47.3</v>
      </c>
      <c r="D13" s="83">
        <v>45</v>
      </c>
      <c r="E13" s="83">
        <v>43.1</v>
      </c>
      <c r="F13" s="83">
        <v>41.6</v>
      </c>
      <c r="G13" s="83">
        <v>37.700000000000003</v>
      </c>
      <c r="H13" s="83">
        <v>38.4</v>
      </c>
      <c r="I13" s="83">
        <v>33.700000000000003</v>
      </c>
      <c r="J13" s="83">
        <v>37.299999999999997</v>
      </c>
      <c r="K13" s="83">
        <v>33.799999999999997</v>
      </c>
      <c r="L13" s="83">
        <v>32.1</v>
      </c>
      <c r="M13" s="83">
        <v>30.3</v>
      </c>
      <c r="N13" s="83">
        <v>28.5</v>
      </c>
      <c r="O13" s="83">
        <v>27.4</v>
      </c>
      <c r="P13" s="83">
        <v>28.2</v>
      </c>
      <c r="Q13" s="83">
        <v>26.5</v>
      </c>
      <c r="R13" s="83">
        <v>26.9</v>
      </c>
      <c r="T13" s="115">
        <f>(R13-B13)/B13*100</f>
        <v>-44.306418219461698</v>
      </c>
      <c r="U13" s="115">
        <f>(R13-N13)/N13*100</f>
        <v>-5.6140350877193033</v>
      </c>
    </row>
    <row r="15" spans="1:21" s="10" customFormat="1" x14ac:dyDescent="0.25">
      <c r="A15" s="26"/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</row>
    <row r="16" spans="1:21" s="10" customFormat="1" x14ac:dyDescent="0.25">
      <c r="A16" s="10" t="s">
        <v>41</v>
      </c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</row>
    <row r="17" spans="1:18" s="10" customFormat="1" x14ac:dyDescent="0.25">
      <c r="A17" s="25" t="s">
        <v>36</v>
      </c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</row>
    <row r="18" spans="1:18" x14ac:dyDescent="0.25">
      <c r="A18" s="26" t="s">
        <v>24</v>
      </c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</row>
    <row r="19" spans="1:18" x14ac:dyDescent="0.25">
      <c r="A19" s="26" t="s">
        <v>25</v>
      </c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</row>
    <row r="20" spans="1:18" x14ac:dyDescent="0.25">
      <c r="A20" s="26" t="s">
        <v>26</v>
      </c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</row>
    <row r="21" spans="1:18" x14ac:dyDescent="0.25">
      <c r="A21" s="26" t="s">
        <v>27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</row>
    <row r="22" spans="1:18" x14ac:dyDescent="0.25">
      <c r="A22" s="26" t="s">
        <v>28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</row>
    <row r="23" spans="1:18" x14ac:dyDescent="0.25">
      <c r="A23" s="25"/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</row>
    <row r="24" spans="1:18" x14ac:dyDescent="0.25">
      <c r="A24" s="24"/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</row>
    <row r="25" spans="1:18" x14ac:dyDescent="0.25">
      <c r="A25" s="24"/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</row>
    <row r="26" spans="1:18" x14ac:dyDescent="0.25">
      <c r="A26" s="24"/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</row>
    <row r="27" spans="1:18" x14ac:dyDescent="0.25">
      <c r="A27" s="24"/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</row>
    <row r="28" spans="1:18" x14ac:dyDescent="0.25">
      <c r="A28" s="24"/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</row>
    <row r="29" spans="1:18" x14ac:dyDescent="0.25">
      <c r="A29" s="24"/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</row>
    <row r="30" spans="1:18" x14ac:dyDescent="0.25">
      <c r="A30" s="24"/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</row>
    <row r="31" spans="1:18" x14ac:dyDescent="0.25">
      <c r="A31" s="24"/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</row>
    <row r="32" spans="1:18" x14ac:dyDescent="0.25">
      <c r="A32" s="24"/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</row>
    <row r="33" spans="1:18" x14ac:dyDescent="0.25">
      <c r="A33" s="24"/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</row>
    <row r="34" spans="1:18" x14ac:dyDescent="0.25">
      <c r="A34" s="24"/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</row>
  </sheetData>
  <mergeCells count="2">
    <mergeCell ref="A3:A4"/>
    <mergeCell ref="T3:U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00FF"/>
  </sheetPr>
  <dimension ref="A1:W17"/>
  <sheetViews>
    <sheetView showGridLines="0" zoomScale="90" zoomScaleNormal="90" workbookViewId="0">
      <selection activeCell="A28" sqref="A28"/>
    </sheetView>
  </sheetViews>
  <sheetFormatPr defaultColWidth="9.140625" defaultRowHeight="15.75" x14ac:dyDescent="0.25"/>
  <cols>
    <col min="1" max="1" width="15.42578125" style="42" customWidth="1"/>
    <col min="2" max="2" width="14.42578125" style="42" customWidth="1"/>
    <col min="3" max="4" width="3.85546875" style="42" customWidth="1"/>
    <col min="5" max="5" width="16.42578125" style="42" customWidth="1"/>
    <col min="6" max="6" width="2.85546875" style="42" customWidth="1"/>
    <col min="7" max="7" width="15.42578125" style="42" customWidth="1"/>
    <col min="8" max="8" width="14.42578125" style="42" customWidth="1"/>
    <col min="9" max="10" width="3.85546875" style="42" customWidth="1"/>
    <col min="11" max="11" width="16.42578125" style="42" customWidth="1"/>
    <col min="12" max="12" width="3.5703125" style="42" customWidth="1"/>
    <col min="13" max="13" width="15.42578125" style="42" customWidth="1"/>
    <col min="14" max="14" width="14.42578125" style="42" customWidth="1"/>
    <col min="15" max="16" width="4.42578125" style="42" customWidth="1"/>
    <col min="17" max="17" width="16.42578125" style="42" customWidth="1"/>
    <col min="18" max="18" width="3.140625" style="42" customWidth="1"/>
    <col min="19" max="19" width="15.42578125" style="42" customWidth="1"/>
    <col min="20" max="20" width="14.42578125" style="42" customWidth="1"/>
    <col min="21" max="22" width="4.140625" style="42" customWidth="1"/>
    <col min="23" max="23" width="16.42578125" style="42" customWidth="1"/>
    <col min="24" max="16384" width="9.140625" style="42"/>
  </cols>
  <sheetData>
    <row r="1" spans="1:23" ht="21" x14ac:dyDescent="0.35">
      <c r="A1" s="127" t="str">
        <f>'Indice-Index'!A9</f>
        <v>1.3   Accessi BB/UBB  per tecnologia e operatore - BB/UBB lines by technology and operator</v>
      </c>
      <c r="B1" s="131"/>
      <c r="C1" s="131"/>
      <c r="D1" s="131"/>
      <c r="E1" s="131"/>
      <c r="F1" s="131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0"/>
      <c r="S1" s="130"/>
      <c r="T1" s="130"/>
      <c r="U1" s="130"/>
      <c r="V1" s="130"/>
      <c r="W1" s="130"/>
    </row>
    <row r="2" spans="1:23" ht="17.25" customHeight="1" x14ac:dyDescent="0.25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</row>
    <row r="3" spans="1:23" x14ac:dyDescent="0.25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</row>
    <row r="4" spans="1:23" ht="18.600000000000001" customHeight="1" x14ac:dyDescent="0.25">
      <c r="A4" s="112"/>
      <c r="B4" s="153" t="s">
        <v>166</v>
      </c>
      <c r="C4" s="668" t="s">
        <v>7</v>
      </c>
      <c r="D4" s="668"/>
      <c r="E4" s="154" t="s">
        <v>374</v>
      </c>
      <c r="F4" s="113"/>
      <c r="G4" s="149"/>
      <c r="H4" s="153" t="s">
        <v>166</v>
      </c>
      <c r="I4" s="666" t="s">
        <v>165</v>
      </c>
      <c r="J4" s="666"/>
      <c r="K4" s="154" t="str">
        <f>+E4</f>
        <v>Var. vs 09/20 (%)</v>
      </c>
      <c r="L4" s="113"/>
      <c r="M4" s="149"/>
      <c r="N4" s="153" t="s">
        <v>166</v>
      </c>
      <c r="O4" s="666" t="s">
        <v>99</v>
      </c>
      <c r="P4" s="666"/>
      <c r="Q4" s="154" t="str">
        <f>+E4</f>
        <v>Var. vs 09/20 (%)</v>
      </c>
      <c r="S4" s="149"/>
      <c r="T4" s="153" t="s">
        <v>166</v>
      </c>
      <c r="U4" s="666" t="s">
        <v>6</v>
      </c>
      <c r="V4" s="666"/>
      <c r="W4" s="154" t="str">
        <f>+E4</f>
        <v>Var. vs 09/20 (%)</v>
      </c>
    </row>
    <row r="5" spans="1:23" ht="18.600000000000001" customHeight="1" x14ac:dyDescent="0.25">
      <c r="A5" s="112"/>
      <c r="B5" s="151">
        <v>4.4332936019129923</v>
      </c>
      <c r="C5" s="669"/>
      <c r="D5" s="669"/>
      <c r="E5" s="152">
        <v>-25.584641162277187</v>
      </c>
      <c r="F5" s="113"/>
      <c r="G5" s="150"/>
      <c r="H5" s="151">
        <v>9.945363795791117</v>
      </c>
      <c r="I5" s="667"/>
      <c r="J5" s="667"/>
      <c r="K5" s="152">
        <v>12.712755061828712</v>
      </c>
      <c r="L5" s="113"/>
      <c r="M5" s="150"/>
      <c r="N5" s="151">
        <v>2.4438830139999999</v>
      </c>
      <c r="O5" s="667"/>
      <c r="P5" s="667"/>
      <c r="Q5" s="152">
        <v>51.198660505800916</v>
      </c>
      <c r="S5" s="150"/>
      <c r="T5" s="151">
        <v>1.6813659999999999</v>
      </c>
      <c r="U5" s="667"/>
      <c r="V5" s="667"/>
      <c r="W5" s="152">
        <v>16.58026166259544</v>
      </c>
    </row>
    <row r="6" spans="1:23" s="215" customFormat="1" ht="35.25" customHeight="1" x14ac:dyDescent="0.25">
      <c r="A6" s="116"/>
      <c r="B6" s="123" t="str">
        <f>'1.1'!L4</f>
        <v>09/2021 (in %)</v>
      </c>
      <c r="C6" s="123"/>
      <c r="D6" s="123"/>
      <c r="E6" s="123" t="str">
        <f>'1.1'!O4</f>
        <v>Var/Chg. vs 09/2020 (p.p.)</v>
      </c>
      <c r="H6" s="124" t="str">
        <f>+B6</f>
        <v>09/2021 (in %)</v>
      </c>
      <c r="I6" s="124"/>
      <c r="J6" s="124"/>
      <c r="K6" s="124" t="str">
        <f>+E6</f>
        <v>Var/Chg. vs 09/2020 (p.p.)</v>
      </c>
      <c r="N6" s="124" t="str">
        <f>+H6</f>
        <v>09/2021 (in %)</v>
      </c>
      <c r="O6" s="124"/>
      <c r="P6" s="124"/>
      <c r="Q6" s="124" t="str">
        <f>+K6</f>
        <v>Var/Chg. vs 09/2020 (p.p.)</v>
      </c>
      <c r="T6" s="124" t="str">
        <f>+N6</f>
        <v>09/2021 (in %)</v>
      </c>
      <c r="U6" s="124"/>
      <c r="V6" s="124"/>
      <c r="W6" s="124" t="str">
        <f>+Q6</f>
        <v>Var/Chg. vs 09/2020 (p.p.)</v>
      </c>
    </row>
    <row r="7" spans="1:23" s="207" customFormat="1" ht="12.75" x14ac:dyDescent="0.2">
      <c r="A7" s="208"/>
      <c r="B7" s="209"/>
      <c r="C7" s="210"/>
      <c r="D7" s="210"/>
      <c r="E7" s="211"/>
      <c r="F7" s="212"/>
      <c r="G7" s="212"/>
      <c r="H7" s="209"/>
      <c r="I7" s="213"/>
      <c r="J7" s="213"/>
      <c r="K7" s="213"/>
      <c r="L7" s="212"/>
      <c r="M7" s="212"/>
      <c r="N7" s="209"/>
      <c r="O7" s="213"/>
      <c r="P7" s="213"/>
      <c r="Q7" s="213"/>
      <c r="R7" s="214"/>
      <c r="S7" s="212"/>
      <c r="T7" s="209"/>
      <c r="U7" s="213"/>
      <c r="V7" s="213"/>
      <c r="W7" s="213"/>
    </row>
    <row r="8" spans="1:23" x14ac:dyDescent="0.25">
      <c r="A8" s="90" t="s">
        <v>62</v>
      </c>
      <c r="B8" s="66">
        <v>61.532829651139778</v>
      </c>
      <c r="C8" s="163"/>
      <c r="D8" s="163"/>
      <c r="E8" s="96">
        <v>5.0104282408941998</v>
      </c>
      <c r="F8" s="19"/>
      <c r="G8" s="90" t="s">
        <v>62</v>
      </c>
      <c r="H8" s="66">
        <v>44.297150775475224</v>
      </c>
      <c r="I8" s="163"/>
      <c r="J8" s="163"/>
      <c r="K8" s="96">
        <v>0.73612012785051917</v>
      </c>
      <c r="L8" s="19"/>
      <c r="M8" s="90" t="s">
        <v>3</v>
      </c>
      <c r="N8" s="66">
        <v>25.619107396439393</v>
      </c>
      <c r="O8" s="66"/>
      <c r="P8" s="66"/>
      <c r="Q8" s="66">
        <v>-5.660199975420305</v>
      </c>
      <c r="S8" s="90" t="s">
        <v>139</v>
      </c>
      <c r="T8" s="66">
        <v>38.234744844370589</v>
      </c>
      <c r="U8" s="66"/>
      <c r="V8" s="66"/>
      <c r="W8" s="66">
        <v>-7.9338860136217377</v>
      </c>
    </row>
    <row r="9" spans="1:23" x14ac:dyDescent="0.25">
      <c r="A9" s="114" t="s">
        <v>3</v>
      </c>
      <c r="B9" s="66">
        <v>13.528241650282622</v>
      </c>
      <c r="C9" s="163"/>
      <c r="D9" s="163"/>
      <c r="E9" s="96">
        <v>-2.2303704887678659</v>
      </c>
      <c r="F9" s="19"/>
      <c r="G9" s="114" t="s">
        <v>4</v>
      </c>
      <c r="H9" s="66">
        <v>19.836700200297383</v>
      </c>
      <c r="I9" s="163"/>
      <c r="J9" s="163"/>
      <c r="K9" s="96">
        <v>-1.4560627098700998</v>
      </c>
      <c r="L9" s="19"/>
      <c r="M9" s="90" t="s">
        <v>4</v>
      </c>
      <c r="N9" s="66">
        <v>23.228075842749814</v>
      </c>
      <c r="O9" s="66"/>
      <c r="P9" s="66"/>
      <c r="Q9" s="66">
        <v>-1.2156197159191855</v>
      </c>
      <c r="S9" s="90" t="s">
        <v>140</v>
      </c>
      <c r="T9" s="66">
        <v>34.065813154304294</v>
      </c>
      <c r="U9" s="66"/>
      <c r="V9" s="66"/>
      <c r="W9" s="66">
        <v>-1.3729040069983753</v>
      </c>
    </row>
    <row r="10" spans="1:23" x14ac:dyDescent="0.25">
      <c r="A10" s="90" t="s">
        <v>61</v>
      </c>
      <c r="B10" s="66">
        <v>10.774698066328856</v>
      </c>
      <c r="C10" s="163"/>
      <c r="D10" s="163"/>
      <c r="E10" s="96">
        <v>-0.63948934228677423</v>
      </c>
      <c r="F10" s="19"/>
      <c r="G10" s="90" t="s">
        <v>61</v>
      </c>
      <c r="H10" s="66">
        <v>15.992466768014099</v>
      </c>
      <c r="I10" s="163"/>
      <c r="J10" s="163"/>
      <c r="K10" s="96">
        <v>-0.82451679652870702</v>
      </c>
      <c r="L10" s="19"/>
      <c r="M10" s="98" t="s">
        <v>61</v>
      </c>
      <c r="N10" s="66">
        <v>22.035506483535798</v>
      </c>
      <c r="O10" s="66"/>
      <c r="P10" s="66"/>
      <c r="Q10" s="66">
        <v>1.4253258958320778</v>
      </c>
      <c r="S10" s="98" t="s">
        <v>62</v>
      </c>
      <c r="T10" s="66">
        <v>11.37182505177338</v>
      </c>
      <c r="U10" s="66"/>
      <c r="V10" s="66"/>
      <c r="W10" s="66">
        <v>7.8294856752900088</v>
      </c>
    </row>
    <row r="11" spans="1:23" x14ac:dyDescent="0.25">
      <c r="A11" s="90" t="s">
        <v>4</v>
      </c>
      <c r="B11" s="66">
        <v>10.144128505406085</v>
      </c>
      <c r="C11" s="117"/>
      <c r="D11" s="117"/>
      <c r="E11" s="96">
        <v>-1.1456610460253529</v>
      </c>
      <c r="F11" s="19"/>
      <c r="G11" s="90" t="s">
        <v>3</v>
      </c>
      <c r="H11" s="66">
        <v>15.50409850922245</v>
      </c>
      <c r="I11" s="117"/>
      <c r="J11" s="117"/>
      <c r="K11" s="96">
        <v>1.2241244871738299</v>
      </c>
      <c r="L11" s="19"/>
      <c r="M11" s="114" t="s">
        <v>62</v>
      </c>
      <c r="N11" s="66">
        <v>19.92124816167653</v>
      </c>
      <c r="O11" s="66"/>
      <c r="P11" s="66"/>
      <c r="Q11" s="66">
        <v>4.0462992901815795</v>
      </c>
      <c r="S11" s="114" t="s">
        <v>4</v>
      </c>
      <c r="T11" s="66">
        <v>4.3646059216137356</v>
      </c>
      <c r="U11" s="66"/>
      <c r="V11" s="66"/>
      <c r="W11" s="66">
        <v>3.9972604261722728</v>
      </c>
    </row>
    <row r="12" spans="1:23" x14ac:dyDescent="0.25">
      <c r="A12" s="90" t="s">
        <v>5</v>
      </c>
      <c r="B12" s="66">
        <v>2.1840195731277503</v>
      </c>
      <c r="C12" s="163"/>
      <c r="D12" s="163"/>
      <c r="E12" s="96">
        <v>-0.78709340933489802</v>
      </c>
      <c r="F12" s="19"/>
      <c r="G12" s="90" t="s">
        <v>5</v>
      </c>
      <c r="H12" s="66">
        <v>1.5214526397117434</v>
      </c>
      <c r="I12" s="163"/>
      <c r="J12" s="163"/>
      <c r="K12" s="96">
        <v>3.9999952942518346E-2</v>
      </c>
      <c r="L12" s="19"/>
      <c r="M12" s="90" t="s">
        <v>5</v>
      </c>
      <c r="N12" s="66">
        <v>5.0249131933284925</v>
      </c>
      <c r="O12" s="66"/>
      <c r="P12" s="66"/>
      <c r="Q12" s="66">
        <v>-0.30818812927865658</v>
      </c>
      <c r="S12" s="90" t="s">
        <v>5</v>
      </c>
      <c r="T12" s="66">
        <v>2.1881612926632275</v>
      </c>
      <c r="U12" s="66"/>
      <c r="V12" s="66"/>
      <c r="W12" s="66">
        <v>-0.78963919671474647</v>
      </c>
    </row>
    <row r="13" spans="1:23" x14ac:dyDescent="0.25">
      <c r="A13" s="98" t="s">
        <v>285</v>
      </c>
      <c r="B13" s="66">
        <v>1.8360825537149066</v>
      </c>
      <c r="C13" s="163"/>
      <c r="D13" s="163"/>
      <c r="E13" s="96">
        <v>-0.20781395447931228</v>
      </c>
      <c r="F13" s="19"/>
      <c r="G13" s="98" t="s">
        <v>285</v>
      </c>
      <c r="H13" s="66">
        <v>2.8481311072791033</v>
      </c>
      <c r="I13" s="163"/>
      <c r="J13" s="163"/>
      <c r="K13" s="96">
        <v>0.28033493843194135</v>
      </c>
      <c r="L13" s="19"/>
      <c r="M13" s="98" t="s">
        <v>68</v>
      </c>
      <c r="N13" s="66">
        <v>4.1711489222699694</v>
      </c>
      <c r="O13" s="66"/>
      <c r="P13" s="66"/>
      <c r="Q13" s="66">
        <v>1.7123826346044861</v>
      </c>
      <c r="S13" s="98" t="s">
        <v>68</v>
      </c>
      <c r="T13" s="66">
        <v>9.7748497352747759</v>
      </c>
      <c r="U13" s="66"/>
      <c r="V13" s="66"/>
      <c r="W13" s="66">
        <v>-1.7303168841274204</v>
      </c>
    </row>
    <row r="14" spans="1:23" x14ac:dyDescent="0.25">
      <c r="A14" s="125" t="s">
        <v>88</v>
      </c>
      <c r="B14" s="75">
        <f>SUM(B8:B13)</f>
        <v>100</v>
      </c>
      <c r="C14" s="158"/>
      <c r="D14" s="158"/>
      <c r="E14" s="75">
        <f>SUM(E8:E13)</f>
        <v>-3.5527136788005009E-15</v>
      </c>
      <c r="F14" s="19"/>
      <c r="G14" s="125" t="s">
        <v>152</v>
      </c>
      <c r="H14" s="75">
        <f>SUM(H8:H13)</f>
        <v>99.999999999999986</v>
      </c>
      <c r="I14" s="158"/>
      <c r="J14" s="158"/>
      <c r="K14" s="75">
        <f>SUM(K8:K13)</f>
        <v>1.9984014443252818E-15</v>
      </c>
      <c r="L14" s="19"/>
      <c r="M14" s="125" t="s">
        <v>152</v>
      </c>
      <c r="N14" s="75">
        <f>SUM(N8:N13)</f>
        <v>99.999999999999986</v>
      </c>
      <c r="O14" s="118"/>
      <c r="P14" s="118"/>
      <c r="Q14" s="75">
        <f>SUM(Q8:Q13)</f>
        <v>-3.5527136788005009E-15</v>
      </c>
      <c r="S14" s="125" t="s">
        <v>152</v>
      </c>
      <c r="T14" s="75">
        <f>SUM(T8:T13)</f>
        <v>100</v>
      </c>
      <c r="U14" s="118"/>
      <c r="V14" s="118"/>
      <c r="W14" s="75">
        <f>SUM(W8:W13)</f>
        <v>1.7763568394002505E-15</v>
      </c>
    </row>
    <row r="15" spans="1:23" x14ac:dyDescent="0.25">
      <c r="F15" s="19"/>
      <c r="G15" s="147"/>
      <c r="H15" s="148"/>
      <c r="I15" s="156"/>
      <c r="J15" s="156"/>
      <c r="K15" s="157"/>
      <c r="L15" s="19"/>
    </row>
    <row r="16" spans="1:23" x14ac:dyDescent="0.25">
      <c r="A16" s="19"/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</row>
    <row r="17" spans="1:17" x14ac:dyDescent="0.25">
      <c r="A17" s="22"/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</row>
  </sheetData>
  <mergeCells count="4">
    <mergeCell ref="U4:V5"/>
    <mergeCell ref="C4:D5"/>
    <mergeCell ref="I4:J5"/>
    <mergeCell ref="O4:P5"/>
  </mergeCells>
  <phoneticPr fontId="22" type="noConversion"/>
  <pageMargins left="0.7" right="0.7" top="0.75" bottom="0.75" header="0.3" footer="0.3"/>
  <pageSetup paperSize="9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theme="9" tint="-0.249977111117893"/>
  </sheetPr>
  <dimension ref="A1:U35"/>
  <sheetViews>
    <sheetView showGridLines="0" zoomScale="70" zoomScaleNormal="7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L24" sqref="L24"/>
    </sheetView>
  </sheetViews>
  <sheetFormatPr defaultColWidth="9.140625" defaultRowHeight="15.75" x14ac:dyDescent="0.25"/>
  <cols>
    <col min="1" max="1" width="56.140625" style="42" customWidth="1"/>
    <col min="2" max="18" width="7.85546875" style="42" customWidth="1"/>
    <col min="19" max="19" width="1.42578125" style="42" customWidth="1"/>
    <col min="20" max="21" width="8.140625" style="42" customWidth="1"/>
    <col min="22" max="16384" width="9.140625" style="42"/>
  </cols>
  <sheetData>
    <row r="1" spans="1:21" ht="21" x14ac:dyDescent="0.35">
      <c r="A1" s="140" t="str">
        <f>'Indice-Index'!C28</f>
        <v>4.3   Quotidiani, periodici tv e servizi postali - Newspapers, magazines, TV and postal services (2010=100)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1"/>
      <c r="Q1" s="141"/>
      <c r="R1" s="141"/>
    </row>
    <row r="2" spans="1:21" s="10" customFormat="1" x14ac:dyDescent="0.25"/>
    <row r="3" spans="1:21" s="10" customFormat="1" x14ac:dyDescent="0.25">
      <c r="A3" s="690" t="s">
        <v>39</v>
      </c>
      <c r="B3" s="50" t="str">
        <f>'4.1'!B3</f>
        <v xml:space="preserve"> Set 17</v>
      </c>
      <c r="C3" s="50" t="str">
        <f>'4.1'!C3</f>
        <v xml:space="preserve"> Dic 17</v>
      </c>
      <c r="D3" s="50" t="str">
        <f>'4.1'!D3</f>
        <v xml:space="preserve"> Mar 18</v>
      </c>
      <c r="E3" s="50" t="str">
        <f>'4.1'!E3</f>
        <v>Giu 18</v>
      </c>
      <c r="F3" s="50" t="str">
        <f>'4.1'!F3</f>
        <v>Set 18</v>
      </c>
      <c r="G3" s="50" t="str">
        <f>'4.1'!G3</f>
        <v xml:space="preserve"> Dic 18</v>
      </c>
      <c r="H3" s="50" t="str">
        <f>'4.1'!H3</f>
        <v xml:space="preserve"> Mar 19</v>
      </c>
      <c r="I3" s="50" t="str">
        <f>'4.1'!I3</f>
        <v>Giu 19</v>
      </c>
      <c r="J3" s="50" t="str">
        <f>'4.1'!J3</f>
        <v>Set 19</v>
      </c>
      <c r="K3" s="50" t="str">
        <f>'4.1'!K3</f>
        <v xml:space="preserve"> Dic 19</v>
      </c>
      <c r="L3" s="50" t="str">
        <f>'4.1'!L3</f>
        <v xml:space="preserve"> Mar 20</v>
      </c>
      <c r="M3" s="50" t="str">
        <f>'4.1'!M3</f>
        <v>Giu 20</v>
      </c>
      <c r="N3" s="50" t="str">
        <f>'4.1'!N3</f>
        <v>Set 20</v>
      </c>
      <c r="O3" s="50" t="str">
        <f>'4.1'!O3</f>
        <v xml:space="preserve"> Dic 20</v>
      </c>
      <c r="P3" s="50" t="str">
        <f>'4.1'!P3</f>
        <v xml:space="preserve"> Mar 21</v>
      </c>
      <c r="Q3" s="50" t="str">
        <f>'4.1'!Q3</f>
        <v>Giu 21</v>
      </c>
      <c r="R3" s="50" t="str">
        <f>'4.1'!R3</f>
        <v>Set 21</v>
      </c>
      <c r="T3" s="695" t="s">
        <v>167</v>
      </c>
      <c r="U3" s="695"/>
    </row>
    <row r="4" spans="1:21" s="10" customFormat="1" x14ac:dyDescent="0.25">
      <c r="A4" s="690"/>
      <c r="B4" s="50" t="str">
        <f>'4.1'!B4</f>
        <v>Sept 17</v>
      </c>
      <c r="C4" s="50" t="str">
        <f>'4.1'!C4</f>
        <v>Dec 17</v>
      </c>
      <c r="D4" s="50" t="str">
        <f>'4.1'!D4</f>
        <v xml:space="preserve"> Mar 18</v>
      </c>
      <c r="E4" s="50" t="str">
        <f>'4.1'!E4</f>
        <v>Jun 18</v>
      </c>
      <c r="F4" s="50" t="str">
        <f>'4.1'!F4</f>
        <v>Sept 18</v>
      </c>
      <c r="G4" s="50" t="str">
        <f>'4.1'!G4</f>
        <v>Dec 18</v>
      </c>
      <c r="H4" s="50" t="str">
        <f>'4.1'!H4</f>
        <v xml:space="preserve"> Mar 19</v>
      </c>
      <c r="I4" s="50" t="str">
        <f>'4.1'!I4</f>
        <v>Jun 19</v>
      </c>
      <c r="J4" s="50" t="str">
        <f>'4.1'!J4</f>
        <v>Sept 19</v>
      </c>
      <c r="K4" s="50" t="str">
        <f>'4.1'!K4</f>
        <v>Dec 19</v>
      </c>
      <c r="L4" s="50" t="str">
        <f>'4.1'!L4</f>
        <v xml:space="preserve"> Mar 20</v>
      </c>
      <c r="M4" s="50" t="str">
        <f>'4.1'!M4</f>
        <v>Jun 20</v>
      </c>
      <c r="N4" s="50" t="str">
        <f>'4.1'!N4</f>
        <v>Sept 20</v>
      </c>
      <c r="O4" s="50" t="str">
        <f>'4.1'!O4</f>
        <v>Dec 20</v>
      </c>
      <c r="P4" s="50" t="str">
        <f>'4.1'!P4</f>
        <v xml:space="preserve"> Mar 21</v>
      </c>
      <c r="Q4" s="50" t="str">
        <f>'4.1'!Q4</f>
        <v>Jun 21</v>
      </c>
      <c r="R4" s="50" t="str">
        <f>'4.1'!R4</f>
        <v>Sept 21</v>
      </c>
      <c r="T4" s="162" t="s">
        <v>168</v>
      </c>
      <c r="U4" s="162" t="s">
        <v>169</v>
      </c>
    </row>
    <row r="5" spans="1:21" s="10" customFormat="1" x14ac:dyDescent="0.25">
      <c r="A5" s="29"/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6"/>
      <c r="T5" s="160"/>
      <c r="U5" s="160"/>
    </row>
    <row r="6" spans="1:21" s="10" customFormat="1" x14ac:dyDescent="0.25">
      <c r="A6" s="29" t="s">
        <v>42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T6" s="161"/>
      <c r="U6" s="161"/>
    </row>
    <row r="7" spans="1:21" s="10" customFormat="1" x14ac:dyDescent="0.25">
      <c r="A7" s="85" t="s">
        <v>160</v>
      </c>
      <c r="B7" s="83">
        <v>133.4</v>
      </c>
      <c r="C7" s="83">
        <v>134.19999999999999</v>
      </c>
      <c r="D7" s="83">
        <v>133.69999999999999</v>
      </c>
      <c r="E7" s="83">
        <v>137.30000000000001</v>
      </c>
      <c r="F7" s="83">
        <v>136.30000000000001</v>
      </c>
      <c r="G7" s="83">
        <v>137</v>
      </c>
      <c r="H7" s="83">
        <v>139</v>
      </c>
      <c r="I7" s="83">
        <v>138.5</v>
      </c>
      <c r="J7" s="83">
        <v>140.1</v>
      </c>
      <c r="K7" s="83">
        <v>139.6</v>
      </c>
      <c r="L7" s="83">
        <v>139.9</v>
      </c>
      <c r="M7" s="83">
        <v>140.4</v>
      </c>
      <c r="N7" s="83">
        <v>139.5</v>
      </c>
      <c r="O7" s="83">
        <v>140.19999999999999</v>
      </c>
      <c r="P7" s="83">
        <v>141.4</v>
      </c>
      <c r="Q7" s="83">
        <v>143</v>
      </c>
      <c r="R7" s="83">
        <v>142.6</v>
      </c>
      <c r="T7" s="115">
        <f>(R7-B7)/B7*100</f>
        <v>6.8965517241379226</v>
      </c>
      <c r="U7" s="115">
        <f>(R7-N7)/N7*100</f>
        <v>2.2222222222222183</v>
      </c>
    </row>
    <row r="8" spans="1:21" s="10" customFormat="1" x14ac:dyDescent="0.25">
      <c r="A8" s="84" t="s">
        <v>11</v>
      </c>
      <c r="B8" s="83">
        <v>119.3</v>
      </c>
      <c r="C8" s="83">
        <v>127.6</v>
      </c>
      <c r="D8" s="83">
        <v>127.6</v>
      </c>
      <c r="E8" s="83">
        <v>127.3</v>
      </c>
      <c r="F8" s="83">
        <v>127.3</v>
      </c>
      <c r="G8" s="83">
        <v>127.3</v>
      </c>
      <c r="H8" s="83">
        <v>127.4</v>
      </c>
      <c r="I8" s="83">
        <v>127.4</v>
      </c>
      <c r="J8" s="83">
        <v>128</v>
      </c>
      <c r="K8" s="83">
        <v>128</v>
      </c>
      <c r="L8" s="83">
        <v>126.8</v>
      </c>
      <c r="M8" s="83">
        <v>126.8</v>
      </c>
      <c r="N8" s="83">
        <v>126.8</v>
      </c>
      <c r="O8" s="83">
        <v>126.8</v>
      </c>
      <c r="P8" s="83">
        <v>125.7</v>
      </c>
      <c r="Q8" s="83">
        <v>125.7</v>
      </c>
      <c r="R8" s="83">
        <v>125.7</v>
      </c>
      <c r="T8" s="115">
        <f>(R8-B8)/B8*100</f>
        <v>5.3646269907795521</v>
      </c>
      <c r="U8" s="115">
        <f>(R8-N8)/N8*100</f>
        <v>-0.86750788643532672</v>
      </c>
    </row>
    <row r="9" spans="1:21" s="10" customFormat="1" x14ac:dyDescent="0.25">
      <c r="A9" s="85" t="s">
        <v>35</v>
      </c>
      <c r="B9" s="83">
        <v>106.3</v>
      </c>
      <c r="C9" s="83">
        <v>108.2</v>
      </c>
      <c r="D9" s="83">
        <v>105.8</v>
      </c>
      <c r="E9" s="83">
        <v>106.2</v>
      </c>
      <c r="F9" s="83">
        <v>107.3</v>
      </c>
      <c r="G9" s="83">
        <v>105.3</v>
      </c>
      <c r="H9" s="83">
        <v>106.1</v>
      </c>
      <c r="I9" s="83">
        <v>106.2</v>
      </c>
      <c r="J9" s="83">
        <v>106.6</v>
      </c>
      <c r="K9" s="83">
        <v>106.3</v>
      </c>
      <c r="L9" s="83">
        <v>108.5</v>
      </c>
      <c r="M9" s="83">
        <v>107.7</v>
      </c>
      <c r="N9" s="83">
        <v>107.3</v>
      </c>
      <c r="O9" s="83">
        <v>106.7</v>
      </c>
      <c r="P9" s="83">
        <v>108.8</v>
      </c>
      <c r="Q9" s="83">
        <v>107.8</v>
      </c>
      <c r="R9" s="83">
        <v>108.7</v>
      </c>
      <c r="T9" s="115">
        <f>(R9-B9)/B9*100</f>
        <v>2.2577610536218304</v>
      </c>
      <c r="U9" s="115">
        <f>(R9-N9)/N9*100</f>
        <v>1.3047530288909652</v>
      </c>
    </row>
    <row r="11" spans="1:21" s="10" customFormat="1" x14ac:dyDescent="0.25">
      <c r="A11" s="39"/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5"/>
    </row>
    <row r="12" spans="1:21" s="10" customFormat="1" x14ac:dyDescent="0.25">
      <c r="A12" s="29" t="s">
        <v>43</v>
      </c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5"/>
    </row>
    <row r="13" spans="1:21" s="10" customFormat="1" x14ac:dyDescent="0.25">
      <c r="A13" s="84" t="s">
        <v>105</v>
      </c>
      <c r="B13" s="83">
        <v>149.69999999999999</v>
      </c>
      <c r="C13" s="83">
        <v>149.69999999999999</v>
      </c>
      <c r="D13" s="83">
        <v>149.69999999999999</v>
      </c>
      <c r="E13" s="83">
        <v>149.69999999999999</v>
      </c>
      <c r="F13" s="83">
        <v>164.6</v>
      </c>
      <c r="G13" s="83">
        <v>164.6</v>
      </c>
      <c r="H13" s="83">
        <v>164.6</v>
      </c>
      <c r="I13" s="83">
        <v>164.6</v>
      </c>
      <c r="J13" s="83">
        <v>164.6</v>
      </c>
      <c r="K13" s="83">
        <v>164.6</v>
      </c>
      <c r="L13" s="83">
        <v>164.6</v>
      </c>
      <c r="M13" s="83">
        <v>164.6</v>
      </c>
      <c r="N13" s="83">
        <v>164.6</v>
      </c>
      <c r="O13" s="83">
        <v>164.6</v>
      </c>
      <c r="P13" s="83">
        <v>164.6</v>
      </c>
      <c r="Q13" s="83">
        <v>164.6</v>
      </c>
      <c r="R13" s="83">
        <v>167.3</v>
      </c>
      <c r="T13" s="115">
        <f>(R13-B13)/B13*100</f>
        <v>11.756847027388126</v>
      </c>
      <c r="U13" s="115">
        <f>(R13-N13)/N13*100</f>
        <v>1.6403402187120397</v>
      </c>
    </row>
    <row r="14" spans="1:21" s="10" customFormat="1" x14ac:dyDescent="0.25">
      <c r="A14" s="84" t="s">
        <v>103</v>
      </c>
      <c r="B14" s="83">
        <v>130.5</v>
      </c>
      <c r="C14" s="83">
        <v>130.5</v>
      </c>
      <c r="D14" s="83">
        <v>130.69999999999999</v>
      </c>
      <c r="E14" s="83">
        <v>130.69999999999999</v>
      </c>
      <c r="F14" s="83">
        <v>137.30000000000001</v>
      </c>
      <c r="G14" s="83">
        <v>137.30000000000001</v>
      </c>
      <c r="H14" s="83">
        <v>138.9</v>
      </c>
      <c r="I14" s="83">
        <v>138.9</v>
      </c>
      <c r="J14" s="83">
        <v>138.9</v>
      </c>
      <c r="K14" s="83">
        <v>138.9</v>
      </c>
      <c r="L14" s="83">
        <v>139.19999999999999</v>
      </c>
      <c r="M14" s="83">
        <v>139.19999999999999</v>
      </c>
      <c r="N14" s="83">
        <v>139.19999999999999</v>
      </c>
      <c r="O14" s="83">
        <v>139.19999999999999</v>
      </c>
      <c r="P14" s="83">
        <v>140.5</v>
      </c>
      <c r="Q14" s="83">
        <v>140.5</v>
      </c>
      <c r="R14" s="83">
        <v>147.80000000000001</v>
      </c>
      <c r="T14" s="115">
        <f>(R14-B14)/B14*100</f>
        <v>13.256704980842921</v>
      </c>
      <c r="U14" s="115">
        <f>(R14-N14)/N14*100</f>
        <v>6.1781609195402467</v>
      </c>
    </row>
    <row r="15" spans="1:21" s="10" customFormat="1" x14ac:dyDescent="0.25">
      <c r="A15" s="84" t="s">
        <v>104</v>
      </c>
      <c r="B15" s="83">
        <v>122</v>
      </c>
      <c r="C15" s="83">
        <v>122</v>
      </c>
      <c r="D15" s="83">
        <v>122.5</v>
      </c>
      <c r="E15" s="83">
        <v>122.5</v>
      </c>
      <c r="F15" s="83">
        <v>122.6</v>
      </c>
      <c r="G15" s="83">
        <v>122.6</v>
      </c>
      <c r="H15" s="83">
        <v>125.4</v>
      </c>
      <c r="I15" s="83">
        <v>125.4</v>
      </c>
      <c r="J15" s="83">
        <v>125.4</v>
      </c>
      <c r="K15" s="83">
        <v>125.4</v>
      </c>
      <c r="L15" s="83">
        <v>126</v>
      </c>
      <c r="M15" s="83">
        <v>126</v>
      </c>
      <c r="N15" s="83">
        <v>126</v>
      </c>
      <c r="O15" s="83">
        <v>126</v>
      </c>
      <c r="P15" s="83">
        <v>127.6</v>
      </c>
      <c r="Q15" s="83">
        <v>127.6</v>
      </c>
      <c r="R15" s="83">
        <v>136.5</v>
      </c>
      <c r="T15" s="115">
        <f>(R15-B15)/B15*100</f>
        <v>11.885245901639344</v>
      </c>
      <c r="U15" s="115">
        <f>(R15-N15)/N15*100</f>
        <v>8.3333333333333321</v>
      </c>
    </row>
    <row r="16" spans="1:21" s="10" customFormat="1" x14ac:dyDescent="0.25">
      <c r="A16" s="26"/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</row>
    <row r="17" spans="1:18" s="10" customFormat="1" x14ac:dyDescent="0.25">
      <c r="A17" s="26"/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</row>
    <row r="18" spans="1:18" s="10" customFormat="1" x14ac:dyDescent="0.25">
      <c r="A18" s="10" t="s">
        <v>41</v>
      </c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</row>
    <row r="19" spans="1:18" s="10" customFormat="1" x14ac:dyDescent="0.25">
      <c r="A19" s="25" t="s">
        <v>36</v>
      </c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</row>
    <row r="20" spans="1:18" x14ac:dyDescent="0.25">
      <c r="A20" s="26" t="s">
        <v>30</v>
      </c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</row>
    <row r="21" spans="1:18" x14ac:dyDescent="0.25">
      <c r="A21" s="26" t="s">
        <v>31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</row>
    <row r="22" spans="1:18" x14ac:dyDescent="0.25">
      <c r="A22" s="26" t="s">
        <v>32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</row>
    <row r="23" spans="1:18" x14ac:dyDescent="0.25">
      <c r="A23" s="26" t="s">
        <v>33</v>
      </c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</row>
    <row r="24" spans="1:18" x14ac:dyDescent="0.25">
      <c r="A24" s="26" t="s">
        <v>106</v>
      </c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</row>
    <row r="25" spans="1:18" x14ac:dyDescent="0.25">
      <c r="A25" s="26" t="s">
        <v>107</v>
      </c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</row>
    <row r="26" spans="1:18" x14ac:dyDescent="0.25">
      <c r="A26" s="24"/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</row>
    <row r="27" spans="1:18" x14ac:dyDescent="0.25">
      <c r="A27" s="24"/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</row>
    <row r="28" spans="1:18" x14ac:dyDescent="0.25">
      <c r="A28" s="24"/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</row>
    <row r="29" spans="1:18" x14ac:dyDescent="0.25">
      <c r="A29" s="24"/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</row>
    <row r="30" spans="1:18" x14ac:dyDescent="0.25">
      <c r="A30" s="24"/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</row>
    <row r="31" spans="1:18" x14ac:dyDescent="0.25">
      <c r="A31" s="24"/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</row>
    <row r="32" spans="1:18" x14ac:dyDescent="0.25">
      <c r="A32" s="24"/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</row>
    <row r="33" spans="1:18" x14ac:dyDescent="0.25">
      <c r="A33" s="24"/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</row>
    <row r="34" spans="1:18" x14ac:dyDescent="0.25">
      <c r="A34" s="24"/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</row>
    <row r="35" spans="1:18" x14ac:dyDescent="0.25">
      <c r="A35" s="24"/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</row>
  </sheetData>
  <mergeCells count="2">
    <mergeCell ref="A3:A4"/>
    <mergeCell ref="T3:U3"/>
  </mergeCells>
  <pageMargins left="0.7" right="0.7" top="0.75" bottom="0.75" header="0.3" footer="0.3"/>
  <pageSetup paperSize="9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theme="9" tint="-0.249977111117893"/>
  </sheetPr>
  <dimension ref="A1:L24"/>
  <sheetViews>
    <sheetView showGridLines="0" zoomScale="70" zoomScaleNormal="70" workbookViewId="0">
      <selection activeCell="J37" sqref="J37"/>
    </sheetView>
  </sheetViews>
  <sheetFormatPr defaultColWidth="9.140625" defaultRowHeight="15.75" x14ac:dyDescent="0.25"/>
  <cols>
    <col min="1" max="1" width="28.5703125" style="56" customWidth="1"/>
    <col min="2" max="2" width="3.5703125" style="31" customWidth="1"/>
    <col min="3" max="3" width="7.85546875" style="56" customWidth="1"/>
    <col min="4" max="4" width="30.140625" style="56" customWidth="1"/>
    <col min="5" max="5" width="3.5703125" style="31" customWidth="1"/>
    <col min="6" max="6" width="7.85546875" style="56" customWidth="1"/>
    <col min="7" max="7" width="30.140625" style="56" customWidth="1"/>
    <col min="8" max="8" width="3.5703125" style="31" customWidth="1"/>
    <col min="9" max="9" width="7.85546875" style="56" customWidth="1"/>
    <col min="10" max="10" width="30.140625" style="56" customWidth="1"/>
    <col min="11" max="12" width="8.85546875" style="69" customWidth="1"/>
    <col min="13" max="15" width="9.140625" style="56"/>
    <col min="16" max="16" width="9.140625" style="56" customWidth="1"/>
    <col min="17" max="16384" width="9.140625" style="56"/>
  </cols>
  <sheetData>
    <row r="1" spans="1:12" ht="21" x14ac:dyDescent="0.25">
      <c r="A1" s="220" t="str">
        <f>+'Indice-Index'!C29</f>
        <v>4.4   Dinamiche dei prezzi in Europa - European prices changing  (2015=100)</v>
      </c>
      <c r="B1" s="221"/>
      <c r="C1" s="222"/>
      <c r="D1" s="222"/>
      <c r="E1" s="223"/>
      <c r="F1" s="222"/>
      <c r="G1" s="222"/>
      <c r="H1" s="223"/>
      <c r="I1" s="222"/>
      <c r="J1" s="222"/>
    </row>
    <row r="2" spans="1:12" ht="6.6" customHeight="1" x14ac:dyDescent="0.25"/>
    <row r="3" spans="1:12" ht="32.1" customHeight="1" x14ac:dyDescent="0.25">
      <c r="D3" s="224" t="s">
        <v>136</v>
      </c>
      <c r="E3" s="225"/>
      <c r="F3" s="224"/>
      <c r="G3" s="224" t="s">
        <v>137</v>
      </c>
      <c r="H3" s="225"/>
      <c r="I3" s="224"/>
      <c r="J3" s="224" t="s">
        <v>135</v>
      </c>
      <c r="K3" s="56"/>
      <c r="L3" s="56"/>
    </row>
    <row r="4" spans="1:12" ht="18" customHeight="1" x14ac:dyDescent="0.25">
      <c r="A4" s="388" t="s">
        <v>322</v>
      </c>
      <c r="D4" s="226" t="s">
        <v>155</v>
      </c>
      <c r="E4" s="227"/>
      <c r="F4" s="226"/>
      <c r="G4" s="226" t="s">
        <v>156</v>
      </c>
      <c r="H4" s="227"/>
      <c r="I4" s="226"/>
      <c r="J4" s="226" t="s">
        <v>157</v>
      </c>
      <c r="K4" s="56"/>
      <c r="L4" s="56"/>
    </row>
    <row r="5" spans="1:12" ht="17.100000000000001" customHeight="1" x14ac:dyDescent="0.25">
      <c r="K5" s="56"/>
      <c r="L5" s="56"/>
    </row>
    <row r="6" spans="1:12" ht="18.95" customHeight="1" x14ac:dyDescent="0.25">
      <c r="A6" s="696" t="s">
        <v>453</v>
      </c>
      <c r="B6" s="218"/>
      <c r="C6" s="228" t="s">
        <v>226</v>
      </c>
      <c r="D6" s="229">
        <v>-2.8460665658093842</v>
      </c>
      <c r="E6" s="230"/>
      <c r="F6" s="231" t="s">
        <v>225</v>
      </c>
      <c r="G6" s="229">
        <v>1.8621973929236497</v>
      </c>
      <c r="H6" s="230"/>
      <c r="I6" s="231" t="s">
        <v>226</v>
      </c>
      <c r="J6" s="229">
        <v>-0.38107861817578803</v>
      </c>
      <c r="K6" s="56"/>
      <c r="L6" s="56"/>
    </row>
    <row r="7" spans="1:12" ht="18.95" customHeight="1" x14ac:dyDescent="0.25">
      <c r="A7" s="698"/>
      <c r="B7" s="218"/>
      <c r="C7" s="232" t="s">
        <v>225</v>
      </c>
      <c r="D7" s="229">
        <v>-0.99378881987577283</v>
      </c>
      <c r="E7" s="230"/>
      <c r="F7" s="231" t="s">
        <v>229</v>
      </c>
      <c r="G7" s="229">
        <v>2.9269492498155345</v>
      </c>
      <c r="H7" s="230"/>
      <c r="I7" s="231" t="s">
        <v>227</v>
      </c>
      <c r="J7" s="229">
        <v>0.35650623885917243</v>
      </c>
      <c r="K7" s="56"/>
      <c r="L7" s="56"/>
    </row>
    <row r="8" spans="1:12" ht="18.95" customHeight="1" x14ac:dyDescent="0.25">
      <c r="A8" s="698"/>
      <c r="B8" s="218"/>
      <c r="C8" s="232" t="s">
        <v>228</v>
      </c>
      <c r="D8" s="229">
        <v>0.26884611248521345</v>
      </c>
      <c r="E8" s="230"/>
      <c r="F8" s="231" t="s">
        <v>226</v>
      </c>
      <c r="G8" s="229">
        <v>2.9643560809600595</v>
      </c>
      <c r="H8" s="230"/>
      <c r="I8" s="231" t="s">
        <v>228</v>
      </c>
      <c r="J8" s="229">
        <v>3.4471273938384686</v>
      </c>
      <c r="K8" s="56"/>
      <c r="L8" s="56"/>
    </row>
    <row r="9" spans="1:12" ht="18.95" customHeight="1" x14ac:dyDescent="0.25">
      <c r="A9" s="698"/>
      <c r="B9" s="218"/>
      <c r="C9" s="232" t="s">
        <v>229</v>
      </c>
      <c r="D9" s="229">
        <v>1.4107792350931347</v>
      </c>
      <c r="E9" s="230"/>
      <c r="F9" s="231" t="s">
        <v>228</v>
      </c>
      <c r="G9" s="229">
        <v>3.6748420966286637</v>
      </c>
      <c r="H9" s="230"/>
      <c r="I9" s="231" t="s">
        <v>225</v>
      </c>
      <c r="J9" s="229">
        <v>6.1728395061728394</v>
      </c>
      <c r="K9" s="56"/>
      <c r="L9" s="56"/>
    </row>
    <row r="10" spans="1:12" ht="18.95" customHeight="1" x14ac:dyDescent="0.25">
      <c r="A10" s="698"/>
      <c r="B10" s="218"/>
      <c r="C10" s="232" t="s">
        <v>227</v>
      </c>
      <c r="D10" s="229">
        <v>1.5167930660888469</v>
      </c>
      <c r="E10" s="230"/>
      <c r="F10" s="231" t="s">
        <v>227</v>
      </c>
      <c r="G10" s="229">
        <v>4.3650793650793647</v>
      </c>
      <c r="H10" s="230"/>
      <c r="I10" s="231" t="s">
        <v>229</v>
      </c>
      <c r="J10" s="229">
        <v>7.2876962951669473</v>
      </c>
      <c r="K10" s="56"/>
      <c r="L10" s="56"/>
    </row>
    <row r="11" spans="1:12" ht="30" customHeight="1" x14ac:dyDescent="0.25">
      <c r="A11" s="31"/>
      <c r="K11" s="56"/>
      <c r="L11" s="56"/>
    </row>
    <row r="12" spans="1:12" ht="18.95" customHeight="1" x14ac:dyDescent="0.25">
      <c r="A12" s="696" t="s">
        <v>454</v>
      </c>
      <c r="B12" s="218"/>
      <c r="C12" s="228" t="s">
        <v>225</v>
      </c>
      <c r="D12" s="229">
        <v>-17.750257997936021</v>
      </c>
      <c r="E12" s="230"/>
      <c r="F12" s="231" t="s">
        <v>225</v>
      </c>
      <c r="G12" s="229">
        <v>5.1923076923076978</v>
      </c>
      <c r="H12" s="230"/>
      <c r="I12" s="231" t="s">
        <v>227</v>
      </c>
      <c r="J12" s="229">
        <v>6.4272211720226817</v>
      </c>
      <c r="K12" s="56"/>
      <c r="L12" s="56"/>
    </row>
    <row r="13" spans="1:12" ht="18.95" customHeight="1" x14ac:dyDescent="0.25">
      <c r="A13" s="698"/>
      <c r="B13" s="218"/>
      <c r="C13" s="232" t="s">
        <v>228</v>
      </c>
      <c r="D13" s="229">
        <v>-4.4084478162805123</v>
      </c>
      <c r="E13" s="230"/>
      <c r="F13" s="231" t="s">
        <v>226</v>
      </c>
      <c r="G13" s="229">
        <v>9.7251383851880107</v>
      </c>
      <c r="H13" s="230"/>
      <c r="I13" s="231" t="s">
        <v>225</v>
      </c>
      <c r="J13" s="229">
        <v>13.257243195785771</v>
      </c>
      <c r="K13" s="56"/>
      <c r="L13" s="56"/>
    </row>
    <row r="14" spans="1:12" ht="18.95" customHeight="1" x14ac:dyDescent="0.25">
      <c r="A14" s="698"/>
      <c r="B14" s="218"/>
      <c r="C14" s="232" t="s">
        <v>227</v>
      </c>
      <c r="D14" s="229">
        <v>-3.8974358974358947</v>
      </c>
      <c r="E14" s="230"/>
      <c r="F14" s="231" t="s">
        <v>229</v>
      </c>
      <c r="G14" s="229">
        <v>15.301249081557689</v>
      </c>
      <c r="H14" s="230"/>
      <c r="I14" s="231" t="s">
        <v>226</v>
      </c>
      <c r="J14" s="229">
        <v>14.808096238304378</v>
      </c>
      <c r="K14" s="56"/>
      <c r="L14" s="56"/>
    </row>
    <row r="15" spans="1:12" ht="18.95" customHeight="1" x14ac:dyDescent="0.25">
      <c r="A15" s="698"/>
      <c r="B15" s="218"/>
      <c r="C15" s="232" t="s">
        <v>229</v>
      </c>
      <c r="D15" s="229">
        <v>-3.3406870469587062</v>
      </c>
      <c r="E15" s="230"/>
      <c r="F15" s="231" t="s">
        <v>228</v>
      </c>
      <c r="G15" s="229">
        <v>16.833056017748191</v>
      </c>
      <c r="H15" s="230"/>
      <c r="I15" s="231" t="s">
        <v>228</v>
      </c>
      <c r="J15" s="229">
        <v>15.496885748814728</v>
      </c>
      <c r="K15" s="56"/>
      <c r="L15" s="56"/>
    </row>
    <row r="16" spans="1:12" ht="18.95" customHeight="1" x14ac:dyDescent="0.25">
      <c r="A16" s="698"/>
      <c r="B16" s="218"/>
      <c r="C16" s="232" t="s">
        <v>226</v>
      </c>
      <c r="D16" s="229">
        <v>-1.3536866359446973</v>
      </c>
      <c r="E16" s="230"/>
      <c r="F16" s="231" t="s">
        <v>227</v>
      </c>
      <c r="G16" s="229">
        <v>19.112318840579704</v>
      </c>
      <c r="H16" s="230"/>
      <c r="I16" s="231" t="s">
        <v>229</v>
      </c>
      <c r="J16" s="229">
        <v>30.532368762752753</v>
      </c>
      <c r="K16" s="56"/>
      <c r="L16" s="56"/>
    </row>
    <row r="17" spans="1:12" ht="30" customHeight="1" x14ac:dyDescent="0.25">
      <c r="A17" s="31"/>
      <c r="D17" s="233"/>
      <c r="E17" s="234"/>
      <c r="F17" s="233"/>
      <c r="G17" s="233"/>
      <c r="H17" s="234"/>
      <c r="I17" s="233"/>
      <c r="J17" s="233"/>
      <c r="K17" s="56"/>
      <c r="L17" s="56"/>
    </row>
    <row r="18" spans="1:12" ht="18.95" customHeight="1" x14ac:dyDescent="0.25">
      <c r="A18" s="696" t="s">
        <v>455</v>
      </c>
      <c r="B18" s="218"/>
      <c r="C18" s="228" t="s">
        <v>225</v>
      </c>
      <c r="D18" s="229">
        <v>-31.938514090520915</v>
      </c>
      <c r="E18" s="230"/>
      <c r="F18" s="231" t="s">
        <v>225</v>
      </c>
      <c r="G18" s="229">
        <v>21.017699115044248</v>
      </c>
      <c r="H18" s="230"/>
      <c r="I18" s="231" t="s">
        <v>227</v>
      </c>
      <c r="J18" s="229">
        <v>20.556745182012833</v>
      </c>
    </row>
    <row r="19" spans="1:12" ht="18.95" customHeight="1" x14ac:dyDescent="0.25">
      <c r="A19" s="697"/>
      <c r="B19" s="219"/>
      <c r="C19" s="232" t="s">
        <v>229</v>
      </c>
      <c r="D19" s="229">
        <v>-25.340798442064255</v>
      </c>
      <c r="E19" s="230"/>
      <c r="F19" s="231" t="s">
        <v>226</v>
      </c>
      <c r="G19" s="229">
        <v>23.730090400344377</v>
      </c>
      <c r="H19" s="230"/>
      <c r="I19" s="231" t="s">
        <v>228</v>
      </c>
      <c r="J19" s="229">
        <v>41.213912252784709</v>
      </c>
    </row>
    <row r="20" spans="1:12" ht="18.95" customHeight="1" x14ac:dyDescent="0.25">
      <c r="A20" s="697"/>
      <c r="B20" s="219"/>
      <c r="C20" s="232" t="s">
        <v>228</v>
      </c>
      <c r="D20" s="229">
        <v>-16.0453808752026</v>
      </c>
      <c r="E20" s="230"/>
      <c r="F20" s="231" t="s">
        <v>229</v>
      </c>
      <c r="G20" s="229">
        <v>39.195032708726032</v>
      </c>
      <c r="H20" s="230"/>
      <c r="I20" s="231" t="s">
        <v>226</v>
      </c>
      <c r="J20" s="229">
        <v>41.520536659997646</v>
      </c>
    </row>
    <row r="21" spans="1:12" ht="18.95" customHeight="1" x14ac:dyDescent="0.25">
      <c r="A21" s="697"/>
      <c r="B21" s="219"/>
      <c r="C21" s="232" t="s">
        <v>226</v>
      </c>
      <c r="D21" s="229">
        <v>-12.284445962096637</v>
      </c>
      <c r="E21" s="230"/>
      <c r="F21" s="231" t="s">
        <v>228</v>
      </c>
      <c r="G21" s="229">
        <v>44.660638663156682</v>
      </c>
      <c r="H21" s="230"/>
      <c r="I21" s="231" t="s">
        <v>225</v>
      </c>
      <c r="J21" s="229">
        <v>46.424517593643593</v>
      </c>
    </row>
    <row r="22" spans="1:12" ht="18.95" customHeight="1" x14ac:dyDescent="0.25">
      <c r="A22" s="697"/>
      <c r="B22" s="219"/>
      <c r="C22" s="232" t="s">
        <v>227</v>
      </c>
      <c r="D22" s="229">
        <v>-11.352885525070954</v>
      </c>
      <c r="E22" s="230"/>
      <c r="F22" s="231" t="s">
        <v>227</v>
      </c>
      <c r="G22" s="229">
        <v>56.3614744351962</v>
      </c>
      <c r="H22" s="230"/>
      <c r="I22" s="231" t="s">
        <v>229</v>
      </c>
      <c r="J22" s="229">
        <v>65.381903642773239</v>
      </c>
    </row>
    <row r="23" spans="1:12" ht="3.95" customHeight="1" x14ac:dyDescent="0.25"/>
    <row r="24" spans="1:12" x14ac:dyDescent="0.25">
      <c r="A24" s="31" t="s">
        <v>53</v>
      </c>
    </row>
  </sheetData>
  <mergeCells count="3">
    <mergeCell ref="A18:A22"/>
    <mergeCell ref="A12:A16"/>
    <mergeCell ref="A6:A10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2CF46C-9A4B-4641-9DAE-F8DD6E947F51}">
  <sheetPr>
    <tabColor rgb="FF0000FF"/>
  </sheetPr>
  <dimension ref="A1:N25"/>
  <sheetViews>
    <sheetView showGridLines="0" zoomScale="90" zoomScaleNormal="90" workbookViewId="0"/>
  </sheetViews>
  <sheetFormatPr defaultColWidth="9.140625" defaultRowHeight="15.75" x14ac:dyDescent="0.25"/>
  <cols>
    <col min="1" max="1" width="23.42578125" style="56" customWidth="1"/>
    <col min="2" max="10" width="11.42578125" style="56" customWidth="1"/>
    <col min="11" max="11" width="2.140625" style="56" customWidth="1"/>
    <col min="12" max="12" width="12" style="56" customWidth="1"/>
    <col min="13" max="16384" width="9.140625" style="56"/>
  </cols>
  <sheetData>
    <row r="1" spans="1:14" ht="23.25" x14ac:dyDescent="0.25">
      <c r="A1" s="302" t="str">
        <f>'Indice-Index'!A10</f>
        <v>1.4   Traffico dati: giornaliero - Data traffic: daily   (1/2)</v>
      </c>
      <c r="B1" s="303"/>
      <c r="C1" s="303"/>
      <c r="D1" s="303"/>
      <c r="E1" s="303"/>
      <c r="F1" s="303"/>
      <c r="G1" s="303"/>
      <c r="H1" s="303"/>
      <c r="I1" s="303"/>
      <c r="J1" s="303"/>
      <c r="K1" s="303"/>
      <c r="L1" s="303"/>
      <c r="M1" s="243"/>
      <c r="N1" s="243"/>
    </row>
    <row r="4" spans="1:14" x14ac:dyDescent="0.25">
      <c r="A4" s="243"/>
      <c r="B4" s="308" t="s">
        <v>288</v>
      </c>
      <c r="C4" s="309" t="s">
        <v>289</v>
      </c>
      <c r="D4" s="309" t="s">
        <v>290</v>
      </c>
      <c r="E4" s="309" t="s">
        <v>291</v>
      </c>
      <c r="F4" s="309" t="s">
        <v>292</v>
      </c>
      <c r="G4" s="309" t="s">
        <v>293</v>
      </c>
      <c r="H4" s="309" t="s">
        <v>375</v>
      </c>
      <c r="I4" s="309" t="s">
        <v>376</v>
      </c>
      <c r="J4" s="309" t="s">
        <v>377</v>
      </c>
      <c r="L4" s="670" t="s">
        <v>384</v>
      </c>
    </row>
    <row r="5" spans="1:14" x14ac:dyDescent="0.25">
      <c r="A5" s="243"/>
      <c r="B5" s="310" t="s">
        <v>294</v>
      </c>
      <c r="C5" s="310" t="s">
        <v>295</v>
      </c>
      <c r="D5" s="310" t="s">
        <v>296</v>
      </c>
      <c r="E5" s="310" t="s">
        <v>297</v>
      </c>
      <c r="F5" s="310" t="s">
        <v>298</v>
      </c>
      <c r="G5" s="310" t="s">
        <v>299</v>
      </c>
      <c r="H5" s="310" t="s">
        <v>378</v>
      </c>
      <c r="I5" s="310" t="s">
        <v>379</v>
      </c>
      <c r="J5" s="310" t="s">
        <v>380</v>
      </c>
      <c r="L5" s="671"/>
    </row>
    <row r="6" spans="1:14" x14ac:dyDescent="0.25">
      <c r="A6" s="243"/>
      <c r="B6" s="298"/>
      <c r="C6" s="298"/>
      <c r="D6" s="298"/>
      <c r="E6" s="298"/>
      <c r="F6" s="298"/>
      <c r="G6" s="298"/>
      <c r="H6" s="531"/>
      <c r="I6" s="531"/>
      <c r="J6" s="531"/>
    </row>
    <row r="7" spans="1:14" x14ac:dyDescent="0.25">
      <c r="A7" s="243"/>
      <c r="B7" s="406"/>
      <c r="C7" s="406"/>
      <c r="D7" s="406"/>
      <c r="E7" s="406"/>
      <c r="F7" s="406"/>
      <c r="G7" s="406"/>
      <c r="H7" s="531"/>
      <c r="I7" s="531"/>
      <c r="J7" s="531"/>
    </row>
    <row r="8" spans="1:14" ht="17.25" x14ac:dyDescent="0.25">
      <c r="A8" s="510" t="s">
        <v>304</v>
      </c>
      <c r="B8" s="243"/>
      <c r="C8" s="243"/>
      <c r="D8" s="243"/>
      <c r="E8" s="243"/>
      <c r="F8" s="243"/>
      <c r="G8" s="243"/>
      <c r="H8" s="243"/>
      <c r="I8" s="243"/>
      <c r="J8" s="243"/>
    </row>
    <row r="9" spans="1:14" x14ac:dyDescent="0.25">
      <c r="A9" s="409">
        <v>2021</v>
      </c>
      <c r="B9" s="312">
        <v>132.12388415540931</v>
      </c>
      <c r="C9" s="312">
        <v>127.0142730861414</v>
      </c>
      <c r="D9" s="312">
        <v>137.93907947496007</v>
      </c>
      <c r="E9" s="312">
        <v>132.68329807258053</v>
      </c>
      <c r="F9" s="312">
        <v>114.38705857857835</v>
      </c>
      <c r="G9" s="312">
        <v>105.98654068982326</v>
      </c>
      <c r="H9" s="312">
        <v>102.43597732976382</v>
      </c>
      <c r="I9" s="312">
        <v>97.892454738508093</v>
      </c>
      <c r="J9" s="312">
        <v>121.04086624686153</v>
      </c>
      <c r="L9" s="425">
        <v>118.95916805598435</v>
      </c>
    </row>
    <row r="10" spans="1:14" x14ac:dyDescent="0.25">
      <c r="A10" s="409">
        <v>2020</v>
      </c>
      <c r="B10" s="312">
        <v>78.79706342397121</v>
      </c>
      <c r="C10" s="312">
        <v>84.531012953732017</v>
      </c>
      <c r="D10" s="312">
        <v>123.86158352477194</v>
      </c>
      <c r="E10" s="312">
        <v>125.83449855199528</v>
      </c>
      <c r="F10" s="312">
        <v>105.24951462147803</v>
      </c>
      <c r="G10" s="312">
        <v>93.850469771232866</v>
      </c>
      <c r="H10" s="312">
        <v>87.900870562818355</v>
      </c>
      <c r="I10" s="312">
        <v>85.605606122013853</v>
      </c>
      <c r="J10" s="312">
        <v>98.86024410613814</v>
      </c>
      <c r="K10" s="242"/>
      <c r="L10" s="425">
        <v>98.29054574615283</v>
      </c>
    </row>
    <row r="11" spans="1:14" x14ac:dyDescent="0.25">
      <c r="A11" s="409">
        <v>2019</v>
      </c>
      <c r="B11" s="312">
        <v>66.951456221371998</v>
      </c>
      <c r="C11" s="312">
        <v>69.038064880867083</v>
      </c>
      <c r="D11" s="312">
        <v>65.025420546176633</v>
      </c>
      <c r="E11" s="312">
        <v>69.803726412630326</v>
      </c>
      <c r="F11" s="312">
        <v>69.461636020992501</v>
      </c>
      <c r="G11" s="312">
        <v>68.328642881950742</v>
      </c>
      <c r="H11" s="312">
        <v>66.357159701325216</v>
      </c>
      <c r="I11" s="312">
        <v>63.558635888001753</v>
      </c>
      <c r="J11" s="312">
        <v>74.124243852666069</v>
      </c>
      <c r="K11" s="242"/>
      <c r="L11" s="425">
        <v>68.032043116467406</v>
      </c>
    </row>
    <row r="12" spans="1:14" x14ac:dyDescent="0.25">
      <c r="A12" s="360" t="s">
        <v>313</v>
      </c>
      <c r="B12" s="374"/>
      <c r="C12" s="374"/>
      <c r="D12" s="374"/>
      <c r="E12" s="374"/>
      <c r="F12" s="374"/>
      <c r="G12" s="374"/>
      <c r="H12" s="374"/>
      <c r="I12" s="374"/>
      <c r="J12" s="374"/>
      <c r="K12" s="354"/>
      <c r="L12" s="426"/>
    </row>
    <row r="13" spans="1:14" x14ac:dyDescent="0.25">
      <c r="A13" s="410" t="s">
        <v>319</v>
      </c>
      <c r="B13" s="385">
        <f>(B10-B11)/B11*100</f>
        <v>17.692829807065348</v>
      </c>
      <c r="C13" s="385">
        <f t="shared" ref="C13:L13" si="0">(C10-C11)/C11*100</f>
        <v>22.441167926128507</v>
      </c>
      <c r="D13" s="385">
        <f t="shared" si="0"/>
        <v>90.481787713797047</v>
      </c>
      <c r="E13" s="385">
        <f t="shared" si="0"/>
        <v>80.269027197990269</v>
      </c>
      <c r="F13" s="385">
        <f t="shared" si="0"/>
        <v>51.521790517098985</v>
      </c>
      <c r="G13" s="385">
        <f t="shared" si="0"/>
        <v>37.351578800380075</v>
      </c>
      <c r="H13" s="385">
        <f t="shared" ref="H13:J13" si="1">(H10-H11)/H11*100</f>
        <v>32.466294456335646</v>
      </c>
      <c r="I13" s="385">
        <f t="shared" si="1"/>
        <v>34.687607633464026</v>
      </c>
      <c r="J13" s="385">
        <f t="shared" si="1"/>
        <v>33.370998431550781</v>
      </c>
      <c r="K13" s="354"/>
      <c r="L13" s="385">
        <f t="shared" si="0"/>
        <v>44.476839506178585</v>
      </c>
    </row>
    <row r="14" spans="1:14" x14ac:dyDescent="0.25">
      <c r="A14" s="410" t="s">
        <v>316</v>
      </c>
      <c r="B14" s="385">
        <f t="shared" ref="B14:G14" si="2">(B9-B10)/B10*100</f>
        <v>67.676152402419746</v>
      </c>
      <c r="C14" s="385">
        <f t="shared" si="2"/>
        <v>50.257602089380569</v>
      </c>
      <c r="D14" s="385">
        <f t="shared" si="2"/>
        <v>11.365506196174753</v>
      </c>
      <c r="E14" s="385">
        <f t="shared" si="2"/>
        <v>5.4427041863684913</v>
      </c>
      <c r="F14" s="385">
        <f t="shared" si="2"/>
        <v>8.6817920158233601</v>
      </c>
      <c r="G14" s="385">
        <f t="shared" si="2"/>
        <v>12.931284146124062</v>
      </c>
      <c r="H14" s="385">
        <f t="shared" ref="H14:J14" si="3">(H9-H10)/H10*100</f>
        <v>16.535793870844483</v>
      </c>
      <c r="I14" s="385">
        <f t="shared" si="3"/>
        <v>14.352855114397261</v>
      </c>
      <c r="J14" s="385">
        <f t="shared" si="3"/>
        <v>22.436341667242772</v>
      </c>
      <c r="K14" s="354"/>
      <c r="L14" s="385">
        <f>(L9-L10)/L10*100</f>
        <v>21.028087852122347</v>
      </c>
    </row>
    <row r="15" spans="1:14" x14ac:dyDescent="0.25">
      <c r="A15" s="410" t="s">
        <v>317</v>
      </c>
      <c r="B15" s="385">
        <f t="shared" ref="B15:G15" si="4">(B9-B11)/B11*100</f>
        <v>97.342808674015387</v>
      </c>
      <c r="C15" s="385">
        <f t="shared" si="4"/>
        <v>83.977162896032439</v>
      </c>
      <c r="D15" s="385">
        <f t="shared" si="4"/>
        <v>112.13100709899308</v>
      </c>
      <c r="E15" s="385">
        <f t="shared" si="4"/>
        <v>90.080537088021046</v>
      </c>
      <c r="F15" s="385">
        <f t="shared" si="4"/>
        <v>64.67659722844509</v>
      </c>
      <c r="G15" s="385">
        <f t="shared" si="4"/>
        <v>55.112901734244723</v>
      </c>
      <c r="H15" s="385">
        <f t="shared" ref="H15:J15" si="5">(H9-H11)/H11*100</f>
        <v>54.370647855981204</v>
      </c>
      <c r="I15" s="385">
        <f t="shared" si="5"/>
        <v>54.019124814142984</v>
      </c>
      <c r="J15" s="385">
        <f t="shared" si="5"/>
        <v>63.294571324666514</v>
      </c>
      <c r="K15" s="354"/>
      <c r="L15" s="385">
        <f>(L9-L11)/L11*100</f>
        <v>74.857556243507617</v>
      </c>
    </row>
    <row r="16" spans="1:14" x14ac:dyDescent="0.25">
      <c r="A16" s="366"/>
      <c r="B16" s="361"/>
      <c r="C16" s="361"/>
      <c r="D16" s="361"/>
      <c r="E16" s="361"/>
      <c r="F16" s="361"/>
      <c r="G16" s="361"/>
      <c r="H16" s="361"/>
      <c r="I16" s="361"/>
      <c r="J16" s="361"/>
      <c r="K16" s="354"/>
      <c r="L16" s="361"/>
    </row>
    <row r="17" spans="1:12" x14ac:dyDescent="0.25">
      <c r="K17" s="242"/>
      <c r="L17" s="427"/>
    </row>
    <row r="18" spans="1:12" ht="17.25" x14ac:dyDescent="0.25">
      <c r="A18" s="510" t="s">
        <v>305</v>
      </c>
      <c r="B18" s="32"/>
      <c r="C18" s="32"/>
      <c r="D18" s="32"/>
      <c r="E18" s="32"/>
      <c r="F18" s="32"/>
      <c r="G18" s="32"/>
      <c r="H18" s="32"/>
      <c r="I18" s="32"/>
      <c r="J18" s="32"/>
      <c r="K18" s="32"/>
      <c r="L18" s="68"/>
    </row>
    <row r="19" spans="1:12" x14ac:dyDescent="0.25">
      <c r="A19" s="409">
        <v>2021</v>
      </c>
      <c r="B19" s="314">
        <v>7.6097738728990159</v>
      </c>
      <c r="C19" s="314">
        <v>7.2846714306869274</v>
      </c>
      <c r="D19" s="314">
        <v>7.8780637334829784</v>
      </c>
      <c r="E19" s="314">
        <v>7.5718103789520255</v>
      </c>
      <c r="F19" s="314">
        <v>6.5224678663822049</v>
      </c>
      <c r="G19" s="314">
        <v>6.0386191086497316</v>
      </c>
      <c r="H19" s="314">
        <v>5.8314695060834625</v>
      </c>
      <c r="I19" s="314">
        <v>5.5681841164764307</v>
      </c>
      <c r="J19" s="314">
        <v>6.8791624588438518</v>
      </c>
      <c r="K19" s="315"/>
      <c r="L19" s="316">
        <v>6.7906955904313469</v>
      </c>
    </row>
    <row r="20" spans="1:12" x14ac:dyDescent="0.25">
      <c r="A20" s="409">
        <v>2020</v>
      </c>
      <c r="B20" s="314">
        <v>4.6883843455592915</v>
      </c>
      <c r="C20" s="314">
        <v>5.0217690816215521</v>
      </c>
      <c r="D20" s="314">
        <v>7.3469286758514762</v>
      </c>
      <c r="E20" s="314">
        <v>7.4463867559572394</v>
      </c>
      <c r="F20" s="314">
        <v>6.2136250689754489</v>
      </c>
      <c r="G20" s="314">
        <v>5.527679624271415</v>
      </c>
      <c r="H20" s="314">
        <v>5.1722366452825463</v>
      </c>
      <c r="I20" s="314">
        <v>5.0323011482728512</v>
      </c>
      <c r="J20" s="314">
        <v>5.8058486128714666</v>
      </c>
      <c r="K20" s="315"/>
      <c r="L20" s="316">
        <v>5.8065435889100865</v>
      </c>
    </row>
    <row r="21" spans="1:12" x14ac:dyDescent="0.25">
      <c r="A21" s="409">
        <v>2019</v>
      </c>
      <c r="B21" s="316">
        <v>4.0936936504295298</v>
      </c>
      <c r="C21" s="316">
        <v>4.2222352841852118</v>
      </c>
      <c r="D21" s="316">
        <v>3.9777320279342474</v>
      </c>
      <c r="E21" s="316">
        <v>4.2594938024773219</v>
      </c>
      <c r="F21" s="316">
        <v>4.2281858236493086</v>
      </c>
      <c r="G21" s="316">
        <v>4.1490069178221267</v>
      </c>
      <c r="H21" s="316">
        <v>4.0119643673199255</v>
      </c>
      <c r="I21" s="316">
        <v>3.8263068580084436</v>
      </c>
      <c r="J21" s="316">
        <v>4.4433387186730462</v>
      </c>
      <c r="K21" s="315"/>
      <c r="L21" s="316">
        <v>4.1323146863827986</v>
      </c>
    </row>
    <row r="22" spans="1:12" x14ac:dyDescent="0.25">
      <c r="A22" s="360" t="s">
        <v>313</v>
      </c>
      <c r="B22" s="374"/>
      <c r="C22" s="374"/>
      <c r="D22" s="374"/>
      <c r="E22" s="374"/>
      <c r="F22" s="374"/>
      <c r="G22" s="374"/>
      <c r="H22" s="374"/>
      <c r="I22" s="374"/>
      <c r="J22" s="374"/>
      <c r="K22" s="354"/>
      <c r="L22" s="426"/>
    </row>
    <row r="23" spans="1:12" x14ac:dyDescent="0.25">
      <c r="A23" s="410" t="s">
        <v>319</v>
      </c>
      <c r="B23" s="385">
        <f>(B20-B21)/B21*100</f>
        <v>14.52699556712955</v>
      </c>
      <c r="C23" s="385">
        <f t="shared" ref="C23:L23" si="6">(C20-C21)/C21*100</f>
        <v>18.936268199715705</v>
      </c>
      <c r="D23" s="385">
        <f t="shared" si="6"/>
        <v>84.701448570605478</v>
      </c>
      <c r="E23" s="385">
        <f t="shared" si="6"/>
        <v>74.818584115004938</v>
      </c>
      <c r="F23" s="385">
        <f t="shared" si="6"/>
        <v>46.957237172999314</v>
      </c>
      <c r="G23" s="385">
        <f t="shared" si="6"/>
        <v>33.228980663473401</v>
      </c>
      <c r="H23" s="385">
        <f t="shared" ref="H23:J23" si="7">(H20-H21)/H21*100</f>
        <v>28.920303665052405</v>
      </c>
      <c r="I23" s="385">
        <f t="shared" si="7"/>
        <v>31.51849381186631</v>
      </c>
      <c r="J23" s="385">
        <f t="shared" si="7"/>
        <v>30.664101489100943</v>
      </c>
      <c r="K23" s="354"/>
      <c r="L23" s="385">
        <f t="shared" si="6"/>
        <v>40.515522887072663</v>
      </c>
    </row>
    <row r="24" spans="1:12" x14ac:dyDescent="0.25">
      <c r="A24" s="410" t="s">
        <v>316</v>
      </c>
      <c r="B24" s="385">
        <f t="shared" ref="B24:G24" si="8">(B19-B20)/B20*100</f>
        <v>62.311220924256858</v>
      </c>
      <c r="C24" s="385">
        <f t="shared" si="8"/>
        <v>45.061855937323855</v>
      </c>
      <c r="D24" s="385">
        <f t="shared" si="8"/>
        <v>7.2293482224386221</v>
      </c>
      <c r="E24" s="385">
        <f t="shared" si="8"/>
        <v>1.6843554747467953</v>
      </c>
      <c r="F24" s="385">
        <f t="shared" si="8"/>
        <v>4.9704125044300493</v>
      </c>
      <c r="G24" s="385">
        <f t="shared" si="8"/>
        <v>9.2432904782476761</v>
      </c>
      <c r="H24" s="385">
        <f t="shared" ref="H24:J24" si="9">(H19-H20)/H20*100</f>
        <v>12.74560516101258</v>
      </c>
      <c r="I24" s="385">
        <f t="shared" si="9"/>
        <v>10.648865249002462</v>
      </c>
      <c r="J24" s="385">
        <f t="shared" si="9"/>
        <v>18.486769420629862</v>
      </c>
      <c r="K24" s="354"/>
      <c r="L24" s="385">
        <f>(L19-L20)/L20*100</f>
        <v>16.949015992937547</v>
      </c>
    </row>
    <row r="25" spans="1:12" x14ac:dyDescent="0.25">
      <c r="A25" s="410" t="s">
        <v>317</v>
      </c>
      <c r="B25" s="385">
        <f t="shared" ref="B25:G25" si="10">(B19-B21)/B21*100</f>
        <v>85.890164792877513</v>
      </c>
      <c r="C25" s="385">
        <f t="shared" si="10"/>
        <v>72.531158033100724</v>
      </c>
      <c r="D25" s="385">
        <f t="shared" si="10"/>
        <v>98.054159459662927</v>
      </c>
      <c r="E25" s="385">
        <f t="shared" si="10"/>
        <v>77.76315050742086</v>
      </c>
      <c r="F25" s="385">
        <f t="shared" si="10"/>
        <v>54.261618065610996</v>
      </c>
      <c r="G25" s="385">
        <f t="shared" si="10"/>
        <v>45.543722347406678</v>
      </c>
      <c r="H25" s="385">
        <f t="shared" ref="H25:J25" si="11">(H19-H21)/H21*100</f>
        <v>45.351976542578413</v>
      </c>
      <c r="I25" s="385">
        <f t="shared" si="11"/>
        <v>45.523720995409597</v>
      </c>
      <c r="J25" s="385">
        <f t="shared" si="11"/>
        <v>54.819672646928829</v>
      </c>
      <c r="K25" s="354"/>
      <c r="L25" s="385">
        <f>(L19-L21)/L21*100</f>
        <v>64.331521333762424</v>
      </c>
    </row>
  </sheetData>
  <mergeCells count="1">
    <mergeCell ref="L4:L5"/>
  </mergeCells>
  <phoneticPr fontId="105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2A012F-38B8-4BFC-A318-E7B57A9D916B}">
  <sheetPr>
    <tabColor rgb="FF0000FF"/>
  </sheetPr>
  <dimension ref="A1:R24"/>
  <sheetViews>
    <sheetView showGridLines="0" zoomScale="90" zoomScaleNormal="90" workbookViewId="0"/>
  </sheetViews>
  <sheetFormatPr defaultColWidth="9.140625" defaultRowHeight="15.75" x14ac:dyDescent="0.25"/>
  <cols>
    <col min="1" max="1" width="24.5703125" style="56" customWidth="1"/>
    <col min="2" max="2" width="3" style="31" customWidth="1"/>
    <col min="3" max="6" width="12.140625" style="56" customWidth="1"/>
    <col min="7" max="7" width="2.140625" style="56" customWidth="1"/>
    <col min="8" max="11" width="12.140625" style="56" customWidth="1"/>
    <col min="12" max="12" width="2.85546875" style="56" customWidth="1"/>
    <col min="13" max="16" width="12.140625" style="56" customWidth="1"/>
    <col min="17" max="17" width="2.140625" style="56" customWidth="1"/>
    <col min="18" max="18" width="12.140625" style="56" customWidth="1"/>
    <col min="19" max="16384" width="9.140625" style="56"/>
  </cols>
  <sheetData>
    <row r="1" spans="1:18" ht="23.25" x14ac:dyDescent="0.25">
      <c r="A1" s="305" t="str">
        <f>'Indice-Index'!A11</f>
        <v>1.5   Traffico dati - Data traffic: download/upload - (2/2)</v>
      </c>
      <c r="B1" s="371"/>
      <c r="C1" s="303"/>
      <c r="D1" s="303"/>
      <c r="E1" s="303"/>
      <c r="F1" s="303"/>
      <c r="G1" s="303"/>
      <c r="H1" s="303"/>
      <c r="I1" s="303"/>
      <c r="J1" s="303"/>
      <c r="K1" s="303"/>
      <c r="L1" s="303"/>
      <c r="M1" s="303"/>
      <c r="N1" s="303"/>
      <c r="O1" s="303"/>
      <c r="P1" s="303"/>
      <c r="Q1" s="303"/>
      <c r="R1" s="303"/>
    </row>
    <row r="3" spans="1:18" x14ac:dyDescent="0.25">
      <c r="A3" s="319"/>
    </row>
    <row r="4" spans="1:18" ht="18.75" x14ac:dyDescent="0.25">
      <c r="A4" s="400" t="s">
        <v>306</v>
      </c>
      <c r="C4" s="480" t="str">
        <f>+'1.4'!B4</f>
        <v>Gennaio</v>
      </c>
      <c r="D4" s="480" t="str">
        <f>+'1.4'!C4</f>
        <v>Febbraio</v>
      </c>
      <c r="E4" s="481" t="str">
        <f>+'1.4'!D4</f>
        <v>Marzo</v>
      </c>
      <c r="F4" s="672" t="s">
        <v>300</v>
      </c>
      <c r="G4" s="317"/>
      <c r="H4" s="482" t="str">
        <f>+'1.4'!E4</f>
        <v>Aprile</v>
      </c>
      <c r="I4" s="482" t="str">
        <f>+'1.4'!F4</f>
        <v>Maggio</v>
      </c>
      <c r="J4" s="483" t="str">
        <f>+'1.4'!G4</f>
        <v>Giugno</v>
      </c>
      <c r="K4" s="672" t="s">
        <v>301</v>
      </c>
      <c r="L4" s="532"/>
      <c r="M4" s="482" t="str">
        <f>+'1.4'!H4</f>
        <v>Luglio</v>
      </c>
      <c r="N4" s="482" t="str">
        <f>+'1.4'!I4</f>
        <v>Agosto</v>
      </c>
      <c r="O4" s="482" t="str">
        <f>+'1.4'!J4</f>
        <v>Settembre</v>
      </c>
      <c r="P4" s="672" t="s">
        <v>381</v>
      </c>
      <c r="Q4" s="364"/>
      <c r="R4" s="673" t="s">
        <v>382</v>
      </c>
    </row>
    <row r="5" spans="1:18" ht="18.75" customHeight="1" x14ac:dyDescent="0.25">
      <c r="C5" s="484" t="str">
        <f>+'1.4'!B5</f>
        <v>January</v>
      </c>
      <c r="D5" s="484" t="str">
        <f>+'1.4'!C5</f>
        <v>February</v>
      </c>
      <c r="E5" s="485" t="str">
        <f>+'1.4'!D5</f>
        <v>March</v>
      </c>
      <c r="F5" s="672"/>
      <c r="G5" s="406"/>
      <c r="H5" s="350" t="str">
        <f>+'1.4'!E5</f>
        <v>April</v>
      </c>
      <c r="I5" s="350" t="str">
        <f>+'1.4'!F5</f>
        <v>May</v>
      </c>
      <c r="J5" s="486" t="str">
        <f>+'1.4'!G5</f>
        <v>June</v>
      </c>
      <c r="K5" s="672"/>
      <c r="L5" s="532"/>
      <c r="M5" s="350" t="str">
        <f>+'1.4'!H5</f>
        <v>July</v>
      </c>
      <c r="N5" s="350" t="str">
        <f>+'1.4'!I5</f>
        <v>August</v>
      </c>
      <c r="O5" s="350" t="str">
        <f>+'1.4'!J5</f>
        <v>September</v>
      </c>
      <c r="P5" s="672"/>
      <c r="Q5" s="406"/>
      <c r="R5" s="673"/>
    </row>
    <row r="6" spans="1:18" ht="18.75" x14ac:dyDescent="0.25">
      <c r="F6" s="387"/>
      <c r="K6" s="387"/>
      <c r="L6" s="387"/>
      <c r="M6" s="387"/>
      <c r="N6" s="387"/>
      <c r="O6" s="387"/>
      <c r="P6" s="387"/>
      <c r="R6" s="387"/>
    </row>
    <row r="7" spans="1:18" s="243" customFormat="1" ht="18.75" x14ac:dyDescent="0.25">
      <c r="A7" s="511" t="s">
        <v>302</v>
      </c>
      <c r="B7" s="372"/>
      <c r="F7" s="401"/>
      <c r="K7" s="401"/>
      <c r="L7" s="401"/>
      <c r="M7" s="401"/>
      <c r="N7" s="401"/>
      <c r="O7" s="401"/>
      <c r="P7" s="401"/>
      <c r="R7" s="401"/>
    </row>
    <row r="8" spans="1:18" ht="18.75" x14ac:dyDescent="0.25">
      <c r="A8" s="421">
        <v>2021</v>
      </c>
      <c r="B8" s="373"/>
      <c r="C8" s="422">
        <v>3.6111700227344583</v>
      </c>
      <c r="D8" s="422">
        <v>3.1212058245653314</v>
      </c>
      <c r="E8" s="422">
        <v>3.7323253662043765</v>
      </c>
      <c r="F8" s="423">
        <f>+C8+D8+E8</f>
        <v>10.464701213504167</v>
      </c>
      <c r="H8" s="422">
        <v>3.4864503249767202</v>
      </c>
      <c r="I8" s="422">
        <v>3.1079309407676172</v>
      </c>
      <c r="J8" s="422">
        <v>2.8088986599860886</v>
      </c>
      <c r="K8" s="423">
        <f>+H8+I8+J8</f>
        <v>9.4032799257304251</v>
      </c>
      <c r="L8" s="533"/>
      <c r="M8" s="422">
        <v>2.7921554416437915</v>
      </c>
      <c r="N8" s="422">
        <v>2.6786511156595081</v>
      </c>
      <c r="O8" s="422">
        <v>3.197987608905434</v>
      </c>
      <c r="P8" s="423">
        <f>+M8+N8+O8</f>
        <v>8.668794166208734</v>
      </c>
      <c r="Q8" s="370"/>
      <c r="R8" s="424">
        <f>+C8+D8+E8+H8+I8+J8+M8+N8+O8</f>
        <v>28.536775305443328</v>
      </c>
    </row>
    <row r="9" spans="1:18" ht="18.75" x14ac:dyDescent="0.25">
      <c r="A9" s="421">
        <v>2020</v>
      </c>
      <c r="B9" s="373"/>
      <c r="C9" s="422">
        <v>2.1508623189321749</v>
      </c>
      <c r="D9" s="422">
        <v>2.1619748518456032</v>
      </c>
      <c r="E9" s="422">
        <v>3.3556158843749166</v>
      </c>
      <c r="F9" s="423">
        <f>+C9+D9+E9</f>
        <v>7.6684530551526944</v>
      </c>
      <c r="H9" s="422">
        <v>3.2497760919631795</v>
      </c>
      <c r="I9" s="422">
        <v>2.8320555297569632</v>
      </c>
      <c r="J9" s="422">
        <v>2.46004398957347</v>
      </c>
      <c r="K9" s="423">
        <f>+H9+I9+J9</f>
        <v>8.5418756112936123</v>
      </c>
      <c r="L9" s="533"/>
      <c r="M9" s="422">
        <v>2.3999898973237483</v>
      </c>
      <c r="N9" s="422">
        <v>2.3555205115914664</v>
      </c>
      <c r="O9" s="422">
        <v>2.6242663792427949</v>
      </c>
      <c r="P9" s="423">
        <f>+M9+N9+O9</f>
        <v>7.3797767881580096</v>
      </c>
      <c r="Q9" s="370"/>
      <c r="R9" s="424">
        <f t="shared" ref="R9:R10" si="0">+C9+D9+E9+H9+I9+J9+M9+N9+O9</f>
        <v>23.590105454604316</v>
      </c>
    </row>
    <row r="10" spans="1:18" ht="18.75" x14ac:dyDescent="0.25">
      <c r="A10" s="421">
        <v>2019</v>
      </c>
      <c r="B10" s="373"/>
      <c r="C10" s="422">
        <v>1.8140365280680084</v>
      </c>
      <c r="D10" s="422">
        <v>1.6965043963283812</v>
      </c>
      <c r="E10" s="422">
        <v>1.7671114840944102</v>
      </c>
      <c r="F10" s="423">
        <f>+C10+D10+E10</f>
        <v>5.2776524084908001</v>
      </c>
      <c r="H10" s="422">
        <v>1.8352288982800655</v>
      </c>
      <c r="I10" s="422">
        <v>1.882818207116713</v>
      </c>
      <c r="J10" s="422">
        <v>1.8017728257451602</v>
      </c>
      <c r="K10" s="423">
        <f>+H10+I10+J10</f>
        <v>5.5198199311419387</v>
      </c>
      <c r="L10" s="533"/>
      <c r="M10" s="422">
        <v>1.8118318423815065</v>
      </c>
      <c r="N10" s="422">
        <v>1.7396731816975985</v>
      </c>
      <c r="O10" s="422">
        <v>1.9587169743169301</v>
      </c>
      <c r="P10" s="423">
        <f>+M10+N10+O10</f>
        <v>5.5102219983960357</v>
      </c>
      <c r="Q10" s="370"/>
      <c r="R10" s="424">
        <f t="shared" si="0"/>
        <v>16.307694338028774</v>
      </c>
    </row>
    <row r="11" spans="1:18" ht="18.75" x14ac:dyDescent="0.25">
      <c r="A11" s="360" t="s">
        <v>313</v>
      </c>
      <c r="C11" s="389"/>
      <c r="D11" s="389"/>
      <c r="E11" s="389"/>
      <c r="F11" s="387"/>
      <c r="K11" s="387"/>
      <c r="L11" s="387"/>
      <c r="P11" s="387"/>
      <c r="R11" s="387"/>
    </row>
    <row r="12" spans="1:18" ht="18.75" x14ac:dyDescent="0.25">
      <c r="A12" s="410" t="s">
        <v>319</v>
      </c>
      <c r="C12" s="386">
        <f>(C9-C10)/C10*100</f>
        <v>18.56775129125398</v>
      </c>
      <c r="D12" s="386">
        <f>(D9-D10)/D10*100</f>
        <v>27.437032083418423</v>
      </c>
      <c r="E12" s="386">
        <f>(E9-E10)/E10*100</f>
        <v>89.892709915501783</v>
      </c>
      <c r="F12" s="402">
        <f>(F9-F10)/F10*100</f>
        <v>45.300456748828758</v>
      </c>
      <c r="H12" s="386">
        <f>(H9-H10)/H10*100</f>
        <v>77.077425873622374</v>
      </c>
      <c r="I12" s="386">
        <f>(I9-I10)/I10*100</f>
        <v>50.415771371463499</v>
      </c>
      <c r="J12" s="386">
        <f>(J9-J10)/J10*100</f>
        <v>36.534637131962974</v>
      </c>
      <c r="K12" s="402">
        <f>(K9-K10)/K10*100</f>
        <v>54.749171492021333</v>
      </c>
      <c r="L12" s="534"/>
      <c r="M12" s="386">
        <f>(M9-M10)/M10*100</f>
        <v>32.462066356508871</v>
      </c>
      <c r="N12" s="386">
        <f>(N9-N10)/N10*100</f>
        <v>35.400173801202996</v>
      </c>
      <c r="O12" s="386">
        <f>(O9-O10)/O10*100</f>
        <v>33.97884501194789</v>
      </c>
      <c r="P12" s="402">
        <f>(P9-P10)/P10*100</f>
        <v>33.928846973972746</v>
      </c>
      <c r="R12" s="402">
        <f t="shared" ref="R12" si="1">(R9-R10)/R10*100</f>
        <v>44.656289022987771</v>
      </c>
    </row>
    <row r="13" spans="1:18" ht="18.75" x14ac:dyDescent="0.25">
      <c r="A13" s="410" t="s">
        <v>316</v>
      </c>
      <c r="B13" s="361"/>
      <c r="C13" s="385">
        <f>(C8-C9)/C9*100</f>
        <v>67.894057697159951</v>
      </c>
      <c r="D13" s="385">
        <f>(D8-D9)/D9*100</f>
        <v>44.368276157369074</v>
      </c>
      <c r="E13" s="385">
        <f>(E8-E9)/E9*100</f>
        <v>11.226239677299453</v>
      </c>
      <c r="F13" s="397">
        <f>(F8-F9)/F9*100</f>
        <v>36.464305619926549</v>
      </c>
      <c r="H13" s="385">
        <f>(H8-H9)/H9*100</f>
        <v>7.2827858386565509</v>
      </c>
      <c r="I13" s="385">
        <f>(I8-I9)/I9*100</f>
        <v>9.74117237857722</v>
      </c>
      <c r="J13" s="385">
        <f>(J8-J9)/J9*100</f>
        <v>14.180830582346783</v>
      </c>
      <c r="K13" s="397">
        <f>(K8-K9)/K9*100</f>
        <v>10.084486752510303</v>
      </c>
      <c r="L13" s="535"/>
      <c r="M13" s="385">
        <f>(M8-M9)/M9*100</f>
        <v>16.340299796984592</v>
      </c>
      <c r="N13" s="385">
        <f>(N8-N9)/N9*100</f>
        <v>13.718012748261918</v>
      </c>
      <c r="O13" s="385">
        <f>(O8-O9)/O9*100</f>
        <v>21.862156761242371</v>
      </c>
      <c r="P13" s="397">
        <f>(P8-P9)/P9*100</f>
        <v>17.466888431085771</v>
      </c>
      <c r="R13" s="397">
        <f>(R8-R9)/R9*100</f>
        <v>20.969257048715402</v>
      </c>
    </row>
    <row r="14" spans="1:18" ht="18.75" x14ac:dyDescent="0.25">
      <c r="A14" s="410" t="s">
        <v>317</v>
      </c>
      <c r="B14" s="361"/>
      <c r="C14" s="385">
        <f>(C8-C10)/C10*100</f>
        <v>99.068208763163085</v>
      </c>
      <c r="D14" s="385">
        <f>(D8-D10)/D10*100</f>
        <v>83.978646404944541</v>
      </c>
      <c r="E14" s="385">
        <f>(E8-E10)/E10*100</f>
        <v>111.21052066033499</v>
      </c>
      <c r="F14" s="397">
        <f>(F8-F10)/F10*100</f>
        <v>98.283259364870872</v>
      </c>
      <c r="H14" s="385">
        <f>(H8-H10)/H10*100</f>
        <v>89.973595568604097</v>
      </c>
      <c r="I14" s="385">
        <f>(I8-I10)/I10*100</f>
        <v>65.068030945324367</v>
      </c>
      <c r="J14" s="385">
        <f>(J8-J10)/J10*100</f>
        <v>55.89638270986859</v>
      </c>
      <c r="K14" s="397">
        <f>(K8-K10)/K10*100</f>
        <v>70.354831190753671</v>
      </c>
      <c r="L14" s="535"/>
      <c r="M14" s="385">
        <f>(M8-M10)/M10*100</f>
        <v>54.106765116443079</v>
      </c>
      <c r="N14" s="385">
        <f>(N8-N10)/N10*100</f>
        <v>53.974386904420811</v>
      </c>
      <c r="O14" s="385">
        <f>(O8-O10)/O10*100</f>
        <v>63.269510135361884</v>
      </c>
      <c r="P14" s="397">
        <f>(P8-P10)/P10*100</f>
        <v>57.322049251956152</v>
      </c>
      <c r="R14" s="397">
        <f>(R8-R10)/R10*100</f>
        <v>74.98963810535075</v>
      </c>
    </row>
    <row r="15" spans="1:18" ht="18.75" x14ac:dyDescent="0.25">
      <c r="A15" s="412"/>
      <c r="F15" s="387"/>
      <c r="K15" s="387"/>
      <c r="L15" s="387"/>
      <c r="P15" s="387"/>
      <c r="R15" s="387"/>
    </row>
    <row r="16" spans="1:18" ht="18.75" x14ac:dyDescent="0.25">
      <c r="A16" s="412"/>
      <c r="F16" s="387"/>
      <c r="K16" s="387"/>
      <c r="L16" s="387"/>
      <c r="P16" s="387"/>
      <c r="R16" s="387"/>
    </row>
    <row r="17" spans="1:18" ht="18.75" x14ac:dyDescent="0.25">
      <c r="A17" s="511" t="s">
        <v>303</v>
      </c>
      <c r="F17" s="387"/>
      <c r="K17" s="387"/>
      <c r="L17" s="387"/>
      <c r="P17" s="387"/>
      <c r="R17" s="387"/>
    </row>
    <row r="18" spans="1:18" ht="18.75" x14ac:dyDescent="0.25">
      <c r="A18" s="421">
        <v>2021</v>
      </c>
      <c r="C18" s="422">
        <v>0.38867412650156569</v>
      </c>
      <c r="D18" s="422">
        <v>0.35184070513384769</v>
      </c>
      <c r="E18" s="422">
        <v>0.44356473508836036</v>
      </c>
      <c r="F18" s="423">
        <f>+C18+D18+E18</f>
        <v>1.1840795667237738</v>
      </c>
      <c r="H18" s="422">
        <v>0.40075567324341238</v>
      </c>
      <c r="I18" s="422">
        <v>0.35495852791981292</v>
      </c>
      <c r="J18" s="422">
        <v>0.29617577428607716</v>
      </c>
      <c r="K18" s="423">
        <f>+H18+I18+J18</f>
        <v>1.0518899754493025</v>
      </c>
      <c r="L18" s="533"/>
      <c r="M18" s="422">
        <v>0.30893371580023044</v>
      </c>
      <c r="N18" s="422">
        <v>0.28488999458829561</v>
      </c>
      <c r="O18" s="422">
        <v>0.34813151942058729</v>
      </c>
      <c r="P18" s="423">
        <f>+M18+N18+O18</f>
        <v>0.94195522980911328</v>
      </c>
      <c r="R18" s="424">
        <f>+C18+D18+E18+H18+I18+J18+M18+N18+O18</f>
        <v>3.1779247719821893</v>
      </c>
    </row>
    <row r="19" spans="1:18" ht="18.75" x14ac:dyDescent="0.25">
      <c r="A19" s="421">
        <v>2020</v>
      </c>
      <c r="C19" s="422">
        <v>0.23459565581695335</v>
      </c>
      <c r="D19" s="422">
        <v>0.23196985094563571</v>
      </c>
      <c r="E19" s="422">
        <v>0.39410002311329662</v>
      </c>
      <c r="F19" s="423">
        <f>+C19+D19+E19</f>
        <v>0.86066552987588563</v>
      </c>
      <c r="H19" s="422">
        <v>0.43678148280230733</v>
      </c>
      <c r="I19" s="422">
        <v>0.35420907304168819</v>
      </c>
      <c r="J19" s="422">
        <v>0.2894814920056179</v>
      </c>
      <c r="K19" s="423">
        <f>+H19+I19+J19</f>
        <v>1.0804720478496135</v>
      </c>
      <c r="L19" s="533"/>
      <c r="M19" s="422">
        <v>0.26107161385532301</v>
      </c>
      <c r="N19" s="422">
        <v>0.23605545499293762</v>
      </c>
      <c r="O19" s="422">
        <v>0.27202983480422072</v>
      </c>
      <c r="P19" s="423">
        <f>+M19+N19+O19</f>
        <v>0.76915690365248135</v>
      </c>
      <c r="R19" s="424">
        <f t="shared" ref="R19:R20" si="2">+C19+D19+E19+H19+I19+J19+M19+N19+O19</f>
        <v>2.7102944813779803</v>
      </c>
    </row>
    <row r="20" spans="1:18" ht="18.75" x14ac:dyDescent="0.25">
      <c r="A20" s="421">
        <v>2019</v>
      </c>
      <c r="C20" s="422">
        <v>0.21281419738368301</v>
      </c>
      <c r="D20" s="422">
        <v>0.19125519025782803</v>
      </c>
      <c r="E20" s="422">
        <v>0.20143152072148401</v>
      </c>
      <c r="F20" s="423">
        <f>+C20+D20+E20</f>
        <v>0.60550090836299497</v>
      </c>
      <c r="H20" s="422">
        <v>0.20980214896496371</v>
      </c>
      <c r="I20" s="422">
        <v>0.22002428961255222</v>
      </c>
      <c r="J20" s="422">
        <v>0.20004288368699011</v>
      </c>
      <c r="K20" s="423">
        <f>+H20+I20+J20</f>
        <v>0.62986932226450598</v>
      </c>
      <c r="L20" s="533"/>
      <c r="M20" s="422">
        <v>0.19702748451408117</v>
      </c>
      <c r="N20" s="422">
        <v>0.18446520944307943</v>
      </c>
      <c r="O20" s="422">
        <v>0.2128917323041461</v>
      </c>
      <c r="P20" s="423">
        <f>+M20+N20+O20</f>
        <v>0.59438442626130672</v>
      </c>
      <c r="R20" s="424">
        <f t="shared" si="2"/>
        <v>1.8297546568888077</v>
      </c>
    </row>
    <row r="21" spans="1:18" ht="18.75" x14ac:dyDescent="0.25">
      <c r="A21" s="360" t="s">
        <v>313</v>
      </c>
      <c r="C21" s="392"/>
      <c r="D21" s="392"/>
      <c r="E21" s="354"/>
      <c r="F21" s="387"/>
      <c r="K21" s="387"/>
      <c r="L21" s="387"/>
      <c r="P21" s="387"/>
      <c r="R21" s="387"/>
    </row>
    <row r="22" spans="1:18" ht="18.75" x14ac:dyDescent="0.25">
      <c r="A22" s="413" t="s">
        <v>319</v>
      </c>
      <c r="C22" s="390">
        <f>(C19-C20)/C20*100</f>
        <v>10.234964913548751</v>
      </c>
      <c r="D22" s="390">
        <f>(D19-D20)/D20*100</f>
        <v>21.288133740538445</v>
      </c>
      <c r="E22" s="390">
        <f>(E19-E20)/E20*100</f>
        <v>95.649629065856132</v>
      </c>
      <c r="F22" s="403">
        <f>(F19-F20)/F20*100</f>
        <v>42.141079887516973</v>
      </c>
      <c r="H22" s="390">
        <f>(H19-H20)/H20*100</f>
        <v>108.18732551459634</v>
      </c>
      <c r="I22" s="390">
        <f>(I19-I20)/I20*100</f>
        <v>60.986350036819225</v>
      </c>
      <c r="J22" s="390">
        <f>(J19-J20)/J20*100</f>
        <v>44.709717571645101</v>
      </c>
      <c r="K22" s="403">
        <f>(K19-K20)/K20*100</f>
        <v>71.539081148626309</v>
      </c>
      <c r="L22" s="534"/>
      <c r="M22" s="390">
        <f>(M19-M20)/M20*100</f>
        <v>32.505175356215204</v>
      </c>
      <c r="N22" s="390">
        <f>(N19-N20)/N20*100</f>
        <v>27.967466442921552</v>
      </c>
      <c r="O22" s="390">
        <f>(O19-O20)/O20*100</f>
        <v>27.778487149321251</v>
      </c>
      <c r="P22" s="403">
        <f>(P19-P20)/P20*100</f>
        <v>29.403946279430297</v>
      </c>
      <c r="R22" s="403">
        <f>(R19-R20)/R20*100</f>
        <v>48.123382070598666</v>
      </c>
    </row>
    <row r="23" spans="1:18" ht="18.75" x14ac:dyDescent="0.25">
      <c r="A23" s="413" t="s">
        <v>316</v>
      </c>
      <c r="C23" s="391">
        <f>(C18-C19)/C19*100</f>
        <v>65.678313670409267</v>
      </c>
      <c r="D23" s="391">
        <f>(D18-D19)/D19*100</f>
        <v>51.675186969148335</v>
      </c>
      <c r="E23" s="391">
        <f>(E18-E19)/E19*100</f>
        <v>12.551309077402294</v>
      </c>
      <c r="F23" s="404">
        <f>(F18-F19)/F19*100</f>
        <v>37.577203410775248</v>
      </c>
      <c r="H23" s="391">
        <f>(H18-H19)/H19*100</f>
        <v>-8.248016680505815</v>
      </c>
      <c r="I23" s="391">
        <f>(I18-I19)/I19*100</f>
        <v>0.21158545479621754</v>
      </c>
      <c r="J23" s="391">
        <f>(J18-J19)/J19*100</f>
        <v>2.3125078684924518</v>
      </c>
      <c r="K23" s="404">
        <f>(K18-K19)/K19*100</f>
        <v>-2.6453319599702581</v>
      </c>
      <c r="L23" s="535"/>
      <c r="M23" s="391">
        <f>(M18-M19)/M19*100</f>
        <v>18.332939854361559</v>
      </c>
      <c r="N23" s="391">
        <f>(N18-N19)/N19*100</f>
        <v>20.687740343394751</v>
      </c>
      <c r="O23" s="391">
        <f>(O18-O19)/O19*100</f>
        <v>27.975491979082655</v>
      </c>
      <c r="P23" s="404">
        <f>(P18-P19)/P19*100</f>
        <v>22.465939697877985</v>
      </c>
      <c r="R23" s="404">
        <f>(R18-R19)/R19*100</f>
        <v>17.253855395316826</v>
      </c>
    </row>
    <row r="24" spans="1:18" ht="18.75" x14ac:dyDescent="0.25">
      <c r="A24" s="413" t="s">
        <v>317</v>
      </c>
      <c r="C24" s="391">
        <f>(C18-C20)/C20*100</f>
        <v>82.635430943934892</v>
      </c>
      <c r="D24" s="391">
        <f>(D18-D20)/D20*100</f>
        <v>83.964003622352379</v>
      </c>
      <c r="E24" s="391">
        <f>(E18-E20)/E20*100</f>
        <v>120.20621871870286</v>
      </c>
      <c r="F24" s="404">
        <f>(F18-F20)/F20*100</f>
        <v>95.55372260712177</v>
      </c>
      <c r="H24" s="391">
        <f>(H18-H20)/H20*100</f>
        <v>91.016000179453499</v>
      </c>
      <c r="I24" s="391">
        <f>(I18-I20)/I20*100</f>
        <v>61.326973737704463</v>
      </c>
      <c r="J24" s="391">
        <f>(J18-J20)/J20*100</f>
        <v>48.056141176962605</v>
      </c>
      <c r="K24" s="404">
        <f>(K18-K20)/K20*100</f>
        <v>67.001303011162378</v>
      </c>
      <c r="L24" s="535"/>
      <c r="M24" s="391">
        <f>(M18-M20)/M20*100</f>
        <v>56.797269458186449</v>
      </c>
      <c r="N24" s="391">
        <f>(N18-N20)/N20*100</f>
        <v>54.441043624653972</v>
      </c>
      <c r="O24" s="391">
        <f>(O18-O20)/O20*100</f>
        <v>63.525147572772781</v>
      </c>
      <c r="P24" s="404">
        <f>(P18-P20)/P20*100</f>
        <v>58.475758817241527</v>
      </c>
      <c r="R24" s="404">
        <f>(R18-R20)/R20*100</f>
        <v>73.680376219712414</v>
      </c>
    </row>
  </sheetData>
  <mergeCells count="4">
    <mergeCell ref="F4:F5"/>
    <mergeCell ref="K4:K5"/>
    <mergeCell ref="R4:R5"/>
    <mergeCell ref="P4:P5"/>
  </mergeCells>
  <phoneticPr fontId="105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00FF"/>
  </sheetPr>
  <dimension ref="A1:M35"/>
  <sheetViews>
    <sheetView showGridLines="0" zoomScale="90" zoomScaleNormal="90" workbookViewId="0">
      <selection activeCell="H24" sqref="H24"/>
    </sheetView>
  </sheetViews>
  <sheetFormatPr defaultColWidth="9.140625" defaultRowHeight="15.75" x14ac:dyDescent="0.25"/>
  <cols>
    <col min="1" max="1" width="46.140625" style="42" customWidth="1"/>
    <col min="2" max="9" width="10.5703125" style="42" customWidth="1"/>
    <col min="10" max="16384" width="9.140625" style="42"/>
  </cols>
  <sheetData>
    <row r="1" spans="1:13" ht="21" x14ac:dyDescent="0.35">
      <c r="A1" s="2" t="str">
        <f>+'Indice-Index'!A14</f>
        <v>1.6   Linee complessive - Total lines</v>
      </c>
      <c r="B1" s="129"/>
      <c r="C1" s="129"/>
      <c r="D1" s="129"/>
      <c r="E1" s="129"/>
      <c r="F1" s="129"/>
      <c r="G1" s="129"/>
      <c r="H1" s="129"/>
      <c r="I1" s="129"/>
    </row>
    <row r="2" spans="1:13" ht="16.5" customHeight="1" x14ac:dyDescent="0.25"/>
    <row r="3" spans="1:13" ht="16.5" customHeight="1" x14ac:dyDescent="0.25"/>
    <row r="4" spans="1:13" x14ac:dyDescent="0.25">
      <c r="B4" s="476">
        <f>'1.1'!B4</f>
        <v>42979</v>
      </c>
      <c r="C4" s="476">
        <f>'1.1'!C4</f>
        <v>43344</v>
      </c>
      <c r="D4" s="476">
        <f>'1.1'!D4</f>
        <v>43709</v>
      </c>
      <c r="E4" s="476">
        <f>'1.1'!E4</f>
        <v>44075</v>
      </c>
      <c r="F4" s="476">
        <f>'1.1'!F4</f>
        <v>44166</v>
      </c>
      <c r="G4" s="476">
        <f>'1.1'!G4</f>
        <v>44256</v>
      </c>
      <c r="H4" s="476">
        <f>'1.1'!H4</f>
        <v>44348</v>
      </c>
      <c r="I4" s="476">
        <f>'1.1'!I4</f>
        <v>44440</v>
      </c>
    </row>
    <row r="5" spans="1:13" x14ac:dyDescent="0.25">
      <c r="A5" s="5" t="s">
        <v>46</v>
      </c>
      <c r="B5" s="477" t="str">
        <f>'1.1'!B5</f>
        <v>sept-17</v>
      </c>
      <c r="C5" s="477" t="str">
        <f>'1.1'!C5</f>
        <v>sept-18</v>
      </c>
      <c r="D5" s="477" t="str">
        <f>'1.1'!D5</f>
        <v>sept-19</v>
      </c>
      <c r="E5" s="477" t="str">
        <f>'1.1'!E5</f>
        <v>sept-20</v>
      </c>
      <c r="F5" s="477" t="str">
        <f>'1.1'!F5</f>
        <v>dec-20</v>
      </c>
      <c r="G5" s="477">
        <f>'1.1'!G5</f>
        <v>44256</v>
      </c>
      <c r="H5" s="477" t="str">
        <f>'1.1'!H5</f>
        <v>june-21</v>
      </c>
      <c r="I5" s="477" t="str">
        <f>'1.1'!I5</f>
        <v>sept-21</v>
      </c>
    </row>
    <row r="6" spans="1:13" ht="0.75" customHeight="1" x14ac:dyDescent="0.25"/>
    <row r="7" spans="1:13" ht="6" customHeight="1" x14ac:dyDescent="0.25"/>
    <row r="8" spans="1:13" x14ac:dyDescent="0.25">
      <c r="A8" s="67" t="s">
        <v>69</v>
      </c>
      <c r="B8" s="88">
        <v>84.102133039999984</v>
      </c>
      <c r="C8" s="88">
        <v>83.304206860000008</v>
      </c>
      <c r="D8" s="88">
        <v>80.804510900000011</v>
      </c>
      <c r="E8" s="88">
        <v>77.840866009999999</v>
      </c>
      <c r="F8" s="88">
        <v>77.685577910000006</v>
      </c>
      <c r="G8" s="88">
        <v>77.643963669999991</v>
      </c>
      <c r="H8" s="88">
        <v>77.742647390000002</v>
      </c>
      <c r="I8" s="88">
        <v>77.988024689999989</v>
      </c>
      <c r="J8" s="30"/>
      <c r="K8" s="30"/>
      <c r="L8" s="30"/>
      <c r="M8" s="7"/>
    </row>
    <row r="9" spans="1:13" x14ac:dyDescent="0.25">
      <c r="A9" s="67" t="s">
        <v>58</v>
      </c>
      <c r="B9" s="88">
        <v>15.251053430000013</v>
      </c>
      <c r="C9" s="88">
        <v>20.271014070000007</v>
      </c>
      <c r="D9" s="88">
        <v>23.523217079999981</v>
      </c>
      <c r="E9" s="88">
        <v>26.311631410000004</v>
      </c>
      <c r="F9" s="88">
        <v>26.345401059999986</v>
      </c>
      <c r="G9" s="88">
        <v>26.732241050000013</v>
      </c>
      <c r="H9" s="88">
        <v>27.490517369999992</v>
      </c>
      <c r="I9" s="88">
        <v>27.85250369000002</v>
      </c>
      <c r="J9" s="30"/>
      <c r="K9" s="30"/>
      <c r="L9" s="30"/>
      <c r="M9" s="7"/>
    </row>
    <row r="10" spans="1:13" x14ac:dyDescent="0.25">
      <c r="A10" s="78" t="s">
        <v>72</v>
      </c>
      <c r="B10" s="89">
        <f>+B9+B8</f>
        <v>99.353186469999997</v>
      </c>
      <c r="C10" s="89">
        <f t="shared" ref="C10:I10" si="0">+C9+C8</f>
        <v>103.57522093000001</v>
      </c>
      <c r="D10" s="89">
        <f t="shared" si="0"/>
        <v>104.32772797999999</v>
      </c>
      <c r="E10" s="89">
        <f t="shared" si="0"/>
        <v>104.15249742</v>
      </c>
      <c r="F10" s="89">
        <f t="shared" si="0"/>
        <v>104.03097896999999</v>
      </c>
      <c r="G10" s="89">
        <f t="shared" si="0"/>
        <v>104.37620472</v>
      </c>
      <c r="H10" s="89">
        <f t="shared" si="0"/>
        <v>105.23316475999999</v>
      </c>
      <c r="I10" s="89">
        <f t="shared" si="0"/>
        <v>105.84052838000001</v>
      </c>
      <c r="J10" s="30"/>
      <c r="K10" s="30"/>
      <c r="L10" s="30"/>
      <c r="M10" s="7"/>
    </row>
    <row r="11" spans="1:13" ht="18" customHeight="1" x14ac:dyDescent="0.25">
      <c r="A11" s="674" t="s">
        <v>70</v>
      </c>
      <c r="B11" s="674"/>
      <c r="C11" s="674"/>
      <c r="D11" s="674"/>
      <c r="E11" s="674"/>
      <c r="F11" s="674"/>
      <c r="G11" s="674"/>
      <c r="H11" s="674"/>
      <c r="I11" s="674"/>
      <c r="J11" s="30"/>
      <c r="K11" s="30"/>
      <c r="L11" s="30"/>
      <c r="M11" s="7"/>
    </row>
    <row r="12" spans="1:13" ht="18" customHeight="1" x14ac:dyDescent="0.25">
      <c r="A12" s="170" t="s">
        <v>71</v>
      </c>
      <c r="B12" s="171"/>
      <c r="C12" s="171"/>
      <c r="D12" s="171"/>
      <c r="E12" s="171"/>
      <c r="F12" s="171"/>
      <c r="G12" s="171"/>
      <c r="H12" s="171"/>
      <c r="I12" s="171"/>
      <c r="J12" s="30"/>
      <c r="K12" s="30"/>
      <c r="L12" s="30"/>
      <c r="M12" s="7"/>
    </row>
    <row r="13" spans="1:13" ht="4.5" customHeight="1" x14ac:dyDescent="0.25"/>
    <row r="14" spans="1:13" ht="15.75" customHeight="1" x14ac:dyDescent="0.25"/>
    <row r="15" spans="1:13" x14ac:dyDescent="0.25">
      <c r="A15" s="61" t="s">
        <v>59</v>
      </c>
      <c r="B15" s="4"/>
      <c r="D15" s="44" t="str">
        <f>'1.1'!L4</f>
        <v>09/2021 (in %)</v>
      </c>
      <c r="G15" s="44" t="str">
        <f>'1.1'!O4</f>
        <v>Var/Chg. vs 09/2020 (p.p.)</v>
      </c>
    </row>
    <row r="16" spans="1:13" x14ac:dyDescent="0.25">
      <c r="D16" s="18"/>
      <c r="E16" s="17"/>
      <c r="F16" s="15"/>
      <c r="G16" s="18"/>
      <c r="H16" s="15"/>
    </row>
    <row r="17" spans="1:8" ht="6" customHeight="1" x14ac:dyDescent="0.25">
      <c r="D17" s="14"/>
      <c r="E17" s="17"/>
      <c r="G17" s="18"/>
      <c r="H17" s="15"/>
    </row>
    <row r="18" spans="1:8" x14ac:dyDescent="0.25">
      <c r="A18" s="5" t="s">
        <v>63</v>
      </c>
      <c r="D18" s="14"/>
      <c r="E18" s="17"/>
      <c r="G18" s="18"/>
      <c r="H18" s="15"/>
    </row>
    <row r="19" spans="1:8" x14ac:dyDescent="0.25">
      <c r="A19" s="67" t="s">
        <v>62</v>
      </c>
      <c r="B19" s="67"/>
      <c r="C19" s="67"/>
      <c r="D19" s="66">
        <v>28.790956041521603</v>
      </c>
      <c r="E19" s="165"/>
      <c r="F19" s="165"/>
      <c r="G19" s="66">
        <v>-0.17178776898586534</v>
      </c>
    </row>
    <row r="20" spans="1:8" x14ac:dyDescent="0.25">
      <c r="A20" s="67" t="s">
        <v>4</v>
      </c>
      <c r="B20" s="67"/>
      <c r="C20" s="67"/>
      <c r="D20" s="66">
        <v>28.506144632684233</v>
      </c>
      <c r="E20" s="165"/>
      <c r="F20" s="165"/>
      <c r="G20" s="66">
        <v>-0.54456739968020074</v>
      </c>
    </row>
    <row r="21" spans="1:8" x14ac:dyDescent="0.25">
      <c r="A21" s="67" t="s">
        <v>61</v>
      </c>
      <c r="B21" s="67"/>
      <c r="C21" s="67"/>
      <c r="D21" s="66">
        <v>24.795794580480532</v>
      </c>
      <c r="E21" s="165"/>
      <c r="F21" s="165"/>
      <c r="G21" s="66">
        <v>-1.2720392905740425</v>
      </c>
    </row>
    <row r="22" spans="1:8" x14ac:dyDescent="0.25">
      <c r="A22" s="67" t="s">
        <v>127</v>
      </c>
      <c r="B22" s="67"/>
      <c r="C22" s="67"/>
      <c r="D22" s="66">
        <v>7.7144361663474905</v>
      </c>
      <c r="E22" s="165"/>
      <c r="F22" s="165"/>
      <c r="G22" s="66">
        <v>1.1471428517979909</v>
      </c>
    </row>
    <row r="23" spans="1:8" x14ac:dyDescent="0.25">
      <c r="A23" s="67" t="s">
        <v>10</v>
      </c>
      <c r="B23" s="67"/>
      <c r="C23" s="67"/>
      <c r="D23" s="66">
        <v>4.2807902316331949</v>
      </c>
      <c r="E23" s="165"/>
      <c r="F23" s="165"/>
      <c r="G23" s="66">
        <v>8.7430390833709737E-2</v>
      </c>
    </row>
    <row r="24" spans="1:8" x14ac:dyDescent="0.25">
      <c r="A24" s="67" t="s">
        <v>128</v>
      </c>
      <c r="B24" s="67"/>
      <c r="C24" s="67"/>
      <c r="D24" s="66">
        <v>5.9118783473329408</v>
      </c>
      <c r="E24" s="165"/>
      <c r="F24" s="165"/>
      <c r="G24" s="66">
        <v>0.75382121660840173</v>
      </c>
    </row>
    <row r="25" spans="1:8" x14ac:dyDescent="0.25">
      <c r="A25" s="78" t="s">
        <v>72</v>
      </c>
      <c r="B25" s="67"/>
      <c r="C25" s="89"/>
      <c r="D25" s="99">
        <f>SUM(D19:D24)</f>
        <v>100</v>
      </c>
      <c r="E25" s="165"/>
      <c r="F25" s="165"/>
      <c r="G25" s="99">
        <f>SUM(G19:G24)</f>
        <v>-6.2172489379008766E-15</v>
      </c>
    </row>
    <row r="26" spans="1:8" ht="15" customHeight="1" x14ac:dyDescent="0.25">
      <c r="D26" s="111"/>
      <c r="E26" s="165"/>
      <c r="F26" s="165"/>
      <c r="G26" s="16"/>
    </row>
    <row r="27" spans="1:8" x14ac:dyDescent="0.25">
      <c r="A27" s="5" t="s">
        <v>60</v>
      </c>
      <c r="D27" s="16"/>
      <c r="E27" s="167"/>
      <c r="F27" s="167"/>
      <c r="G27" s="16"/>
    </row>
    <row r="28" spans="1:8" x14ac:dyDescent="0.25">
      <c r="A28" s="67" t="s">
        <v>61</v>
      </c>
      <c r="B28" s="67"/>
      <c r="C28" s="67"/>
      <c r="D28" s="66">
        <v>26.798986232920836</v>
      </c>
      <c r="E28" s="168"/>
      <c r="F28" s="168"/>
      <c r="G28" s="66">
        <v>-1.4076629546400206</v>
      </c>
    </row>
    <row r="29" spans="1:8" x14ac:dyDescent="0.25">
      <c r="A29" s="67" t="s">
        <v>62</v>
      </c>
      <c r="B29" s="67"/>
      <c r="C29" s="67"/>
      <c r="D29" s="66">
        <v>25.71804078860303</v>
      </c>
      <c r="E29" s="168"/>
      <c r="F29" s="168"/>
      <c r="G29" s="66">
        <v>-0.78920412995848821</v>
      </c>
    </row>
    <row r="30" spans="1:8" x14ac:dyDescent="0.25">
      <c r="A30" s="67" t="s">
        <v>4</v>
      </c>
      <c r="B30" s="67"/>
      <c r="C30" s="67"/>
      <c r="D30" s="66">
        <v>23.267415955371344</v>
      </c>
      <c r="E30" s="168"/>
      <c r="F30" s="168"/>
      <c r="G30" s="66">
        <v>-0.81069373265831857</v>
      </c>
    </row>
    <row r="31" spans="1:8" x14ac:dyDescent="0.25">
      <c r="A31" s="67" t="s">
        <v>127</v>
      </c>
      <c r="B31" s="67"/>
      <c r="C31" s="67"/>
      <c r="D31" s="66">
        <v>10.469556104870748</v>
      </c>
      <c r="E31" s="168"/>
      <c r="F31" s="168"/>
      <c r="G31" s="66">
        <v>1.6823979569625731</v>
      </c>
    </row>
    <row r="32" spans="1:8" x14ac:dyDescent="0.25">
      <c r="A32" s="67" t="s">
        <v>10</v>
      </c>
      <c r="B32" s="67"/>
      <c r="C32" s="67"/>
      <c r="D32" s="66">
        <v>5.7416302282293383</v>
      </c>
      <c r="E32" s="168"/>
      <c r="F32" s="168"/>
      <c r="G32" s="66">
        <v>0.19514003444686967</v>
      </c>
    </row>
    <row r="33" spans="1:7" x14ac:dyDescent="0.25">
      <c r="A33" s="67" t="s">
        <v>145</v>
      </c>
      <c r="B33" s="67"/>
      <c r="C33" s="67"/>
      <c r="D33" s="66">
        <v>8.0043706900047109</v>
      </c>
      <c r="E33" s="168"/>
      <c r="F33" s="168"/>
      <c r="G33" s="66">
        <v>1.1300228258473846</v>
      </c>
    </row>
    <row r="34" spans="1:7" x14ac:dyDescent="0.25">
      <c r="A34" s="78" t="s">
        <v>72</v>
      </c>
      <c r="B34" s="67"/>
      <c r="C34" s="67"/>
      <c r="D34" s="99">
        <f>SUM(D28:D33)</f>
        <v>100</v>
      </c>
      <c r="E34" s="165"/>
      <c r="F34" s="165"/>
      <c r="G34" s="99">
        <f>SUM(G28:G33)</f>
        <v>0</v>
      </c>
    </row>
    <row r="35" spans="1:7" ht="6" customHeight="1" x14ac:dyDescent="0.25"/>
  </sheetData>
  <mergeCells count="1">
    <mergeCell ref="A11:I11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00FF"/>
  </sheetPr>
  <dimension ref="A1:I33"/>
  <sheetViews>
    <sheetView showGridLines="0" zoomScale="90" zoomScaleNormal="90" workbookViewId="0">
      <selection activeCell="H19" sqref="H19"/>
    </sheetView>
  </sheetViews>
  <sheetFormatPr defaultColWidth="9.140625" defaultRowHeight="15.75" x14ac:dyDescent="0.25"/>
  <cols>
    <col min="1" max="1" width="46.85546875" style="6" customWidth="1"/>
    <col min="2" max="6" width="11.85546875" style="6" customWidth="1"/>
    <col min="7" max="16384" width="9.140625" style="6"/>
  </cols>
  <sheetData>
    <row r="1" spans="1:9" ht="21" x14ac:dyDescent="0.35">
      <c r="A1" s="2" t="str">
        <f>+'Indice-Index'!A15</f>
        <v>1.7   Sim "human" per tipologia di clientela - "human" Sim by customer type</v>
      </c>
      <c r="B1" s="129"/>
      <c r="C1" s="129"/>
      <c r="D1" s="129"/>
      <c r="E1" s="129"/>
      <c r="F1" s="129"/>
      <c r="G1" s="12"/>
      <c r="H1" s="12"/>
      <c r="I1" s="12"/>
    </row>
    <row r="3" spans="1:9" s="42" customFormat="1" x14ac:dyDescent="0.25"/>
    <row r="4" spans="1:9" s="42" customFormat="1" x14ac:dyDescent="0.25">
      <c r="B4" s="478">
        <f>'1.1'!B4</f>
        <v>42979</v>
      </c>
      <c r="C4" s="478">
        <f>'1.1'!C4</f>
        <v>43344</v>
      </c>
      <c r="D4" s="478">
        <f>'1.1'!D4</f>
        <v>43709</v>
      </c>
      <c r="E4" s="478">
        <f>'1.1'!E4</f>
        <v>44075</v>
      </c>
      <c r="F4" s="478">
        <f>'1.1'!I4</f>
        <v>44440</v>
      </c>
      <c r="G4" s="23"/>
      <c r="H4" s="23"/>
    </row>
    <row r="5" spans="1:9" s="42" customFormat="1" x14ac:dyDescent="0.25">
      <c r="B5" s="479" t="str">
        <f>'1.1'!B5</f>
        <v>sept-17</v>
      </c>
      <c r="C5" s="479" t="str">
        <f>'1.1'!C5</f>
        <v>sept-18</v>
      </c>
      <c r="D5" s="479" t="str">
        <f>'1.1'!D5</f>
        <v>sept-19</v>
      </c>
      <c r="E5" s="479" t="str">
        <f>'1.1'!E5</f>
        <v>sept-20</v>
      </c>
      <c r="F5" s="479" t="str">
        <f>'1.1'!I5</f>
        <v>sept-21</v>
      </c>
      <c r="G5" s="33"/>
      <c r="H5" s="33"/>
    </row>
    <row r="6" spans="1:9" s="42" customFormat="1" x14ac:dyDescent="0.25"/>
    <row r="7" spans="1:9" s="42" customFormat="1" x14ac:dyDescent="0.25">
      <c r="A7" s="78" t="s">
        <v>109</v>
      </c>
      <c r="B7" s="89">
        <f>'1.6'!B8</f>
        <v>84.102133039999984</v>
      </c>
      <c r="C7" s="89">
        <f>'1.6'!C8</f>
        <v>83.304206860000008</v>
      </c>
      <c r="D7" s="89">
        <f>'1.6'!D8</f>
        <v>80.804510900000011</v>
      </c>
      <c r="E7" s="89">
        <f>'1.6'!E8</f>
        <v>77.840866009999999</v>
      </c>
      <c r="F7" s="89">
        <f>'1.6'!I8</f>
        <v>77.988024689999989</v>
      </c>
    </row>
    <row r="8" spans="1:9" s="42" customFormat="1" x14ac:dyDescent="0.25">
      <c r="B8" s="34"/>
      <c r="C8" s="34"/>
      <c r="D8" s="34"/>
      <c r="E8" s="34"/>
      <c r="F8" s="34"/>
    </row>
    <row r="9" spans="1:9" s="42" customFormat="1" x14ac:dyDescent="0.25">
      <c r="A9" s="5" t="s">
        <v>8</v>
      </c>
      <c r="B9" s="34"/>
      <c r="C9" s="34"/>
      <c r="D9" s="34"/>
      <c r="E9" s="34"/>
      <c r="F9" s="34"/>
    </row>
    <row r="10" spans="1:9" s="42" customFormat="1" x14ac:dyDescent="0.25">
      <c r="A10" s="67" t="s">
        <v>94</v>
      </c>
      <c r="B10" s="88">
        <v>11.557756430953894</v>
      </c>
      <c r="C10" s="88">
        <v>11.420767340104533</v>
      </c>
      <c r="D10" s="88">
        <v>11.908304218199284</v>
      </c>
      <c r="E10" s="88">
        <v>12.393604980903634</v>
      </c>
      <c r="F10" s="88">
        <v>12.842322125494521</v>
      </c>
    </row>
    <row r="11" spans="1:9" s="42" customFormat="1" x14ac:dyDescent="0.25">
      <c r="A11" s="67" t="s">
        <v>95</v>
      </c>
      <c r="B11" s="88">
        <v>88.442243569046113</v>
      </c>
      <c r="C11" s="88">
        <v>88.579232659895467</v>
      </c>
      <c r="D11" s="88">
        <v>88.091695781800723</v>
      </c>
      <c r="E11" s="88">
        <v>87.606395019096368</v>
      </c>
      <c r="F11" s="88">
        <v>87.157677874505495</v>
      </c>
    </row>
    <row r="12" spans="1:9" s="42" customFormat="1" x14ac:dyDescent="0.25">
      <c r="A12" s="78" t="s">
        <v>72</v>
      </c>
      <c r="B12" s="89">
        <f>+B11+B10</f>
        <v>100</v>
      </c>
      <c r="C12" s="89">
        <f>+C11+C10</f>
        <v>100</v>
      </c>
      <c r="D12" s="89">
        <f>+D11+D10</f>
        <v>100</v>
      </c>
      <c r="E12" s="89">
        <f>+E11+E10</f>
        <v>100</v>
      </c>
      <c r="F12" s="89">
        <f>+F11+F10</f>
        <v>100.00000000000001</v>
      </c>
    </row>
    <row r="13" spans="1:9" s="42" customFormat="1" x14ac:dyDescent="0.25"/>
    <row r="14" spans="1:9" s="42" customFormat="1" x14ac:dyDescent="0.25">
      <c r="C14" s="44" t="str">
        <f>+'1.6'!D15</f>
        <v>09/2021 (in %)</v>
      </c>
      <c r="D14" s="16"/>
      <c r="E14" s="16"/>
      <c r="F14" s="44" t="str">
        <f>+'1.6'!G15</f>
        <v>Var/Chg. vs 09/2020 (p.p.)</v>
      </c>
    </row>
    <row r="15" spans="1:9" s="42" customFormat="1" x14ac:dyDescent="0.25">
      <c r="A15" s="5" t="s">
        <v>110</v>
      </c>
    </row>
    <row r="16" spans="1:9" s="42" customFormat="1" x14ac:dyDescent="0.25">
      <c r="A16" s="67" t="s">
        <v>61</v>
      </c>
      <c r="B16" s="67"/>
      <c r="C16" s="66">
        <v>27.540528685413324</v>
      </c>
      <c r="D16" s="165"/>
      <c r="E16" s="165"/>
      <c r="F16" s="66">
        <v>-1.5802492542099564</v>
      </c>
    </row>
    <row r="17" spans="1:6" s="42" customFormat="1" x14ac:dyDescent="0.25">
      <c r="A17" s="67" t="s">
        <v>62</v>
      </c>
      <c r="B17" s="67"/>
      <c r="C17" s="66">
        <v>23.831738960293087</v>
      </c>
      <c r="D17" s="165"/>
      <c r="E17" s="165"/>
      <c r="F17" s="66">
        <v>-1.1586778192909932</v>
      </c>
    </row>
    <row r="18" spans="1:6" s="42" customFormat="1" x14ac:dyDescent="0.25">
      <c r="A18" s="67" t="s">
        <v>4</v>
      </c>
      <c r="B18" s="67"/>
      <c r="C18" s="66">
        <v>21.62177042095416</v>
      </c>
      <c r="D18" s="165"/>
      <c r="E18" s="165"/>
      <c r="F18" s="66">
        <v>-0.81950597384032875</v>
      </c>
    </row>
    <row r="19" spans="1:6" s="42" customFormat="1" x14ac:dyDescent="0.25">
      <c r="A19" s="67" t="s">
        <v>127</v>
      </c>
      <c r="B19" s="67"/>
      <c r="C19" s="66">
        <v>12.012201747670929</v>
      </c>
      <c r="D19" s="165"/>
      <c r="E19" s="165"/>
      <c r="F19" s="66">
        <v>1.9819315305335188</v>
      </c>
    </row>
    <row r="20" spans="1:6" s="42" customFormat="1" x14ac:dyDescent="0.25">
      <c r="A20" s="67" t="s">
        <v>10</v>
      </c>
      <c r="B20" s="67"/>
      <c r="C20" s="66">
        <v>6.1983137559832544</v>
      </c>
      <c r="D20" s="165"/>
      <c r="E20" s="165"/>
      <c r="F20" s="66">
        <v>0.25380225752182106</v>
      </c>
    </row>
    <row r="21" spans="1:6" s="42" customFormat="1" x14ac:dyDescent="0.25">
      <c r="A21" s="67" t="s">
        <v>145</v>
      </c>
      <c r="B21" s="67"/>
      <c r="C21" s="66">
        <v>8.7954464296852439</v>
      </c>
      <c r="D21" s="165"/>
      <c r="E21" s="165"/>
      <c r="F21" s="66">
        <v>1.3226992592859501</v>
      </c>
    </row>
    <row r="22" spans="1:6" s="42" customFormat="1" x14ac:dyDescent="0.25">
      <c r="A22" s="78" t="s">
        <v>72</v>
      </c>
      <c r="B22" s="67"/>
      <c r="C22" s="99">
        <f>SUM(C16:C21)</f>
        <v>100</v>
      </c>
      <c r="D22" s="166"/>
      <c r="E22" s="166"/>
      <c r="F22" s="99">
        <f>SUM(F16:F21)</f>
        <v>1.1546319456101628E-14</v>
      </c>
    </row>
    <row r="23" spans="1:6" s="42" customFormat="1" x14ac:dyDescent="0.25">
      <c r="C23" s="16"/>
      <c r="D23" s="167"/>
      <c r="E23" s="167"/>
      <c r="F23" s="16"/>
    </row>
    <row r="24" spans="1:6" s="42" customFormat="1" x14ac:dyDescent="0.25">
      <c r="A24" s="5" t="s">
        <v>111</v>
      </c>
      <c r="C24" s="14"/>
      <c r="D24" s="164"/>
      <c r="E24" s="164"/>
      <c r="F24" s="18"/>
    </row>
    <row r="25" spans="1:6" s="42" customFormat="1" x14ac:dyDescent="0.25">
      <c r="A25" s="67" t="s">
        <v>62</v>
      </c>
      <c r="B25" s="67"/>
      <c r="C25" s="66">
        <v>38.519906800011611</v>
      </c>
      <c r="D25" s="165"/>
      <c r="E25" s="165"/>
      <c r="F25" s="66">
        <v>1.2906931464381231</v>
      </c>
    </row>
    <row r="26" spans="1:6" s="42" customFormat="1" x14ac:dyDescent="0.25">
      <c r="A26" s="67" t="s">
        <v>4</v>
      </c>
      <c r="B26" s="67"/>
      <c r="C26" s="66">
        <v>34.436006961168736</v>
      </c>
      <c r="D26" s="165"/>
      <c r="E26" s="165"/>
      <c r="F26" s="66">
        <v>-1.2123491796499692</v>
      </c>
    </row>
    <row r="27" spans="1:6" s="42" customFormat="1" x14ac:dyDescent="0.25">
      <c r="A27" s="67" t="s">
        <v>61</v>
      </c>
      <c r="B27" s="67"/>
      <c r="C27" s="66">
        <v>21.76632021091644</v>
      </c>
      <c r="D27" s="165"/>
      <c r="E27" s="165"/>
      <c r="F27" s="66">
        <v>2.1352243217705791E-2</v>
      </c>
    </row>
    <row r="28" spans="1:6" s="42" customFormat="1" x14ac:dyDescent="0.25">
      <c r="A28" s="67" t="s">
        <v>10</v>
      </c>
      <c r="B28" s="67"/>
      <c r="C28" s="66">
        <v>2.6422315825941465</v>
      </c>
      <c r="D28" s="165"/>
      <c r="E28" s="165"/>
      <c r="F28" s="66">
        <v>-9.0774423379452074E-2</v>
      </c>
    </row>
    <row r="29" spans="1:6" s="42" customFormat="1" x14ac:dyDescent="0.25">
      <c r="A29" s="67" t="s">
        <v>145</v>
      </c>
      <c r="B29" s="67"/>
      <c r="C29" s="66">
        <v>2.6355344453090677</v>
      </c>
      <c r="D29" s="165"/>
      <c r="E29" s="165"/>
      <c r="F29" s="66">
        <v>-8.9217866264088563E-3</v>
      </c>
    </row>
    <row r="30" spans="1:6" s="42" customFormat="1" x14ac:dyDescent="0.25">
      <c r="A30" s="78" t="s">
        <v>72</v>
      </c>
      <c r="B30" s="67"/>
      <c r="C30" s="99">
        <f>SUM(C25:C29)</f>
        <v>99.999999999999986</v>
      </c>
      <c r="D30" s="166"/>
      <c r="E30" s="166"/>
      <c r="F30" s="99">
        <f>SUM(F25:F29)</f>
        <v>-1.3322676295501878E-15</v>
      </c>
    </row>
    <row r="31" spans="1:6" s="42" customFormat="1" x14ac:dyDescent="0.25"/>
    <row r="32" spans="1:6" s="42" customFormat="1" x14ac:dyDescent="0.25"/>
    <row r="33" s="42" customFormat="1" x14ac:dyDescent="0.25"/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00FF"/>
  </sheetPr>
  <dimension ref="A1:I32"/>
  <sheetViews>
    <sheetView showGridLines="0" zoomScale="90" zoomScaleNormal="90" workbookViewId="0">
      <selection activeCell="H26" sqref="H26"/>
    </sheetView>
  </sheetViews>
  <sheetFormatPr defaultColWidth="9.140625" defaultRowHeight="15.75" x14ac:dyDescent="0.25"/>
  <cols>
    <col min="1" max="1" width="49.85546875" style="6" customWidth="1"/>
    <col min="2" max="6" width="10.85546875" style="6" customWidth="1"/>
    <col min="7" max="16384" width="9.140625" style="6"/>
  </cols>
  <sheetData>
    <row r="1" spans="1:9" ht="21" x14ac:dyDescent="0.35">
      <c r="A1" s="2" t="str">
        <f>+'Indice-Index'!A16</f>
        <v>1.8   Sim "human" per tipologia di contratto - "human" Sim by contract type</v>
      </c>
      <c r="B1" s="129"/>
      <c r="C1" s="129"/>
      <c r="D1" s="129"/>
      <c r="E1" s="129"/>
      <c r="F1" s="129"/>
      <c r="G1" s="12"/>
      <c r="H1" s="12"/>
      <c r="I1" s="12"/>
    </row>
    <row r="3" spans="1:9" s="42" customFormat="1" x14ac:dyDescent="0.25"/>
    <row r="4" spans="1:9" s="42" customFormat="1" x14ac:dyDescent="0.25">
      <c r="B4" s="478">
        <f>'1.7'!B4</f>
        <v>42979</v>
      </c>
      <c r="C4" s="478">
        <f>'1.7'!C4</f>
        <v>43344</v>
      </c>
      <c r="D4" s="478">
        <f>'1.7'!D4</f>
        <v>43709</v>
      </c>
      <c r="E4" s="478">
        <f>'1.7'!E4</f>
        <v>44075</v>
      </c>
      <c r="F4" s="478">
        <f>'1.7'!F4</f>
        <v>44440</v>
      </c>
      <c r="G4" s="4"/>
    </row>
    <row r="5" spans="1:9" s="42" customFormat="1" x14ac:dyDescent="0.25">
      <c r="B5" s="479" t="str">
        <f>+'1.7'!B5</f>
        <v>sept-17</v>
      </c>
      <c r="C5" s="479" t="str">
        <f>+'1.7'!C5</f>
        <v>sept-18</v>
      </c>
      <c r="D5" s="479" t="str">
        <f>+'1.7'!D5</f>
        <v>sept-19</v>
      </c>
      <c r="E5" s="479" t="str">
        <f>+'1.7'!E5</f>
        <v>sept-20</v>
      </c>
      <c r="F5" s="479" t="str">
        <f>+'1.7'!F5</f>
        <v>sept-21</v>
      </c>
      <c r="G5" s="4"/>
    </row>
    <row r="6" spans="1:9" s="42" customFormat="1" x14ac:dyDescent="0.25"/>
    <row r="7" spans="1:9" s="42" customFormat="1" x14ac:dyDescent="0.25">
      <c r="A7" s="78" t="s">
        <v>113</v>
      </c>
      <c r="B7" s="97">
        <f>'1.7'!B7</f>
        <v>84.102133039999984</v>
      </c>
      <c r="C7" s="97">
        <f>'1.7'!C7</f>
        <v>83.304206860000008</v>
      </c>
      <c r="D7" s="97">
        <f>'1.7'!D7</f>
        <v>80.804510900000011</v>
      </c>
      <c r="E7" s="97">
        <f>'1.7'!E7</f>
        <v>77.840866009999999</v>
      </c>
      <c r="F7" s="97">
        <f>'1.7'!F7</f>
        <v>77.988024689999989</v>
      </c>
    </row>
    <row r="8" spans="1:9" s="42" customFormat="1" x14ac:dyDescent="0.25">
      <c r="B8" s="49"/>
      <c r="C8" s="49"/>
      <c r="D8" s="49"/>
      <c r="E8" s="49"/>
      <c r="F8" s="49"/>
    </row>
    <row r="9" spans="1:9" s="42" customFormat="1" x14ac:dyDescent="0.25">
      <c r="A9" s="5" t="s">
        <v>8</v>
      </c>
      <c r="B9" s="34"/>
      <c r="C9" s="34"/>
      <c r="D9" s="34"/>
      <c r="E9" s="34"/>
      <c r="F9" s="34"/>
    </row>
    <row r="10" spans="1:9" s="42" customFormat="1" x14ac:dyDescent="0.25">
      <c r="A10" s="269" t="s">
        <v>96</v>
      </c>
      <c r="B10" s="487">
        <v>85.506275109333416</v>
      </c>
      <c r="C10" s="487">
        <v>86.173457783041897</v>
      </c>
      <c r="D10" s="487">
        <v>86.352944647301868</v>
      </c>
      <c r="E10" s="487">
        <v>87.266751228914487</v>
      </c>
      <c r="F10" s="487">
        <v>88.661385930532674</v>
      </c>
    </row>
    <row r="11" spans="1:9" s="42" customFormat="1" x14ac:dyDescent="0.25">
      <c r="A11" s="199" t="s">
        <v>97</v>
      </c>
      <c r="B11" s="492">
        <v>14.493724890666574</v>
      </c>
      <c r="C11" s="492">
        <v>13.826542216958092</v>
      </c>
      <c r="D11" s="492">
        <v>13.647055352698137</v>
      </c>
      <c r="E11" s="492">
        <v>12.733248771085512</v>
      </c>
      <c r="F11" s="492">
        <v>11.338614069467337</v>
      </c>
    </row>
    <row r="12" spans="1:9" s="42" customFormat="1" x14ac:dyDescent="0.25">
      <c r="A12" s="432" t="s">
        <v>72</v>
      </c>
      <c r="B12" s="491">
        <f>+B11+B10</f>
        <v>99.999999999999986</v>
      </c>
      <c r="C12" s="491">
        <f>+C11+C10</f>
        <v>99.999999999999986</v>
      </c>
      <c r="D12" s="491">
        <f>+D11+D10</f>
        <v>100</v>
      </c>
      <c r="E12" s="491">
        <f>+E11+E10</f>
        <v>100</v>
      </c>
      <c r="F12" s="491">
        <f>+F11+F10</f>
        <v>100.00000000000001</v>
      </c>
    </row>
    <row r="13" spans="1:9" s="42" customFormat="1" x14ac:dyDescent="0.25"/>
    <row r="14" spans="1:9" s="42" customFormat="1" x14ac:dyDescent="0.25">
      <c r="C14" s="44" t="str">
        <f>'1.1'!L4</f>
        <v>09/2021 (in %)</v>
      </c>
      <c r="D14" s="44"/>
      <c r="E14" s="44"/>
      <c r="F14" s="44" t="str">
        <f>'1.1'!O4</f>
        <v>Var/Chg. vs 09/2020 (p.p.)</v>
      </c>
    </row>
    <row r="15" spans="1:9" s="42" customFormat="1" x14ac:dyDescent="0.25">
      <c r="A15" s="5" t="s">
        <v>114</v>
      </c>
    </row>
    <row r="16" spans="1:9" s="42" customFormat="1" x14ac:dyDescent="0.25">
      <c r="A16" s="269" t="s">
        <v>61</v>
      </c>
      <c r="B16" s="269"/>
      <c r="C16" s="488">
        <v>27.349667973027774</v>
      </c>
      <c r="D16" s="165"/>
      <c r="E16" s="165"/>
      <c r="F16" s="488">
        <v>-0.34269615549153087</v>
      </c>
    </row>
    <row r="17" spans="1:6" s="42" customFormat="1" x14ac:dyDescent="0.25">
      <c r="A17" s="199" t="s">
        <v>62</v>
      </c>
      <c r="B17" s="199"/>
      <c r="C17" s="490">
        <v>23.373573503430517</v>
      </c>
      <c r="D17" s="165"/>
      <c r="E17" s="165"/>
      <c r="F17" s="490">
        <v>-1.6435712252433561</v>
      </c>
    </row>
    <row r="18" spans="1:6" s="42" customFormat="1" x14ac:dyDescent="0.25">
      <c r="A18" s="199" t="s">
        <v>4</v>
      </c>
      <c r="B18" s="199"/>
      <c r="C18" s="490">
        <v>22.322275174840954</v>
      </c>
      <c r="D18" s="165"/>
      <c r="E18" s="165"/>
      <c r="F18" s="490">
        <v>-1.0507134561195173</v>
      </c>
    </row>
    <row r="19" spans="1:6" s="42" customFormat="1" x14ac:dyDescent="0.25">
      <c r="A19" s="199" t="s">
        <v>127</v>
      </c>
      <c r="B19" s="199"/>
      <c r="C19" s="490">
        <v>11.808473322392881</v>
      </c>
      <c r="D19" s="165"/>
      <c r="E19" s="165"/>
      <c r="F19" s="490">
        <v>1.7391651103132677</v>
      </c>
    </row>
    <row r="20" spans="1:6" s="42" customFormat="1" x14ac:dyDescent="0.25">
      <c r="A20" s="199" t="s">
        <v>10</v>
      </c>
      <c r="B20" s="199"/>
      <c r="C20" s="490">
        <v>6.4758318503798655</v>
      </c>
      <c r="D20" s="165"/>
      <c r="E20" s="165"/>
      <c r="F20" s="490">
        <v>0.12073665655526344</v>
      </c>
    </row>
    <row r="21" spans="1:6" s="42" customFormat="1" x14ac:dyDescent="0.25">
      <c r="A21" s="199" t="s">
        <v>145</v>
      </c>
      <c r="B21" s="199"/>
      <c r="C21" s="490">
        <v>8.6701781759280028</v>
      </c>
      <c r="D21" s="165"/>
      <c r="E21" s="165"/>
      <c r="F21" s="490">
        <v>1.1770790699858766</v>
      </c>
    </row>
    <row r="22" spans="1:6" s="42" customFormat="1" x14ac:dyDescent="0.25">
      <c r="A22" s="432" t="s">
        <v>72</v>
      </c>
      <c r="B22" s="122"/>
      <c r="C22" s="489">
        <f>SUM(C16:C21)</f>
        <v>99.999999999999986</v>
      </c>
      <c r="D22" s="167"/>
      <c r="E22" s="167"/>
      <c r="F22" s="489">
        <f>SUM(F16:F21)</f>
        <v>3.5527136788005009E-15</v>
      </c>
    </row>
    <row r="23" spans="1:6" s="42" customFormat="1" ht="9.75" customHeight="1" x14ac:dyDescent="0.25">
      <c r="C23" s="16"/>
      <c r="D23" s="167"/>
      <c r="E23" s="167"/>
      <c r="F23" s="16"/>
    </row>
    <row r="24" spans="1:6" s="42" customFormat="1" x14ac:dyDescent="0.25">
      <c r="A24" s="5" t="s">
        <v>115</v>
      </c>
      <c r="C24" s="14"/>
      <c r="D24" s="169"/>
      <c r="E24" s="169"/>
      <c r="F24" s="14"/>
    </row>
    <row r="25" spans="1:6" s="42" customFormat="1" x14ac:dyDescent="0.25">
      <c r="A25" s="269" t="s">
        <v>62</v>
      </c>
      <c r="B25" s="269"/>
      <c r="C25" s="488">
        <v>43.453062914271719</v>
      </c>
      <c r="D25" s="165"/>
      <c r="E25" s="165"/>
      <c r="F25" s="488">
        <v>7.2362524377082735</v>
      </c>
    </row>
    <row r="26" spans="1:6" s="42" customFormat="1" x14ac:dyDescent="0.25">
      <c r="A26" s="199" t="s">
        <v>4</v>
      </c>
      <c r="B26" s="199"/>
      <c r="C26" s="490">
        <v>30.725927380847455</v>
      </c>
      <c r="D26" s="165"/>
      <c r="E26" s="165"/>
      <c r="F26" s="490">
        <v>2.0284514983380006</v>
      </c>
    </row>
    <row r="27" spans="1:6" s="42" customFormat="1" x14ac:dyDescent="0.25">
      <c r="A27" s="199" t="s">
        <v>61</v>
      </c>
      <c r="B27" s="199"/>
      <c r="C27" s="490">
        <v>22.999685232719671</v>
      </c>
      <c r="D27" s="165"/>
      <c r="E27" s="165"/>
      <c r="F27" s="490">
        <v>-9.4995690559525983</v>
      </c>
    </row>
    <row r="28" spans="1:6" s="42" customFormat="1" x14ac:dyDescent="0.25">
      <c r="A28" s="199" t="s">
        <v>9</v>
      </c>
      <c r="B28" s="199"/>
      <c r="C28" s="490">
        <v>2.8163313399129715</v>
      </c>
      <c r="D28" s="165"/>
      <c r="E28" s="165"/>
      <c r="F28" s="490">
        <v>0.23475004703476188</v>
      </c>
    </row>
    <row r="29" spans="1:6" s="42" customFormat="1" x14ac:dyDescent="0.25">
      <c r="A29" s="432" t="s">
        <v>72</v>
      </c>
      <c r="B29" s="122"/>
      <c r="C29" s="489">
        <f>SUM(C25:C28)</f>
        <v>99.995006867751826</v>
      </c>
      <c r="D29" s="167"/>
      <c r="E29" s="167"/>
      <c r="F29" s="489">
        <f>SUM(F25:F28)</f>
        <v>-1.1507287156220514E-4</v>
      </c>
    </row>
    <row r="30" spans="1:6" s="42" customFormat="1" x14ac:dyDescent="0.25"/>
    <row r="31" spans="1:6" s="42" customFormat="1" x14ac:dyDescent="0.25"/>
    <row r="32" spans="1:6" s="42" customFormat="1" x14ac:dyDescent="0.25"/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1C24088712984438C393BAE14BD9374" ma:contentTypeVersion="12" ma:contentTypeDescription="Creare un nuovo documento." ma:contentTypeScope="" ma:versionID="6760bc87b4d9c3a6f7d1538b97af1fad">
  <xsd:schema xmlns:xsd="http://www.w3.org/2001/XMLSchema" xmlns:xs="http://www.w3.org/2001/XMLSchema" xmlns:p="http://schemas.microsoft.com/office/2006/metadata/properties" xmlns:ns3="5fd52467-be80-4940-8600-2370563272a1" xmlns:ns4="089142d1-5f4d-461d-8c7d-47a6e3a9b7c8" targetNamespace="http://schemas.microsoft.com/office/2006/metadata/properties" ma:root="true" ma:fieldsID="f114c18c95d8f520eee65ddbcff05614" ns3:_="" ns4:_="">
    <xsd:import namespace="5fd52467-be80-4940-8600-2370563272a1"/>
    <xsd:import namespace="089142d1-5f4d-461d-8c7d-47a6e3a9b7c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d52467-be80-4940-8600-2370563272a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89142d1-5f4d-461d-8c7d-47a6e3a9b7c8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9" nillable="true" ma:displayName="Hash suggerimento condivisione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33F3E3B-1077-4D26-B149-4E91F0B1999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434CB0D-FB96-43E0-BE0C-84FAD9A58CA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fd52467-be80-4940-8600-2370563272a1"/>
    <ds:schemaRef ds:uri="089142d1-5f4d-461d-8c7d-47a6e3a9b7c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9FA8F29-5CC5-4ADD-BF4B-F2C48F824A21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41</vt:i4>
      </vt:variant>
      <vt:variant>
        <vt:lpstr>Intervalli denominati</vt:lpstr>
      </vt:variant>
      <vt:variant>
        <vt:i4>1</vt:i4>
      </vt:variant>
    </vt:vector>
  </HeadingPairs>
  <TitlesOfParts>
    <vt:vector size="42" baseType="lpstr">
      <vt:lpstr>Indice-Index</vt:lpstr>
      <vt:lpstr>1.1</vt:lpstr>
      <vt:lpstr>1.2</vt:lpstr>
      <vt:lpstr>1.3</vt:lpstr>
      <vt:lpstr>1.4</vt:lpstr>
      <vt:lpstr>1.5</vt:lpstr>
      <vt:lpstr>1.6</vt:lpstr>
      <vt:lpstr>1.7</vt:lpstr>
      <vt:lpstr>1.8</vt:lpstr>
      <vt:lpstr>1.9</vt:lpstr>
      <vt:lpstr>1.10</vt:lpstr>
      <vt:lpstr>1.11</vt:lpstr>
      <vt:lpstr>1.12</vt:lpstr>
      <vt:lpstr>Principali serie storiche</vt:lpstr>
      <vt:lpstr>2.1</vt:lpstr>
      <vt:lpstr>2.2</vt:lpstr>
      <vt:lpstr>2.3</vt:lpstr>
      <vt:lpstr>2.4</vt:lpstr>
      <vt:lpstr>2.5</vt:lpstr>
      <vt:lpstr>2.6</vt:lpstr>
      <vt:lpstr>2.7</vt:lpstr>
      <vt:lpstr>2.8</vt:lpstr>
      <vt:lpstr>2.9</vt:lpstr>
      <vt:lpstr>2.10</vt:lpstr>
      <vt:lpstr>2.11</vt:lpstr>
      <vt:lpstr>2.12</vt:lpstr>
      <vt:lpstr>3.1</vt:lpstr>
      <vt:lpstr>3.2</vt:lpstr>
      <vt:lpstr>3.3</vt:lpstr>
      <vt:lpstr>3.4</vt:lpstr>
      <vt:lpstr>3.5</vt:lpstr>
      <vt:lpstr>3.6</vt:lpstr>
      <vt:lpstr>3.7</vt:lpstr>
      <vt:lpstr>3.8</vt:lpstr>
      <vt:lpstr>3.9</vt:lpstr>
      <vt:lpstr>3.10</vt:lpstr>
      <vt:lpstr> Principali serie storiche</vt:lpstr>
      <vt:lpstr>4.1</vt:lpstr>
      <vt:lpstr>4.2</vt:lpstr>
      <vt:lpstr>4.3</vt:lpstr>
      <vt:lpstr>4.4</vt:lpstr>
      <vt:lpstr>'3.10'!Area_stampa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Nevio Capodaglio</dc:creator>
  <cp:lastModifiedBy>Nevio Capodaglio</cp:lastModifiedBy>
  <cp:lastPrinted>2020-04-14T08:53:46Z</cp:lastPrinted>
  <dcterms:created xsi:type="dcterms:W3CDTF">2015-04-08T12:40:46Z</dcterms:created>
  <dcterms:modified xsi:type="dcterms:W3CDTF">2022-01-11T09:48:23Z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0x010100C1C24088712984438C393BAE14BD9374</vt:lpwstr>
  </property>
</Properties>
</file>