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serviziagcom-my.sharepoint.com/personal/n_capodaglio_agcom_it/Documents/Documenti/Documenti Excel/BILANCI AZIENDALI/Esercizio 2021/OPEN DATA/"/>
    </mc:Choice>
  </mc:AlternateContent>
  <xr:revisionPtr revIDLastSave="2" documentId="14_{796D4D47-2327-4F5E-B0F2-BC553AB90CAA}" xr6:coauthVersionLast="47" xr6:coauthVersionMax="47" xr10:uidLastSave="{43AA472A-DFC1-4DA2-A644-BCC9D6AF3126}"/>
  <bookViews>
    <workbookView xWindow="-110" yWindow="-110" windowWidth="19420" windowHeight="10420" tabRatio="538" xr2:uid="{00000000-000D-0000-FFFF-FFFF00000000}"/>
  </bookViews>
  <sheets>
    <sheet name="Mercati" sheetId="28" r:id="rId1"/>
    <sheet name="&gt;100 mln€" sheetId="29" r:id="rId2"/>
    <sheet name="TLC" sheetId="22" r:id="rId3"/>
    <sheet name="Corr. &amp; pacchi" sheetId="25" r:id="rId4"/>
    <sheet name=" TV" sheetId="24" r:id="rId5"/>
    <sheet name="Editoria" sheetId="23" r:id="rId6"/>
  </sheets>
  <externalReferences>
    <externalReference r:id="rId7"/>
    <externalReference r:id="rId8"/>
  </externalReferences>
  <definedNames>
    <definedName name="_xlnm.Print_Area" localSheetId="4">' TV'!#REF!</definedName>
    <definedName name="_xlnm.Print_Area" localSheetId="3">'Corr. &amp; pacchi'!#REF!</definedName>
    <definedName name="_xlnm.Print_Area" localSheetId="5">Editoria!#REF!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28" l="1"/>
  <c r="I25" i="28"/>
  <c r="O24" i="29"/>
  <c r="N24" i="29"/>
  <c r="N9" i="29"/>
  <c r="O9" i="29"/>
  <c r="N10" i="29"/>
  <c r="O10" i="29"/>
  <c r="N11" i="29"/>
  <c r="O11" i="29"/>
  <c r="N12" i="29"/>
  <c r="O12" i="29"/>
  <c r="N13" i="29"/>
  <c r="O13" i="29"/>
  <c r="N14" i="29"/>
  <c r="O14" i="29"/>
  <c r="N15" i="29"/>
  <c r="O15" i="29"/>
  <c r="O8" i="29"/>
  <c r="N8" i="29"/>
  <c r="K24" i="29"/>
  <c r="J24" i="29"/>
  <c r="J9" i="29"/>
  <c r="K9" i="29"/>
  <c r="J10" i="29"/>
  <c r="K10" i="29"/>
  <c r="J11" i="29"/>
  <c r="K11" i="29"/>
  <c r="J12" i="29"/>
  <c r="K12" i="29"/>
  <c r="J13" i="29"/>
  <c r="K13" i="29"/>
  <c r="J14" i="29"/>
  <c r="K14" i="29"/>
  <c r="K8" i="29"/>
  <c r="J8" i="29"/>
  <c r="G24" i="29"/>
  <c r="F24" i="29"/>
  <c r="F9" i="29"/>
  <c r="G9" i="29"/>
  <c r="F10" i="29"/>
  <c r="G10" i="29"/>
  <c r="F11" i="29"/>
  <c r="G11" i="29"/>
  <c r="F12" i="29"/>
  <c r="G12" i="29"/>
  <c r="F13" i="29"/>
  <c r="G13" i="29"/>
  <c r="F14" i="29"/>
  <c r="G14" i="29"/>
  <c r="F15" i="29"/>
  <c r="G15" i="29"/>
  <c r="F16" i="29"/>
  <c r="G16" i="29"/>
  <c r="F17" i="29"/>
  <c r="G17" i="29"/>
  <c r="F18" i="29"/>
  <c r="G18" i="29"/>
  <c r="G8" i="29"/>
  <c r="F8" i="29"/>
  <c r="C24" i="29"/>
  <c r="B24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1" i="29"/>
  <c r="C21" i="29"/>
  <c r="B22" i="29"/>
  <c r="C22" i="29"/>
  <c r="C8" i="29"/>
  <c r="B8" i="29"/>
  <c r="J28" i="28"/>
  <c r="I24" i="28"/>
  <c r="J24" i="28"/>
  <c r="J22" i="28"/>
  <c r="J21" i="28"/>
  <c r="J20" i="28"/>
  <c r="I16" i="28"/>
  <c r="J16" i="28"/>
  <c r="J14" i="28"/>
  <c r="I14" i="28"/>
  <c r="J13" i="28"/>
  <c r="I13" i="28"/>
  <c r="I12" i="28"/>
  <c r="J9" i="28"/>
  <c r="I27" i="28" l="1"/>
  <c r="I19" i="28"/>
  <c r="J15" i="28"/>
  <c r="J23" i="28"/>
  <c r="J11" i="28"/>
  <c r="J18" i="28"/>
  <c r="I10" i="28"/>
  <c r="J26" i="28"/>
  <c r="I22" i="28"/>
  <c r="I21" i="28"/>
  <c r="J17" i="28"/>
  <c r="I28" i="28"/>
  <c r="I11" i="28"/>
  <c r="I18" i="28"/>
  <c r="J19" i="28"/>
  <c r="I26" i="28"/>
  <c r="J27" i="28"/>
  <c r="I9" i="28"/>
  <c r="J10" i="28"/>
  <c r="I17" i="28"/>
  <c r="I20" i="28"/>
  <c r="I15" i="28"/>
  <c r="I23" i="28"/>
  <c r="J12" i="28"/>
  <c r="G5" i="23" l="1"/>
  <c r="C16" i="25" l="1"/>
  <c r="D16" i="25"/>
  <c r="E16" i="25"/>
  <c r="F16" i="25"/>
  <c r="G16" i="25"/>
  <c r="H16" i="25"/>
  <c r="I16" i="25"/>
  <c r="J16" i="25"/>
  <c r="K16" i="25"/>
  <c r="B16" i="25"/>
  <c r="K38" i="22"/>
  <c r="J38" i="22"/>
  <c r="I38" i="22"/>
  <c r="H38" i="22"/>
  <c r="G38" i="22"/>
  <c r="F38" i="22"/>
  <c r="E38" i="22"/>
  <c r="D38" i="22"/>
  <c r="C38" i="22"/>
  <c r="B38" i="22"/>
  <c r="C33" i="22"/>
  <c r="D33" i="22"/>
  <c r="E33" i="22"/>
  <c r="F33" i="22"/>
  <c r="G33" i="22"/>
  <c r="H33" i="22"/>
  <c r="I33" i="22"/>
  <c r="J33" i="22"/>
  <c r="K33" i="22"/>
  <c r="B33" i="22"/>
  <c r="C75" i="22"/>
  <c r="D75" i="22"/>
  <c r="E75" i="22"/>
  <c r="F75" i="22"/>
  <c r="B75" i="22"/>
  <c r="C8" i="22"/>
  <c r="D8" i="22"/>
  <c r="E8" i="22"/>
  <c r="F8" i="22"/>
  <c r="B8" i="22"/>
  <c r="C13" i="22"/>
  <c r="C31" i="22" s="1"/>
  <c r="D13" i="22"/>
  <c r="D31" i="22" s="1"/>
  <c r="E13" i="22"/>
  <c r="E31" i="22" s="1"/>
  <c r="F13" i="22"/>
  <c r="F31" i="22" s="1"/>
  <c r="G13" i="22"/>
  <c r="G31" i="22" s="1"/>
  <c r="H13" i="22"/>
  <c r="H31" i="22" s="1"/>
  <c r="I13" i="22"/>
  <c r="I31" i="22" s="1"/>
  <c r="J13" i="22"/>
  <c r="J31" i="22" s="1"/>
  <c r="K13" i="22"/>
  <c r="K31" i="22" s="1"/>
  <c r="B13" i="22"/>
  <c r="B31" i="22" s="1"/>
  <c r="G48" i="25"/>
  <c r="G55" i="25" s="1"/>
  <c r="G62" i="25" s="1"/>
  <c r="G69" i="25" s="1"/>
  <c r="K42" i="25"/>
  <c r="J42" i="25"/>
  <c r="I42" i="25"/>
  <c r="H42" i="25"/>
  <c r="G42" i="25"/>
  <c r="F42" i="25"/>
  <c r="E42" i="25"/>
  <c r="D42" i="25"/>
  <c r="C42" i="25"/>
  <c r="B42" i="25"/>
  <c r="K37" i="25"/>
  <c r="J37" i="25"/>
  <c r="I37" i="25"/>
  <c r="H37" i="25"/>
  <c r="G37" i="25"/>
  <c r="F37" i="25"/>
  <c r="E37" i="25"/>
  <c r="D37" i="25"/>
  <c r="C37" i="25"/>
  <c r="B37" i="25"/>
  <c r="F81" i="25"/>
  <c r="E81" i="25"/>
  <c r="D81" i="25"/>
  <c r="C81" i="25"/>
  <c r="B81" i="25"/>
  <c r="F9" i="25"/>
  <c r="E9" i="25"/>
  <c r="D9" i="25"/>
  <c r="C9" i="25"/>
  <c r="B9" i="25"/>
  <c r="B16" i="24"/>
  <c r="C16" i="24"/>
  <c r="D16" i="24"/>
  <c r="E16" i="24"/>
  <c r="F16" i="24"/>
  <c r="B26" i="24"/>
  <c r="C26" i="24"/>
  <c r="D26" i="24"/>
  <c r="E26" i="24"/>
  <c r="F26" i="24"/>
  <c r="G26" i="24"/>
  <c r="H26" i="24"/>
  <c r="I26" i="24"/>
  <c r="J26" i="24"/>
  <c r="K26" i="24"/>
  <c r="F17" i="23"/>
  <c r="I15" i="25" l="1"/>
  <c r="I25" i="24" s="1"/>
  <c r="I26" i="23" s="1"/>
  <c r="I35" i="23" s="1"/>
  <c r="E15" i="25"/>
  <c r="E25" i="24" s="1"/>
  <c r="D15" i="25"/>
  <c r="D25" i="24" s="1"/>
  <c r="K15" i="25"/>
  <c r="K25" i="24" s="1"/>
  <c r="C15" i="25"/>
  <c r="C25" i="24" s="1"/>
  <c r="B15" i="25"/>
  <c r="J15" i="25"/>
  <c r="J25" i="24" s="1"/>
  <c r="H15" i="25"/>
  <c r="H25" i="24" s="1"/>
  <c r="G15" i="25"/>
  <c r="G25" i="24" s="1"/>
  <c r="F15" i="25"/>
  <c r="F25" i="24" s="1"/>
  <c r="I41" i="24" l="1"/>
  <c r="K26" i="23"/>
  <c r="K35" i="23" s="1"/>
  <c r="K41" i="24"/>
  <c r="B35" i="25"/>
  <c r="B25" i="24"/>
  <c r="D26" i="23"/>
  <c r="D35" i="23" s="1"/>
  <c r="D41" i="24"/>
  <c r="F26" i="23"/>
  <c r="F35" i="23" s="1"/>
  <c r="F41" i="24"/>
  <c r="E26" i="23"/>
  <c r="E35" i="23" s="1"/>
  <c r="E41" i="24"/>
  <c r="J26" i="23"/>
  <c r="J35" i="23" s="1"/>
  <c r="J41" i="24"/>
  <c r="C26" i="23"/>
  <c r="C35" i="23" s="1"/>
  <c r="C41" i="24"/>
  <c r="G26" i="23"/>
  <c r="G35" i="23" s="1"/>
  <c r="G41" i="24"/>
  <c r="H26" i="23"/>
  <c r="H35" i="23" s="1"/>
  <c r="H41" i="24"/>
  <c r="C35" i="25"/>
  <c r="B26" i="23" l="1"/>
  <c r="B35" i="23" s="1"/>
  <c r="B41" i="24"/>
  <c r="D35" i="25"/>
  <c r="B74" i="22"/>
  <c r="C74" i="22"/>
  <c r="D74" i="22"/>
  <c r="E74" i="22"/>
  <c r="F74" i="22"/>
  <c r="B19" i="22"/>
  <c r="C19" i="22"/>
  <c r="D19" i="22"/>
  <c r="E19" i="22"/>
  <c r="F19" i="22"/>
  <c r="B43" i="22"/>
  <c r="B8" i="25" s="1"/>
  <c r="B5" i="24" s="1"/>
  <c r="B5" i="23" s="1"/>
  <c r="C43" i="22"/>
  <c r="C8" i="25" s="1"/>
  <c r="C5" i="24" s="1"/>
  <c r="C5" i="23" s="1"/>
  <c r="D43" i="22"/>
  <c r="D8" i="25" s="1"/>
  <c r="D5" i="24" s="1"/>
  <c r="D5" i="23" s="1"/>
  <c r="E43" i="22"/>
  <c r="E8" i="25" s="1"/>
  <c r="E5" i="24" s="1"/>
  <c r="E5" i="23" s="1"/>
  <c r="F43" i="22"/>
  <c r="F8" i="25" s="1"/>
  <c r="F5" i="24" s="1"/>
  <c r="F5" i="23" s="1"/>
  <c r="B55" i="22"/>
  <c r="B49" i="22" s="1"/>
  <c r="B62" i="22" s="1"/>
  <c r="C55" i="22"/>
  <c r="C49" i="22" s="1"/>
  <c r="C62" i="22" s="1"/>
  <c r="D55" i="22"/>
  <c r="D49" i="22" s="1"/>
  <c r="D62" i="22" s="1"/>
  <c r="E55" i="22"/>
  <c r="E49" i="22" s="1"/>
  <c r="E62" i="22" s="1"/>
  <c r="F55" i="22"/>
  <c r="F49" i="22" s="1"/>
  <c r="F62" i="22" s="1"/>
  <c r="F48" i="25" l="1"/>
  <c r="F55" i="25" s="1"/>
  <c r="F69" i="25" s="1"/>
  <c r="F62" i="25"/>
  <c r="F22" i="25"/>
  <c r="F80" i="25"/>
  <c r="C22" i="25"/>
  <c r="C62" i="25"/>
  <c r="C80" i="25"/>
  <c r="C48" i="25"/>
  <c r="C55" i="25" s="1"/>
  <c r="C69" i="25" s="1"/>
  <c r="B80" i="25"/>
  <c r="B48" i="25"/>
  <c r="B55" i="25" s="1"/>
  <c r="B69" i="25" s="1"/>
  <c r="B62" i="25"/>
  <c r="B22" i="25"/>
  <c r="E62" i="25"/>
  <c r="E48" i="25"/>
  <c r="E55" i="25" s="1"/>
  <c r="E69" i="25" s="1"/>
  <c r="E22" i="25"/>
  <c r="E80" i="25"/>
  <c r="D80" i="25"/>
  <c r="D22" i="25"/>
  <c r="D48" i="25"/>
  <c r="D55" i="25" s="1"/>
  <c r="D69" i="25" s="1"/>
  <c r="D62" i="25"/>
  <c r="E35" i="25"/>
  <c r="F35" i="25" l="1"/>
  <c r="G35" i="25" l="1"/>
  <c r="H35" i="25" l="1"/>
  <c r="I35" i="25" l="1"/>
  <c r="J35" i="25" l="1"/>
  <c r="K35" i="25" l="1"/>
</calcChain>
</file>

<file path=xl/sharedStrings.xml><?xml version="1.0" encoding="utf-8"?>
<sst xmlns="http://schemas.openxmlformats.org/spreadsheetml/2006/main" count="279" uniqueCount="157">
  <si>
    <t>Ebitda</t>
  </si>
  <si>
    <t>Ebit</t>
  </si>
  <si>
    <t xml:space="preserve"> - Tim</t>
  </si>
  <si>
    <r>
      <t xml:space="preserve">Servizi di comunicazione elettronica </t>
    </r>
    <r>
      <rPr>
        <b/>
        <i/>
        <sz val="28"/>
        <color indexed="9"/>
        <rFont val="Calibri"/>
        <family val="2"/>
      </rPr>
      <t>(Digital communication services)</t>
    </r>
  </si>
  <si>
    <r>
      <t xml:space="preserve">Totale </t>
    </r>
    <r>
      <rPr>
        <b/>
        <i/>
        <sz val="12"/>
        <rFont val="Calibri"/>
        <family val="2"/>
      </rPr>
      <t>(Total)</t>
    </r>
  </si>
  <si>
    <r>
      <t xml:space="preserve"> - Altri operatori </t>
    </r>
    <r>
      <rPr>
        <b/>
        <i/>
        <sz val="12"/>
        <rFont val="Calibri"/>
        <family val="2"/>
      </rPr>
      <t>(Other operators)</t>
    </r>
  </si>
  <si>
    <r>
      <rPr>
        <b/>
        <sz val="12"/>
        <rFont val="Calibri"/>
        <family val="2"/>
      </rPr>
      <t xml:space="preserve">Occupati complessivi </t>
    </r>
    <r>
      <rPr>
        <b/>
        <i/>
        <sz val="12"/>
        <rFont val="Calibri"/>
        <family val="2"/>
      </rPr>
      <t>(Total employees)</t>
    </r>
  </si>
  <si>
    <r>
      <t xml:space="preserve">Totale </t>
    </r>
    <r>
      <rPr>
        <b/>
        <i/>
        <sz val="12"/>
        <rFont val="Calibri"/>
        <family val="2"/>
      </rPr>
      <t>(Avg)</t>
    </r>
  </si>
  <si>
    <t xml:space="preserve"> </t>
  </si>
  <si>
    <t>Editoria quotidiana e periodica - Newspapers and magazines publishing</t>
  </si>
  <si>
    <r>
      <t>Totale (</t>
    </r>
    <r>
      <rPr>
        <b/>
        <i/>
        <sz val="12"/>
        <rFont val="Calibri"/>
        <family val="2"/>
        <scheme val="minor"/>
      </rPr>
      <t>Total</t>
    </r>
    <r>
      <rPr>
        <b/>
        <sz val="12"/>
        <rFont val="Calibri"/>
        <family val="2"/>
        <scheme val="minor"/>
      </rPr>
      <t>)</t>
    </r>
  </si>
  <si>
    <r>
      <t xml:space="preserve"> - di cui domestici (</t>
    </r>
    <r>
      <rPr>
        <b/>
        <i/>
        <sz val="12"/>
        <rFont val="Calibri"/>
        <family val="2"/>
        <scheme val="minor"/>
      </rPr>
      <t>o/w domestic</t>
    </r>
    <r>
      <rPr>
        <b/>
        <sz val="12"/>
        <rFont val="Calibri"/>
        <family val="2"/>
        <scheme val="minor"/>
      </rPr>
      <t>)</t>
    </r>
  </si>
  <si>
    <r>
      <t>Editoriali (C</t>
    </r>
    <r>
      <rPr>
        <b/>
        <i/>
        <sz val="12"/>
        <rFont val="Calibri"/>
        <family val="2"/>
      </rPr>
      <t>opies</t>
    </r>
    <r>
      <rPr>
        <b/>
        <sz val="12"/>
        <rFont val="Calibri"/>
        <family val="2"/>
      </rPr>
      <t>)</t>
    </r>
  </si>
  <si>
    <r>
      <t>Pubblicità (</t>
    </r>
    <r>
      <rPr>
        <b/>
        <i/>
        <sz val="12"/>
        <rFont val="Calibri"/>
        <family val="2"/>
      </rPr>
      <t>Advertising</t>
    </r>
    <r>
      <rPr>
        <b/>
        <sz val="12"/>
        <rFont val="Calibri"/>
        <family val="2"/>
      </rPr>
      <t>)</t>
    </r>
  </si>
  <si>
    <r>
      <t>Libri (</t>
    </r>
    <r>
      <rPr>
        <b/>
        <i/>
        <sz val="12"/>
        <rFont val="Calibri"/>
        <family val="2"/>
      </rPr>
      <t>Books</t>
    </r>
    <r>
      <rPr>
        <b/>
        <sz val="12"/>
        <rFont val="Calibri"/>
        <family val="2"/>
      </rPr>
      <t>)</t>
    </r>
  </si>
  <si>
    <r>
      <t>Altro (O</t>
    </r>
    <r>
      <rPr>
        <b/>
        <i/>
        <sz val="12"/>
        <rFont val="Calibri"/>
        <family val="2"/>
      </rPr>
      <t>ther</t>
    </r>
    <r>
      <rPr>
        <b/>
        <sz val="12"/>
        <rFont val="Calibri"/>
        <family val="2"/>
      </rPr>
      <t>)</t>
    </r>
  </si>
  <si>
    <r>
      <t>Totale (</t>
    </r>
    <r>
      <rPr>
        <b/>
        <i/>
        <sz val="12"/>
        <rFont val="Calibri"/>
        <family val="2"/>
      </rPr>
      <t>Total</t>
    </r>
    <r>
      <rPr>
        <b/>
        <sz val="12"/>
        <rFont val="Calibri"/>
        <family val="2"/>
      </rPr>
      <t>)</t>
    </r>
  </si>
  <si>
    <r>
      <t>Totale/Media (</t>
    </r>
    <r>
      <rPr>
        <b/>
        <i/>
        <sz val="12"/>
        <rFont val="Calibri"/>
        <family val="2"/>
      </rPr>
      <t>Total/avg</t>
    </r>
    <r>
      <rPr>
        <b/>
        <sz val="12"/>
        <rFont val="Calibri"/>
        <family val="2"/>
      </rPr>
      <t>)</t>
    </r>
  </si>
  <si>
    <r>
      <rPr>
        <b/>
        <sz val="14"/>
        <color rgb="FF7030A0"/>
        <rFont val="Calibri"/>
        <family val="2"/>
        <scheme val="minor"/>
      </rPr>
      <t>Esclusa/</t>
    </r>
    <r>
      <rPr>
        <b/>
        <i/>
        <sz val="14"/>
        <color rgb="FF7030A0"/>
        <rFont val="Calibri"/>
        <family val="2"/>
        <scheme val="minor"/>
      </rPr>
      <t>excluding Rai</t>
    </r>
  </si>
  <si>
    <r>
      <t>Inclusa/</t>
    </r>
    <r>
      <rPr>
        <b/>
        <i/>
        <sz val="14"/>
        <color rgb="FF7030A0"/>
        <rFont val="Calibri"/>
        <family val="2"/>
        <scheme val="minor"/>
      </rPr>
      <t>including</t>
    </r>
    <r>
      <rPr>
        <b/>
        <sz val="14"/>
        <color rgb="FF7030A0"/>
        <rFont val="Calibri"/>
        <family val="2"/>
        <scheme val="minor"/>
      </rPr>
      <t xml:space="preserve"> Rai</t>
    </r>
  </si>
  <si>
    <t>(*) sono incluse alcune tipologie di spese operative del Gruppo Rai, Mediaset e Sky Italia specificamente legate a contenuti e diritti televisivi</t>
  </si>
  <si>
    <t xml:space="preserve"> - Altro (Other)</t>
  </si>
  <si>
    <t xml:space="preserve"> - Canone di abbonamento pubblico (Public funding)</t>
  </si>
  <si>
    <t xml:space="preserve"> - Tv a pagamento  (Pay TV)</t>
  </si>
  <si>
    <t xml:space="preserve"> - Pubblicità (advertising)</t>
  </si>
  <si>
    <t>Ricavi complessivi (total revenues)</t>
  </si>
  <si>
    <r>
      <t>Totale (Average</t>
    </r>
    <r>
      <rPr>
        <b/>
        <sz val="12"/>
        <rFont val="Calibri"/>
        <family val="2"/>
      </rPr>
      <t>)</t>
    </r>
  </si>
  <si>
    <r>
      <t>Altro (</t>
    </r>
    <r>
      <rPr>
        <b/>
        <i/>
        <sz val="12"/>
        <rFont val="Calibri"/>
        <family val="2"/>
        <scheme val="minor"/>
      </rPr>
      <t>Other</t>
    </r>
    <r>
      <rPr>
        <b/>
        <sz val="12"/>
        <rFont val="Calibri"/>
        <family val="2"/>
        <scheme val="minor"/>
      </rPr>
      <t>)</t>
    </r>
  </si>
  <si>
    <r>
      <t>Pubblicità (</t>
    </r>
    <r>
      <rPr>
        <b/>
        <i/>
        <sz val="12"/>
        <rFont val="Calibri"/>
        <family val="2"/>
        <scheme val="minor"/>
      </rPr>
      <t>Advertising</t>
    </r>
    <r>
      <rPr>
        <b/>
        <sz val="12"/>
        <rFont val="Calibri"/>
        <family val="2"/>
        <scheme val="minor"/>
      </rPr>
      <t>)</t>
    </r>
  </si>
  <si>
    <r>
      <t>Tv a pagamento  (</t>
    </r>
    <r>
      <rPr>
        <b/>
        <i/>
        <sz val="12"/>
        <rFont val="Calibri"/>
        <family val="2"/>
        <scheme val="minor"/>
      </rPr>
      <t>Pay TV</t>
    </r>
    <r>
      <rPr>
        <b/>
        <sz val="12"/>
        <rFont val="Calibri"/>
        <family val="2"/>
        <scheme val="minor"/>
      </rPr>
      <t>)</t>
    </r>
  </si>
  <si>
    <r>
      <t>Canone di abbonamento pubblico (</t>
    </r>
    <r>
      <rPr>
        <b/>
        <i/>
        <sz val="12"/>
        <rFont val="Calibri"/>
        <family val="2"/>
        <scheme val="minor"/>
      </rPr>
      <t>Public funding</t>
    </r>
    <r>
      <rPr>
        <b/>
        <sz val="12"/>
        <rFont val="Calibri"/>
        <family val="2"/>
        <scheme val="minor"/>
      </rPr>
      <t>)</t>
    </r>
  </si>
  <si>
    <t>Ricavi per tipologia (Revenues by type) (%)</t>
  </si>
  <si>
    <r>
      <t>Ricavi complessivi (</t>
    </r>
    <r>
      <rPr>
        <b/>
        <i/>
        <sz val="12"/>
        <rFont val="Calibri"/>
        <family val="2"/>
        <scheme val="minor"/>
      </rPr>
      <t>Total revenues</t>
    </r>
    <r>
      <rPr>
        <b/>
        <sz val="12"/>
        <rFont val="Calibri"/>
        <family val="2"/>
        <scheme val="minor"/>
      </rPr>
      <t>)</t>
    </r>
  </si>
  <si>
    <t>Settore televisivo - Television sector</t>
  </si>
  <si>
    <r>
      <t xml:space="preserve">Totale </t>
    </r>
    <r>
      <rPr>
        <b/>
        <i/>
        <sz val="14"/>
        <rFont val="Calibri"/>
        <family val="2"/>
      </rPr>
      <t>(Total)</t>
    </r>
  </si>
  <si>
    <r>
      <t xml:space="preserve"> - Gruppo Poste Italiane</t>
    </r>
    <r>
      <rPr>
        <b/>
        <sz val="14"/>
        <color indexed="10"/>
        <rFont val="Calibri"/>
        <family val="2"/>
      </rPr>
      <t xml:space="preserve"> (*)</t>
    </r>
  </si>
  <si>
    <r>
      <t xml:space="preserve"> - Altre imprese </t>
    </r>
    <r>
      <rPr>
        <b/>
        <i/>
        <sz val="14"/>
        <rFont val="Calibri"/>
        <family val="2"/>
      </rPr>
      <t>(Other companies)</t>
    </r>
  </si>
  <si>
    <t xml:space="preserve"> - Gruppo Poste Italiane</t>
  </si>
  <si>
    <t>2017-2021 Annual Reports  - Main profitability and capital ratios</t>
  </si>
  <si>
    <t>Risultati consolidati - Consolidated results</t>
  </si>
  <si>
    <t>Principali imprese - Main players (2021 revenues &gt; 100 mln €)</t>
  </si>
  <si>
    <r>
      <rPr>
        <b/>
        <u/>
        <sz val="36"/>
        <color rgb="FFFF0000"/>
        <rFont val="Calibri"/>
        <family val="2"/>
      </rPr>
      <t xml:space="preserve">Focus 
</t>
    </r>
    <r>
      <rPr>
        <b/>
        <u/>
        <sz val="28"/>
        <color rgb="FFFF0000"/>
        <rFont val="Calibri"/>
        <family val="2"/>
      </rPr>
      <t>Bilanci d'esercizio 2017-2021 - Principali indici reddituali e patrimoniali</t>
    </r>
  </si>
  <si>
    <r>
      <t xml:space="preserve">Totale </t>
    </r>
    <r>
      <rPr>
        <b/>
        <i/>
        <sz val="12"/>
        <rFont val="Calibri"/>
        <family val="2"/>
      </rPr>
      <t>(Total)</t>
    </r>
    <r>
      <rPr>
        <b/>
        <sz val="12"/>
        <rFont val="Calibri"/>
        <family val="2"/>
        <scheme val="minor"/>
      </rPr>
      <t xml:space="preserve"> (mld/bln €)</t>
    </r>
  </si>
  <si>
    <r>
      <rPr>
        <b/>
        <u/>
        <sz val="36"/>
        <color theme="0"/>
        <rFont val="Calibri"/>
        <family val="2"/>
      </rPr>
      <t xml:space="preserve">Focus 
</t>
    </r>
    <r>
      <rPr>
        <b/>
        <u/>
        <sz val="28"/>
        <color theme="0"/>
        <rFont val="Calibri"/>
        <family val="2"/>
      </rPr>
      <t>Bilanci d'esercizio 2017-2021 - Principali indici reddituali e patrimoniali</t>
    </r>
  </si>
  <si>
    <r>
      <rPr>
        <b/>
        <sz val="14"/>
        <color rgb="FFFF0000"/>
        <rFont val="Calibri"/>
        <family val="2"/>
        <scheme val="minor"/>
      </rPr>
      <t>% Ricavi/</t>
    </r>
    <r>
      <rPr>
        <b/>
        <i/>
        <u/>
        <sz val="14"/>
        <color rgb="FFFF0000"/>
        <rFont val="Calibri"/>
        <family val="2"/>
        <scheme val="minor"/>
      </rPr>
      <t>Revenues</t>
    </r>
  </si>
  <si>
    <t>% Investimenti/Capex</t>
  </si>
  <si>
    <r>
      <t xml:space="preserve"> - Servizi di consegna pacchi (</t>
    </r>
    <r>
      <rPr>
        <b/>
        <i/>
        <sz val="14"/>
        <color indexed="8"/>
        <rFont val="Calibri"/>
        <family val="2"/>
      </rPr>
      <t>parcel delivery services</t>
    </r>
    <r>
      <rPr>
        <b/>
        <sz val="14"/>
        <color indexed="8"/>
        <rFont val="Calibri"/>
        <family val="2"/>
      </rPr>
      <t>)</t>
    </r>
  </si>
  <si>
    <r>
      <t xml:space="preserve"> - Servizi di corrispondenza (</t>
    </r>
    <r>
      <rPr>
        <b/>
        <i/>
        <sz val="14"/>
        <color indexed="8"/>
        <rFont val="Calibri"/>
        <family val="2"/>
      </rPr>
      <t>mail delivery services</t>
    </r>
    <r>
      <rPr>
        <b/>
        <sz val="14"/>
        <color indexed="8"/>
        <rFont val="Calibri"/>
        <family val="2"/>
      </rPr>
      <t>)</t>
    </r>
  </si>
  <si>
    <r>
      <rPr>
        <b/>
        <i/>
        <sz val="10"/>
        <color indexed="10"/>
        <rFont val="Calibri"/>
        <family val="2"/>
      </rPr>
      <t>(*)</t>
    </r>
    <r>
      <rPr>
        <b/>
        <i/>
        <sz val="10"/>
        <color indexed="8"/>
        <rFont val="Calibri"/>
        <family val="2"/>
      </rPr>
      <t xml:space="preserve"> - Poste Italiane spa + SDA</t>
    </r>
    <r>
      <rPr>
        <b/>
        <i/>
        <sz val="10"/>
        <color theme="1"/>
        <rFont val="Calibri"/>
        <family val="2"/>
        <scheme val="minor"/>
      </rPr>
      <t xml:space="preserve"> + Postel + Nexive + MLK deliveries</t>
    </r>
  </si>
  <si>
    <t>Avg '17-'21</t>
  </si>
  <si>
    <r>
      <t>2.1 - Ricavi (</t>
    </r>
    <r>
      <rPr>
        <b/>
        <i/>
        <u/>
        <sz val="16"/>
        <color indexed="10"/>
        <rFont val="Calibri"/>
        <family val="2"/>
      </rPr>
      <t>Revenues</t>
    </r>
    <r>
      <rPr>
        <b/>
        <u/>
        <sz val="16"/>
        <color indexed="10"/>
        <rFont val="Calibri"/>
        <family val="2"/>
      </rPr>
      <t>)</t>
    </r>
    <r>
      <rPr>
        <b/>
        <i/>
        <u/>
        <sz val="16"/>
        <color indexed="10"/>
        <rFont val="Calibri"/>
        <family val="2"/>
      </rPr>
      <t xml:space="preserve"> - mld/bln €</t>
    </r>
  </si>
  <si>
    <r>
      <t>2.2 - 2012-2021 - Ricavi (</t>
    </r>
    <r>
      <rPr>
        <b/>
        <i/>
        <u/>
        <sz val="16"/>
        <color indexed="10"/>
        <rFont val="Calibri"/>
        <family val="2"/>
      </rPr>
      <t>Revenues</t>
    </r>
    <r>
      <rPr>
        <b/>
        <u/>
        <sz val="16"/>
        <color indexed="10"/>
        <rFont val="Calibri"/>
        <family val="2"/>
      </rPr>
      <t>)</t>
    </r>
    <r>
      <rPr>
        <b/>
        <i/>
        <u/>
        <sz val="16"/>
        <color indexed="10"/>
        <rFont val="Calibri"/>
        <family val="2"/>
      </rPr>
      <t xml:space="preserve"> (mld/bln €)</t>
    </r>
  </si>
  <si>
    <r>
      <t xml:space="preserve"> - Servizi di stampa/imbustamento (</t>
    </r>
    <r>
      <rPr>
        <b/>
        <i/>
        <sz val="14"/>
        <color theme="1"/>
        <rFont val="Calibri"/>
        <family val="2"/>
        <scheme val="minor"/>
      </rPr>
      <t>upstream services</t>
    </r>
    <r>
      <rPr>
        <b/>
        <sz val="14"/>
        <color indexed="8"/>
        <rFont val="Calibri"/>
        <family val="2"/>
      </rPr>
      <t>)</t>
    </r>
  </si>
  <si>
    <r>
      <t xml:space="preserve">Corrispondenza, consegna pacchi e servizi a monte </t>
    </r>
    <r>
      <rPr>
        <b/>
        <i/>
        <sz val="24"/>
        <color indexed="9"/>
        <rFont val="Calibri"/>
        <family val="2"/>
      </rPr>
      <t>(Mail and parcel delivery, upstream services)</t>
    </r>
  </si>
  <si>
    <t xml:space="preserve">Variazione ricavi (changes revenues) (2021 vs 2020 in %) </t>
  </si>
  <si>
    <r>
      <t>4.1 - Ricavi (</t>
    </r>
    <r>
      <rPr>
        <b/>
        <i/>
        <sz val="16"/>
        <color indexed="10"/>
        <rFont val="Calibri"/>
        <family val="2"/>
      </rPr>
      <t>Revenues) - mld/bln €</t>
    </r>
  </si>
  <si>
    <r>
      <t>5.1 - Ricavi (</t>
    </r>
    <r>
      <rPr>
        <b/>
        <i/>
        <sz val="16"/>
        <color indexed="10"/>
        <rFont val="Calibri"/>
        <family val="2"/>
      </rPr>
      <t>Revenues) - mld/bln €</t>
    </r>
  </si>
  <si>
    <t>Ricavi per tipologia (Revenues by type) (2021 in %)</t>
  </si>
  <si>
    <t xml:space="preserve">Variazione  ricavi domestici (changes in domestic revenues) (2021 vs 2020 in %) </t>
  </si>
  <si>
    <r>
      <t>3.1 - Ricavi (</t>
    </r>
    <r>
      <rPr>
        <b/>
        <i/>
        <u/>
        <sz val="16"/>
        <color indexed="10"/>
        <rFont val="Calibri"/>
        <family val="2"/>
      </rPr>
      <t>Revenues) - mld/bln €</t>
    </r>
  </si>
  <si>
    <r>
      <t>3.2 - 2012-2021 - Ricavi per tipologia di servizi</t>
    </r>
    <r>
      <rPr>
        <b/>
        <i/>
        <u/>
        <sz val="16"/>
        <color rgb="FFFF0000"/>
        <rFont val="Calibri"/>
        <family val="2"/>
        <scheme val="minor"/>
      </rPr>
      <t xml:space="preserve"> (Revenues by type)</t>
    </r>
    <r>
      <rPr>
        <b/>
        <i/>
        <u/>
        <sz val="16"/>
        <color indexed="10"/>
        <rFont val="Calibri"/>
        <family val="2"/>
      </rPr>
      <t>(mld/bln €)</t>
    </r>
  </si>
  <si>
    <r>
      <t>4.2 -  2012-2021  - Rai-Mediaset-Sky - ricavi per tipologia (</t>
    </r>
    <r>
      <rPr>
        <b/>
        <i/>
        <sz val="16"/>
        <color rgb="FFFF0000"/>
        <rFont val="Calibri"/>
        <family val="2"/>
        <scheme val="minor"/>
      </rPr>
      <t>revenues by type</t>
    </r>
    <r>
      <rPr>
        <b/>
        <sz val="16"/>
        <color rgb="FFFF0000"/>
        <rFont val="Calibri"/>
        <family val="2"/>
        <scheme val="minor"/>
      </rPr>
      <t>)</t>
    </r>
    <r>
      <rPr>
        <b/>
        <i/>
        <sz val="16"/>
        <color indexed="10"/>
        <rFont val="Calibri"/>
        <family val="2"/>
      </rPr>
      <t xml:space="preserve"> - (mld-bln €)</t>
    </r>
  </si>
  <si>
    <r>
      <t>5.2 - 2012-2021 - Ricavi editoriali e da pubblicità (</t>
    </r>
    <r>
      <rPr>
        <b/>
        <i/>
        <sz val="16"/>
        <color rgb="FFFF0000"/>
        <rFont val="Calibri"/>
        <family val="2"/>
        <scheme val="minor"/>
      </rPr>
      <t>Copies and advertising r</t>
    </r>
    <r>
      <rPr>
        <b/>
        <i/>
        <sz val="16"/>
        <color indexed="10"/>
        <rFont val="Calibri"/>
        <family val="2"/>
      </rPr>
      <t>evenues) - mld/bln €</t>
    </r>
  </si>
  <si>
    <t>Variazione %</t>
  </si>
  <si>
    <t>Mld €</t>
  </si>
  <si>
    <t>Mercato</t>
  </si>
  <si>
    <t xml:space="preserve"> '21 vs '20</t>
  </si>
  <si>
    <t xml:space="preserve"> '21 vs '17</t>
  </si>
  <si>
    <r>
      <t xml:space="preserve">Ricavi </t>
    </r>
    <r>
      <rPr>
        <b/>
        <sz val="11"/>
        <color theme="1"/>
        <rFont val="Calibri"/>
        <family val="2"/>
        <scheme val="minor"/>
      </rPr>
      <t>(mld €)</t>
    </r>
  </si>
  <si>
    <t>EDITORIA</t>
  </si>
  <si>
    <r>
      <t>Ebitda</t>
    </r>
    <r>
      <rPr>
        <b/>
        <sz val="11"/>
        <color theme="1"/>
        <rFont val="Calibri"/>
        <family val="2"/>
        <scheme val="minor"/>
      </rPr>
      <t xml:space="preserve"> (mld €)</t>
    </r>
  </si>
  <si>
    <r>
      <t xml:space="preserve">Ebit </t>
    </r>
    <r>
      <rPr>
        <b/>
        <sz val="11"/>
        <color theme="1"/>
        <rFont val="Calibri"/>
        <family val="2"/>
        <scheme val="minor"/>
      </rPr>
      <t>(mld €)</t>
    </r>
  </si>
  <si>
    <r>
      <t xml:space="preserve">Investimenti
 </t>
    </r>
    <r>
      <rPr>
        <b/>
        <sz val="11"/>
        <color theme="1"/>
        <rFont val="Calibri"/>
        <family val="2"/>
        <scheme val="minor"/>
      </rPr>
      <t>(mld €)</t>
    </r>
  </si>
  <si>
    <r>
      <t xml:space="preserve">TV </t>
    </r>
    <r>
      <rPr>
        <b/>
        <sz val="9"/>
        <color rgb="FF00B050"/>
        <rFont val="Calibri"/>
        <family val="2"/>
        <scheme val="minor"/>
      </rPr>
      <t>(*)</t>
    </r>
  </si>
  <si>
    <r>
      <t xml:space="preserve">Occupati
 </t>
    </r>
    <r>
      <rPr>
        <b/>
        <sz val="11"/>
        <color theme="1"/>
        <rFont val="Calibri"/>
        <family val="2"/>
        <scheme val="minor"/>
      </rPr>
      <t>(migliaia)</t>
    </r>
  </si>
  <si>
    <t>COMUNICAZIONI ELETTRONICHE</t>
  </si>
  <si>
    <t>TV</t>
  </si>
  <si>
    <t>POSTE, PACCHI &amp; UPSTREAM SERVICES</t>
  </si>
  <si>
    <t xml:space="preserve">Var. % 
'21/'20 </t>
  </si>
  <si>
    <t>Tim</t>
  </si>
  <si>
    <t>Poste Italiane</t>
  </si>
  <si>
    <t>Rai</t>
  </si>
  <si>
    <t>Cairo</t>
  </si>
  <si>
    <t>Vodafone</t>
  </si>
  <si>
    <t>Bartolini</t>
  </si>
  <si>
    <t>Sky Italia</t>
  </si>
  <si>
    <t>Arnoldo Mondadori</t>
  </si>
  <si>
    <t>Wind Tre</t>
  </si>
  <si>
    <t>DHL</t>
  </si>
  <si>
    <t>MFE Italia</t>
  </si>
  <si>
    <t>Gedi</t>
  </si>
  <si>
    <t>Fastweb</t>
  </si>
  <si>
    <t>TNT G.E.</t>
  </si>
  <si>
    <t>Discovery</t>
  </si>
  <si>
    <t>Panini</t>
  </si>
  <si>
    <t>TI Sparkle</t>
  </si>
  <si>
    <t>Sda</t>
  </si>
  <si>
    <t>Walt Disney Italia</t>
  </si>
  <si>
    <t>Wolters Kluwer</t>
  </si>
  <si>
    <t>Iliad</t>
  </si>
  <si>
    <t>Amazon IT</t>
  </si>
  <si>
    <t>Qvc Italia</t>
  </si>
  <si>
    <t>Sole 24Ore</t>
  </si>
  <si>
    <t>Open Fiber</t>
  </si>
  <si>
    <t>UPS</t>
  </si>
  <si>
    <t>La7</t>
  </si>
  <si>
    <t>Monrif</t>
  </si>
  <si>
    <t>BT</t>
  </si>
  <si>
    <t>Caltagirone</t>
  </si>
  <si>
    <t>PostePay</t>
  </si>
  <si>
    <t>Fedex</t>
  </si>
  <si>
    <t>Eolo</t>
  </si>
  <si>
    <t>Postel</t>
  </si>
  <si>
    <t>Aruba</t>
  </si>
  <si>
    <t>Nexive</t>
  </si>
  <si>
    <t>Retelit</t>
  </si>
  <si>
    <t>Linkem</t>
  </si>
  <si>
    <t>Tiscali</t>
  </si>
  <si>
    <t>Colt</t>
  </si>
  <si>
    <t>GLS (Enterprise + Italy)</t>
  </si>
  <si>
    <t>Comunicazioni elettroniche</t>
  </si>
  <si>
    <t>Editoria</t>
  </si>
  <si>
    <t>Totale (39 imprese)</t>
  </si>
  <si>
    <t>Totale (26 imprese)</t>
  </si>
  <si>
    <t>Poste/Pacchi/Upstream serv.</t>
  </si>
  <si>
    <r>
      <t>5.3 -  Indici reddituali (</t>
    </r>
    <r>
      <rPr>
        <b/>
        <i/>
        <sz val="16"/>
        <color indexed="10"/>
        <rFont val="Calibri"/>
        <family val="2"/>
      </rPr>
      <t>Profitability ratios) (% ricavi/revenues)</t>
    </r>
  </si>
  <si>
    <t>5.4 - 2012-2021 - Andamento margine lordo e netto (ebitda/ebit trend) (mld €)</t>
  </si>
  <si>
    <r>
      <t>5.5 - Patrimonio netto / Passività [</t>
    </r>
    <r>
      <rPr>
        <b/>
        <i/>
        <sz val="16"/>
        <color rgb="FFFF0000"/>
        <rFont val="Calibri"/>
        <family val="2"/>
        <scheme val="minor"/>
      </rPr>
      <t>Equity / (Equity + liabilities)</t>
    </r>
    <r>
      <rPr>
        <b/>
        <sz val="16"/>
        <color rgb="FFFF0000"/>
        <rFont val="Calibri"/>
        <family val="2"/>
        <scheme val="minor"/>
      </rPr>
      <t>] (%)</t>
    </r>
  </si>
  <si>
    <r>
      <t>5.6 - Risultato di esercizio / Patrimonio netto (</t>
    </r>
    <r>
      <rPr>
        <b/>
        <i/>
        <sz val="16"/>
        <color rgb="FFFF0000"/>
        <rFont val="Calibri"/>
        <family val="2"/>
        <scheme val="minor"/>
      </rPr>
      <t>Net income / Equity</t>
    </r>
    <r>
      <rPr>
        <b/>
        <sz val="16"/>
        <color rgb="FFFF0000"/>
        <rFont val="Calibri"/>
        <family val="2"/>
        <scheme val="minor"/>
      </rPr>
      <t>) (%)</t>
    </r>
  </si>
  <si>
    <r>
      <t>5.7 - Investimenti / Ricavi (</t>
    </r>
    <r>
      <rPr>
        <b/>
        <i/>
        <sz val="16"/>
        <color rgb="FFFF0000"/>
        <rFont val="Calibri"/>
        <family val="2"/>
        <scheme val="minor"/>
      </rPr>
      <t>Capex / Revenues</t>
    </r>
    <r>
      <rPr>
        <b/>
        <sz val="16"/>
        <color rgb="FFFF0000"/>
        <rFont val="Calibri"/>
        <family val="2"/>
        <scheme val="minor"/>
      </rPr>
      <t>) (%)</t>
    </r>
  </si>
  <si>
    <r>
      <t>5.8 - Flusso di cassa dell'attività operativa / Ricavi 
              (</t>
    </r>
    <r>
      <rPr>
        <b/>
        <i/>
        <sz val="16"/>
        <color rgb="FFFF0000"/>
        <rFont val="Calibri"/>
        <family val="2"/>
        <scheme val="minor"/>
      </rPr>
      <t>Net cash provided by operating activities / Revenues</t>
    </r>
    <r>
      <rPr>
        <b/>
        <sz val="16"/>
        <color rgb="FFFF0000"/>
        <rFont val="Calibri"/>
        <family val="2"/>
        <scheme val="minor"/>
      </rPr>
      <t>) (%)</t>
    </r>
  </si>
  <si>
    <r>
      <t xml:space="preserve">5.9 - Occupazione </t>
    </r>
    <r>
      <rPr>
        <b/>
        <i/>
        <sz val="16"/>
        <color indexed="10"/>
        <rFont val="Calibri"/>
        <family val="2"/>
      </rPr>
      <t>(employment) - *1.000</t>
    </r>
  </si>
  <si>
    <r>
      <t xml:space="preserve">4.9 - Occupazione </t>
    </r>
    <r>
      <rPr>
        <b/>
        <i/>
        <sz val="16"/>
        <color indexed="10"/>
        <rFont val="Calibri"/>
        <family val="2"/>
      </rPr>
      <t>(employment) - *1.000</t>
    </r>
  </si>
  <si>
    <r>
      <t>4.3 -  Indici reddituali (</t>
    </r>
    <r>
      <rPr>
        <b/>
        <i/>
        <sz val="16"/>
        <color indexed="10"/>
        <rFont val="Calibri"/>
        <family val="2"/>
      </rPr>
      <t>Profitability ratios) (% ricavi/revenues)</t>
    </r>
  </si>
  <si>
    <t>4.4 -  2012-2021 - Andamento margine lordo e netto (ebitda/ebit trend) (mld €)</t>
  </si>
  <si>
    <r>
      <t>4.5 - Patrimonio netto / Passività [</t>
    </r>
    <r>
      <rPr>
        <b/>
        <i/>
        <sz val="16"/>
        <color rgb="FFFF0000"/>
        <rFont val="Calibri"/>
        <family val="2"/>
        <scheme val="minor"/>
      </rPr>
      <t>Equity / (Equity + liabilities)</t>
    </r>
    <r>
      <rPr>
        <b/>
        <sz val="16"/>
        <color rgb="FFFF0000"/>
        <rFont val="Calibri"/>
        <family val="2"/>
        <scheme val="minor"/>
      </rPr>
      <t>] (%)</t>
    </r>
  </si>
  <si>
    <r>
      <t>4.6 - Risultato di esercizio / Patrimonio netto (</t>
    </r>
    <r>
      <rPr>
        <b/>
        <i/>
        <sz val="16"/>
        <color rgb="FFFF0000"/>
        <rFont val="Calibri"/>
        <family val="2"/>
        <scheme val="minor"/>
      </rPr>
      <t>Net income / Equity</t>
    </r>
    <r>
      <rPr>
        <b/>
        <sz val="16"/>
        <color rgb="FFFF0000"/>
        <rFont val="Calibri"/>
        <family val="2"/>
        <scheme val="minor"/>
      </rPr>
      <t>) (%)</t>
    </r>
  </si>
  <si>
    <r>
      <t xml:space="preserve">4.7 - Investimenti (*) / Ricavi (Capex/ </t>
    </r>
    <r>
      <rPr>
        <b/>
        <i/>
        <sz val="16"/>
        <color rgb="FFFF0000"/>
        <rFont val="Calibri"/>
        <family val="2"/>
        <scheme val="minor"/>
      </rPr>
      <t xml:space="preserve">Net income </t>
    </r>
    <r>
      <rPr>
        <b/>
        <sz val="16"/>
        <color rgb="FFFF0000"/>
        <rFont val="Calibri"/>
        <family val="2"/>
        <scheme val="minor"/>
      </rPr>
      <t>) (%)</t>
    </r>
  </si>
  <si>
    <r>
      <t xml:space="preserve">3.9 - Occupazione </t>
    </r>
    <r>
      <rPr>
        <b/>
        <i/>
        <u/>
        <sz val="16"/>
        <color indexed="10"/>
        <rFont val="Calibri"/>
        <family val="2"/>
      </rPr>
      <t>(employment) - *1.000</t>
    </r>
  </si>
  <si>
    <r>
      <t>3.3 -  Indici reddituali (</t>
    </r>
    <r>
      <rPr>
        <b/>
        <i/>
        <u/>
        <sz val="16"/>
        <color indexed="10"/>
        <rFont val="Calibri"/>
        <family val="2"/>
      </rPr>
      <t>Profitability ratios) (% ricavi/revenues)</t>
    </r>
  </si>
  <si>
    <r>
      <t xml:space="preserve">3.4 -  Indici reddituali - </t>
    </r>
    <r>
      <rPr>
        <b/>
        <i/>
        <u/>
        <sz val="16"/>
        <color indexed="10"/>
        <rFont val="Calibri"/>
        <family val="2"/>
      </rPr>
      <t>Profitability ratios (2010-2018) - (mld/bln €)</t>
    </r>
  </si>
  <si>
    <t>3.5 - Patrimonio netto (Equity) / Passività (Equity + liabilities) (%)</t>
  </si>
  <si>
    <t>3.6 - Risultato di esercizio / Patrimonio netto (Net income / Equity) (%)</t>
  </si>
  <si>
    <t>3.7 - Investimenti (Capex) / Ricavi (Revenues) (%)</t>
  </si>
  <si>
    <t>3.8 - Flusso di cassa dell'attività operativa (Net cash provided by operating activities)</t>
  </si>
  <si>
    <r>
      <t>2.3 -  Indici reddituali (</t>
    </r>
    <r>
      <rPr>
        <b/>
        <i/>
        <u/>
        <sz val="16"/>
        <color indexed="10"/>
        <rFont val="Calibri"/>
        <family val="2"/>
      </rPr>
      <t>Profitability ratios</t>
    </r>
    <r>
      <rPr>
        <b/>
        <u/>
        <sz val="16"/>
        <color indexed="10"/>
        <rFont val="Calibri"/>
        <family val="2"/>
      </rPr>
      <t>)</t>
    </r>
    <r>
      <rPr>
        <b/>
        <i/>
        <u/>
        <sz val="16"/>
        <color indexed="10"/>
        <rFont val="Calibri"/>
        <family val="2"/>
      </rPr>
      <t xml:space="preserve"> - (% ricavi/revenues)</t>
    </r>
  </si>
  <si>
    <r>
      <t xml:space="preserve">2.4 - 2012-2021  - Redditività </t>
    </r>
    <r>
      <rPr>
        <b/>
        <u/>
        <sz val="16"/>
        <color indexed="10"/>
        <rFont val="Calibri"/>
        <family val="2"/>
      </rPr>
      <t>(</t>
    </r>
    <r>
      <rPr>
        <b/>
        <i/>
        <u/>
        <sz val="16"/>
        <color indexed="10"/>
        <rFont val="Calibri"/>
        <family val="2"/>
      </rPr>
      <t>Profitability</t>
    </r>
    <r>
      <rPr>
        <b/>
        <u/>
        <sz val="16"/>
        <color indexed="10"/>
        <rFont val="Calibri"/>
        <family val="2"/>
      </rPr>
      <t>) - Mld/Bln €)</t>
    </r>
  </si>
  <si>
    <r>
      <t>2.5 - Patrimonio netto</t>
    </r>
    <r>
      <rPr>
        <b/>
        <u/>
        <sz val="16"/>
        <color indexed="10"/>
        <rFont val="Calibri"/>
        <family val="2"/>
      </rPr>
      <t>/Passività complessive [(Equity/(</t>
    </r>
    <r>
      <rPr>
        <b/>
        <i/>
        <u/>
        <sz val="16"/>
        <color indexed="10"/>
        <rFont val="Calibri"/>
        <family val="2"/>
      </rPr>
      <t>Equity + liabilities</t>
    </r>
    <r>
      <rPr>
        <b/>
        <u/>
        <sz val="16"/>
        <color indexed="10"/>
        <rFont val="Calibri"/>
        <family val="2"/>
      </rPr>
      <t>)] (%)</t>
    </r>
  </si>
  <si>
    <r>
      <t>2.6 - Risultato d'esercizio / Patrimonio netto (</t>
    </r>
    <r>
      <rPr>
        <b/>
        <i/>
        <u/>
        <sz val="16"/>
        <color rgb="FFFF0000"/>
        <rFont val="Calibri"/>
        <family val="2"/>
        <scheme val="minor"/>
      </rPr>
      <t>Net income / Equity</t>
    </r>
    <r>
      <rPr>
        <b/>
        <u/>
        <sz val="16"/>
        <color rgb="FFFF0000"/>
        <rFont val="Calibri"/>
        <family val="2"/>
        <scheme val="minor"/>
      </rPr>
      <t>) (%)</t>
    </r>
  </si>
  <si>
    <r>
      <t>2.7 - Investimenti</t>
    </r>
    <r>
      <rPr>
        <b/>
        <u/>
        <sz val="16"/>
        <color indexed="10"/>
        <rFont val="Calibri"/>
        <family val="2"/>
      </rPr>
      <t>/Ricavi (</t>
    </r>
    <r>
      <rPr>
        <b/>
        <i/>
        <u/>
        <sz val="16"/>
        <color rgb="FFFF0000"/>
        <rFont val="Calibri"/>
        <family val="2"/>
      </rPr>
      <t>Capex /Revenues</t>
    </r>
    <r>
      <rPr>
        <b/>
        <u/>
        <sz val="16"/>
        <color indexed="10"/>
        <rFont val="Calibri"/>
        <family val="2"/>
      </rPr>
      <t>) (%)</t>
    </r>
  </si>
  <si>
    <t>2.8 - Flusso di cassa dell'attività operativa (Net cash provided by operating activities)</t>
  </si>
  <si>
    <r>
      <t xml:space="preserve">2.9 - Occupazione </t>
    </r>
    <r>
      <rPr>
        <b/>
        <u/>
        <sz val="16"/>
        <color rgb="FFFF0000"/>
        <rFont val="Calibri"/>
        <family val="2"/>
      </rPr>
      <t>(</t>
    </r>
    <r>
      <rPr>
        <b/>
        <i/>
        <u/>
        <sz val="16"/>
        <color rgb="FFFF0000"/>
        <rFont val="Calibri"/>
        <family val="2"/>
      </rPr>
      <t>Employment</t>
    </r>
    <r>
      <rPr>
        <b/>
        <u/>
        <sz val="16"/>
        <color rgb="FFFF0000"/>
        <rFont val="Calibri"/>
        <family val="2"/>
      </rPr>
      <t>)</t>
    </r>
    <r>
      <rPr>
        <b/>
        <i/>
        <u/>
        <sz val="16"/>
        <color rgb="FFFF0000"/>
        <rFont val="Calibri"/>
        <family val="2"/>
      </rPr>
      <t xml:space="preserve"> (*1.000)</t>
    </r>
  </si>
  <si>
    <t>Totale (19 imprese)</t>
  </si>
  <si>
    <t>Totale (21 imprese)</t>
  </si>
  <si>
    <t>% Rete fissa/Fixed network</t>
  </si>
  <si>
    <t>% Rete mobile/Mobile network</t>
  </si>
  <si>
    <r>
      <t>4.8 - Flusso di cassa dell'attività operativa / Ricavi (</t>
    </r>
    <r>
      <rPr>
        <b/>
        <i/>
        <sz val="16"/>
        <color rgb="FFFF0000"/>
        <rFont val="Calibri"/>
        <family val="2"/>
        <scheme val="minor"/>
      </rPr>
      <t>Net cash provided by operating activities / Revenues</t>
    </r>
    <r>
      <rPr>
        <b/>
        <sz val="16"/>
        <color rgb="FFFF0000"/>
        <rFont val="Calibri"/>
        <family val="2"/>
        <scheme val="minor"/>
      </rPr>
      <t>) 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</si>
</sst>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"/>
  </numFmts>
  <fonts count="7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b/>
      <sz val="28"/>
      <color indexed="9"/>
      <name val="Calibri"/>
      <family val="2"/>
    </font>
    <font>
      <b/>
      <i/>
      <sz val="28"/>
      <color indexed="9"/>
      <name val="Calibri"/>
      <family val="2"/>
    </font>
    <font>
      <sz val="11"/>
      <color theme="1"/>
      <name val="Calibri"/>
      <family val="2"/>
      <scheme val="minor"/>
    </font>
    <font>
      <b/>
      <i/>
      <u/>
      <sz val="2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24"/>
      <color theme="0"/>
      <name val="Calibri"/>
      <family val="2"/>
    </font>
    <font>
      <b/>
      <u/>
      <sz val="36"/>
      <color theme="0"/>
      <name val="Calibri"/>
      <family val="2"/>
    </font>
    <font>
      <b/>
      <u/>
      <sz val="28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3"/>
      <color rgb="FF7030A0"/>
      <name val="Calibri"/>
      <family val="2"/>
      <scheme val="minor"/>
    </font>
    <font>
      <b/>
      <sz val="12"/>
      <color rgb="FF0000FF"/>
      <name val="Arial"/>
      <family val="2"/>
    </font>
    <font>
      <b/>
      <sz val="12"/>
      <color rgb="FFFFFF00"/>
      <name val="Arial"/>
      <family val="2"/>
    </font>
    <font>
      <b/>
      <sz val="12"/>
      <name val="Arial"/>
      <family val="2"/>
    </font>
    <font>
      <b/>
      <sz val="28"/>
      <color theme="0"/>
      <name val="Calibri"/>
      <family val="2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6"/>
      <color indexed="10"/>
      <name val="Calibri"/>
      <family val="2"/>
    </font>
    <font>
      <b/>
      <sz val="14"/>
      <color rgb="FF0000FF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4"/>
      <color rgb="FF7030A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4"/>
      <color rgb="FF0000FF"/>
      <name val="Calibri"/>
      <family val="2"/>
      <scheme val="minor"/>
    </font>
    <font>
      <b/>
      <sz val="15"/>
      <color rgb="FF7030A0"/>
      <name val="Calibri"/>
      <family val="2"/>
      <scheme val="minor"/>
    </font>
    <font>
      <b/>
      <i/>
      <sz val="14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indexed="10"/>
      <name val="Calibri"/>
      <family val="2"/>
    </font>
    <font>
      <b/>
      <i/>
      <sz val="10"/>
      <color theme="1"/>
      <name val="Calibri"/>
      <family val="2"/>
      <scheme val="minor"/>
    </font>
    <font>
      <b/>
      <i/>
      <sz val="10"/>
      <color indexed="10"/>
      <name val="Calibri"/>
      <family val="2"/>
    </font>
    <font>
      <b/>
      <i/>
      <sz val="10"/>
      <color indexed="8"/>
      <name val="Calibri"/>
      <family val="2"/>
    </font>
    <font>
      <b/>
      <i/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24"/>
      <color rgb="FFFF0000"/>
      <name val="Calibri"/>
      <family val="2"/>
    </font>
    <font>
      <b/>
      <u/>
      <sz val="36"/>
      <color rgb="FFFF0000"/>
      <name val="Calibri"/>
      <family val="2"/>
    </font>
    <font>
      <b/>
      <u/>
      <sz val="28"/>
      <color rgb="FFFF0000"/>
      <name val="Calibri"/>
      <family val="2"/>
    </font>
    <font>
      <b/>
      <i/>
      <u/>
      <sz val="20"/>
      <color rgb="FFFF0000"/>
      <name val="Calibri"/>
      <family val="2"/>
      <scheme val="minor"/>
    </font>
    <font>
      <b/>
      <i/>
      <sz val="26"/>
      <name val="Calibri"/>
      <family val="2"/>
    </font>
    <font>
      <b/>
      <sz val="11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u/>
      <sz val="16"/>
      <color indexed="10"/>
      <name val="Calibri"/>
      <family val="2"/>
    </font>
    <font>
      <b/>
      <u/>
      <sz val="16"/>
      <color indexed="10"/>
      <name val="Calibri"/>
      <family val="2"/>
    </font>
    <font>
      <b/>
      <u/>
      <sz val="16"/>
      <color rgb="FFFF0000"/>
      <name val="Calibri"/>
      <family val="2"/>
    </font>
    <font>
      <b/>
      <i/>
      <u/>
      <sz val="16"/>
      <color rgb="FFFF0000"/>
      <name val="Calibri"/>
      <family val="2"/>
    </font>
    <font>
      <b/>
      <i/>
      <u/>
      <sz val="16"/>
      <color rgb="FFFF0000"/>
      <name val="Calibri"/>
      <family val="2"/>
      <scheme val="minor"/>
    </font>
    <font>
      <b/>
      <sz val="24"/>
      <color theme="0"/>
      <name val="Calibri"/>
      <family val="2"/>
    </font>
    <font>
      <b/>
      <i/>
      <sz val="24"/>
      <color indexed="9"/>
      <name val="Calibri"/>
      <family val="2"/>
    </font>
    <font>
      <b/>
      <sz val="16"/>
      <color rgb="FF0000FF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color rgb="FF00B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7030A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7030A0"/>
      </top>
      <bottom style="medium">
        <color rgb="FF7030A0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198">
    <xf numFmtId="0" fontId="0" fillId="0" borderId="0" xfId="0"/>
    <xf numFmtId="0" fontId="0" fillId="3" borderId="0" xfId="0" applyFill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/>
    <xf numFmtId="0" fontId="22" fillId="0" borderId="0" xfId="0" applyFont="1" applyAlignment="1">
      <alignment vertical="center"/>
    </xf>
    <xf numFmtId="0" fontId="22" fillId="0" borderId="2" xfId="0" applyFont="1" applyBorder="1" applyAlignment="1">
      <alignment vertical="center"/>
    </xf>
    <xf numFmtId="165" fontId="8" fillId="0" borderId="0" xfId="0" applyNumberFormat="1" applyFont="1" applyAlignment="1">
      <alignment vertical="center"/>
    </xf>
    <xf numFmtId="164" fontId="9" fillId="3" borderId="0" xfId="0" applyNumberFormat="1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8" fillId="3" borderId="0" xfId="0" applyFont="1" applyFill="1"/>
    <xf numFmtId="0" fontId="10" fillId="3" borderId="0" xfId="0" applyFont="1" applyFill="1"/>
    <xf numFmtId="0" fontId="23" fillId="3" borderId="0" xfId="4" applyFont="1" applyFill="1" applyAlignment="1">
      <alignment horizontal="center" vertical="top" wrapText="1"/>
    </xf>
    <xf numFmtId="0" fontId="24" fillId="3" borderId="0" xfId="4" applyFont="1" applyFill="1" applyAlignment="1">
      <alignment horizontal="center" vertical="top" wrapText="1"/>
    </xf>
    <xf numFmtId="166" fontId="25" fillId="3" borderId="0" xfId="4" applyNumberFormat="1" applyFont="1" applyFill="1" applyAlignment="1">
      <alignment horizontal="center" vertical="center"/>
    </xf>
    <xf numFmtId="164" fontId="25" fillId="3" borderId="0" xfId="4" applyNumberFormat="1" applyFont="1" applyFill="1" applyAlignment="1">
      <alignment horizontal="center" vertical="center"/>
    </xf>
    <xf numFmtId="164" fontId="24" fillId="3" borderId="0" xfId="0" applyNumberFormat="1" applyFont="1" applyFill="1" applyAlignment="1">
      <alignment horizontal="center" vertical="center"/>
    </xf>
    <xf numFmtId="0" fontId="26" fillId="3" borderId="0" xfId="1" applyFont="1" applyFill="1" applyAlignment="1">
      <alignment horizontal="center" vertical="center" wrapText="1"/>
    </xf>
    <xf numFmtId="0" fontId="26" fillId="3" borderId="0" xfId="1" applyFont="1" applyFill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2" borderId="1" xfId="0" applyFont="1" applyFill="1" applyBorder="1" applyAlignment="1">
      <alignment vertical="center"/>
    </xf>
    <xf numFmtId="49" fontId="12" fillId="0" borderId="3" xfId="0" applyNumberFormat="1" applyFont="1" applyBorder="1" applyAlignment="1">
      <alignment vertical="center"/>
    </xf>
    <xf numFmtId="2" fontId="30" fillId="0" borderId="3" xfId="0" applyNumberFormat="1" applyFont="1" applyBorder="1" applyAlignment="1">
      <alignment vertical="center"/>
    </xf>
    <xf numFmtId="49" fontId="12" fillId="0" borderId="4" xfId="0" applyNumberFormat="1" applyFont="1" applyBorder="1" applyAlignment="1">
      <alignment vertical="center"/>
    </xf>
    <xf numFmtId="2" fontId="30" fillId="0" borderId="4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2" fontId="30" fillId="0" borderId="0" xfId="0" applyNumberFormat="1" applyFont="1" applyAlignment="1">
      <alignment vertical="center"/>
    </xf>
    <xf numFmtId="49" fontId="32" fillId="0" borderId="0" xfId="0" applyNumberFormat="1" applyFont="1" applyAlignment="1">
      <alignment vertical="center"/>
    </xf>
    <xf numFmtId="0" fontId="12" fillId="3" borderId="5" xfId="0" applyFont="1" applyFill="1" applyBorder="1" applyAlignment="1">
      <alignment vertical="center"/>
    </xf>
    <xf numFmtId="2" fontId="30" fillId="0" borderId="5" xfId="0" applyNumberFormat="1" applyFont="1" applyBorder="1" applyAlignment="1">
      <alignment vertical="center"/>
    </xf>
    <xf numFmtId="164" fontId="30" fillId="0" borderId="5" xfId="0" applyNumberFormat="1" applyFont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2" fontId="30" fillId="0" borderId="6" xfId="0" applyNumberFormat="1" applyFont="1" applyBorder="1" applyAlignment="1">
      <alignment vertical="center"/>
    </xf>
    <xf numFmtId="164" fontId="30" fillId="0" borderId="6" xfId="0" applyNumberFormat="1" applyFont="1" applyBorder="1" applyAlignment="1">
      <alignment vertical="center"/>
    </xf>
    <xf numFmtId="0" fontId="12" fillId="3" borderId="4" xfId="0" applyFont="1" applyFill="1" applyBorder="1" applyAlignment="1">
      <alignment vertical="center"/>
    </xf>
    <xf numFmtId="164" fontId="31" fillId="0" borderId="4" xfId="0" applyNumberFormat="1" applyFont="1" applyBorder="1" applyAlignment="1">
      <alignment vertical="center"/>
    </xf>
    <xf numFmtId="0" fontId="32" fillId="3" borderId="0" xfId="0" applyFont="1" applyFill="1" applyAlignment="1">
      <alignment vertical="center"/>
    </xf>
    <xf numFmtId="164" fontId="30" fillId="0" borderId="0" xfId="0" applyNumberFormat="1" applyFont="1" applyAlignment="1">
      <alignment vertical="center"/>
    </xf>
    <xf numFmtId="164" fontId="30" fillId="0" borderId="4" xfId="0" applyNumberFormat="1" applyFont="1" applyBorder="1" applyAlignment="1">
      <alignment vertical="center"/>
    </xf>
    <xf numFmtId="165" fontId="30" fillId="0" borderId="1" xfId="0" applyNumberFormat="1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164" fontId="30" fillId="0" borderId="3" xfId="0" applyNumberFormat="1" applyFont="1" applyBorder="1" applyAlignment="1">
      <alignment vertical="center"/>
    </xf>
    <xf numFmtId="164" fontId="30" fillId="0" borderId="3" xfId="0" applyNumberFormat="1" applyFont="1" applyBorder="1" applyAlignment="1">
      <alignment horizontal="right" vertical="center"/>
    </xf>
    <xf numFmtId="0" fontId="33" fillId="0" borderId="6" xfId="0" applyFont="1" applyBorder="1" applyAlignment="1">
      <alignment vertical="center"/>
    </xf>
    <xf numFmtId="164" fontId="30" fillId="0" borderId="6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vertical="center"/>
    </xf>
    <xf numFmtId="164" fontId="30" fillId="0" borderId="2" xfId="0" applyNumberFormat="1" applyFont="1" applyBorder="1" applyAlignment="1">
      <alignment vertical="center"/>
    </xf>
    <xf numFmtId="164" fontId="30" fillId="0" borderId="1" xfId="0" applyNumberFormat="1" applyFont="1" applyBorder="1" applyAlignment="1">
      <alignment vertical="center"/>
    </xf>
    <xf numFmtId="164" fontId="30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8" fillId="2" borderId="1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0" fontId="31" fillId="0" borderId="1" xfId="0" applyFont="1" applyBorder="1" applyAlignment="1">
      <alignment vertical="center"/>
    </xf>
    <xf numFmtId="164" fontId="40" fillId="0" borderId="1" xfId="0" applyNumberFormat="1" applyFont="1" applyBorder="1" applyAlignment="1">
      <alignment vertical="center"/>
    </xf>
    <xf numFmtId="0" fontId="42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0" fillId="2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0" fontId="31" fillId="0" borderId="3" xfId="0" applyFont="1" applyBorder="1" applyAlignment="1">
      <alignment vertical="center"/>
    </xf>
    <xf numFmtId="0" fontId="31" fillId="0" borderId="6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2" fontId="40" fillId="0" borderId="3" xfId="0" applyNumberFormat="1" applyFont="1" applyBorder="1" applyAlignment="1">
      <alignment vertical="center"/>
    </xf>
    <xf numFmtId="2" fontId="30" fillId="0" borderId="2" xfId="0" applyNumberFormat="1" applyFont="1" applyBorder="1" applyAlignment="1">
      <alignment vertical="center"/>
    </xf>
    <xf numFmtId="2" fontId="31" fillId="0" borderId="0" xfId="0" applyNumberFormat="1" applyFont="1" applyAlignment="1">
      <alignment vertical="center"/>
    </xf>
    <xf numFmtId="0" fontId="31" fillId="0" borderId="0" xfId="0" applyFont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52" fillId="0" borderId="0" xfId="0" applyFont="1"/>
    <xf numFmtId="0" fontId="19" fillId="3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53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164" fontId="12" fillId="0" borderId="1" xfId="0" applyNumberFormat="1" applyFont="1" applyBorder="1" applyAlignment="1">
      <alignment vertical="center"/>
    </xf>
    <xf numFmtId="2" fontId="40" fillId="0" borderId="1" xfId="0" applyNumberFormat="1" applyFont="1" applyBorder="1" applyAlignment="1">
      <alignment vertical="center"/>
    </xf>
    <xf numFmtId="2" fontId="30" fillId="0" borderId="1" xfId="0" applyNumberFormat="1" applyFont="1" applyBorder="1" applyAlignment="1">
      <alignment vertical="center"/>
    </xf>
    <xf numFmtId="0" fontId="21" fillId="2" borderId="0" xfId="0" applyFont="1" applyFill="1" applyAlignment="1">
      <alignment vertical="center"/>
    </xf>
    <xf numFmtId="0" fontId="62" fillId="0" borderId="0" xfId="0" applyFont="1" applyAlignment="1">
      <alignment horizontal="center" vertical="center"/>
    </xf>
    <xf numFmtId="49" fontId="12" fillId="0" borderId="1" xfId="0" applyNumberFormat="1" applyFont="1" applyBorder="1" applyAlignment="1">
      <alignment vertical="center"/>
    </xf>
    <xf numFmtId="0" fontId="32" fillId="0" borderId="5" xfId="0" applyFont="1" applyBorder="1" applyAlignment="1">
      <alignment vertical="center"/>
    </xf>
    <xf numFmtId="2" fontId="31" fillId="0" borderId="5" xfId="0" applyNumberFormat="1" applyFont="1" applyBorder="1" applyAlignment="1">
      <alignment vertical="center"/>
    </xf>
    <xf numFmtId="0" fontId="32" fillId="0" borderId="6" xfId="0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28" fillId="2" borderId="3" xfId="0" applyFont="1" applyFill="1" applyBorder="1" applyAlignment="1">
      <alignment vertical="center"/>
    </xf>
    <xf numFmtId="0" fontId="38" fillId="0" borderId="3" xfId="0" applyFont="1" applyBorder="1" applyAlignment="1">
      <alignment vertical="center"/>
    </xf>
    <xf numFmtId="49" fontId="32" fillId="0" borderId="6" xfId="0" applyNumberFormat="1" applyFont="1" applyBorder="1" applyAlignment="1">
      <alignment vertical="center"/>
    </xf>
    <xf numFmtId="164" fontId="30" fillId="0" borderId="6" xfId="0" applyNumberFormat="1" applyFont="1" applyBorder="1" applyAlignment="1">
      <alignment horizontal="center" vertical="center"/>
    </xf>
    <xf numFmtId="49" fontId="33" fillId="0" borderId="0" xfId="0" applyNumberFormat="1" applyFont="1" applyAlignment="1">
      <alignment vertical="center"/>
    </xf>
    <xf numFmtId="49" fontId="35" fillId="0" borderId="2" xfId="0" applyNumberFormat="1" applyFont="1" applyBorder="1" applyAlignment="1">
      <alignment vertical="center"/>
    </xf>
    <xf numFmtId="164" fontId="37" fillId="0" borderId="2" xfId="0" applyNumberFormat="1" applyFont="1" applyBorder="1" applyAlignment="1">
      <alignment vertical="center"/>
    </xf>
    <xf numFmtId="164" fontId="37" fillId="0" borderId="2" xfId="0" applyNumberFormat="1" applyFont="1" applyBorder="1" applyAlignment="1">
      <alignment horizontal="center" vertical="center"/>
    </xf>
    <xf numFmtId="164" fontId="30" fillId="0" borderId="3" xfId="0" applyNumberFormat="1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38" fillId="0" borderId="5" xfId="0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164" fontId="30" fillId="3" borderId="5" xfId="0" applyNumberFormat="1" applyFont="1" applyFill="1" applyBorder="1" applyAlignment="1">
      <alignment vertical="center"/>
    </xf>
    <xf numFmtId="164" fontId="30" fillId="3" borderId="5" xfId="0" applyNumberFormat="1" applyFont="1" applyFill="1" applyBorder="1" applyAlignment="1">
      <alignment horizontal="center" vertical="center"/>
    </xf>
    <xf numFmtId="164" fontId="37" fillId="3" borderId="4" xfId="0" applyNumberFormat="1" applyFont="1" applyFill="1" applyBorder="1" applyAlignment="1">
      <alignment vertical="center"/>
    </xf>
    <xf numFmtId="164" fontId="37" fillId="3" borderId="4" xfId="0" applyNumberFormat="1" applyFont="1" applyFill="1" applyBorder="1" applyAlignment="1">
      <alignment horizontal="center" vertical="center"/>
    </xf>
    <xf numFmtId="164" fontId="30" fillId="3" borderId="4" xfId="0" applyNumberFormat="1" applyFont="1" applyFill="1" applyBorder="1" applyAlignment="1">
      <alignment vertical="center"/>
    </xf>
    <xf numFmtId="164" fontId="30" fillId="3" borderId="4" xfId="0" applyNumberFormat="1" applyFont="1" applyFill="1" applyBorder="1" applyAlignment="1">
      <alignment horizontal="center" vertical="center"/>
    </xf>
    <xf numFmtId="164" fontId="30" fillId="3" borderId="1" xfId="0" applyNumberFormat="1" applyFont="1" applyFill="1" applyBorder="1" applyAlignment="1">
      <alignment vertical="center"/>
    </xf>
    <xf numFmtId="164" fontId="30" fillId="3" borderId="1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49" fontId="32" fillId="0" borderId="2" xfId="0" applyNumberFormat="1" applyFont="1" applyBorder="1" applyAlignment="1">
      <alignment vertical="center"/>
    </xf>
    <xf numFmtId="1" fontId="31" fillId="0" borderId="0" xfId="0" applyNumberFormat="1" applyFont="1" applyAlignment="1">
      <alignment vertical="center"/>
    </xf>
    <xf numFmtId="0" fontId="28" fillId="2" borderId="0" xfId="0" applyFont="1" applyFill="1" applyAlignment="1">
      <alignment vertical="center"/>
    </xf>
    <xf numFmtId="0" fontId="40" fillId="0" borderId="0" xfId="0" applyFont="1"/>
    <xf numFmtId="0" fontId="16" fillId="0" borderId="0" xfId="0" applyFont="1"/>
    <xf numFmtId="0" fontId="16" fillId="0" borderId="0" xfId="0" quotePrefix="1" applyFont="1"/>
    <xf numFmtId="0" fontId="0" fillId="0" borderId="0" xfId="0" quotePrefix="1"/>
    <xf numFmtId="0" fontId="64" fillId="0" borderId="9" xfId="0" applyFont="1" applyBorder="1"/>
    <xf numFmtId="2" fontId="64" fillId="0" borderId="9" xfId="0" applyNumberFormat="1" applyFont="1" applyBorder="1"/>
    <xf numFmtId="2" fontId="64" fillId="0" borderId="0" xfId="0" applyNumberFormat="1" applyFont="1"/>
    <xf numFmtId="164" fontId="64" fillId="0" borderId="9" xfId="0" applyNumberFormat="1" applyFont="1" applyBorder="1"/>
    <xf numFmtId="0" fontId="65" fillId="0" borderId="1" xfId="0" applyFont="1" applyBorder="1"/>
    <xf numFmtId="2" fontId="65" fillId="0" borderId="1" xfId="0" applyNumberFormat="1" applyFont="1" applyBorder="1"/>
    <xf numFmtId="164" fontId="65" fillId="0" borderId="1" xfId="0" applyNumberFormat="1" applyFont="1" applyBorder="1"/>
    <xf numFmtId="0" fontId="66" fillId="0" borderId="1" xfId="0" applyFont="1" applyBorder="1"/>
    <xf numFmtId="2" fontId="66" fillId="0" borderId="1" xfId="0" applyNumberFormat="1" applyFont="1" applyBorder="1"/>
    <xf numFmtId="2" fontId="66" fillId="0" borderId="0" xfId="0" applyNumberFormat="1" applyFont="1"/>
    <xf numFmtId="164" fontId="66" fillId="0" borderId="1" xfId="0" applyNumberFormat="1" applyFont="1" applyBorder="1"/>
    <xf numFmtId="0" fontId="67" fillId="0" borderId="12" xfId="0" applyFont="1" applyBorder="1"/>
    <xf numFmtId="2" fontId="67" fillId="0" borderId="12" xfId="0" applyNumberFormat="1" applyFont="1" applyBorder="1"/>
    <xf numFmtId="2" fontId="67" fillId="0" borderId="0" xfId="0" applyNumberFormat="1" applyFont="1"/>
    <xf numFmtId="164" fontId="67" fillId="0" borderId="12" xfId="0" applyNumberFormat="1" applyFont="1" applyBorder="1"/>
    <xf numFmtId="2" fontId="65" fillId="0" borderId="0" xfId="0" applyNumberFormat="1" applyFont="1"/>
    <xf numFmtId="0" fontId="16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3" fontId="18" fillId="0" borderId="1" xfId="0" applyNumberFormat="1" applyFont="1" applyBorder="1" applyAlignment="1">
      <alignment vertical="center"/>
    </xf>
    <xf numFmtId="166" fontId="18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166" fontId="9" fillId="0" borderId="1" xfId="0" applyNumberFormat="1" applyFont="1" applyBorder="1" applyAlignment="1">
      <alignment vertical="center"/>
    </xf>
    <xf numFmtId="0" fontId="69" fillId="0" borderId="1" xfId="0" applyFont="1" applyBorder="1" applyAlignment="1">
      <alignment vertical="center"/>
    </xf>
    <xf numFmtId="3" fontId="69" fillId="0" borderId="1" xfId="0" applyNumberFormat="1" applyFont="1" applyBorder="1" applyAlignment="1">
      <alignment vertical="center"/>
    </xf>
    <xf numFmtId="166" fontId="69" fillId="0" borderId="1" xfId="0" applyNumberFormat="1" applyFont="1" applyBorder="1" applyAlignment="1">
      <alignment vertical="center"/>
    </xf>
    <xf numFmtId="0" fontId="70" fillId="0" borderId="1" xfId="0" applyFont="1" applyBorder="1" applyAlignment="1">
      <alignment vertical="center"/>
    </xf>
    <xf numFmtId="3" fontId="70" fillId="0" borderId="1" xfId="0" applyNumberFormat="1" applyFont="1" applyBorder="1" applyAlignment="1">
      <alignment vertical="center"/>
    </xf>
    <xf numFmtId="166" fontId="70" fillId="0" borderId="1" xfId="0" applyNumberFormat="1" applyFont="1" applyBorder="1" applyAlignment="1">
      <alignment vertical="center"/>
    </xf>
    <xf numFmtId="0" fontId="69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3" fontId="70" fillId="0" borderId="0" xfId="0" applyNumberFormat="1" applyFont="1" applyAlignment="1">
      <alignment vertical="center"/>
    </xf>
    <xf numFmtId="0" fontId="28" fillId="0" borderId="13" xfId="0" applyFont="1" applyBorder="1" applyAlignment="1">
      <alignment vertical="center"/>
    </xf>
    <xf numFmtId="0" fontId="0" fillId="0" borderId="13" xfId="0" applyBorder="1"/>
    <xf numFmtId="0" fontId="62" fillId="0" borderId="14" xfId="0" applyFont="1" applyBorder="1"/>
    <xf numFmtId="0" fontId="0" fillId="0" borderId="14" xfId="0" applyBorder="1"/>
    <xf numFmtId="0" fontId="71" fillId="0" borderId="15" xfId="0" applyFont="1" applyBorder="1"/>
    <xf numFmtId="0" fontId="0" fillId="0" borderId="15" xfId="0" applyBorder="1"/>
    <xf numFmtId="0" fontId="33" fillId="0" borderId="16" xfId="0" applyFont="1" applyBorder="1"/>
    <xf numFmtId="0" fontId="0" fillId="0" borderId="16" xfId="0" applyBorder="1"/>
    <xf numFmtId="0" fontId="28" fillId="0" borderId="0" xfId="0" applyFont="1" applyAlignment="1">
      <alignment vertical="center"/>
    </xf>
    <xf numFmtId="0" fontId="62" fillId="0" borderId="0" xfId="0" applyFont="1"/>
    <xf numFmtId="0" fontId="71" fillId="0" borderId="0" xfId="0" applyFont="1"/>
    <xf numFmtId="0" fontId="33" fillId="0" borderId="0" xfId="0" applyFont="1"/>
    <xf numFmtId="0" fontId="16" fillId="0" borderId="1" xfId="0" applyFont="1" applyBorder="1" applyAlignment="1">
      <alignment vertical="center"/>
    </xf>
    <xf numFmtId="0" fontId="28" fillId="3" borderId="3" xfId="0" applyFont="1" applyFill="1" applyBorder="1" applyAlignment="1">
      <alignment vertical="center"/>
    </xf>
    <xf numFmtId="164" fontId="30" fillId="2" borderId="2" xfId="0" applyNumberFormat="1" applyFont="1" applyFill="1" applyBorder="1" applyAlignment="1">
      <alignment vertical="center"/>
    </xf>
    <xf numFmtId="164" fontId="30" fillId="2" borderId="2" xfId="0" applyNumberFormat="1" applyFont="1" applyFill="1" applyBorder="1" applyAlignment="1">
      <alignment horizontal="center" vertical="center"/>
    </xf>
    <xf numFmtId="2" fontId="30" fillId="2" borderId="0" xfId="0" applyNumberFormat="1" applyFont="1" applyFill="1" applyAlignment="1">
      <alignment vertical="center"/>
    </xf>
    <xf numFmtId="0" fontId="31" fillId="2" borderId="0" xfId="0" applyFont="1" applyFill="1" applyAlignment="1">
      <alignment vertical="center"/>
    </xf>
    <xf numFmtId="1" fontId="31" fillId="2" borderId="3" xfId="0" applyNumberFormat="1" applyFont="1" applyFill="1" applyBorder="1" applyAlignment="1">
      <alignment vertical="center"/>
    </xf>
    <xf numFmtId="164" fontId="31" fillId="2" borderId="3" xfId="0" applyNumberFormat="1" applyFont="1" applyFill="1" applyBorder="1" applyAlignment="1">
      <alignment horizontal="center" vertical="center"/>
    </xf>
    <xf numFmtId="0" fontId="63" fillId="3" borderId="8" xfId="0" applyFont="1" applyFill="1" applyBorder="1" applyAlignment="1">
      <alignment horizontal="left" vertical="center"/>
    </xf>
    <xf numFmtId="0" fontId="63" fillId="3" borderId="10" xfId="0" applyFont="1" applyFill="1" applyBorder="1" applyAlignment="1">
      <alignment horizontal="left" vertical="center"/>
    </xf>
    <xf numFmtId="0" fontId="63" fillId="3" borderId="11" xfId="0" applyFont="1" applyFill="1" applyBorder="1" applyAlignment="1">
      <alignment horizontal="left" vertical="center"/>
    </xf>
    <xf numFmtId="0" fontId="63" fillId="3" borderId="8" xfId="0" applyFont="1" applyFill="1" applyBorder="1" applyAlignment="1">
      <alignment horizontal="left" vertical="center" wrapText="1"/>
    </xf>
    <xf numFmtId="0" fontId="47" fillId="2" borderId="0" xfId="0" applyFont="1" applyFill="1" applyAlignment="1">
      <alignment horizontal="center" vertical="center" wrapText="1"/>
    </xf>
    <xf numFmtId="0" fontId="47" fillId="2" borderId="0" xfId="0" applyFont="1" applyFill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51" fillId="2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 wrapText="1"/>
    </xf>
    <xf numFmtId="0" fontId="13" fillId="7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0" fillId="5" borderId="0" xfId="1" applyFont="1" applyFill="1" applyAlignment="1">
      <alignment horizontal="center" vertical="center"/>
    </xf>
    <xf numFmtId="0" fontId="26" fillId="6" borderId="0" xfId="1" applyFont="1" applyFill="1" applyAlignment="1">
      <alignment horizontal="center" vertical="center" wrapText="1"/>
    </xf>
    <xf numFmtId="0" fontId="26" fillId="6" borderId="0" xfId="1" applyFont="1" applyFill="1" applyAlignment="1">
      <alignment horizontal="center" vertical="center"/>
    </xf>
    <xf numFmtId="0" fontId="26" fillId="8" borderId="0" xfId="1" applyFont="1" applyFill="1" applyAlignment="1">
      <alignment horizontal="center" vertical="center" wrapText="1"/>
    </xf>
    <xf numFmtId="0" fontId="26" fillId="8" borderId="0" xfId="1" applyFont="1" applyFill="1" applyAlignment="1">
      <alignment horizontal="center" vertical="center"/>
    </xf>
  </cellXfs>
  <cellStyles count="6">
    <cellStyle name="%" xfId="1" xr:uid="{00000000-0005-0000-0000-000000000000}"/>
    <cellStyle name="Normal 2" xfId="2" xr:uid="{00000000-0005-0000-0000-000001000000}"/>
    <cellStyle name="Normal_Mari_Borbala_COICOP_012_0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rcati%20agcom%20focus%202017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LC/2017-2021%20-%20TELECOMUNICAZIO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 mercati"/>
      <sheetName val="Top &gt; 100 mln"/>
    </sheetNames>
    <sheetDataSet>
      <sheetData sheetId="0" refreshError="1"/>
      <sheetData sheetId="1">
        <row r="4">
          <cell r="C4">
            <v>12396.9</v>
          </cell>
          <cell r="D4">
            <v>3.0507319262836763</v>
          </cell>
          <cell r="H4">
            <v>3057</v>
          </cell>
          <cell r="I4">
            <v>7.4139142656359809</v>
          </cell>
          <cell r="M4">
            <v>2665.1</v>
          </cell>
          <cell r="N4">
            <v>6.6509264076193455</v>
          </cell>
          <cell r="R4">
            <v>1070.7</v>
          </cell>
          <cell r="S4">
            <v>10.426980198019804</v>
          </cell>
        </row>
        <row r="5">
          <cell r="C5">
            <v>5010.7380000000003</v>
          </cell>
          <cell r="D5">
            <v>-3.252160142169406</v>
          </cell>
          <cell r="H5">
            <v>1775.6289999999999</v>
          </cell>
          <cell r="I5">
            <v>14.097009147017342</v>
          </cell>
          <cell r="M5">
            <v>2613.5059999999999</v>
          </cell>
          <cell r="N5">
            <v>-9.5123789620486061</v>
          </cell>
          <cell r="R5">
            <v>807.34500000000003</v>
          </cell>
          <cell r="S5">
            <v>8.5151338789477826</v>
          </cell>
        </row>
        <row r="6">
          <cell r="C6">
            <v>4498</v>
          </cell>
          <cell r="D6">
            <v>-7.8467527146076614</v>
          </cell>
          <cell r="H6">
            <v>1231.97</v>
          </cell>
          <cell r="I6">
            <v>24.740286828643981</v>
          </cell>
          <cell r="M6">
            <v>2038.3999999999999</v>
          </cell>
          <cell r="N6">
            <v>13.219284603421464</v>
          </cell>
          <cell r="R6">
            <v>519.70000000000005</v>
          </cell>
          <cell r="S6">
            <v>-2.5318829707426853</v>
          </cell>
        </row>
        <row r="7">
          <cell r="C7">
            <v>2365.098</v>
          </cell>
          <cell r="D7">
            <v>5.3670363196039519</v>
          </cell>
          <cell r="H7">
            <v>1132.5</v>
          </cell>
          <cell r="I7">
            <v>0.7819612303141491</v>
          </cell>
          <cell r="M7">
            <v>258.43</v>
          </cell>
          <cell r="N7">
            <v>7.2497209091927708</v>
          </cell>
          <cell r="R7">
            <v>238.35</v>
          </cell>
          <cell r="S7">
            <v>39.020122484689416</v>
          </cell>
        </row>
        <row r="8">
          <cell r="C8">
            <v>821.75699999999995</v>
          </cell>
          <cell r="D8">
            <v>0.49946616801581389</v>
          </cell>
          <cell r="H8">
            <v>1112.7180000000001</v>
          </cell>
          <cell r="I8">
            <v>20.630167786726453</v>
          </cell>
          <cell r="M8">
            <v>198.999</v>
          </cell>
          <cell r="N8">
            <v>-13.224405431569034</v>
          </cell>
          <cell r="R8">
            <v>215.22499999999999</v>
          </cell>
          <cell r="S8">
            <v>4.3297639764800495</v>
          </cell>
        </row>
        <row r="9">
          <cell r="C9">
            <v>793.59699999999998</v>
          </cell>
          <cell r="D9">
            <v>18.860486676821356</v>
          </cell>
          <cell r="H9">
            <v>1052.741</v>
          </cell>
          <cell r="I9">
            <v>40.153181314702003</v>
          </cell>
          <cell r="M9">
            <v>134.334</v>
          </cell>
          <cell r="N9">
            <v>-3.4603195136149005</v>
          </cell>
          <cell r="R9">
            <v>203.54499999999999</v>
          </cell>
          <cell r="S9">
            <v>6.5814552613940949</v>
          </cell>
        </row>
        <row r="10">
          <cell r="C10">
            <v>379.54599999999999</v>
          </cell>
          <cell r="D10">
            <v>45.419366209324878</v>
          </cell>
          <cell r="H10">
            <v>923.71900000000005</v>
          </cell>
          <cell r="I10">
            <v>19.834800804849863</v>
          </cell>
          <cell r="M10">
            <v>110.47199999999999</v>
          </cell>
          <cell r="N10">
            <v>7.0734875065423335</v>
          </cell>
          <cell r="R10">
            <v>139.84100000000001</v>
          </cell>
          <cell r="S10">
            <v>1.7425025100766922</v>
          </cell>
        </row>
        <row r="11">
          <cell r="C11">
            <v>342.68900000000002</v>
          </cell>
          <cell r="D11">
            <v>-15.474966023644079</v>
          </cell>
          <cell r="H11">
            <v>777.26900000000001</v>
          </cell>
          <cell r="I11">
            <v>9.0397303147590371</v>
          </cell>
          <cell r="R11">
            <v>115.407</v>
          </cell>
          <cell r="S11">
            <v>-0.86246145123743023</v>
          </cell>
        </row>
        <row r="12">
          <cell r="C12">
            <v>330</v>
          </cell>
          <cell r="D12">
            <v>7.7152268345981545</v>
          </cell>
          <cell r="H12">
            <v>361.08</v>
          </cell>
          <cell r="I12">
            <v>37.307393943081394</v>
          </cell>
        </row>
        <row r="13">
          <cell r="C13">
            <v>204.72499999999999</v>
          </cell>
          <cell r="D13">
            <v>9.2251139067618446</v>
          </cell>
          <cell r="H13">
            <v>183.93899999999999</v>
          </cell>
          <cell r="I13">
            <v>1.4578369075986237</v>
          </cell>
        </row>
        <row r="14">
          <cell r="C14">
            <v>190.477</v>
          </cell>
          <cell r="D14">
            <v>13.023948542675409</v>
          </cell>
          <cell r="H14">
            <v>117.66800000000001</v>
          </cell>
          <cell r="I14">
            <v>60.52933151432471</v>
          </cell>
        </row>
        <row r="15">
          <cell r="C15">
            <v>174.036</v>
          </cell>
          <cell r="D15">
            <v>12.191537092906323</v>
          </cell>
        </row>
        <row r="16">
          <cell r="C16">
            <v>148.87899999999999</v>
          </cell>
          <cell r="D16">
            <v>5.9147013837014848</v>
          </cell>
        </row>
        <row r="17">
          <cell r="C17">
            <v>144.34299999999999</v>
          </cell>
          <cell r="D17">
            <v>9.9167822468793812E-2</v>
          </cell>
        </row>
        <row r="18">
          <cell r="C18">
            <v>113.754</v>
          </cell>
          <cell r="D18">
            <v>-6.8468247144085419</v>
          </cell>
        </row>
        <row r="20">
          <cell r="C20">
            <v>28597.326000000001</v>
          </cell>
          <cell r="D20">
            <v>0.81422014614184646</v>
          </cell>
          <cell r="H20">
            <v>11942.019000000002</v>
          </cell>
          <cell r="I20">
            <v>15.153865936312169</v>
          </cell>
          <cell r="M20">
            <v>8233.6870000000017</v>
          </cell>
          <cell r="N20">
            <v>1.4002360594621743</v>
          </cell>
          <cell r="R20">
            <v>3817.7439999999997</v>
          </cell>
          <cell r="S20">
            <v>6.9561456001040023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. Ricavi"/>
      <sheetName val="2.2 - Ricavi 2012-2021"/>
      <sheetName val="2.3 Occupati"/>
      <sheetName val="2.4 Margini. %"/>
      <sheetName val="Redd. mld"/>
      <sheetName val="2.5. 2012-2021 margini"/>
      <sheetName val="2.6. Patrimonio-Pass."/>
      <sheetName val="2.7.Utile-Patrimonio."/>
      <sheetName val="2.8. Investim-Ricavi"/>
      <sheetName val="2.9. Cash Flow"/>
      <sheetName val="Cons. TI INCL."/>
      <sheetName val="Cons. TI ESCL."/>
      <sheetName val="Addetti"/>
      <sheetName val=" Patrim-RE - dett."/>
      <sheetName val="Invest. dett."/>
      <sheetName val="Cash flow"/>
      <sheetName val="Investimenti storici"/>
      <sheetName val="Storico 2012-2021"/>
      <sheetName val="FISCALE"/>
      <sheetName val="Confronti RA22"/>
      <sheetName val="Ricavi 2012-21"/>
      <sheetName val="Aruba"/>
      <sheetName val="BBBell"/>
      <sheetName val="Brennercom"/>
      <sheetName val="BT Italia"/>
      <sheetName val="CIM"/>
      <sheetName val="Colt TS"/>
      <sheetName val="Daily T. Mobile"/>
      <sheetName val="DIGI Italy"/>
      <sheetName val="Eolo"/>
      <sheetName val="Fastweb SpA"/>
      <sheetName val="Go Internet"/>
      <sheetName val="Green TLC"/>
      <sheetName val="Iliad"/>
      <sheetName val="Intred"/>
      <sheetName val="Big TLC"/>
      <sheetName val="CloudItalia"/>
      <sheetName val="Infracom Italia "/>
      <sheetName val="KPN QWEST"/>
      <sheetName val="MC Link"/>
      <sheetName val="Irideos"/>
      <sheetName val="Linkem"/>
      <sheetName val="Lycamobile"/>
      <sheetName val="Micso"/>
      <sheetName val="OpenFiber"/>
      <sheetName val="Orange Business Italy"/>
      <sheetName val="Planetel"/>
      <sheetName val="Poste Mobile"/>
      <sheetName val="Qcom"/>
      <sheetName val="Retelit "/>
      <sheetName val="TI Sparkle"/>
      <sheetName val="TI Consolidato"/>
      <sheetName val="Foglio1"/>
      <sheetName val="Telecom Italia SpA"/>
      <sheetName val="Tiscali Cons."/>
      <sheetName val="Tiscali Italia"/>
      <sheetName val="TWT"/>
      <sheetName val="Unidata"/>
      <sheetName val="Verizon Italia"/>
      <sheetName val="Vodafone Cons."/>
      <sheetName val="Vodafone Civ."/>
      <sheetName val="Vianova-Welcome Italia"/>
      <sheetName val="Wind Tre Spa"/>
      <sheetName val="Wind Cons."/>
      <sheetName val="Wind Spa"/>
      <sheetName val="H3G"/>
      <sheetName val="Separatore"/>
      <sheetName val="Descrizione attività"/>
      <sheetName val="TI Rete Mobile old"/>
      <sheetName val="TI Rete fissa old"/>
      <sheetName val="Fastweb Consolidato"/>
      <sheetName val="Cable &amp; Wireless"/>
      <sheetName val="Teletu"/>
    </sheetNames>
    <sheetDataSet>
      <sheetData sheetId="0"/>
      <sheetData sheetId="1">
        <row r="3">
          <cell r="B3">
            <v>2012</v>
          </cell>
          <cell r="C3">
            <v>2013</v>
          </cell>
          <cell r="D3">
            <v>2014</v>
          </cell>
          <cell r="E3">
            <v>2015</v>
          </cell>
          <cell r="F3">
            <v>2016</v>
          </cell>
          <cell r="G3">
            <v>2017</v>
          </cell>
          <cell r="H3">
            <v>2018</v>
          </cell>
          <cell r="I3">
            <v>2019</v>
          </cell>
          <cell r="J3">
            <v>2020</v>
          </cell>
          <cell r="K3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I4">
            <v>31790.911999999997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">
          <cell r="X4">
            <v>168.52799999999999</v>
          </cell>
        </row>
      </sheetData>
      <sheetData sheetId="22"/>
      <sheetData sheetId="23"/>
      <sheetData sheetId="24">
        <row r="4">
          <cell r="X4">
            <v>405.42899999999997</v>
          </cell>
        </row>
      </sheetData>
      <sheetData sheetId="25"/>
      <sheetData sheetId="26">
        <row r="4">
          <cell r="X4">
            <v>122.11499999999999</v>
          </cell>
        </row>
      </sheetData>
      <sheetData sheetId="27"/>
      <sheetData sheetId="28"/>
      <sheetData sheetId="29">
        <row r="4">
          <cell r="X4">
            <v>187.434</v>
          </cell>
        </row>
      </sheetData>
      <sheetData sheetId="30">
        <row r="4">
          <cell r="X4">
            <v>2244.6280000000002</v>
          </cell>
        </row>
      </sheetData>
      <sheetData sheetId="31"/>
      <sheetData sheetId="32"/>
      <sheetData sheetId="33">
        <row r="4">
          <cell r="X4">
            <v>667.67100000000005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X4">
            <v>140.565</v>
          </cell>
        </row>
      </sheetData>
      <sheetData sheetId="42"/>
      <sheetData sheetId="43"/>
      <sheetData sheetId="44">
        <row r="4">
          <cell r="X4">
            <v>261.00099999999998</v>
          </cell>
        </row>
      </sheetData>
      <sheetData sheetId="45"/>
      <sheetData sheetId="46"/>
      <sheetData sheetId="47">
        <row r="4">
          <cell r="X4">
            <v>306.36337099000002</v>
          </cell>
        </row>
      </sheetData>
      <sheetData sheetId="48"/>
      <sheetData sheetId="49">
        <row r="4">
          <cell r="X4">
            <v>155.124</v>
          </cell>
        </row>
      </sheetData>
      <sheetData sheetId="50">
        <row r="4">
          <cell r="X4">
            <v>817.673</v>
          </cell>
        </row>
      </sheetData>
      <sheetData sheetId="51"/>
      <sheetData sheetId="52"/>
      <sheetData sheetId="53">
        <row r="4">
          <cell r="X4">
            <v>12029.9</v>
          </cell>
        </row>
      </sheetData>
      <sheetData sheetId="54"/>
      <sheetData sheetId="55">
        <row r="4">
          <cell r="X4">
            <v>144.19999999999999</v>
          </cell>
        </row>
      </sheetData>
      <sheetData sheetId="56"/>
      <sheetData sheetId="57"/>
      <sheetData sheetId="58"/>
      <sheetData sheetId="59"/>
      <sheetData sheetId="60">
        <row r="4">
          <cell r="X4">
            <v>5179.1729999999998</v>
          </cell>
        </row>
      </sheetData>
      <sheetData sheetId="61"/>
      <sheetData sheetId="62">
        <row r="4">
          <cell r="X4">
            <v>4881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15A78-873C-4F96-8711-C98D7CA7508A}">
  <sheetPr>
    <tabColor theme="0"/>
  </sheetPr>
  <dimension ref="A1:Q29"/>
  <sheetViews>
    <sheetView showGridLines="0" tabSelected="1" zoomScale="70" zoomScaleNormal="70" workbookViewId="0">
      <pane xSplit="1" ySplit="4" topLeftCell="B5" activePane="bottomRight" state="frozen"/>
      <selection activeCell="A3" sqref="A3:M3"/>
      <selection pane="topRight" activeCell="A3" sqref="A3:M3"/>
      <selection pane="bottomLeft" activeCell="A3" sqref="A3:M3"/>
      <selection pane="bottomRight" activeCell="M25" sqref="M25"/>
    </sheetView>
  </sheetViews>
  <sheetFormatPr defaultRowHeight="14.5" x14ac:dyDescent="0.35"/>
  <cols>
    <col min="1" max="1" width="27" customWidth="1"/>
    <col min="2" max="2" width="31.453125" customWidth="1"/>
    <col min="3" max="6" width="10.7265625" customWidth="1"/>
    <col min="7" max="7" width="10.7265625" style="1" customWidth="1"/>
    <col min="8" max="8" width="5.26953125" customWidth="1"/>
    <col min="9" max="13" width="12.1796875" customWidth="1"/>
  </cols>
  <sheetData>
    <row r="1" spans="1:17" s="1" customFormat="1" ht="70.5" customHeight="1" x14ac:dyDescent="0.35">
      <c r="A1" s="183" t="s">
        <v>41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7" s="1" customFormat="1" ht="35.5" customHeight="1" thickBot="1" x14ac:dyDescent="0.4">
      <c r="A2" s="185" t="s">
        <v>38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7" s="1" customFormat="1" ht="34.5" thickTop="1" thickBot="1" x14ac:dyDescent="0.4">
      <c r="A3" s="186" t="s">
        <v>39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</row>
    <row r="4" spans="1:17" ht="15" thickTop="1" x14ac:dyDescent="0.35"/>
    <row r="5" spans="1:17" s="4" customFormat="1" ht="15.5" x14ac:dyDescent="0.35">
      <c r="A5" s="2"/>
      <c r="B5" s="2"/>
      <c r="C5" s="2"/>
      <c r="D5" s="2"/>
      <c r="E5" s="2"/>
      <c r="F5" s="2"/>
      <c r="G5" s="21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.5" x14ac:dyDescent="0.35">
      <c r="C6" s="4"/>
      <c r="D6" s="4"/>
      <c r="E6" s="4"/>
      <c r="F6" s="4"/>
      <c r="G6" s="4"/>
      <c r="H6" s="4"/>
      <c r="I6" s="187" t="s">
        <v>63</v>
      </c>
      <c r="J6" s="187"/>
      <c r="K6" s="2"/>
      <c r="L6" s="2"/>
      <c r="M6" s="2"/>
      <c r="N6" s="2"/>
      <c r="O6" s="2"/>
      <c r="P6" s="2"/>
      <c r="Q6" s="2"/>
    </row>
    <row r="7" spans="1:17" ht="18.5" x14ac:dyDescent="0.45">
      <c r="A7" s="83" t="s">
        <v>64</v>
      </c>
      <c r="B7" s="123" t="s">
        <v>65</v>
      </c>
      <c r="C7" s="124">
        <v>2017</v>
      </c>
      <c r="D7" s="124">
        <v>2018</v>
      </c>
      <c r="E7" s="124">
        <v>2019</v>
      </c>
      <c r="F7" s="124">
        <v>2020</v>
      </c>
      <c r="G7" s="124">
        <v>2021</v>
      </c>
      <c r="H7" s="124"/>
      <c r="I7" s="124" t="s">
        <v>66</v>
      </c>
      <c r="J7" s="125" t="s">
        <v>67</v>
      </c>
    </row>
    <row r="8" spans="1:17" ht="15" thickBot="1" x14ac:dyDescent="0.4">
      <c r="G8"/>
      <c r="J8" s="126"/>
    </row>
    <row r="9" spans="1:17" ht="15" thickTop="1" x14ac:dyDescent="0.35">
      <c r="A9" s="179" t="s">
        <v>68</v>
      </c>
      <c r="B9" s="127" t="s">
        <v>75</v>
      </c>
      <c r="C9" s="128">
        <v>31.790911999999995</v>
      </c>
      <c r="D9" s="128">
        <v>30.718417273200004</v>
      </c>
      <c r="E9" s="128">
        <v>29.703253657100007</v>
      </c>
      <c r="F9" s="128">
        <v>28.366361370990003</v>
      </c>
      <c r="G9" s="128">
        <v>28.597326000000002</v>
      </c>
      <c r="H9" s="129"/>
      <c r="I9" s="130">
        <f>(G9-F9)/F9*100</f>
        <v>0.81422014614184901</v>
      </c>
      <c r="J9" s="130">
        <f>(G9-C9)/C9*100</f>
        <v>-10.04559416225616</v>
      </c>
    </row>
    <row r="10" spans="1:17" x14ac:dyDescent="0.35">
      <c r="A10" s="180"/>
      <c r="B10" s="131" t="s">
        <v>77</v>
      </c>
      <c r="C10" s="132">
        <v>8.653134980822486</v>
      </c>
      <c r="D10" s="132">
        <v>9.2503679999999981</v>
      </c>
      <c r="E10" s="132">
        <v>9.5781739999999989</v>
      </c>
      <c r="F10" s="132">
        <v>10.370489000000001</v>
      </c>
      <c r="G10" s="132">
        <v>11.942019000000002</v>
      </c>
      <c r="H10" s="129"/>
      <c r="I10" s="133">
        <f>(G10-F10)/F10*100</f>
        <v>15.153865936312172</v>
      </c>
      <c r="J10" s="133">
        <f>(G10-C10)/C10*100</f>
        <v>38.008005497042475</v>
      </c>
    </row>
    <row r="11" spans="1:17" x14ac:dyDescent="0.35">
      <c r="A11" s="180"/>
      <c r="B11" s="134" t="s">
        <v>76</v>
      </c>
      <c r="C11" s="135">
        <v>9.1888960000000033</v>
      </c>
      <c r="D11" s="135">
        <v>9.1793625000000016</v>
      </c>
      <c r="E11" s="135">
        <v>8.9459429999999998</v>
      </c>
      <c r="F11" s="135">
        <v>8.1199880000000011</v>
      </c>
      <c r="G11" s="135">
        <v>8.2336870000000015</v>
      </c>
      <c r="H11" s="136"/>
      <c r="I11" s="137">
        <f t="shared" ref="I11" si="0">(G11-F11)/F11*100</f>
        <v>1.4002360594621621</v>
      </c>
      <c r="J11" s="137">
        <f t="shared" ref="J11" si="1">(G11-C11)/C11*100</f>
        <v>-10.395253140311974</v>
      </c>
    </row>
    <row r="12" spans="1:17" ht="15" thickBot="1" x14ac:dyDescent="0.4">
      <c r="A12" s="181"/>
      <c r="B12" s="138" t="s">
        <v>69</v>
      </c>
      <c r="C12" s="139">
        <v>4.2397660000000004</v>
      </c>
      <c r="D12" s="139">
        <v>4.4356289999999996</v>
      </c>
      <c r="E12" s="139">
        <v>4.1574978690744926</v>
      </c>
      <c r="F12" s="139">
        <v>3.5694479999999995</v>
      </c>
      <c r="G12" s="139">
        <v>3.8177439999999998</v>
      </c>
      <c r="H12" s="140"/>
      <c r="I12" s="141">
        <f>(G12-F12)/F12*100</f>
        <v>6.9561456001040023</v>
      </c>
      <c r="J12" s="141">
        <f>(G12-C12)/C12*100</f>
        <v>-9.9538983991097751</v>
      </c>
    </row>
    <row r="13" spans="1:17" ht="15" thickTop="1" x14ac:dyDescent="0.35">
      <c r="A13" s="179" t="s">
        <v>70</v>
      </c>
      <c r="B13" s="127" t="s">
        <v>75</v>
      </c>
      <c r="C13" s="128">
        <v>11.302681</v>
      </c>
      <c r="D13" s="128">
        <v>10.616073131549998</v>
      </c>
      <c r="E13" s="128">
        <v>11.450461675800002</v>
      </c>
      <c r="F13" s="128">
        <v>10.355797358919999</v>
      </c>
      <c r="G13" s="128">
        <v>7.7502580000000005</v>
      </c>
      <c r="I13" s="130">
        <f>(G13-F13)/F13*100</f>
        <v>-25.160200307277243</v>
      </c>
      <c r="J13" s="130">
        <f>(G13-C13)/C13*100</f>
        <v>-31.429914725541657</v>
      </c>
    </row>
    <row r="14" spans="1:17" x14ac:dyDescent="0.35">
      <c r="A14" s="180"/>
      <c r="B14" s="131" t="s">
        <v>77</v>
      </c>
      <c r="C14" s="132">
        <v>2.0012773871645617</v>
      </c>
      <c r="D14" s="132">
        <v>1.9742869999999997</v>
      </c>
      <c r="E14" s="132">
        <v>2.2696829999999997</v>
      </c>
      <c r="F14" s="132">
        <v>1.8216573000000023</v>
      </c>
      <c r="G14" s="132">
        <v>2.6712069999999981</v>
      </c>
      <c r="I14" s="133">
        <f>(G14-F14)/F14*100</f>
        <v>46.636087918402367</v>
      </c>
      <c r="J14" s="133">
        <f>(G14-C14)/C14*100</f>
        <v>33.47510031003759</v>
      </c>
    </row>
    <row r="15" spans="1:17" x14ac:dyDescent="0.35">
      <c r="A15" s="180"/>
      <c r="B15" s="134" t="s">
        <v>76</v>
      </c>
      <c r="C15" s="135">
        <v>1.9305010000000005</v>
      </c>
      <c r="D15" s="135">
        <v>1.6010585000000011</v>
      </c>
      <c r="E15" s="135">
        <v>1.4470875000000001</v>
      </c>
      <c r="F15" s="135">
        <v>1.0782009999999995</v>
      </c>
      <c r="G15" s="135">
        <v>0.98965299999999934</v>
      </c>
      <c r="I15" s="137">
        <f t="shared" ref="I15" si="2">(G15-F15)/F15*100</f>
        <v>-8.2125688994909325</v>
      </c>
      <c r="J15" s="137">
        <f t="shared" ref="J15" si="3">(G15-C15)/C15*100</f>
        <v>-48.735949890727895</v>
      </c>
    </row>
    <row r="16" spans="1:17" ht="15" thickBot="1" x14ac:dyDescent="0.4">
      <c r="A16" s="181"/>
      <c r="B16" s="138" t="s">
        <v>69</v>
      </c>
      <c r="C16" s="139">
        <v>0.39824600000000016</v>
      </c>
      <c r="D16" s="139">
        <v>0.52178499999999994</v>
      </c>
      <c r="E16" s="139">
        <v>0.45419986907449245</v>
      </c>
      <c r="F16" s="139">
        <v>0.30972375600000024</v>
      </c>
      <c r="G16" s="139">
        <v>0.44552342000000023</v>
      </c>
      <c r="I16" s="141">
        <f>(G16-F16)/F16*100</f>
        <v>43.845414298798538</v>
      </c>
      <c r="J16" s="141">
        <f>(G16-C16)/C16*100</f>
        <v>11.871411137839438</v>
      </c>
    </row>
    <row r="17" spans="1:10" ht="15" thickTop="1" x14ac:dyDescent="0.35">
      <c r="A17" s="179" t="s">
        <v>71</v>
      </c>
      <c r="B17" s="127" t="s">
        <v>75</v>
      </c>
      <c r="C17" s="128">
        <v>2.0157176578700002</v>
      </c>
      <c r="D17" s="128">
        <v>0.42619421487999798</v>
      </c>
      <c r="E17" s="128">
        <v>3.0764244375700009</v>
      </c>
      <c r="F17" s="128">
        <v>2.7109308044199998</v>
      </c>
      <c r="G17" s="128">
        <v>-6.6607000000000652E-2</v>
      </c>
      <c r="H17" s="129"/>
      <c r="I17" s="130">
        <f t="shared" ref="I17" si="4">(G17-F17)/F17*100</f>
        <v>-102.45697897900612</v>
      </c>
      <c r="J17" s="130">
        <f t="shared" ref="J17" si="5">(G17-C17)/C17*100</f>
        <v>-103.30438143159316</v>
      </c>
    </row>
    <row r="18" spans="1:10" x14ac:dyDescent="0.35">
      <c r="A18" s="180"/>
      <c r="B18" s="131" t="s">
        <v>77</v>
      </c>
      <c r="C18" s="132">
        <v>0.85743958716456126</v>
      </c>
      <c r="D18" s="132">
        <v>0.87858149999999979</v>
      </c>
      <c r="E18" s="132">
        <v>0.98084599999999966</v>
      </c>
      <c r="F18" s="132">
        <v>0.58291150000000225</v>
      </c>
      <c r="G18" s="132">
        <v>1.2660840199999988</v>
      </c>
      <c r="H18" s="142"/>
      <c r="I18" s="133">
        <f>(G18-F18)/F18*100</f>
        <v>117.20004151573504</v>
      </c>
      <c r="J18" s="133">
        <f>(G18-C18)/C18*100</f>
        <v>47.658685107690246</v>
      </c>
    </row>
    <row r="19" spans="1:10" x14ac:dyDescent="0.35">
      <c r="A19" s="180"/>
      <c r="B19" s="134" t="s">
        <v>76</v>
      </c>
      <c r="C19" s="135">
        <v>0.18370400000000048</v>
      </c>
      <c r="D19" s="135">
        <v>-0.11690999999999967</v>
      </c>
      <c r="E19" s="135">
        <v>9.4499499999999986E-2</v>
      </c>
      <c r="F19" s="135">
        <v>-0.82429300000000083</v>
      </c>
      <c r="G19" s="135">
        <v>-0.53494100000000033</v>
      </c>
      <c r="H19" s="136"/>
      <c r="I19" s="137">
        <f>(G19-F19)/F19*100</f>
        <v>-35.103051948760964</v>
      </c>
      <c r="J19" s="137">
        <f>(G19-C19)/C19*100</f>
        <v>-391.19725210120578</v>
      </c>
    </row>
    <row r="20" spans="1:10" ht="15" thickBot="1" x14ac:dyDescent="0.4">
      <c r="A20" s="181"/>
      <c r="B20" s="138" t="s">
        <v>69</v>
      </c>
      <c r="C20" s="139">
        <v>0.13511600000000018</v>
      </c>
      <c r="D20" s="139">
        <v>1.220229</v>
      </c>
      <c r="E20" s="139">
        <v>1.1907929999999998</v>
      </c>
      <c r="F20" s="139">
        <v>1.1003422</v>
      </c>
      <c r="G20" s="139">
        <v>1.1182054000000001</v>
      </c>
      <c r="H20" s="140"/>
      <c r="I20" s="141">
        <f>(G20-F20)/F20*100</f>
        <v>1.6234222408265429</v>
      </c>
      <c r="J20" s="141">
        <f>(G20-C20)/C20*100</f>
        <v>727.5891826282591</v>
      </c>
    </row>
    <row r="21" spans="1:10" ht="15" thickTop="1" x14ac:dyDescent="0.35">
      <c r="A21" s="182" t="s">
        <v>72</v>
      </c>
      <c r="B21" s="127" t="s">
        <v>75</v>
      </c>
      <c r="C21" s="128">
        <v>8.6776064000000002</v>
      </c>
      <c r="D21" s="128">
        <v>12.167197</v>
      </c>
      <c r="E21" s="128">
        <v>7.040817399999999</v>
      </c>
      <c r="F21" s="128">
        <v>6.718362162</v>
      </c>
      <c r="G21" s="128">
        <v>7.2562864000000005</v>
      </c>
      <c r="H21" s="129"/>
      <c r="I21" s="130">
        <f t="shared" ref="I21" si="6">(G21-F21)/F21*100</f>
        <v>8.0067764289721612</v>
      </c>
      <c r="J21" s="130">
        <f t="shared" ref="J21" si="7">(G21-C21)/C21*100</f>
        <v>-16.379171104142262</v>
      </c>
    </row>
    <row r="22" spans="1:10" x14ac:dyDescent="0.35">
      <c r="A22" s="180"/>
      <c r="B22" s="131" t="s">
        <v>77</v>
      </c>
      <c r="C22" s="132">
        <v>0.51595290000000005</v>
      </c>
      <c r="D22" s="132">
        <v>0.6037456000000001</v>
      </c>
      <c r="E22" s="132">
        <v>0.81809218000000006</v>
      </c>
      <c r="F22" s="132">
        <v>0.90062246000000001</v>
      </c>
      <c r="G22" s="132">
        <v>0.96663405999999996</v>
      </c>
      <c r="H22" s="142"/>
      <c r="I22" s="133">
        <f>(G22-F22)/F22*100</f>
        <v>7.3295529405295916</v>
      </c>
      <c r="J22" s="133">
        <f>(G22-C22)/C22*100</f>
        <v>87.349283238838254</v>
      </c>
    </row>
    <row r="23" spans="1:10" x14ac:dyDescent="0.35">
      <c r="A23" s="180"/>
      <c r="B23" s="134" t="s">
        <v>73</v>
      </c>
      <c r="C23" s="135">
        <v>3.9285811999999996</v>
      </c>
      <c r="D23" s="135">
        <v>4.1798519999999995</v>
      </c>
      <c r="E23" s="135">
        <v>4.0057130000000001</v>
      </c>
      <c r="F23" s="135">
        <v>4.0141390000000001</v>
      </c>
      <c r="G23" s="135">
        <v>3.9482840000000001</v>
      </c>
      <c r="H23" s="136"/>
      <c r="I23" s="137">
        <f>(G23-F23)/F23*100</f>
        <v>-1.640575974075636</v>
      </c>
      <c r="J23" s="137">
        <f>(G23-C23)/C23*100</f>
        <v>0.50152457075344592</v>
      </c>
    </row>
    <row r="24" spans="1:10" ht="15" thickBot="1" x14ac:dyDescent="0.4">
      <c r="A24" s="181"/>
      <c r="B24" s="138" t="s">
        <v>69</v>
      </c>
      <c r="C24" s="139">
        <v>9.1064999999999993E-2</v>
      </c>
      <c r="D24" s="139">
        <v>0.12001980000000001</v>
      </c>
      <c r="E24" s="139">
        <v>0.13975730000000003</v>
      </c>
      <c r="F24" s="139">
        <v>0.135432</v>
      </c>
      <c r="G24" s="139">
        <v>0.106348</v>
      </c>
      <c r="H24" s="140"/>
      <c r="I24" s="141">
        <f>(G24-F24)/F24*100</f>
        <v>-21.474983755685511</v>
      </c>
      <c r="J24" s="141">
        <f>(G24-C24)/C24*100</f>
        <v>16.782517981661456</v>
      </c>
    </row>
    <row r="25" spans="1:10" ht="15" thickTop="1" x14ac:dyDescent="0.35">
      <c r="A25" s="182" t="s">
        <v>74</v>
      </c>
      <c r="B25" s="127" t="s">
        <v>75</v>
      </c>
      <c r="C25" s="130">
        <v>66.403999999999996</v>
      </c>
      <c r="D25" s="130">
        <v>64.323880000000003</v>
      </c>
      <c r="E25" s="130">
        <v>62.061173288113814</v>
      </c>
      <c r="F25" s="130">
        <v>60.542000000000002</v>
      </c>
      <c r="G25" s="130">
        <v>59.176000000000002</v>
      </c>
      <c r="H25" s="129"/>
      <c r="I25" s="130">
        <f>(G25-F25)/F25*100</f>
        <v>-2.2562848931320398</v>
      </c>
      <c r="J25" s="130">
        <f>(G25-C25)/C25*100</f>
        <v>-10.884886452623329</v>
      </c>
    </row>
    <row r="26" spans="1:10" x14ac:dyDescent="0.35">
      <c r="A26" s="180"/>
      <c r="B26" s="131" t="s">
        <v>77</v>
      </c>
      <c r="C26" s="133">
        <v>137.98650000000001</v>
      </c>
      <c r="D26" s="133">
        <v>135.328</v>
      </c>
      <c r="E26" s="133">
        <v>131.54300000000001</v>
      </c>
      <c r="F26" s="133">
        <v>126.962</v>
      </c>
      <c r="G26" s="133">
        <v>122.9605</v>
      </c>
      <c r="H26" s="142"/>
      <c r="I26" s="133">
        <f>(G26-F26)/F26*100</f>
        <v>-3.1517304390290066</v>
      </c>
      <c r="J26" s="133">
        <f>(G26-C26)/C26*100</f>
        <v>-10.889471071445401</v>
      </c>
    </row>
    <row r="27" spans="1:10" x14ac:dyDescent="0.35">
      <c r="A27" s="180"/>
      <c r="B27" s="134" t="s">
        <v>76</v>
      </c>
      <c r="C27" s="137">
        <v>21.507000000000001</v>
      </c>
      <c r="D27" s="137">
        <v>21.231999999999999</v>
      </c>
      <c r="E27" s="137">
        <v>21.515000000000001</v>
      </c>
      <c r="F27" s="137">
        <v>21.456040000000002</v>
      </c>
      <c r="G27" s="137">
        <v>21.09104</v>
      </c>
      <c r="H27" s="136"/>
      <c r="I27" s="137">
        <f>(G27-F27)/F27*100</f>
        <v>-1.7011526824148442</v>
      </c>
      <c r="J27" s="137">
        <f>(G27-C27)/C27*100</f>
        <v>-1.9340679778676797</v>
      </c>
    </row>
    <row r="28" spans="1:10" ht="15" thickBot="1" x14ac:dyDescent="0.4">
      <c r="A28" s="181"/>
      <c r="B28" s="138" t="s">
        <v>69</v>
      </c>
      <c r="C28" s="141">
        <v>14.454499999999999</v>
      </c>
      <c r="D28" s="141">
        <v>13.573</v>
      </c>
      <c r="E28" s="141">
        <v>13.178000000000001</v>
      </c>
      <c r="F28" s="141">
        <v>12.333</v>
      </c>
      <c r="G28" s="141">
        <v>12.065619161558162</v>
      </c>
      <c r="H28" s="140"/>
      <c r="I28" s="141">
        <f>(G28-F28)/F28*100</f>
        <v>-2.1680113390240647</v>
      </c>
      <c r="J28" s="141">
        <f>(G28-C28)/C28*100</f>
        <v>-16.526900539221952</v>
      </c>
    </row>
    <row r="29" spans="1:10" ht="15" thickTop="1" x14ac:dyDescent="0.35"/>
  </sheetData>
  <mergeCells count="9">
    <mergeCell ref="A13:A16"/>
    <mergeCell ref="A17:A20"/>
    <mergeCell ref="A21:A24"/>
    <mergeCell ref="A25:A28"/>
    <mergeCell ref="A1:M1"/>
    <mergeCell ref="A2:M2"/>
    <mergeCell ref="A3:M3"/>
    <mergeCell ref="I6:J6"/>
    <mergeCell ref="A9: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A191F-2960-45B2-B634-8DF6DCAEE285}">
  <sheetPr>
    <tabColor theme="0"/>
  </sheetPr>
  <dimension ref="A1:P28"/>
  <sheetViews>
    <sheetView showGridLines="0" topLeftCell="A5" zoomScale="80" zoomScaleNormal="80" workbookViewId="0">
      <selection activeCell="N19" sqref="N19"/>
    </sheetView>
  </sheetViews>
  <sheetFormatPr defaultRowHeight="14.5" x14ac:dyDescent="0.35"/>
  <cols>
    <col min="1" max="1" width="20" customWidth="1"/>
    <col min="2" max="3" width="9.81640625" customWidth="1"/>
    <col min="4" max="4" width="6" customWidth="1"/>
    <col min="5" max="5" width="20" customWidth="1"/>
    <col min="6" max="7" width="9.81640625" customWidth="1"/>
    <col min="8" max="8" width="5.81640625" customWidth="1"/>
    <col min="9" max="9" width="20" customWidth="1"/>
    <col min="10" max="11" width="9.81640625" customWidth="1"/>
    <col min="12" max="12" width="4.453125" customWidth="1"/>
    <col min="13" max="13" width="20" customWidth="1"/>
    <col min="14" max="15" width="9.81640625" customWidth="1"/>
  </cols>
  <sheetData>
    <row r="1" spans="1:16" s="1" customFormat="1" ht="70.5" customHeight="1" x14ac:dyDescent="0.35">
      <c r="A1" s="183" t="s">
        <v>41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6" s="1" customFormat="1" ht="35.5" customHeight="1" x14ac:dyDescent="0.35">
      <c r="A2" s="185" t="s">
        <v>38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1:16" s="1" customFormat="1" ht="33.5" x14ac:dyDescent="0.35">
      <c r="A3" s="188" t="s">
        <v>40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1:16" ht="15" thickBot="1" x14ac:dyDescent="0.4"/>
    <row r="5" spans="1:16" ht="21.5" thickBot="1" x14ac:dyDescent="0.55000000000000004">
      <c r="A5" s="159" t="s">
        <v>120</v>
      </c>
      <c r="B5" s="160"/>
      <c r="C5" s="160"/>
      <c r="E5" s="161" t="s">
        <v>124</v>
      </c>
      <c r="F5" s="162"/>
      <c r="G5" s="162"/>
      <c r="I5" s="163" t="s">
        <v>76</v>
      </c>
      <c r="J5" s="164"/>
      <c r="K5" s="164"/>
      <c r="M5" s="165" t="s">
        <v>121</v>
      </c>
      <c r="N5" s="166"/>
      <c r="O5" s="166"/>
    </row>
    <row r="6" spans="1:16" ht="9" customHeight="1" x14ac:dyDescent="0.5">
      <c r="A6" s="167"/>
      <c r="E6" s="168"/>
      <c r="I6" s="169"/>
      <c r="M6" s="170"/>
    </row>
    <row r="7" spans="1:16" ht="31" x14ac:dyDescent="0.35">
      <c r="B7" s="8">
        <v>2021</v>
      </c>
      <c r="C7" s="143" t="s">
        <v>78</v>
      </c>
      <c r="D7" s="8"/>
      <c r="E7" s="8"/>
      <c r="F7" s="8">
        <v>2021</v>
      </c>
      <c r="G7" s="143" t="s">
        <v>78</v>
      </c>
      <c r="H7" s="8"/>
      <c r="I7" s="8"/>
      <c r="J7" s="8">
        <v>2021</v>
      </c>
      <c r="K7" s="143" t="s">
        <v>78</v>
      </c>
      <c r="L7" s="8"/>
      <c r="M7" s="8"/>
      <c r="N7" s="8">
        <v>2021</v>
      </c>
      <c r="O7" s="143" t="s">
        <v>78</v>
      </c>
    </row>
    <row r="8" spans="1:16" ht="15.5" x14ac:dyDescent="0.35">
      <c r="A8" s="144" t="s">
        <v>79</v>
      </c>
      <c r="B8" s="145">
        <f>'[1]Top &gt; 100 mln'!C4</f>
        <v>12396.9</v>
      </c>
      <c r="C8" s="146">
        <f>'[1]Top &gt; 100 mln'!D4</f>
        <v>3.0507319262836763</v>
      </c>
      <c r="D8" s="21"/>
      <c r="E8" s="147" t="s">
        <v>80</v>
      </c>
      <c r="F8" s="148">
        <f>'[1]Top &gt; 100 mln'!H4</f>
        <v>3057</v>
      </c>
      <c r="G8" s="149">
        <f>'[1]Top &gt; 100 mln'!I4</f>
        <v>7.4139142656359809</v>
      </c>
      <c r="H8" s="21"/>
      <c r="I8" s="150" t="s">
        <v>81</v>
      </c>
      <c r="J8" s="151">
        <f>'[1]Top &gt; 100 mln'!M4</f>
        <v>2665.1</v>
      </c>
      <c r="K8" s="152">
        <f>'[1]Top &gt; 100 mln'!N4</f>
        <v>6.6509264076193455</v>
      </c>
      <c r="L8" s="21"/>
      <c r="M8" s="153" t="s">
        <v>82</v>
      </c>
      <c r="N8" s="154">
        <f>'[1]Top &gt; 100 mln'!R4</f>
        <v>1070.7</v>
      </c>
      <c r="O8" s="155">
        <f>'[1]Top &gt; 100 mln'!S4</f>
        <v>10.426980198019804</v>
      </c>
      <c r="P8" s="4"/>
    </row>
    <row r="9" spans="1:16" ht="15.5" x14ac:dyDescent="0.35">
      <c r="A9" s="144" t="s">
        <v>83</v>
      </c>
      <c r="B9" s="145">
        <f>'[1]Top &gt; 100 mln'!C5</f>
        <v>5010.7380000000003</v>
      </c>
      <c r="C9" s="146">
        <f>'[1]Top &gt; 100 mln'!D5</f>
        <v>-3.252160142169406</v>
      </c>
      <c r="D9" s="21"/>
      <c r="E9" s="147" t="s">
        <v>84</v>
      </c>
      <c r="F9" s="148">
        <f>'[1]Top &gt; 100 mln'!H5</f>
        <v>1775.6289999999999</v>
      </c>
      <c r="G9" s="149">
        <f>'[1]Top &gt; 100 mln'!I5</f>
        <v>14.097009147017342</v>
      </c>
      <c r="H9" s="21"/>
      <c r="I9" s="150" t="s">
        <v>85</v>
      </c>
      <c r="J9" s="151">
        <f>'[1]Top &gt; 100 mln'!M5</f>
        <v>2613.5059999999999</v>
      </c>
      <c r="K9" s="152">
        <f>'[1]Top &gt; 100 mln'!N5</f>
        <v>-9.5123789620486061</v>
      </c>
      <c r="L9" s="21"/>
      <c r="M9" s="153" t="s">
        <v>86</v>
      </c>
      <c r="N9" s="154">
        <f>'[1]Top &gt; 100 mln'!R5</f>
        <v>807.34500000000003</v>
      </c>
      <c r="O9" s="155">
        <f>'[1]Top &gt; 100 mln'!S5</f>
        <v>8.5151338789477826</v>
      </c>
      <c r="P9" s="4"/>
    </row>
    <row r="10" spans="1:16" ht="15.5" x14ac:dyDescent="0.35">
      <c r="A10" s="144" t="s">
        <v>87</v>
      </c>
      <c r="B10" s="145">
        <f>'[1]Top &gt; 100 mln'!C6</f>
        <v>4498</v>
      </c>
      <c r="C10" s="146">
        <f>'[1]Top &gt; 100 mln'!D6</f>
        <v>-7.8467527146076614</v>
      </c>
      <c r="D10" s="21"/>
      <c r="E10" s="147" t="s">
        <v>88</v>
      </c>
      <c r="F10" s="148">
        <f>'[1]Top &gt; 100 mln'!H6</f>
        <v>1231.97</v>
      </c>
      <c r="G10" s="149">
        <f>'[1]Top &gt; 100 mln'!I6</f>
        <v>24.740286828643981</v>
      </c>
      <c r="H10" s="21"/>
      <c r="I10" s="150" t="s">
        <v>89</v>
      </c>
      <c r="J10" s="151">
        <f>'[1]Top &gt; 100 mln'!M6</f>
        <v>2038.3999999999999</v>
      </c>
      <c r="K10" s="152">
        <f>'[1]Top &gt; 100 mln'!N6</f>
        <v>13.219284603421464</v>
      </c>
      <c r="L10" s="21"/>
      <c r="M10" s="153" t="s">
        <v>90</v>
      </c>
      <c r="N10" s="154">
        <f>'[1]Top &gt; 100 mln'!R6</f>
        <v>519.70000000000005</v>
      </c>
      <c r="O10" s="155">
        <f>'[1]Top &gt; 100 mln'!S6</f>
        <v>-2.5318829707426853</v>
      </c>
      <c r="P10" s="4"/>
    </row>
    <row r="11" spans="1:16" ht="15.5" x14ac:dyDescent="0.35">
      <c r="A11" s="144" t="s">
        <v>91</v>
      </c>
      <c r="B11" s="145">
        <f>'[1]Top &gt; 100 mln'!C7</f>
        <v>2365.098</v>
      </c>
      <c r="C11" s="146">
        <f>'[1]Top &gt; 100 mln'!D7</f>
        <v>5.3670363196039519</v>
      </c>
      <c r="D11" s="21"/>
      <c r="E11" s="147" t="s">
        <v>92</v>
      </c>
      <c r="F11" s="148">
        <f>'[1]Top &gt; 100 mln'!H7</f>
        <v>1132.5</v>
      </c>
      <c r="G11" s="149">
        <f>'[1]Top &gt; 100 mln'!I7</f>
        <v>0.7819612303141491</v>
      </c>
      <c r="H11" s="21"/>
      <c r="I11" s="150" t="s">
        <v>93</v>
      </c>
      <c r="J11" s="151">
        <f>'[1]Top &gt; 100 mln'!M7</f>
        <v>258.43</v>
      </c>
      <c r="K11" s="152">
        <f>'[1]Top &gt; 100 mln'!N7</f>
        <v>7.2497209091927708</v>
      </c>
      <c r="L11" s="21"/>
      <c r="M11" s="153" t="s">
        <v>94</v>
      </c>
      <c r="N11" s="154">
        <f>'[1]Top &gt; 100 mln'!R7</f>
        <v>238.35</v>
      </c>
      <c r="O11" s="155">
        <f>'[1]Top &gt; 100 mln'!S7</f>
        <v>39.020122484689416</v>
      </c>
      <c r="P11" s="4"/>
    </row>
    <row r="12" spans="1:16" ht="15.5" x14ac:dyDescent="0.35">
      <c r="A12" s="144" t="s">
        <v>95</v>
      </c>
      <c r="B12" s="145">
        <f>'[1]Top &gt; 100 mln'!C8</f>
        <v>821.75699999999995</v>
      </c>
      <c r="C12" s="146">
        <f>'[1]Top &gt; 100 mln'!D8</f>
        <v>0.49946616801581389</v>
      </c>
      <c r="D12" s="21"/>
      <c r="E12" s="147" t="s">
        <v>96</v>
      </c>
      <c r="F12" s="148">
        <f>'[1]Top &gt; 100 mln'!H8</f>
        <v>1112.7180000000001</v>
      </c>
      <c r="G12" s="149">
        <f>'[1]Top &gt; 100 mln'!I8</f>
        <v>20.630167786726453</v>
      </c>
      <c r="H12" s="21"/>
      <c r="I12" s="150" t="s">
        <v>97</v>
      </c>
      <c r="J12" s="151">
        <f>'[1]Top &gt; 100 mln'!M8</f>
        <v>198.999</v>
      </c>
      <c r="K12" s="152">
        <f>'[1]Top &gt; 100 mln'!N8</f>
        <v>-13.224405431569034</v>
      </c>
      <c r="L12" s="21"/>
      <c r="M12" s="153" t="s">
        <v>98</v>
      </c>
      <c r="N12" s="154">
        <f>'[1]Top &gt; 100 mln'!R8</f>
        <v>215.22499999999999</v>
      </c>
      <c r="O12" s="155">
        <f>'[1]Top &gt; 100 mln'!S8</f>
        <v>4.3297639764800495</v>
      </c>
      <c r="P12" s="4"/>
    </row>
    <row r="13" spans="1:16" ht="15.5" x14ac:dyDescent="0.35">
      <c r="A13" s="144" t="s">
        <v>99</v>
      </c>
      <c r="B13" s="145">
        <f>'[1]Top &gt; 100 mln'!C9</f>
        <v>793.59699999999998</v>
      </c>
      <c r="C13" s="146">
        <f>'[1]Top &gt; 100 mln'!D9</f>
        <v>18.860486676821356</v>
      </c>
      <c r="D13" s="21"/>
      <c r="E13" s="147" t="s">
        <v>100</v>
      </c>
      <c r="F13" s="148">
        <f>'[1]Top &gt; 100 mln'!H9</f>
        <v>1052.741</v>
      </c>
      <c r="G13" s="149">
        <f>'[1]Top &gt; 100 mln'!I9</f>
        <v>40.153181314702003</v>
      </c>
      <c r="H13" s="21"/>
      <c r="I13" s="150" t="s">
        <v>101</v>
      </c>
      <c r="J13" s="151">
        <f>'[1]Top &gt; 100 mln'!M9</f>
        <v>134.334</v>
      </c>
      <c r="K13" s="152">
        <f>'[1]Top &gt; 100 mln'!N9</f>
        <v>-3.4603195136149005</v>
      </c>
      <c r="L13" s="21"/>
      <c r="M13" s="153" t="s">
        <v>102</v>
      </c>
      <c r="N13" s="154">
        <f>'[1]Top &gt; 100 mln'!R9</f>
        <v>203.54499999999999</v>
      </c>
      <c r="O13" s="155">
        <f>'[1]Top &gt; 100 mln'!S9</f>
        <v>6.5814552613940949</v>
      </c>
      <c r="P13" s="4"/>
    </row>
    <row r="14" spans="1:16" ht="15.5" x14ac:dyDescent="0.35">
      <c r="A14" s="144" t="s">
        <v>103</v>
      </c>
      <c r="B14" s="145">
        <f>'[1]Top &gt; 100 mln'!C10</f>
        <v>379.54599999999999</v>
      </c>
      <c r="C14" s="146">
        <f>'[1]Top &gt; 100 mln'!D10</f>
        <v>45.419366209324878</v>
      </c>
      <c r="D14" s="21"/>
      <c r="E14" s="147" t="s">
        <v>104</v>
      </c>
      <c r="F14" s="148">
        <f>'[1]Top &gt; 100 mln'!H10</f>
        <v>923.71900000000005</v>
      </c>
      <c r="G14" s="149">
        <f>'[1]Top &gt; 100 mln'!I10</f>
        <v>19.834800804849863</v>
      </c>
      <c r="H14" s="21"/>
      <c r="I14" s="150" t="s">
        <v>105</v>
      </c>
      <c r="J14" s="151">
        <f>'[1]Top &gt; 100 mln'!M10</f>
        <v>110.47199999999999</v>
      </c>
      <c r="K14" s="152">
        <f>'[1]Top &gt; 100 mln'!N10</f>
        <v>7.0734875065423335</v>
      </c>
      <c r="L14" s="21"/>
      <c r="M14" s="153" t="s">
        <v>106</v>
      </c>
      <c r="N14" s="154">
        <f>'[1]Top &gt; 100 mln'!R10</f>
        <v>139.84100000000001</v>
      </c>
      <c r="O14" s="155">
        <f>'[1]Top &gt; 100 mln'!S10</f>
        <v>1.7425025100766922</v>
      </c>
      <c r="P14" s="4"/>
    </row>
    <row r="15" spans="1:16" ht="15.5" x14ac:dyDescent="0.35">
      <c r="A15" s="144" t="s">
        <v>107</v>
      </c>
      <c r="B15" s="145">
        <f>'[1]Top &gt; 100 mln'!C11</f>
        <v>342.68900000000002</v>
      </c>
      <c r="C15" s="146">
        <f>'[1]Top &gt; 100 mln'!D11</f>
        <v>-15.474966023644079</v>
      </c>
      <c r="D15" s="21"/>
      <c r="E15" s="147" t="s">
        <v>119</v>
      </c>
      <c r="F15" s="148">
        <f>'[1]Top &gt; 100 mln'!H11</f>
        <v>777.26900000000001</v>
      </c>
      <c r="G15" s="149">
        <f>'[1]Top &gt; 100 mln'!I11</f>
        <v>9.0397303147590371</v>
      </c>
      <c r="H15" s="21"/>
      <c r="I15" s="156"/>
      <c r="J15" s="156"/>
      <c r="K15" s="156"/>
      <c r="L15" s="21"/>
      <c r="M15" s="153" t="s">
        <v>108</v>
      </c>
      <c r="N15" s="154">
        <f>'[1]Top &gt; 100 mln'!R11</f>
        <v>115.407</v>
      </c>
      <c r="O15" s="155">
        <f>'[1]Top &gt; 100 mln'!S11</f>
        <v>-0.86246145123743023</v>
      </c>
      <c r="P15" s="4"/>
    </row>
    <row r="16" spans="1:16" ht="15.5" x14ac:dyDescent="0.35">
      <c r="A16" s="144" t="s">
        <v>109</v>
      </c>
      <c r="B16" s="145">
        <f>'[1]Top &gt; 100 mln'!C12</f>
        <v>330</v>
      </c>
      <c r="C16" s="146">
        <f>'[1]Top &gt; 100 mln'!D12</f>
        <v>7.7152268345981545</v>
      </c>
      <c r="D16" s="21"/>
      <c r="E16" s="147" t="s">
        <v>110</v>
      </c>
      <c r="F16" s="148">
        <f>'[1]Top &gt; 100 mln'!H12</f>
        <v>361.08</v>
      </c>
      <c r="G16" s="149">
        <f>'[1]Top &gt; 100 mln'!I12</f>
        <v>37.307393943081394</v>
      </c>
      <c r="H16" s="21"/>
      <c r="I16" s="156"/>
      <c r="J16" s="156"/>
      <c r="K16" s="156"/>
      <c r="L16" s="21"/>
      <c r="M16" s="157"/>
      <c r="N16" s="158"/>
      <c r="O16" s="157"/>
      <c r="P16" s="4"/>
    </row>
    <row r="17" spans="1:16" ht="15.5" x14ac:dyDescent="0.35">
      <c r="A17" s="144" t="s">
        <v>111</v>
      </c>
      <c r="B17" s="145">
        <f>'[1]Top &gt; 100 mln'!C13</f>
        <v>204.72499999999999</v>
      </c>
      <c r="C17" s="146">
        <f>'[1]Top &gt; 100 mln'!D13</f>
        <v>9.2251139067618446</v>
      </c>
      <c r="D17" s="21"/>
      <c r="E17" s="147" t="s">
        <v>112</v>
      </c>
      <c r="F17" s="148">
        <f>'[1]Top &gt; 100 mln'!H13</f>
        <v>183.93899999999999</v>
      </c>
      <c r="G17" s="149">
        <f>'[1]Top &gt; 100 mln'!I13</f>
        <v>1.4578369075986237</v>
      </c>
      <c r="H17" s="21"/>
      <c r="I17" s="156"/>
      <c r="J17" s="156"/>
      <c r="K17" s="156"/>
      <c r="L17" s="21"/>
      <c r="M17" s="157"/>
      <c r="N17" s="157"/>
      <c r="O17" s="157"/>
      <c r="P17" s="4"/>
    </row>
    <row r="18" spans="1:16" ht="15.5" x14ac:dyDescent="0.35">
      <c r="A18" s="144" t="s">
        <v>113</v>
      </c>
      <c r="B18" s="145">
        <f>'[1]Top &gt; 100 mln'!C14</f>
        <v>190.477</v>
      </c>
      <c r="C18" s="146">
        <f>'[1]Top &gt; 100 mln'!D14</f>
        <v>13.023948542675409</v>
      </c>
      <c r="D18" s="21"/>
      <c r="E18" s="147" t="s">
        <v>114</v>
      </c>
      <c r="F18" s="148">
        <f>'[1]Top &gt; 100 mln'!H14</f>
        <v>117.66800000000001</v>
      </c>
      <c r="G18" s="149">
        <f>'[1]Top &gt; 100 mln'!I14</f>
        <v>60.52933151432471</v>
      </c>
      <c r="H18" s="21"/>
      <c r="I18" s="156"/>
      <c r="J18" s="156"/>
      <c r="K18" s="156"/>
      <c r="L18" s="21"/>
      <c r="M18" s="157"/>
      <c r="N18" s="157"/>
      <c r="O18" s="157"/>
      <c r="P18" s="4"/>
    </row>
    <row r="19" spans="1:16" ht="15.5" x14ac:dyDescent="0.35">
      <c r="A19" s="144" t="s">
        <v>115</v>
      </c>
      <c r="B19" s="145">
        <f>'[1]Top &gt; 100 mln'!C15</f>
        <v>174.036</v>
      </c>
      <c r="C19" s="146">
        <f>'[1]Top &gt; 100 mln'!D15</f>
        <v>12.191537092906323</v>
      </c>
      <c r="D19" s="21"/>
      <c r="E19" s="88"/>
      <c r="F19" s="88"/>
      <c r="G19" s="88"/>
      <c r="H19" s="21"/>
      <c r="I19" s="156"/>
      <c r="J19" s="156"/>
      <c r="K19" s="156"/>
      <c r="L19" s="21"/>
      <c r="M19" s="157"/>
      <c r="N19" s="157"/>
      <c r="O19" s="157"/>
      <c r="P19" s="4"/>
    </row>
    <row r="20" spans="1:16" ht="15.5" x14ac:dyDescent="0.35">
      <c r="A20" s="144" t="s">
        <v>116</v>
      </c>
      <c r="B20" s="145">
        <f>'[1]Top &gt; 100 mln'!C16</f>
        <v>148.87899999999999</v>
      </c>
      <c r="C20" s="146">
        <f>'[1]Top &gt; 100 mln'!D16</f>
        <v>5.9147013837014848</v>
      </c>
      <c r="D20" s="21"/>
      <c r="E20" s="88"/>
      <c r="F20" s="88"/>
      <c r="G20" s="88"/>
      <c r="H20" s="21"/>
      <c r="I20" s="156"/>
      <c r="J20" s="156"/>
      <c r="K20" s="156"/>
      <c r="L20" s="21"/>
      <c r="M20" s="157"/>
      <c r="N20" s="157"/>
      <c r="O20" s="157"/>
      <c r="P20" s="4"/>
    </row>
    <row r="21" spans="1:16" ht="15.5" x14ac:dyDescent="0.35">
      <c r="A21" s="144" t="s">
        <v>117</v>
      </c>
      <c r="B21" s="145">
        <f>'[1]Top &gt; 100 mln'!C17</f>
        <v>144.34299999999999</v>
      </c>
      <c r="C21" s="146">
        <f>'[1]Top &gt; 100 mln'!D17</f>
        <v>9.9167822468793812E-2</v>
      </c>
      <c r="D21" s="21"/>
      <c r="E21" s="88"/>
      <c r="F21" s="88"/>
      <c r="G21" s="88"/>
      <c r="H21" s="21"/>
      <c r="I21" s="156"/>
      <c r="J21" s="156"/>
      <c r="K21" s="156"/>
      <c r="L21" s="21"/>
      <c r="M21" s="157"/>
      <c r="N21" s="157"/>
      <c r="O21" s="157"/>
      <c r="P21" s="4"/>
    </row>
    <row r="22" spans="1:16" ht="15.5" x14ac:dyDescent="0.35">
      <c r="A22" s="144" t="s">
        <v>118</v>
      </c>
      <c r="B22" s="145">
        <f>'[1]Top &gt; 100 mln'!C18</f>
        <v>113.754</v>
      </c>
      <c r="C22" s="146">
        <f>'[1]Top &gt; 100 mln'!D18</f>
        <v>-6.8468247144085419</v>
      </c>
      <c r="D22" s="21"/>
      <c r="E22" s="88"/>
      <c r="F22" s="88"/>
      <c r="G22" s="88"/>
      <c r="H22" s="21"/>
      <c r="I22" s="156"/>
      <c r="J22" s="156"/>
      <c r="K22" s="156"/>
      <c r="L22" s="21"/>
      <c r="M22" s="157"/>
      <c r="N22" s="157"/>
      <c r="O22" s="157"/>
      <c r="P22" s="4"/>
    </row>
    <row r="23" spans="1:16" ht="15.5" x14ac:dyDescent="0.35">
      <c r="A23" s="2"/>
      <c r="B23" s="2"/>
      <c r="C23" s="2"/>
      <c r="D23" s="21"/>
      <c r="E23" s="88"/>
      <c r="F23" s="88"/>
      <c r="G23" s="88"/>
      <c r="H23" s="21"/>
      <c r="I23" s="156"/>
      <c r="J23" s="156"/>
      <c r="K23" s="156"/>
      <c r="L23" s="21"/>
      <c r="M23" s="157"/>
      <c r="N23" s="157"/>
      <c r="O23" s="157"/>
      <c r="P23" s="4"/>
    </row>
    <row r="24" spans="1:16" ht="15.5" x14ac:dyDescent="0.35">
      <c r="A24" s="144" t="s">
        <v>122</v>
      </c>
      <c r="B24" s="145">
        <f>'[1]Top &gt; 100 mln'!C20</f>
        <v>28597.326000000001</v>
      </c>
      <c r="C24" s="146">
        <f>'[1]Top &gt; 100 mln'!D20</f>
        <v>0.81422014614184646</v>
      </c>
      <c r="D24" s="21"/>
      <c r="E24" s="147" t="s">
        <v>123</v>
      </c>
      <c r="F24" s="148">
        <f>'[1]Top &gt; 100 mln'!H20</f>
        <v>11942.019000000002</v>
      </c>
      <c r="G24" s="149">
        <f>'[1]Top &gt; 100 mln'!I20</f>
        <v>15.153865936312169</v>
      </c>
      <c r="H24" s="21"/>
      <c r="I24" s="150" t="s">
        <v>152</v>
      </c>
      <c r="J24" s="151">
        <f>'[1]Top &gt; 100 mln'!M20</f>
        <v>8233.6870000000017</v>
      </c>
      <c r="K24" s="152">
        <f>'[1]Top &gt; 100 mln'!N20</f>
        <v>1.4002360594621743</v>
      </c>
      <c r="L24" s="21"/>
      <c r="M24" s="153" t="s">
        <v>153</v>
      </c>
      <c r="N24" s="154">
        <f>'[1]Top &gt; 100 mln'!R20</f>
        <v>3817.7439999999997</v>
      </c>
      <c r="O24" s="155">
        <f>'[1]Top &gt; 100 mln'!S20</f>
        <v>6.9561456001040023</v>
      </c>
      <c r="P24" s="4"/>
    </row>
    <row r="25" spans="1:16" ht="15.5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15.5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15.5" x14ac:dyDescent="0.3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15.5" x14ac:dyDescent="0.3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</sheetData>
  <mergeCells count="3">
    <mergeCell ref="A1:O1"/>
    <mergeCell ref="A2:O2"/>
    <mergeCell ref="A3:O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78"/>
  <sheetViews>
    <sheetView showGridLines="0" zoomScale="70" zoomScaleNormal="70" workbookViewId="0">
      <pane xSplit="1" ySplit="4" topLeftCell="B62" activePane="bottomRight" state="frozen"/>
      <selection pane="topRight" activeCell="B1" sqref="B1"/>
      <selection pane="bottomLeft" activeCell="A5" sqref="A5"/>
      <selection pane="bottomRight" activeCell="B75" sqref="B75:F75"/>
    </sheetView>
  </sheetViews>
  <sheetFormatPr defaultRowHeight="14.5" x14ac:dyDescent="0.35"/>
  <cols>
    <col min="1" max="1" width="46.81640625" customWidth="1"/>
    <col min="2" max="6" width="12.1796875" customWidth="1"/>
    <col min="7" max="7" width="10.7265625" style="1" customWidth="1"/>
    <col min="8" max="11" width="10.7265625" customWidth="1"/>
    <col min="12" max="12" width="12.1796875" customWidth="1"/>
  </cols>
  <sheetData>
    <row r="1" spans="1:16" s="1" customFormat="1" ht="70.5" customHeight="1" x14ac:dyDescent="0.35">
      <c r="A1" s="190" t="s">
        <v>43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16" s="1" customFormat="1" ht="35.5" customHeight="1" x14ac:dyDescent="0.35">
      <c r="A2" s="189" t="s">
        <v>38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16" s="1" customFormat="1" ht="36" x14ac:dyDescent="0.35">
      <c r="A3" s="192" t="s">
        <v>3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</row>
    <row r="5" spans="1:16" x14ac:dyDescent="0.35">
      <c r="H5" s="1"/>
      <c r="I5" s="1"/>
      <c r="J5" s="1"/>
    </row>
    <row r="6" spans="1:16" s="14" customFormat="1" ht="21" x14ac:dyDescent="0.45">
      <c r="A6" s="92" t="s">
        <v>50</v>
      </c>
      <c r="B6" s="13"/>
      <c r="C6" s="13"/>
      <c r="D6" s="13"/>
      <c r="E6" s="13"/>
      <c r="F6" s="13"/>
      <c r="G6" s="19"/>
      <c r="H6" s="19"/>
      <c r="I6" s="19"/>
      <c r="J6" s="19"/>
      <c r="K6" s="5"/>
      <c r="L6" s="5"/>
      <c r="M6" s="5"/>
      <c r="N6" s="5"/>
      <c r="O6" s="5"/>
      <c r="P6" s="5"/>
    </row>
    <row r="7" spans="1:16" s="4" customFormat="1" ht="15.5" x14ac:dyDescent="0.35">
      <c r="A7" s="2"/>
      <c r="B7" s="6">
        <v>2017</v>
      </c>
      <c r="C7" s="6">
        <v>2018</v>
      </c>
      <c r="D7" s="6">
        <v>2019</v>
      </c>
      <c r="E7" s="6">
        <v>2020</v>
      </c>
      <c r="F7" s="6">
        <v>2021</v>
      </c>
      <c r="G7" s="20"/>
      <c r="H7" s="25"/>
      <c r="I7" s="25"/>
      <c r="J7" s="26"/>
      <c r="K7" s="2"/>
      <c r="L7" s="2"/>
      <c r="M7" s="2"/>
      <c r="N7" s="2"/>
      <c r="O7" s="2"/>
      <c r="P7" s="2"/>
    </row>
    <row r="8" spans="1:16" s="4" customFormat="1" ht="15.5" x14ac:dyDescent="0.35">
      <c r="A8" s="7" t="s">
        <v>4</v>
      </c>
      <c r="B8" s="89">
        <f>+B9+B10</f>
        <v>31.790911999999999</v>
      </c>
      <c r="C8" s="89">
        <f t="shared" ref="C8:F8" si="0">+C9+C10</f>
        <v>30.718417273200004</v>
      </c>
      <c r="D8" s="89">
        <f t="shared" si="0"/>
        <v>29.703253657100007</v>
      </c>
      <c r="E8" s="89">
        <f t="shared" si="0"/>
        <v>28.366361370989999</v>
      </c>
      <c r="F8" s="89">
        <f t="shared" si="0"/>
        <v>28.597326000000002</v>
      </c>
      <c r="G8" s="18"/>
      <c r="H8" s="27"/>
      <c r="I8" s="28"/>
      <c r="J8" s="29"/>
      <c r="K8" s="2"/>
      <c r="L8" s="2"/>
      <c r="M8" s="2"/>
      <c r="N8" s="2"/>
      <c r="O8" s="2"/>
      <c r="P8" s="2"/>
    </row>
    <row r="9" spans="1:16" s="4" customFormat="1" ht="15.5" x14ac:dyDescent="0.35">
      <c r="A9" s="7" t="s">
        <v>2</v>
      </c>
      <c r="B9" s="10">
        <v>14.098652</v>
      </c>
      <c r="C9" s="10">
        <v>13.901472999999999</v>
      </c>
      <c r="D9" s="10">
        <v>13.135999999999999</v>
      </c>
      <c r="E9" s="10">
        <v>12.0299</v>
      </c>
      <c r="F9" s="10">
        <v>12.3969</v>
      </c>
      <c r="G9" s="18"/>
      <c r="H9" s="27"/>
      <c r="I9" s="28"/>
      <c r="J9" s="29"/>
      <c r="K9" s="2"/>
      <c r="L9" s="2"/>
      <c r="M9" s="2"/>
      <c r="N9" s="2"/>
      <c r="O9" s="2"/>
      <c r="P9" s="2"/>
    </row>
    <row r="10" spans="1:16" s="4" customFormat="1" ht="15.5" x14ac:dyDescent="0.35">
      <c r="A10" s="7" t="s">
        <v>5</v>
      </c>
      <c r="B10" s="10">
        <v>17.692259999999997</v>
      </c>
      <c r="C10" s="10">
        <v>16.816944273200004</v>
      </c>
      <c r="D10" s="10">
        <v>16.567253657100007</v>
      </c>
      <c r="E10" s="10">
        <v>16.336461370990001</v>
      </c>
      <c r="F10" s="10">
        <v>16.200426</v>
      </c>
      <c r="G10" s="18"/>
      <c r="H10" s="27"/>
      <c r="I10" s="28"/>
      <c r="J10" s="29"/>
      <c r="K10" s="2"/>
      <c r="L10" s="2"/>
      <c r="M10" s="2"/>
      <c r="N10" s="2"/>
      <c r="O10" s="2"/>
      <c r="P10" s="2"/>
    </row>
    <row r="11" spans="1:16" s="4" customFormat="1" ht="15.5" x14ac:dyDescent="0.35">
      <c r="A11" s="2"/>
      <c r="B11" s="2"/>
      <c r="C11" s="2"/>
      <c r="D11" s="2"/>
      <c r="E11" s="2"/>
      <c r="F11" s="2"/>
      <c r="G11" s="21"/>
      <c r="H11" s="21"/>
      <c r="I11" s="21"/>
      <c r="J11" s="21"/>
      <c r="K11" s="2"/>
      <c r="L11" s="2"/>
      <c r="M11" s="2"/>
      <c r="N11" s="2"/>
      <c r="O11" s="2"/>
      <c r="P11" s="2"/>
    </row>
    <row r="12" spans="1:16" s="4" customFormat="1" ht="21" x14ac:dyDescent="0.35">
      <c r="A12" s="92" t="s">
        <v>51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2"/>
      <c r="M12" s="2"/>
      <c r="N12" s="2"/>
      <c r="O12" s="2"/>
      <c r="P12" s="2"/>
    </row>
    <row r="13" spans="1:16" s="4" customFormat="1" ht="15.5" x14ac:dyDescent="0.35">
      <c r="B13" s="124">
        <f>'[2]2.2 - Ricavi 2012-2021'!B3</f>
        <v>2012</v>
      </c>
      <c r="C13" s="124">
        <f>'[2]2.2 - Ricavi 2012-2021'!C3</f>
        <v>2013</v>
      </c>
      <c r="D13" s="124">
        <f>'[2]2.2 - Ricavi 2012-2021'!D3</f>
        <v>2014</v>
      </c>
      <c r="E13" s="124">
        <f>'[2]2.2 - Ricavi 2012-2021'!E3</f>
        <v>2015</v>
      </c>
      <c r="F13" s="124">
        <f>'[2]2.2 - Ricavi 2012-2021'!F3</f>
        <v>2016</v>
      </c>
      <c r="G13" s="124">
        <f>'[2]2.2 - Ricavi 2012-2021'!G3</f>
        <v>2017</v>
      </c>
      <c r="H13" s="124">
        <f>'[2]2.2 - Ricavi 2012-2021'!H3</f>
        <v>2018</v>
      </c>
      <c r="I13" s="124">
        <f>'[2]2.2 - Ricavi 2012-2021'!I3</f>
        <v>2019</v>
      </c>
      <c r="J13" s="124">
        <f>'[2]2.2 - Ricavi 2012-2021'!J3</f>
        <v>2020</v>
      </c>
      <c r="K13" s="124">
        <f>'[2]2.2 - Ricavi 2012-2021'!K3</f>
        <v>2021</v>
      </c>
      <c r="L13" s="2"/>
      <c r="M13" s="2"/>
      <c r="N13" s="2"/>
      <c r="O13" s="2"/>
      <c r="P13" s="2"/>
    </row>
    <row r="14" spans="1:16" s="4" customFormat="1" ht="15.5" x14ac:dyDescent="0.35">
      <c r="A14" s="7" t="s">
        <v>42</v>
      </c>
      <c r="B14" s="10">
        <v>36.988484999999997</v>
      </c>
      <c r="C14" s="10">
        <v>33.495956999999997</v>
      </c>
      <c r="D14" s="10">
        <v>31.397063999999997</v>
      </c>
      <c r="E14" s="10">
        <v>31.245850999999998</v>
      </c>
      <c r="F14" s="10">
        <v>31.522052807467489</v>
      </c>
      <c r="G14" s="10">
        <v>31.790912000000002</v>
      </c>
      <c r="H14" s="10">
        <v>30.7184172732</v>
      </c>
      <c r="I14" s="10">
        <v>29.703253657100003</v>
      </c>
      <c r="J14" s="10">
        <v>28.366361370990003</v>
      </c>
      <c r="K14" s="10">
        <v>28.597326000000002</v>
      </c>
      <c r="L14" s="2"/>
      <c r="M14" s="2"/>
      <c r="N14" s="2"/>
      <c r="O14" s="2"/>
      <c r="P14" s="2"/>
    </row>
    <row r="15" spans="1:16" s="4" customFormat="1" ht="15.5" x14ac:dyDescent="0.35">
      <c r="A15" s="171" t="s">
        <v>154</v>
      </c>
      <c r="B15" s="10">
        <v>48.655744555796524</v>
      </c>
      <c r="C15" s="10">
        <v>50.837337296324037</v>
      </c>
      <c r="D15" s="10">
        <v>51.978433439250416</v>
      </c>
      <c r="E15" s="10">
        <v>49.861919896283574</v>
      </c>
      <c r="F15" s="10">
        <v>49.749354539439445</v>
      </c>
      <c r="G15" s="10">
        <v>50.956219200109466</v>
      </c>
      <c r="H15" s="10">
        <v>52.452466204468884</v>
      </c>
      <c r="I15" s="10">
        <v>53.969786979209346</v>
      </c>
      <c r="J15" s="10">
        <v>54.650169604391017</v>
      </c>
      <c r="K15" s="10">
        <v>55.929121847724794</v>
      </c>
      <c r="L15" s="2"/>
      <c r="M15" s="2"/>
      <c r="N15" s="2"/>
      <c r="O15" s="2"/>
      <c r="P15" s="2"/>
    </row>
    <row r="16" spans="1:16" s="4" customFormat="1" ht="15.5" x14ac:dyDescent="0.35">
      <c r="A16" s="171" t="s">
        <v>155</v>
      </c>
      <c r="B16" s="10">
        <v>51.344255444203476</v>
      </c>
      <c r="C16" s="10">
        <v>49.162662703675963</v>
      </c>
      <c r="D16" s="10">
        <v>48.021566560749584</v>
      </c>
      <c r="E16" s="10">
        <v>50.138080103716426</v>
      </c>
      <c r="F16" s="10">
        <v>50.250645460560555</v>
      </c>
      <c r="G16" s="10">
        <v>49.043780799890534</v>
      </c>
      <c r="H16" s="10">
        <v>47.547533795531116</v>
      </c>
      <c r="I16" s="10">
        <v>46.030213020790654</v>
      </c>
      <c r="J16" s="10">
        <v>45.349830395608983</v>
      </c>
      <c r="K16" s="10">
        <v>44.070878152275206</v>
      </c>
      <c r="L16" s="2"/>
      <c r="M16" s="2"/>
      <c r="N16" s="2"/>
      <c r="O16" s="2"/>
      <c r="P16" s="2"/>
    </row>
    <row r="17" spans="1:16" s="4" customFormat="1" ht="15.5" x14ac:dyDescent="0.35">
      <c r="A17" s="2"/>
      <c r="B17" s="2"/>
      <c r="C17" s="2"/>
      <c r="D17" s="2"/>
      <c r="E17" s="2"/>
      <c r="F17" s="2"/>
      <c r="G17" s="21"/>
      <c r="H17" s="21"/>
      <c r="I17" s="21"/>
      <c r="J17" s="21"/>
      <c r="K17" s="2"/>
      <c r="L17" s="2"/>
      <c r="M17" s="2"/>
      <c r="N17" s="2"/>
      <c r="O17" s="2"/>
      <c r="P17" s="2"/>
    </row>
    <row r="18" spans="1:16" s="14" customFormat="1" ht="21" x14ac:dyDescent="0.45">
      <c r="A18" s="92" t="s">
        <v>145</v>
      </c>
      <c r="B18" s="13"/>
      <c r="C18" s="13"/>
      <c r="D18" s="13"/>
      <c r="E18" s="13"/>
      <c r="F18" s="13"/>
      <c r="G18" s="19"/>
      <c r="H18" s="5"/>
      <c r="I18" s="5"/>
      <c r="J18" s="5"/>
      <c r="K18" s="5"/>
      <c r="L18" s="5"/>
      <c r="M18" s="5"/>
      <c r="N18" s="5"/>
      <c r="O18" s="5"/>
      <c r="P18" s="5"/>
    </row>
    <row r="19" spans="1:16" s="4" customFormat="1" ht="15.5" x14ac:dyDescent="0.35">
      <c r="B19" s="6">
        <f>+B7</f>
        <v>2017</v>
      </c>
      <c r="C19" s="6">
        <f>+C7</f>
        <v>2018</v>
      </c>
      <c r="D19" s="6">
        <f>+D7</f>
        <v>2019</v>
      </c>
      <c r="E19" s="6">
        <f>+E7</f>
        <v>2020</v>
      </c>
      <c r="F19" s="6">
        <f>+F7</f>
        <v>2021</v>
      </c>
      <c r="G19" s="20"/>
      <c r="H19" s="2"/>
      <c r="I19" s="2"/>
      <c r="J19" s="2"/>
      <c r="K19" s="2"/>
      <c r="L19" s="2"/>
      <c r="M19" s="2"/>
      <c r="N19" s="2"/>
      <c r="O19" s="2"/>
      <c r="P19" s="2"/>
    </row>
    <row r="20" spans="1:16" s="4" customFormat="1" ht="17" x14ac:dyDescent="0.35">
      <c r="A20" s="15" t="s">
        <v>0</v>
      </c>
      <c r="G20" s="23"/>
      <c r="H20" s="2"/>
      <c r="I20" s="2"/>
      <c r="J20" s="2"/>
      <c r="K20" s="2"/>
      <c r="L20" s="2"/>
      <c r="M20" s="2"/>
      <c r="N20" s="2"/>
      <c r="O20" s="2"/>
      <c r="P20" s="2"/>
    </row>
    <row r="21" spans="1:16" s="4" customFormat="1" ht="15.5" x14ac:dyDescent="0.35">
      <c r="A21" s="7" t="s">
        <v>4</v>
      </c>
      <c r="B21" s="10">
        <v>35.553182620240662</v>
      </c>
      <c r="C21" s="10">
        <v>34.559310257211365</v>
      </c>
      <c r="D21" s="10">
        <v>38.549519887572927</v>
      </c>
      <c r="E21" s="10">
        <v>36.507316618728446</v>
      </c>
      <c r="F21" s="10">
        <v>27.101338076154395</v>
      </c>
      <c r="G21" s="18"/>
      <c r="H21" s="2"/>
      <c r="I21" s="2"/>
      <c r="J21" s="2"/>
      <c r="K21" s="2"/>
      <c r="L21" s="2"/>
      <c r="M21" s="2"/>
      <c r="N21" s="2"/>
      <c r="O21" s="2"/>
      <c r="P21" s="2"/>
    </row>
    <row r="22" spans="1:16" s="4" customFormat="1" ht="15.5" x14ac:dyDescent="0.35">
      <c r="A22" s="7" t="s">
        <v>2</v>
      </c>
      <c r="B22" s="10">
        <v>41.14786293044186</v>
      </c>
      <c r="C22" s="10">
        <v>40.339617247754951</v>
      </c>
      <c r="D22" s="10">
        <v>41.726804202192447</v>
      </c>
      <c r="E22" s="10">
        <v>43.058886607536223</v>
      </c>
      <c r="F22" s="10">
        <v>21.272802071485604</v>
      </c>
      <c r="G22" s="18"/>
      <c r="H22" s="2"/>
      <c r="I22" s="2"/>
      <c r="J22" s="2"/>
      <c r="K22" s="2"/>
      <c r="L22" s="2"/>
      <c r="M22" s="2"/>
      <c r="N22" s="2"/>
      <c r="O22" s="2"/>
      <c r="P22" s="2"/>
    </row>
    <row r="23" spans="1:16" s="4" customFormat="1" ht="13.5" customHeight="1" x14ac:dyDescent="0.35">
      <c r="A23" s="7" t="s">
        <v>5</v>
      </c>
      <c r="B23" s="10">
        <v>31.094879907937155</v>
      </c>
      <c r="C23" s="10">
        <v>29.781106782469013</v>
      </c>
      <c r="D23" s="10">
        <v>36.030284797636625</v>
      </c>
      <c r="E23" s="10">
        <v>31.682848821294879</v>
      </c>
      <c r="F23" s="10">
        <v>31.561454001271333</v>
      </c>
      <c r="G23" s="18"/>
      <c r="H23" s="2"/>
      <c r="I23" s="2"/>
      <c r="J23" s="2"/>
      <c r="K23" s="2"/>
      <c r="L23" s="2"/>
      <c r="M23" s="2"/>
      <c r="N23" s="2"/>
      <c r="O23" s="2"/>
      <c r="P23" s="2"/>
    </row>
    <row r="24" spans="1:16" s="4" customFormat="1" ht="9" customHeight="1" x14ac:dyDescent="0.35">
      <c r="A24" s="2"/>
      <c r="B24" s="88"/>
      <c r="C24" s="88"/>
      <c r="D24" s="88"/>
      <c r="E24" s="88"/>
      <c r="F24" s="88"/>
      <c r="G24" s="21"/>
      <c r="H24" s="2"/>
      <c r="I24" s="2"/>
      <c r="J24" s="2"/>
      <c r="K24" s="2"/>
      <c r="L24" s="2"/>
      <c r="M24" s="2"/>
      <c r="N24" s="2"/>
      <c r="O24" s="2"/>
      <c r="P24" s="2"/>
    </row>
    <row r="25" spans="1:16" s="4" customFormat="1" ht="17" x14ac:dyDescent="0.35">
      <c r="A25" s="16" t="s">
        <v>1</v>
      </c>
      <c r="B25" s="88"/>
      <c r="C25" s="88"/>
      <c r="D25" s="88"/>
      <c r="E25" s="88"/>
      <c r="F25" s="88"/>
      <c r="G25" s="20"/>
      <c r="H25" s="2"/>
      <c r="I25" s="2"/>
      <c r="J25" s="2"/>
      <c r="K25" s="2"/>
      <c r="L25" s="2"/>
      <c r="M25" s="2"/>
      <c r="N25" s="2"/>
      <c r="O25" s="2"/>
      <c r="P25" s="2"/>
    </row>
    <row r="26" spans="1:16" s="4" customFormat="1" ht="15.5" x14ac:dyDescent="0.35">
      <c r="A26" s="7" t="s">
        <v>4</v>
      </c>
      <c r="B26" s="10">
        <v>6.3405468137246279</v>
      </c>
      <c r="C26" s="10">
        <v>1.3874224413633027</v>
      </c>
      <c r="D26" s="10">
        <v>10.35719680101321</v>
      </c>
      <c r="E26" s="10">
        <v>9.5568506970810922</v>
      </c>
      <c r="F26" s="10">
        <v>-0.23291338497872371</v>
      </c>
      <c r="G26" s="18"/>
      <c r="H26" s="2"/>
      <c r="I26" s="2"/>
      <c r="J26" s="2"/>
      <c r="K26" s="2"/>
      <c r="L26" s="2"/>
      <c r="M26" s="2"/>
      <c r="N26" s="2"/>
      <c r="O26" s="2"/>
      <c r="P26" s="2"/>
    </row>
    <row r="27" spans="1:16" s="4" customFormat="1" ht="15.5" x14ac:dyDescent="0.35">
      <c r="A27" s="7" t="s">
        <v>2</v>
      </c>
      <c r="B27" s="10">
        <v>18.214053371911014</v>
      </c>
      <c r="C27" s="10">
        <v>-1.730248298147991</v>
      </c>
      <c r="D27" s="10">
        <v>13.098302375152254</v>
      </c>
      <c r="E27" s="10">
        <v>13.162644743514077</v>
      </c>
      <c r="F27" s="10">
        <v>-3.2419233840718329</v>
      </c>
      <c r="G27" s="18"/>
      <c r="H27" s="2"/>
      <c r="I27" s="2"/>
      <c r="J27" s="2"/>
      <c r="K27" s="2"/>
      <c r="L27" s="2"/>
      <c r="M27" s="2"/>
      <c r="N27" s="2"/>
      <c r="O27" s="2"/>
      <c r="P27" s="2"/>
    </row>
    <row r="28" spans="1:16" s="4" customFormat="1" ht="14.15" customHeight="1" x14ac:dyDescent="0.35">
      <c r="A28" s="7" t="s">
        <v>5</v>
      </c>
      <c r="B28" s="10">
        <v>-3.1212425214754917</v>
      </c>
      <c r="C28" s="10">
        <v>3.9645978725309368</v>
      </c>
      <c r="D28" s="10">
        <v>8.1838032158634224</v>
      </c>
      <c r="E28" s="10">
        <v>6.901603589759989</v>
      </c>
      <c r="F28" s="10">
        <v>2.0696431069158328</v>
      </c>
      <c r="G28" s="18"/>
      <c r="H28" s="2"/>
      <c r="I28" s="2"/>
      <c r="J28" s="2"/>
      <c r="K28" s="2"/>
      <c r="L28" s="2"/>
      <c r="M28" s="2"/>
      <c r="N28" s="2"/>
      <c r="O28" s="2"/>
      <c r="P28" s="2"/>
    </row>
    <row r="29" spans="1:16" s="4" customFormat="1" ht="15.75" customHeight="1" x14ac:dyDescent="0.35">
      <c r="A29" s="2"/>
      <c r="B29" s="2"/>
      <c r="C29" s="2"/>
      <c r="D29" s="2"/>
      <c r="E29" s="2"/>
      <c r="F29" s="2"/>
      <c r="G29" s="21"/>
      <c r="H29" s="2"/>
      <c r="I29" s="2"/>
      <c r="J29" s="2"/>
      <c r="K29" s="2"/>
      <c r="L29" s="2"/>
      <c r="M29" s="2"/>
      <c r="N29" s="2"/>
      <c r="O29" s="2"/>
      <c r="P29" s="2"/>
    </row>
    <row r="30" spans="1:16" s="14" customFormat="1" ht="21" x14ac:dyDescent="0.45">
      <c r="A30" s="92" t="s">
        <v>146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M30" s="5"/>
      <c r="N30" s="5"/>
      <c r="O30" s="5"/>
      <c r="P30" s="5"/>
    </row>
    <row r="31" spans="1:16" s="4" customFormat="1" ht="15.5" x14ac:dyDescent="0.35">
      <c r="B31" s="6">
        <f t="shared" ref="B31:K31" si="1">B13</f>
        <v>2012</v>
      </c>
      <c r="C31" s="6">
        <f t="shared" si="1"/>
        <v>2013</v>
      </c>
      <c r="D31" s="6">
        <f t="shared" si="1"/>
        <v>2014</v>
      </c>
      <c r="E31" s="6">
        <f t="shared" si="1"/>
        <v>2015</v>
      </c>
      <c r="F31" s="6">
        <f t="shared" si="1"/>
        <v>2016</v>
      </c>
      <c r="G31" s="6">
        <f t="shared" si="1"/>
        <v>2017</v>
      </c>
      <c r="H31" s="6">
        <f t="shared" si="1"/>
        <v>2018</v>
      </c>
      <c r="I31" s="6">
        <f t="shared" si="1"/>
        <v>2019</v>
      </c>
      <c r="J31" s="6">
        <f t="shared" si="1"/>
        <v>2020</v>
      </c>
      <c r="K31" s="6">
        <f t="shared" si="1"/>
        <v>2021</v>
      </c>
      <c r="M31" s="2"/>
      <c r="N31" s="2"/>
      <c r="O31" s="2"/>
      <c r="P31" s="2"/>
    </row>
    <row r="32" spans="1:16" s="4" customFormat="1" ht="17" x14ac:dyDescent="0.35">
      <c r="A32" s="15" t="s">
        <v>0</v>
      </c>
      <c r="B32" s="6"/>
      <c r="C32" s="6"/>
      <c r="D32" s="6"/>
      <c r="E32" s="6"/>
      <c r="F32" s="6"/>
      <c r="G32" s="6"/>
      <c r="H32" s="6"/>
      <c r="I32" s="6"/>
      <c r="J32" s="6"/>
      <c r="K32" s="6"/>
      <c r="M32" s="2"/>
      <c r="N32" s="2"/>
      <c r="O32" s="2"/>
      <c r="P32" s="2"/>
    </row>
    <row r="33" spans="1:16" s="4" customFormat="1" ht="15.5" x14ac:dyDescent="0.35">
      <c r="A33" s="7" t="s">
        <v>4</v>
      </c>
      <c r="B33" s="89">
        <f>+B34+B35</f>
        <v>14.752376999999999</v>
      </c>
      <c r="C33" s="89">
        <f t="shared" ref="C33:K33" si="2">+C34+C35</f>
        <v>12.952320000000004</v>
      </c>
      <c r="D33" s="89">
        <f t="shared" si="2"/>
        <v>11.723580999999999</v>
      </c>
      <c r="E33" s="89">
        <f t="shared" si="2"/>
        <v>10.188938599999998</v>
      </c>
      <c r="F33" s="89">
        <f t="shared" si="2"/>
        <v>11.659605715192338</v>
      </c>
      <c r="G33" s="89">
        <f t="shared" si="2"/>
        <v>11.302680999999998</v>
      </c>
      <c r="H33" s="89">
        <f t="shared" si="2"/>
        <v>10.616073131549998</v>
      </c>
      <c r="I33" s="89">
        <f t="shared" si="2"/>
        <v>11.450461675800002</v>
      </c>
      <c r="J33" s="89">
        <f t="shared" si="2"/>
        <v>10.35579735892</v>
      </c>
      <c r="K33" s="89">
        <f t="shared" si="2"/>
        <v>7.7502580000000005</v>
      </c>
      <c r="M33" s="17"/>
      <c r="N33" s="2"/>
      <c r="O33" s="2"/>
      <c r="P33" s="2"/>
    </row>
    <row r="34" spans="1:16" s="4" customFormat="1" ht="15.5" x14ac:dyDescent="0.35">
      <c r="A34" s="7" t="s">
        <v>2</v>
      </c>
      <c r="B34" s="10">
        <v>8.43309</v>
      </c>
      <c r="C34" s="10">
        <v>7.5368660000000034</v>
      </c>
      <c r="D34" s="10">
        <v>6.738197999999997</v>
      </c>
      <c r="E34" s="10">
        <v>5.2662189999999995</v>
      </c>
      <c r="F34" s="10">
        <v>6.3037800000000006</v>
      </c>
      <c r="G34" s="10">
        <v>5.8012939999999995</v>
      </c>
      <c r="H34" s="10">
        <v>5.6078009999999976</v>
      </c>
      <c r="I34" s="10">
        <v>5.4812330000000005</v>
      </c>
      <c r="J34" s="10">
        <v>5.1799409999999995</v>
      </c>
      <c r="K34" s="10">
        <v>2.6371679999999986</v>
      </c>
      <c r="M34" s="2"/>
      <c r="N34" s="2"/>
      <c r="O34" s="2"/>
      <c r="P34" s="2"/>
    </row>
    <row r="35" spans="1:16" s="4" customFormat="1" ht="15.5" x14ac:dyDescent="0.35">
      <c r="A35" s="7" t="s">
        <v>5</v>
      </c>
      <c r="B35" s="10">
        <v>6.3192870000000001</v>
      </c>
      <c r="C35" s="10">
        <v>5.4154539999999995</v>
      </c>
      <c r="D35" s="10">
        <v>4.9853830000000015</v>
      </c>
      <c r="E35" s="10">
        <v>4.9227195999999989</v>
      </c>
      <c r="F35" s="10">
        <v>5.3558257151923367</v>
      </c>
      <c r="G35" s="10">
        <v>5.5013869999999985</v>
      </c>
      <c r="H35" s="10">
        <v>5.0082721315500001</v>
      </c>
      <c r="I35" s="10">
        <v>5.969228675800001</v>
      </c>
      <c r="J35" s="10">
        <v>5.1758563589200008</v>
      </c>
      <c r="K35" s="10">
        <v>5.1130900000000015</v>
      </c>
      <c r="M35" s="2"/>
      <c r="N35" s="2"/>
      <c r="O35" s="2"/>
      <c r="P35" s="2"/>
    </row>
    <row r="36" spans="1:16" s="4" customFormat="1" ht="7.5" customHeight="1" x14ac:dyDescent="0.35">
      <c r="A36" s="2"/>
      <c r="B36" s="88"/>
      <c r="C36" s="88"/>
      <c r="D36" s="88"/>
      <c r="E36" s="88"/>
      <c r="F36" s="88"/>
      <c r="G36" s="88"/>
      <c r="H36" s="88"/>
      <c r="I36" s="88"/>
      <c r="J36" s="88"/>
      <c r="K36" s="88"/>
      <c r="M36" s="2"/>
      <c r="N36" s="2"/>
      <c r="O36" s="2"/>
      <c r="P36" s="2"/>
    </row>
    <row r="37" spans="1:16" s="4" customFormat="1" ht="17" x14ac:dyDescent="0.35">
      <c r="A37" s="16" t="s">
        <v>1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M37" s="2"/>
      <c r="N37" s="2"/>
      <c r="O37" s="2"/>
      <c r="P37" s="2"/>
    </row>
    <row r="38" spans="1:16" s="4" customFormat="1" ht="15.5" x14ac:dyDescent="0.35">
      <c r="A38" s="7" t="s">
        <v>4</v>
      </c>
      <c r="B38" s="89">
        <f>+B39+B40</f>
        <v>3.4925030000000001</v>
      </c>
      <c r="C38" s="89">
        <f t="shared" ref="C38" si="3">+C39+C40</f>
        <v>3.3933580000000045</v>
      </c>
      <c r="D38" s="89">
        <f t="shared" ref="D38" si="4">+D39+D40</f>
        <v>4.6868410999999979</v>
      </c>
      <c r="E38" s="89">
        <f t="shared" ref="E38" si="5">+E39+E40</f>
        <v>3.5313765999999984</v>
      </c>
      <c r="F38" s="89">
        <f t="shared" ref="F38" si="6">+F39+F40</f>
        <v>2.4546974575899982</v>
      </c>
      <c r="G38" s="89">
        <f t="shared" ref="G38" si="7">+G39+G40</f>
        <v>2.0157176578699993</v>
      </c>
      <c r="H38" s="89">
        <f t="shared" ref="H38" si="8">+H39+H40</f>
        <v>0.42619421487999787</v>
      </c>
      <c r="I38" s="89">
        <f t="shared" ref="I38" si="9">+I39+I40</f>
        <v>3.0764244375700009</v>
      </c>
      <c r="J38" s="89">
        <f t="shared" ref="J38" si="10">+J39+J40</f>
        <v>2.7109308044199998</v>
      </c>
      <c r="K38" s="89">
        <f t="shared" ref="K38" si="11">+K39+K40</f>
        <v>-6.6607000000000638E-2</v>
      </c>
      <c r="M38" s="17"/>
      <c r="N38" s="2"/>
      <c r="O38" s="2"/>
      <c r="P38" s="2"/>
    </row>
    <row r="39" spans="1:16" s="4" customFormat="1" ht="15.5" x14ac:dyDescent="0.35">
      <c r="A39" s="7" t="s">
        <v>2</v>
      </c>
      <c r="B39" s="10">
        <v>0.94363300000000072</v>
      </c>
      <c r="C39" s="10">
        <v>1.8784320000000039</v>
      </c>
      <c r="D39" s="10">
        <v>3.580066999999997</v>
      </c>
      <c r="E39" s="10">
        <v>2.1876239999999987</v>
      </c>
      <c r="F39" s="10">
        <v>3.1338870000000005</v>
      </c>
      <c r="G39" s="10">
        <v>2.5679359999999996</v>
      </c>
      <c r="H39" s="10">
        <v>-0.24053000000000246</v>
      </c>
      <c r="I39" s="10">
        <v>1.7205930000000003</v>
      </c>
      <c r="J39" s="10">
        <v>1.583453</v>
      </c>
      <c r="K39" s="10">
        <v>-0.40189800000000103</v>
      </c>
      <c r="M39" s="2"/>
      <c r="N39" s="2"/>
      <c r="O39" s="2"/>
      <c r="P39" s="2"/>
    </row>
    <row r="40" spans="1:16" s="4" customFormat="1" ht="15.5" x14ac:dyDescent="0.35">
      <c r="A40" s="7" t="s">
        <v>5</v>
      </c>
      <c r="B40" s="10">
        <v>2.5488699999999995</v>
      </c>
      <c r="C40" s="10">
        <v>1.5149260000000009</v>
      </c>
      <c r="D40" s="10">
        <v>1.1067741000000011</v>
      </c>
      <c r="E40" s="10">
        <v>1.3437525999999997</v>
      </c>
      <c r="F40" s="10">
        <v>-0.67918954241000251</v>
      </c>
      <c r="G40" s="10">
        <v>-0.55221834213000009</v>
      </c>
      <c r="H40" s="10">
        <v>0.66672421488000033</v>
      </c>
      <c r="I40" s="10">
        <v>1.3558314375700007</v>
      </c>
      <c r="J40" s="10">
        <v>1.1274778044199998</v>
      </c>
      <c r="K40" s="10">
        <v>0.33529100000000039</v>
      </c>
      <c r="M40" s="2"/>
      <c r="N40" s="2"/>
      <c r="O40" s="2"/>
      <c r="P40" s="2"/>
    </row>
    <row r="41" spans="1:16" s="4" customFormat="1" ht="15.75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M41" s="2"/>
      <c r="N41" s="2"/>
      <c r="O41" s="2"/>
      <c r="P41" s="2"/>
    </row>
    <row r="42" spans="1:16" s="4" customFormat="1" ht="21" x14ac:dyDescent="0.35">
      <c r="A42" s="92" t="s">
        <v>147</v>
      </c>
      <c r="B42" s="13"/>
      <c r="C42" s="13"/>
      <c r="D42" s="13"/>
      <c r="E42" s="13"/>
      <c r="F42" s="13"/>
      <c r="G42" s="19"/>
      <c r="H42" s="2"/>
      <c r="I42" s="2"/>
      <c r="J42" s="2"/>
      <c r="K42" s="2"/>
      <c r="L42" s="2"/>
      <c r="M42" s="2"/>
      <c r="N42" s="2"/>
      <c r="O42" s="2"/>
      <c r="P42" s="2"/>
    </row>
    <row r="43" spans="1:16" s="4" customFormat="1" ht="15.5" x14ac:dyDescent="0.35">
      <c r="A43" s="2"/>
      <c r="B43" s="6">
        <f>B7</f>
        <v>2017</v>
      </c>
      <c r="C43" s="6">
        <f>C7</f>
        <v>2018</v>
      </c>
      <c r="D43" s="6">
        <f>D7</f>
        <v>2019</v>
      </c>
      <c r="E43" s="6">
        <f>E7</f>
        <v>2020</v>
      </c>
      <c r="F43" s="6">
        <f>F7</f>
        <v>2021</v>
      </c>
      <c r="G43" s="20"/>
      <c r="H43" s="2"/>
      <c r="I43" s="2"/>
      <c r="J43" s="2"/>
      <c r="K43" s="2"/>
      <c r="L43" s="2"/>
      <c r="M43" s="2"/>
      <c r="N43" s="2"/>
      <c r="O43" s="2"/>
      <c r="P43" s="2"/>
    </row>
    <row r="44" spans="1:16" s="4" customFormat="1" ht="15.5" x14ac:dyDescent="0.35">
      <c r="A44" s="7" t="s">
        <v>7</v>
      </c>
      <c r="B44" s="10">
        <v>31.326666745002569</v>
      </c>
      <c r="C44" s="10">
        <v>27.914173039479433</v>
      </c>
      <c r="D44" s="10">
        <v>27.127947237798722</v>
      </c>
      <c r="E44" s="10">
        <v>33.430890583821991</v>
      </c>
      <c r="F44" s="10">
        <v>27.773831696268665</v>
      </c>
      <c r="G44" s="18"/>
      <c r="H44" s="2"/>
      <c r="I44" s="2"/>
      <c r="J44" s="2"/>
      <c r="K44" s="2"/>
      <c r="L44" s="2"/>
      <c r="M44" s="2"/>
      <c r="N44" s="2"/>
      <c r="O44" s="2"/>
      <c r="P44" s="2"/>
    </row>
    <row r="45" spans="1:16" s="4" customFormat="1" ht="15.5" x14ac:dyDescent="0.35">
      <c r="A45" s="7" t="s">
        <v>2</v>
      </c>
      <c r="B45" s="10">
        <v>32.272537227028593</v>
      </c>
      <c r="C45" s="10">
        <v>29.6559449313072</v>
      </c>
      <c r="D45" s="10">
        <v>28.7204285782013</v>
      </c>
      <c r="E45" s="10">
        <v>37.119829006545842</v>
      </c>
      <c r="F45" s="10">
        <v>28.819486733362332</v>
      </c>
      <c r="G45" s="18"/>
      <c r="H45" s="2"/>
      <c r="I45" s="2"/>
      <c r="J45" s="2"/>
      <c r="K45" s="2"/>
      <c r="L45" s="2"/>
      <c r="M45" s="2"/>
      <c r="N45" s="2"/>
      <c r="O45" s="2"/>
      <c r="P45" s="2"/>
    </row>
    <row r="46" spans="1:16" s="4" customFormat="1" ht="15.5" x14ac:dyDescent="0.35">
      <c r="A46" s="7" t="s">
        <v>5</v>
      </c>
      <c r="B46" s="10">
        <v>29.697697131061794</v>
      </c>
      <c r="C46" s="10">
        <v>25.25543966542239</v>
      </c>
      <c r="D46" s="10">
        <v>24.6679714746627</v>
      </c>
      <c r="E46" s="10">
        <v>27.560112409077664</v>
      </c>
      <c r="F46" s="10">
        <v>26.461759762448679</v>
      </c>
      <c r="G46" s="18"/>
      <c r="H46" s="2"/>
      <c r="I46" s="2"/>
      <c r="J46" s="2"/>
      <c r="K46" s="2"/>
      <c r="L46" s="2"/>
      <c r="M46" s="2"/>
      <c r="N46" s="2"/>
      <c r="O46" s="2"/>
      <c r="P46" s="2"/>
    </row>
    <row r="47" spans="1:16" s="4" customFormat="1" ht="15.5" x14ac:dyDescent="0.35">
      <c r="A47" s="2"/>
      <c r="B47" s="2"/>
      <c r="C47" s="2"/>
      <c r="D47" s="2"/>
      <c r="E47" s="2"/>
      <c r="F47" s="2"/>
      <c r="G47" s="21"/>
      <c r="H47" s="2"/>
      <c r="I47" s="2"/>
      <c r="J47" s="2"/>
      <c r="K47" s="2"/>
      <c r="L47" s="2"/>
      <c r="M47" s="2"/>
      <c r="N47" s="2"/>
      <c r="O47" s="2"/>
      <c r="P47" s="2"/>
    </row>
    <row r="48" spans="1:16" s="4" customFormat="1" ht="21" x14ac:dyDescent="0.35">
      <c r="A48" s="92" t="s">
        <v>148</v>
      </c>
      <c r="B48" s="13"/>
      <c r="C48" s="13"/>
      <c r="D48" s="13"/>
      <c r="E48" s="13"/>
      <c r="F48" s="13"/>
      <c r="G48" s="19"/>
      <c r="H48" s="2"/>
      <c r="I48" s="2"/>
      <c r="J48" s="2"/>
      <c r="K48" s="2"/>
      <c r="L48" s="2"/>
      <c r="M48" s="2"/>
      <c r="N48" s="2"/>
      <c r="O48" s="2"/>
      <c r="P48" s="2"/>
    </row>
    <row r="49" spans="1:16" s="4" customFormat="1" ht="15.5" x14ac:dyDescent="0.35">
      <c r="A49" s="11"/>
      <c r="B49" s="6">
        <f>B55</f>
        <v>2017</v>
      </c>
      <c r="C49" s="6">
        <f>C55</f>
        <v>2018</v>
      </c>
      <c r="D49" s="6">
        <f>D55</f>
        <v>2019</v>
      </c>
      <c r="E49" s="6">
        <f>E55</f>
        <v>2020</v>
      </c>
      <c r="F49" s="6">
        <f>F55</f>
        <v>2021</v>
      </c>
      <c r="G49" s="20"/>
      <c r="H49" s="2"/>
      <c r="I49" s="2"/>
      <c r="J49" s="2"/>
      <c r="K49" s="2"/>
      <c r="L49" s="2"/>
      <c r="M49" s="2"/>
      <c r="N49" s="2"/>
      <c r="O49" s="2"/>
      <c r="P49" s="2"/>
    </row>
    <row r="50" spans="1:16" s="4" customFormat="1" ht="15.5" x14ac:dyDescent="0.35">
      <c r="A50" s="7" t="s">
        <v>7</v>
      </c>
      <c r="B50" s="10">
        <v>-3.2085896151324684</v>
      </c>
      <c r="C50" s="10">
        <v>-6.0042308353104357</v>
      </c>
      <c r="D50" s="10">
        <v>2.7094669182764428</v>
      </c>
      <c r="E50" s="10">
        <v>5.4214532979559031</v>
      </c>
      <c r="F50" s="10">
        <v>-1.594197078151915</v>
      </c>
      <c r="G50" s="18"/>
      <c r="H50" s="2"/>
      <c r="I50" s="2"/>
      <c r="J50" s="2"/>
      <c r="K50" s="2"/>
      <c r="L50" s="2"/>
      <c r="M50" s="2"/>
      <c r="N50" s="2"/>
      <c r="O50" s="2"/>
      <c r="P50" s="2"/>
    </row>
    <row r="51" spans="1:16" s="4" customFormat="1" ht="15.5" x14ac:dyDescent="0.35">
      <c r="A51" s="7" t="s">
        <v>2</v>
      </c>
      <c r="B51" s="10">
        <v>5.4158154367432365</v>
      </c>
      <c r="C51" s="10">
        <v>-10.219456389899658</v>
      </c>
      <c r="D51" s="10">
        <v>2.1022944866292508</v>
      </c>
      <c r="E51" s="10">
        <v>5.1362324056301984</v>
      </c>
      <c r="F51" s="10">
        <v>-2.4692525959913043</v>
      </c>
      <c r="G51" s="18"/>
      <c r="H51" s="2"/>
      <c r="I51" s="2"/>
      <c r="J51" s="2"/>
      <c r="K51" s="2"/>
      <c r="L51" s="2"/>
      <c r="M51" s="2"/>
      <c r="N51" s="2"/>
      <c r="O51" s="2"/>
      <c r="P51" s="2"/>
    </row>
    <row r="52" spans="1:16" s="4" customFormat="1" ht="15.5" x14ac:dyDescent="0.35">
      <c r="A52" s="7" t="s">
        <v>5</v>
      </c>
      <c r="B52" s="10">
        <v>-19.349231156161746</v>
      </c>
      <c r="C52" s="10">
        <v>1.5512335188902482</v>
      </c>
      <c r="D52" s="10">
        <v>3.8014753688154523</v>
      </c>
      <c r="E52" s="10">
        <v>6.032818311452175</v>
      </c>
      <c r="F52" s="10">
        <v>-0.39835910765051769</v>
      </c>
      <c r="G52" s="18"/>
      <c r="H52" s="2"/>
      <c r="I52" s="2"/>
      <c r="J52" s="2"/>
      <c r="K52" s="2"/>
      <c r="L52" s="2"/>
      <c r="M52" s="2"/>
      <c r="N52" s="2"/>
      <c r="O52" s="2"/>
      <c r="P52" s="2"/>
    </row>
    <row r="53" spans="1:16" s="14" customFormat="1" ht="18.5" x14ac:dyDescent="0.45">
      <c r="G53" s="24"/>
      <c r="H53" s="5"/>
      <c r="I53" s="5"/>
      <c r="J53" s="5"/>
      <c r="K53" s="5"/>
      <c r="L53" s="5"/>
      <c r="M53" s="5"/>
      <c r="N53" s="5"/>
      <c r="O53" s="5"/>
      <c r="P53" s="5"/>
    </row>
    <row r="54" spans="1:16" s="4" customFormat="1" ht="21" x14ac:dyDescent="0.35">
      <c r="A54" s="92" t="s">
        <v>149</v>
      </c>
      <c r="B54" s="13"/>
      <c r="C54" s="13"/>
      <c r="D54" s="13"/>
      <c r="E54" s="13"/>
      <c r="F54" s="13"/>
      <c r="G54" s="19"/>
      <c r="H54" s="3"/>
      <c r="I54" s="2"/>
      <c r="J54" s="2"/>
      <c r="K54" s="2"/>
      <c r="L54" s="2"/>
      <c r="M54" s="2"/>
      <c r="N54" s="2"/>
      <c r="O54" s="2"/>
      <c r="P54" s="2"/>
    </row>
    <row r="55" spans="1:16" s="4" customFormat="1" ht="15.5" x14ac:dyDescent="0.35">
      <c r="A55" s="11"/>
      <c r="B55" s="6">
        <f>B7</f>
        <v>2017</v>
      </c>
      <c r="C55" s="6">
        <f>C7</f>
        <v>2018</v>
      </c>
      <c r="D55" s="6">
        <f>D7</f>
        <v>2019</v>
      </c>
      <c r="E55" s="6">
        <f>E7</f>
        <v>2020</v>
      </c>
      <c r="F55" s="6">
        <f>F7</f>
        <v>2021</v>
      </c>
      <c r="G55" s="20"/>
      <c r="H55" s="3"/>
      <c r="I55" s="2"/>
      <c r="J55" s="2"/>
      <c r="K55" s="2"/>
      <c r="L55" s="2"/>
      <c r="M55" s="2"/>
      <c r="N55" s="2"/>
      <c r="O55" s="2"/>
      <c r="P55" s="2"/>
    </row>
    <row r="56" spans="1:16" s="4" customFormat="1" ht="15.5" x14ac:dyDescent="0.35">
      <c r="A56" s="7" t="s">
        <v>7</v>
      </c>
      <c r="B56" s="10">
        <v>27.295871222568262</v>
      </c>
      <c r="C56" s="10">
        <v>39.608801754949653</v>
      </c>
      <c r="D56" s="10">
        <v>23.703859116851408</v>
      </c>
      <c r="E56" s="10">
        <v>23.684257822615216</v>
      </c>
      <c r="F56" s="10">
        <v>25.374003149804985</v>
      </c>
      <c r="G56" s="18"/>
      <c r="H56" s="3"/>
      <c r="I56" s="2"/>
      <c r="J56" s="2"/>
      <c r="K56" s="2"/>
      <c r="L56" s="2"/>
      <c r="M56" s="2"/>
      <c r="N56" s="2"/>
      <c r="O56" s="2"/>
      <c r="P56" s="2"/>
    </row>
    <row r="57" spans="1:16" s="4" customFormat="1" ht="15.5" x14ac:dyDescent="0.35">
      <c r="A57" s="7" t="s">
        <v>2</v>
      </c>
      <c r="B57" s="10">
        <v>29.429749737776351</v>
      </c>
      <c r="C57" s="10">
        <v>36.700427357590087</v>
      </c>
      <c r="D57" s="10">
        <v>17.564669610231427</v>
      </c>
      <c r="E57" s="10">
        <v>18.998038221431599</v>
      </c>
      <c r="F57" s="10">
        <v>17.746372076890189</v>
      </c>
      <c r="G57" s="18"/>
      <c r="H57" s="2"/>
      <c r="I57" s="2"/>
      <c r="J57" s="2"/>
      <c r="K57" s="2"/>
      <c r="L57" s="2"/>
      <c r="M57" s="2"/>
      <c r="N57" s="2"/>
      <c r="O57" s="2"/>
      <c r="P57" s="2"/>
    </row>
    <row r="58" spans="1:16" s="4" customFormat="1" ht="15.5" x14ac:dyDescent="0.35">
      <c r="A58" s="7" t="s">
        <v>5</v>
      </c>
      <c r="B58" s="10">
        <v>25.595420822438747</v>
      </c>
      <c r="C58" s="10">
        <v>42.012965525844514</v>
      </c>
      <c r="D58" s="10">
        <v>28.571557470971758</v>
      </c>
      <c r="E58" s="10">
        <v>27.135112441620286</v>
      </c>
      <c r="F58" s="10">
        <v>31.210823715376378</v>
      </c>
      <c r="G58" s="18"/>
      <c r="H58" s="2"/>
      <c r="I58" s="2"/>
      <c r="J58" s="2"/>
      <c r="K58" s="2"/>
      <c r="L58" s="2"/>
      <c r="M58" s="2"/>
      <c r="N58" s="2"/>
      <c r="O58" s="2"/>
      <c r="P58" s="2"/>
    </row>
    <row r="59" spans="1:16" s="4" customFormat="1" ht="15.5" x14ac:dyDescent="0.35">
      <c r="G59" s="23"/>
      <c r="H59" s="2"/>
      <c r="I59" s="2"/>
      <c r="J59" s="2"/>
      <c r="K59" s="2"/>
      <c r="L59" s="2"/>
      <c r="M59" s="2"/>
      <c r="N59" s="2"/>
      <c r="O59" s="2"/>
      <c r="P59" s="2"/>
    </row>
    <row r="60" spans="1:16" s="14" customFormat="1" ht="21" x14ac:dyDescent="0.45">
      <c r="A60" s="92" t="s">
        <v>150</v>
      </c>
      <c r="B60" s="13"/>
      <c r="C60" s="13"/>
      <c r="D60" s="13"/>
      <c r="E60" s="13"/>
      <c r="F60" s="13"/>
      <c r="G60" s="19"/>
      <c r="H60" s="5"/>
      <c r="I60" s="5"/>
      <c r="J60" s="5"/>
      <c r="K60" s="5"/>
      <c r="L60" s="5"/>
      <c r="M60" s="5"/>
      <c r="N60" s="5"/>
      <c r="O60" s="5"/>
      <c r="P60" s="5"/>
    </row>
    <row r="61" spans="1:16" s="24" customFormat="1" ht="7.5" customHeight="1" x14ac:dyDescent="0.45">
      <c r="A61" s="84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1:16" s="14" customFormat="1" ht="18.5" x14ac:dyDescent="0.45">
      <c r="B62" s="6">
        <f>B49</f>
        <v>2017</v>
      </c>
      <c r="C62" s="6">
        <f>C49</f>
        <v>2018</v>
      </c>
      <c r="D62" s="6">
        <f>D49</f>
        <v>2019</v>
      </c>
      <c r="E62" s="6">
        <f>E49</f>
        <v>2020</v>
      </c>
      <c r="F62" s="6">
        <f>F49</f>
        <v>2021</v>
      </c>
      <c r="G62" s="19"/>
      <c r="H62" s="5"/>
      <c r="I62" s="5"/>
      <c r="J62" s="5"/>
      <c r="K62" s="5"/>
      <c r="L62" s="5"/>
      <c r="M62" s="5"/>
      <c r="N62" s="5"/>
      <c r="O62" s="5"/>
      <c r="P62" s="5"/>
    </row>
    <row r="63" spans="1:16" s="4" customFormat="1" ht="18.5" x14ac:dyDescent="0.35">
      <c r="A63" s="12" t="s">
        <v>44</v>
      </c>
      <c r="G63" s="20"/>
      <c r="H63" s="2"/>
      <c r="I63" s="2"/>
      <c r="J63" s="2"/>
      <c r="K63" s="2"/>
      <c r="L63" s="2"/>
      <c r="M63" s="2"/>
      <c r="N63" s="2"/>
      <c r="O63" s="2"/>
      <c r="P63" s="2"/>
    </row>
    <row r="64" spans="1:16" s="4" customFormat="1" ht="15.5" x14ac:dyDescent="0.35">
      <c r="A64" s="7" t="s">
        <v>7</v>
      </c>
      <c r="B64" s="10">
        <v>24.588167366824834</v>
      </c>
      <c r="C64" s="10">
        <v>29.752776903755855</v>
      </c>
      <c r="D64" s="10">
        <v>29.212811289129228</v>
      </c>
      <c r="E64" s="10">
        <v>32.321644257752808</v>
      </c>
      <c r="F64" s="10">
        <v>25.40730556416359</v>
      </c>
      <c r="G64" s="18"/>
      <c r="H64" s="2"/>
      <c r="I64" s="2"/>
      <c r="J64" s="2"/>
      <c r="K64" s="2"/>
      <c r="L64" s="2"/>
      <c r="M64" s="2"/>
      <c r="N64" s="2"/>
      <c r="O64" s="2"/>
      <c r="P64" s="2"/>
    </row>
    <row r="65" spans="1:18" s="4" customFormat="1" ht="15.5" x14ac:dyDescent="0.35">
      <c r="A65" s="7" t="s">
        <v>2</v>
      </c>
      <c r="B65" s="10">
        <v>25.888290596859896</v>
      </c>
      <c r="C65" s="10">
        <v>20.725408019711296</v>
      </c>
      <c r="D65" s="10">
        <v>33.459203714981726</v>
      </c>
      <c r="E65" s="10">
        <v>37.290418041712734</v>
      </c>
      <c r="F65" s="10">
        <v>19.158015310279183</v>
      </c>
      <c r="G65" s="18"/>
      <c r="H65" s="2"/>
      <c r="I65" s="2"/>
      <c r="J65" s="2"/>
      <c r="K65" s="2"/>
      <c r="L65" s="2"/>
      <c r="M65" s="2"/>
      <c r="N65" s="2"/>
      <c r="O65" s="2"/>
      <c r="P65" s="2"/>
    </row>
    <row r="66" spans="1:18" s="4" customFormat="1" ht="15.5" x14ac:dyDescent="0.35">
      <c r="A66" s="7" t="s">
        <v>5</v>
      </c>
      <c r="B66" s="10">
        <v>23.55212194485047</v>
      </c>
      <c r="C66" s="10">
        <v>37.215115052938891</v>
      </c>
      <c r="D66" s="10">
        <v>25.845891698199118</v>
      </c>
      <c r="E66" s="10">
        <v>28.662721411107157</v>
      </c>
      <c r="F66" s="10">
        <v>30.189391316006141</v>
      </c>
      <c r="G66" s="18"/>
      <c r="H66" s="2"/>
      <c r="I66" s="2"/>
      <c r="J66" s="2"/>
      <c r="K66" s="2"/>
      <c r="L66" s="2"/>
      <c r="M66" s="2"/>
      <c r="N66" s="2"/>
      <c r="O66" s="2"/>
      <c r="P66" s="2"/>
    </row>
    <row r="67" spans="1:18" s="4" customFormat="1" ht="7.5" customHeight="1" x14ac:dyDescent="0.35">
      <c r="A67" s="2"/>
      <c r="B67" s="86"/>
      <c r="C67" s="86"/>
      <c r="D67" s="86"/>
      <c r="E67" s="86"/>
      <c r="F67" s="86"/>
      <c r="G67" s="21"/>
      <c r="H67" s="2"/>
      <c r="I67" s="2"/>
      <c r="J67" s="2"/>
      <c r="K67" s="2"/>
      <c r="L67" s="2"/>
      <c r="M67" s="2"/>
      <c r="N67" s="2"/>
      <c r="O67" s="2"/>
      <c r="P67" s="2"/>
    </row>
    <row r="68" spans="1:18" s="4" customFormat="1" ht="18.5" x14ac:dyDescent="0.35">
      <c r="A68" s="85" t="s">
        <v>45</v>
      </c>
      <c r="B68" s="87"/>
      <c r="C68" s="87"/>
      <c r="D68" s="87"/>
      <c r="E68" s="87"/>
      <c r="F68" s="87"/>
      <c r="G68" s="20"/>
      <c r="H68" s="2"/>
      <c r="I68" s="2"/>
      <c r="J68" s="2"/>
      <c r="K68" s="2"/>
      <c r="L68" s="2"/>
      <c r="M68" s="2"/>
      <c r="N68" s="2"/>
      <c r="O68" s="2"/>
      <c r="P68" s="2"/>
    </row>
    <row r="69" spans="1:18" s="4" customFormat="1" ht="15.5" x14ac:dyDescent="0.35">
      <c r="A69" s="7" t="s">
        <v>7</v>
      </c>
      <c r="B69" s="10">
        <v>111.01222313703929</v>
      </c>
      <c r="C69" s="10">
        <v>133.12640323649796</v>
      </c>
      <c r="D69" s="10">
        <v>81.141999249049235</v>
      </c>
      <c r="E69" s="10">
        <v>73.276772783408774</v>
      </c>
      <c r="F69" s="10">
        <v>99.868925832082027</v>
      </c>
      <c r="G69" s="18"/>
      <c r="H69" s="2"/>
      <c r="I69" s="2"/>
      <c r="J69" s="2"/>
      <c r="K69" s="2"/>
      <c r="L69" s="2"/>
      <c r="M69" s="2"/>
      <c r="N69" s="2"/>
      <c r="O69" s="2"/>
      <c r="P69" s="2"/>
    </row>
    <row r="70" spans="1:18" s="4" customFormat="1" ht="15.5" x14ac:dyDescent="0.35">
      <c r="A70" s="7" t="s">
        <v>2</v>
      </c>
      <c r="B70" s="10">
        <v>113.67977204854928</v>
      </c>
      <c r="C70" s="10">
        <v>177.07939608564257</v>
      </c>
      <c r="D70" s="10">
        <v>52.495778918870826</v>
      </c>
      <c r="E70" s="10">
        <v>50.946165849308969</v>
      </c>
      <c r="F70" s="10">
        <v>92.631578947368425</v>
      </c>
      <c r="G70" s="18"/>
      <c r="H70" s="2"/>
      <c r="I70" s="2"/>
      <c r="J70" s="2"/>
      <c r="K70" s="2"/>
      <c r="L70" s="2"/>
      <c r="M70" s="2"/>
      <c r="N70" s="2"/>
      <c r="O70" s="2"/>
      <c r="P70" s="2"/>
    </row>
    <row r="71" spans="1:18" s="4" customFormat="1" ht="15.5" x14ac:dyDescent="0.35">
      <c r="A71" s="7" t="s">
        <v>5</v>
      </c>
      <c r="B71" s="10">
        <v>108.67564664607656</v>
      </c>
      <c r="C71" s="10">
        <v>112.89220916307966</v>
      </c>
      <c r="D71" s="10">
        <v>110.54583763098627</v>
      </c>
      <c r="E71" s="10">
        <v>94.670398014283094</v>
      </c>
      <c r="F71" s="10">
        <v>103.38341501714439</v>
      </c>
      <c r="G71" s="18"/>
      <c r="H71" s="2"/>
      <c r="I71" s="2"/>
      <c r="J71" s="2"/>
      <c r="K71" s="2"/>
      <c r="L71" s="2"/>
      <c r="M71" s="2"/>
      <c r="N71" s="2"/>
      <c r="O71" s="2"/>
      <c r="P71" s="2"/>
    </row>
    <row r="72" spans="1:18" s="4" customFormat="1" ht="15.5" x14ac:dyDescent="0.35">
      <c r="A72" s="2"/>
      <c r="B72" s="2"/>
      <c r="C72" s="2"/>
      <c r="D72" s="2"/>
      <c r="E72" s="2"/>
      <c r="F72" s="2"/>
      <c r="G72" s="21"/>
      <c r="H72" s="2"/>
      <c r="I72" s="2"/>
      <c r="J72" s="2"/>
      <c r="K72" s="2"/>
      <c r="L72" s="2"/>
      <c r="M72" s="2"/>
      <c r="N72" s="2"/>
      <c r="O72" s="2"/>
      <c r="P72" s="2"/>
    </row>
    <row r="73" spans="1:18" s="14" customFormat="1" ht="21" x14ac:dyDescent="0.45">
      <c r="A73" s="92" t="s">
        <v>151</v>
      </c>
      <c r="B73" s="13"/>
      <c r="C73" s="13"/>
      <c r="D73" s="13"/>
      <c r="E73" s="13"/>
      <c r="F73" s="13"/>
      <c r="G73" s="19"/>
      <c r="H73" s="19"/>
      <c r="I73" s="19"/>
      <c r="J73" s="19"/>
      <c r="K73" s="5"/>
      <c r="L73" s="5"/>
      <c r="M73" s="5"/>
      <c r="N73" s="5"/>
      <c r="O73" s="5"/>
      <c r="P73" s="5"/>
    </row>
    <row r="74" spans="1:18" s="4" customFormat="1" ht="15.5" x14ac:dyDescent="0.35">
      <c r="A74" s="2"/>
      <c r="B74" s="8">
        <f>+B7</f>
        <v>2017</v>
      </c>
      <c r="C74" s="8">
        <f>+C7</f>
        <v>2018</v>
      </c>
      <c r="D74" s="8">
        <f>+D7</f>
        <v>2019</v>
      </c>
      <c r="E74" s="8">
        <f>+E7</f>
        <v>2020</v>
      </c>
      <c r="F74" s="8">
        <f>+F7</f>
        <v>2021</v>
      </c>
      <c r="G74" s="22"/>
      <c r="H74" s="21"/>
      <c r="I74" s="21"/>
      <c r="J74" s="21"/>
      <c r="K74" s="2"/>
      <c r="L74" s="2"/>
      <c r="M74" s="2"/>
      <c r="N74" s="2"/>
      <c r="O74" s="2"/>
      <c r="P74" s="2"/>
    </row>
    <row r="75" spans="1:18" s="4" customFormat="1" ht="15.5" x14ac:dyDescent="0.35">
      <c r="A75" s="9" t="s">
        <v>6</v>
      </c>
      <c r="B75" s="89">
        <f>+B76+B77</f>
        <v>66.403999999999996</v>
      </c>
      <c r="C75" s="89">
        <f t="shared" ref="C75:F75" si="12">+C76+C77</f>
        <v>64.323880000000003</v>
      </c>
      <c r="D75" s="89">
        <f t="shared" si="12"/>
        <v>62.061173288113814</v>
      </c>
      <c r="E75" s="89">
        <f t="shared" si="12"/>
        <v>60.542000000000002</v>
      </c>
      <c r="F75" s="89">
        <f t="shared" si="12"/>
        <v>59.176000000000002</v>
      </c>
      <c r="G75" s="18"/>
      <c r="H75" s="2"/>
      <c r="I75" s="2"/>
      <c r="J75" s="2"/>
      <c r="K75" s="2"/>
      <c r="L75" s="2"/>
      <c r="M75" s="2"/>
      <c r="N75" s="2"/>
      <c r="O75" s="2"/>
      <c r="P75" s="2"/>
    </row>
    <row r="76" spans="1:18" s="4" customFormat="1" ht="15.5" x14ac:dyDescent="0.35">
      <c r="A76" s="7" t="s">
        <v>2</v>
      </c>
      <c r="B76" s="10">
        <v>44.280999999999999</v>
      </c>
      <c r="C76" s="10">
        <v>42.655999999999999</v>
      </c>
      <c r="D76" s="10">
        <v>40.237000000000002</v>
      </c>
      <c r="E76" s="10">
        <v>38.515999999999998</v>
      </c>
      <c r="F76" s="10">
        <v>37.064</v>
      </c>
      <c r="G76" s="18"/>
      <c r="H76" s="2"/>
      <c r="I76" s="2"/>
      <c r="J76" s="2"/>
      <c r="K76" s="2"/>
      <c r="L76" s="2"/>
      <c r="M76" s="2"/>
      <c r="N76" s="2"/>
      <c r="O76" s="2"/>
      <c r="P76" s="2"/>
      <c r="R76" s="4" t="s">
        <v>8</v>
      </c>
    </row>
    <row r="77" spans="1:18" s="4" customFormat="1" ht="15.5" x14ac:dyDescent="0.35">
      <c r="A77" s="7" t="s">
        <v>5</v>
      </c>
      <c r="B77" s="10">
        <v>22.122999999999998</v>
      </c>
      <c r="C77" s="10">
        <v>21.667880000000004</v>
      </c>
      <c r="D77" s="10">
        <v>21.824173288113812</v>
      </c>
      <c r="E77" s="10">
        <v>22.026000000000003</v>
      </c>
      <c r="F77" s="10">
        <v>22.112000000000002</v>
      </c>
      <c r="G77" s="18"/>
      <c r="H77" s="2"/>
      <c r="I77" s="2"/>
      <c r="J77" s="2"/>
      <c r="K77" s="2"/>
      <c r="L77" s="2"/>
      <c r="M77" s="2"/>
      <c r="N77" s="2"/>
      <c r="O77" s="2"/>
      <c r="P77" s="2"/>
    </row>
    <row r="78" spans="1:18" s="4" customFormat="1" ht="15.5" x14ac:dyDescent="0.35">
      <c r="A78" s="2"/>
      <c r="B78" s="2"/>
      <c r="C78" s="2"/>
      <c r="D78" s="2"/>
      <c r="E78" s="2"/>
      <c r="F78" s="2"/>
      <c r="G78" s="21"/>
      <c r="H78" s="2"/>
      <c r="I78" s="2"/>
      <c r="J78" s="2"/>
      <c r="K78" s="2"/>
      <c r="L78" s="2"/>
      <c r="M78" s="2"/>
      <c r="N78" s="2"/>
      <c r="O78" s="2"/>
      <c r="P78" s="2"/>
    </row>
  </sheetData>
  <mergeCells count="3">
    <mergeCell ref="A2:L2"/>
    <mergeCell ref="A1:L1"/>
    <mergeCell ref="A3:L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90EE-5C0D-4577-9758-DA3FF7C47538}">
  <sheetPr>
    <tabColor rgb="FF0000FF"/>
  </sheetPr>
  <dimension ref="A1:L84"/>
  <sheetViews>
    <sheetView showGridLines="0" zoomScale="70" zoomScaleNormal="70" workbookViewId="0">
      <pane xSplit="1" ySplit="4" topLeftCell="B69" activePane="bottomRight" state="frozen"/>
      <selection pane="topRight" activeCell="B1" sqref="B1"/>
      <selection pane="bottomLeft" activeCell="A5" sqref="A5"/>
      <selection pane="bottomRight" activeCell="A83" sqref="A83"/>
    </sheetView>
  </sheetViews>
  <sheetFormatPr defaultColWidth="9.1796875" defaultRowHeight="15.5" x14ac:dyDescent="0.35"/>
  <cols>
    <col min="1" max="1" width="75.26953125" style="2" customWidth="1"/>
    <col min="2" max="10" width="12.54296875" style="2" customWidth="1"/>
    <col min="11" max="11" width="12.7265625" style="2" customWidth="1"/>
    <col min="12" max="19" width="11.26953125" style="2" customWidth="1"/>
    <col min="20" max="16384" width="9.1796875" style="2"/>
  </cols>
  <sheetData>
    <row r="1" spans="1:12" ht="92.25" customHeight="1" x14ac:dyDescent="0.35">
      <c r="A1" s="190" t="s">
        <v>43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12" ht="26" x14ac:dyDescent="0.35">
      <c r="A2" s="189" t="s">
        <v>38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1:12" ht="31" x14ac:dyDescent="0.35">
      <c r="A3" s="193" t="s">
        <v>53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</row>
    <row r="7" spans="1:12" ht="21" x14ac:dyDescent="0.35">
      <c r="A7" s="92" t="s">
        <v>59</v>
      </c>
      <c r="B7" s="64"/>
      <c r="C7" s="64"/>
      <c r="D7" s="64"/>
      <c r="E7" s="64"/>
      <c r="F7" s="64"/>
    </row>
    <row r="8" spans="1:12" s="5" customFormat="1" ht="18.5" x14ac:dyDescent="0.35">
      <c r="B8" s="38">
        <f>+TLC!B43</f>
        <v>2017</v>
      </c>
      <c r="C8" s="38">
        <f>+TLC!C43</f>
        <v>2018</v>
      </c>
      <c r="D8" s="38">
        <f>+TLC!D43</f>
        <v>2019</v>
      </c>
      <c r="E8" s="38">
        <f>+TLC!E43</f>
        <v>2020</v>
      </c>
      <c r="F8" s="38">
        <f>+TLC!F43</f>
        <v>2021</v>
      </c>
    </row>
    <row r="9" spans="1:12" s="5" customFormat="1" ht="18.5" x14ac:dyDescent="0.35">
      <c r="A9" s="65" t="s">
        <v>34</v>
      </c>
      <c r="B9" s="66">
        <f>+B10+B11</f>
        <v>8.653134980822486</v>
      </c>
      <c r="C9" s="66">
        <f>+C10+C11</f>
        <v>9.2503679999999981</v>
      </c>
      <c r="D9" s="66">
        <f>+D10+D11</f>
        <v>9.5781739999999989</v>
      </c>
      <c r="E9" s="66">
        <f>+E10+E11</f>
        <v>10.370489000000001</v>
      </c>
      <c r="F9" s="66">
        <f>+F10+F11</f>
        <v>11.942019000000002</v>
      </c>
    </row>
    <row r="10" spans="1:12" s="5" customFormat="1" ht="18.5" x14ac:dyDescent="0.35">
      <c r="A10" s="65" t="s">
        <v>35</v>
      </c>
      <c r="B10" s="60">
        <v>3.8165399999999998</v>
      </c>
      <c r="C10" s="60">
        <v>3.8510379999999995</v>
      </c>
      <c r="D10" s="60">
        <v>3.9643809999999999</v>
      </c>
      <c r="E10" s="60">
        <v>4.0375500000000004</v>
      </c>
      <c r="F10" s="60">
        <v>4.5040979999999999</v>
      </c>
    </row>
    <row r="11" spans="1:12" s="5" customFormat="1" ht="18.5" x14ac:dyDescent="0.35">
      <c r="A11" s="65" t="s">
        <v>36</v>
      </c>
      <c r="B11" s="60">
        <v>4.8365949808224871</v>
      </c>
      <c r="C11" s="60">
        <v>5.3993299999999982</v>
      </c>
      <c r="D11" s="60">
        <v>5.6137929999999994</v>
      </c>
      <c r="E11" s="60">
        <v>6.3329390000000005</v>
      </c>
      <c r="F11" s="60">
        <v>7.437921000000002</v>
      </c>
    </row>
    <row r="12" spans="1:12" x14ac:dyDescent="0.35">
      <c r="A12" s="67" t="s">
        <v>48</v>
      </c>
    </row>
    <row r="14" spans="1:12" ht="21" x14ac:dyDescent="0.35">
      <c r="A14" s="92" t="s">
        <v>60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pans="1:12" s="5" customFormat="1" ht="19.5" customHeight="1" x14ac:dyDescent="0.35">
      <c r="B15" s="38">
        <f>+TLC!B13</f>
        <v>2012</v>
      </c>
      <c r="C15" s="38">
        <f>+TLC!C13</f>
        <v>2013</v>
      </c>
      <c r="D15" s="38">
        <f>+TLC!D13</f>
        <v>2014</v>
      </c>
      <c r="E15" s="38">
        <f>+TLC!E13</f>
        <v>2015</v>
      </c>
      <c r="F15" s="38">
        <f>+TLC!F13</f>
        <v>2016</v>
      </c>
      <c r="G15" s="38">
        <f>+TLC!G13</f>
        <v>2017</v>
      </c>
      <c r="H15" s="38">
        <f>+TLC!H13</f>
        <v>2018</v>
      </c>
      <c r="I15" s="38">
        <f>+TLC!I13</f>
        <v>2019</v>
      </c>
      <c r="J15" s="38">
        <f>+TLC!J13</f>
        <v>2020</v>
      </c>
      <c r="K15" s="38">
        <f>+TLC!K13</f>
        <v>2021</v>
      </c>
    </row>
    <row r="16" spans="1:12" s="5" customFormat="1" ht="18.5" x14ac:dyDescent="0.35">
      <c r="A16" s="65" t="s">
        <v>34</v>
      </c>
      <c r="B16" s="90">
        <f>+B17+B18+B19</f>
        <v>7.8271929999999994</v>
      </c>
      <c r="C16" s="90">
        <f t="shared" ref="C16:K16" si="0">+C17+C18+C19</f>
        <v>7.7188809999999997</v>
      </c>
      <c r="D16" s="90">
        <f t="shared" si="0"/>
        <v>7.8209977269137312</v>
      </c>
      <c r="E16" s="90">
        <f t="shared" si="0"/>
        <v>8.0627622205555696</v>
      </c>
      <c r="F16" s="90">
        <f t="shared" si="0"/>
        <v>8.3802973531384364</v>
      </c>
      <c r="G16" s="90">
        <f t="shared" si="0"/>
        <v>8.6531349808224842</v>
      </c>
      <c r="H16" s="90">
        <f t="shared" si="0"/>
        <v>9.2503679999999999</v>
      </c>
      <c r="I16" s="90">
        <f t="shared" si="0"/>
        <v>9.5781740000000006</v>
      </c>
      <c r="J16" s="90">
        <f t="shared" si="0"/>
        <v>10.370489000000001</v>
      </c>
      <c r="K16" s="90">
        <f t="shared" si="0"/>
        <v>11.942019000000002</v>
      </c>
    </row>
    <row r="17" spans="1:11" s="5" customFormat="1" ht="18.5" x14ac:dyDescent="0.35">
      <c r="A17" s="68" t="s">
        <v>46</v>
      </c>
      <c r="B17" s="91">
        <v>3.607281</v>
      </c>
      <c r="C17" s="91">
        <v>3.7525079999999997</v>
      </c>
      <c r="D17" s="91">
        <v>4.2408227269137315</v>
      </c>
      <c r="E17" s="91">
        <v>4.5688662205555692</v>
      </c>
      <c r="F17" s="91">
        <v>4.9645063531384368</v>
      </c>
      <c r="G17" s="91">
        <v>5.4724859808224844</v>
      </c>
      <c r="H17" s="91">
        <v>6.1281669999999995</v>
      </c>
      <c r="I17" s="91">
        <v>6.571365000000001</v>
      </c>
      <c r="J17" s="91">
        <v>8.0367770000000007</v>
      </c>
      <c r="K17" s="91">
        <v>9.4552570000000014</v>
      </c>
    </row>
    <row r="18" spans="1:11" s="5" customFormat="1" ht="18.5" x14ac:dyDescent="0.35">
      <c r="A18" s="68" t="s">
        <v>47</v>
      </c>
      <c r="B18" s="91">
        <v>3.9076969999999989</v>
      </c>
      <c r="C18" s="91">
        <v>3.6971779999999996</v>
      </c>
      <c r="D18" s="91">
        <v>3.3339250000000002</v>
      </c>
      <c r="E18" s="91">
        <v>3.2205189999999999</v>
      </c>
      <c r="F18" s="91">
        <v>3.1494080000000002</v>
      </c>
      <c r="G18" s="91">
        <v>2.9201340000000005</v>
      </c>
      <c r="H18" s="91">
        <v>2.8771969999999998</v>
      </c>
      <c r="I18" s="91">
        <v>2.7531750000000001</v>
      </c>
      <c r="J18" s="91">
        <v>2.1044530000000004</v>
      </c>
      <c r="K18" s="91">
        <v>2.2489650000000001</v>
      </c>
    </row>
    <row r="19" spans="1:11" s="5" customFormat="1" ht="18.5" x14ac:dyDescent="0.35">
      <c r="A19" s="68" t="s">
        <v>52</v>
      </c>
      <c r="B19" s="91">
        <v>0.31221500000000002</v>
      </c>
      <c r="C19" s="91">
        <v>0.26919500000000007</v>
      </c>
      <c r="D19" s="91">
        <v>0.24625000000000002</v>
      </c>
      <c r="E19" s="91">
        <v>0.27337700000000004</v>
      </c>
      <c r="F19" s="91">
        <v>0.26638299999999998</v>
      </c>
      <c r="G19" s="91">
        <v>0.260515</v>
      </c>
      <c r="H19" s="91">
        <v>0.24500400000000003</v>
      </c>
      <c r="I19" s="91">
        <v>0.25363399999999997</v>
      </c>
      <c r="J19" s="91">
        <v>0.22925900000000002</v>
      </c>
      <c r="K19" s="91">
        <v>0.23779700000000001</v>
      </c>
    </row>
    <row r="21" spans="1:11" s="5" customFormat="1" ht="24.75" customHeight="1" x14ac:dyDescent="0.35">
      <c r="A21" s="92" t="s">
        <v>139</v>
      </c>
      <c r="B21" s="64"/>
      <c r="C21" s="64"/>
      <c r="D21" s="64"/>
      <c r="E21" s="64"/>
      <c r="F21" s="64"/>
      <c r="G21" s="13"/>
    </row>
    <row r="22" spans="1:11" s="5" customFormat="1" ht="18.5" x14ac:dyDescent="0.35">
      <c r="A22" s="2"/>
      <c r="B22" s="38">
        <f>+B8</f>
        <v>2017</v>
      </c>
      <c r="C22" s="38">
        <f>+C8</f>
        <v>2018</v>
      </c>
      <c r="D22" s="38">
        <f>+D8</f>
        <v>2019</v>
      </c>
      <c r="E22" s="38">
        <f>+E8</f>
        <v>2020</v>
      </c>
      <c r="F22" s="38">
        <f>+F8</f>
        <v>2021</v>
      </c>
      <c r="G22" s="38" t="s">
        <v>49</v>
      </c>
    </row>
    <row r="23" spans="1:11" s="5" customFormat="1" ht="21" x14ac:dyDescent="0.35">
      <c r="A23" s="70" t="s">
        <v>0</v>
      </c>
    </row>
    <row r="24" spans="1:11" s="5" customFormat="1" ht="18.5" x14ac:dyDescent="0.35">
      <c r="A24" s="71" t="s">
        <v>34</v>
      </c>
      <c r="B24" s="54">
        <v>13.28489162041512</v>
      </c>
      <c r="C24" s="54">
        <v>12.643988586968771</v>
      </c>
      <c r="D24" s="54">
        <v>14.139443605580762</v>
      </c>
      <c r="E24" s="54">
        <v>10.99640629960294</v>
      </c>
      <c r="F24" s="54">
        <v>14.380265065188521</v>
      </c>
      <c r="G24" s="54">
        <v>13.115680231951194</v>
      </c>
    </row>
    <row r="25" spans="1:11" s="5" customFormat="1" ht="18.5" x14ac:dyDescent="0.35">
      <c r="A25" s="72" t="s">
        <v>37</v>
      </c>
      <c r="B25" s="46">
        <v>17.262769126557682</v>
      </c>
      <c r="C25" s="46">
        <v>15.856836280244677</v>
      </c>
      <c r="D25" s="46">
        <v>18.269514947053388</v>
      </c>
      <c r="E25" s="46">
        <v>14.119249947767019</v>
      </c>
      <c r="F25" s="46">
        <v>19.564268196381882</v>
      </c>
      <c r="G25" s="46">
        <v>17.063972718842564</v>
      </c>
    </row>
    <row r="26" spans="1:11" ht="18.5" x14ac:dyDescent="0.35">
      <c r="A26" s="73" t="s">
        <v>36</v>
      </c>
      <c r="B26" s="59">
        <v>4.8730643789503452</v>
      </c>
      <c r="C26" s="59">
        <v>6.5655368351258403</v>
      </c>
      <c r="D26" s="59">
        <v>6.459946064986716</v>
      </c>
      <c r="E26" s="59">
        <v>5.9504015434224167</v>
      </c>
      <c r="F26" s="59">
        <v>6.617709437892648</v>
      </c>
      <c r="G26" s="59">
        <v>6.1507533321737382</v>
      </c>
    </row>
    <row r="27" spans="1:11" ht="18" customHeight="1" x14ac:dyDescent="0.35">
      <c r="A27" s="38"/>
      <c r="B27" s="50"/>
      <c r="C27" s="50"/>
      <c r="D27" s="50"/>
      <c r="E27" s="50"/>
      <c r="F27" s="50"/>
      <c r="G27" s="50"/>
    </row>
    <row r="28" spans="1:11" ht="21" x14ac:dyDescent="0.35">
      <c r="A28" s="58" t="s">
        <v>1</v>
      </c>
      <c r="B28" s="38"/>
      <c r="C28" s="38"/>
      <c r="D28" s="38"/>
      <c r="E28" s="38"/>
      <c r="F28" s="38"/>
      <c r="G28" s="38"/>
    </row>
    <row r="29" spans="1:11" ht="18.5" x14ac:dyDescent="0.35">
      <c r="A29" s="71" t="s">
        <v>34</v>
      </c>
      <c r="B29" s="54">
        <v>5.6918606384063537</v>
      </c>
      <c r="C29" s="54">
        <v>5.6267272482277928</v>
      </c>
      <c r="D29" s="54">
        <v>6.1103760757601249</v>
      </c>
      <c r="E29" s="54">
        <v>3.5187363126483864</v>
      </c>
      <c r="F29" s="54">
        <v>6.8158790398495661</v>
      </c>
      <c r="G29" s="54">
        <v>5.5768086310905263</v>
      </c>
    </row>
    <row r="30" spans="1:11" ht="18.5" x14ac:dyDescent="0.35">
      <c r="A30" s="72" t="s">
        <v>37</v>
      </c>
      <c r="B30" s="46">
        <v>7.216068572885681</v>
      </c>
      <c r="C30" s="46">
        <v>6.7986604539044215</v>
      </c>
      <c r="D30" s="46">
        <v>7.6029102314591039</v>
      </c>
      <c r="E30" s="46">
        <v>3.8298077766878595</v>
      </c>
      <c r="F30" s="46">
        <v>9.0220186871749917</v>
      </c>
      <c r="G30" s="46">
        <v>6.9335221397977529</v>
      </c>
    </row>
    <row r="31" spans="1:11" ht="18" customHeight="1" x14ac:dyDescent="0.35">
      <c r="A31" s="73" t="s">
        <v>36</v>
      </c>
      <c r="B31" s="59">
        <v>2.4686910447948236</v>
      </c>
      <c r="C31" s="59">
        <v>3.4095230334134063</v>
      </c>
      <c r="D31" s="59">
        <v>3.3351425676009065</v>
      </c>
      <c r="E31" s="59">
        <v>3.0160956863787902</v>
      </c>
      <c r="F31" s="59">
        <v>3.5123930463902449</v>
      </c>
      <c r="G31" s="59">
        <v>3.1835182546913172</v>
      </c>
    </row>
    <row r="32" spans="1:11" ht="18.5" x14ac:dyDescent="0.35">
      <c r="A32" s="38"/>
      <c r="B32" s="50"/>
      <c r="C32" s="50"/>
      <c r="D32" s="50"/>
      <c r="E32" s="50"/>
      <c r="F32" s="50"/>
      <c r="G32" s="50"/>
    </row>
    <row r="34" spans="1:11" ht="21" x14ac:dyDescent="0.35">
      <c r="A34" s="92" t="s">
        <v>140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 ht="18.5" x14ac:dyDescent="0.35">
      <c r="B35" s="38">
        <f t="shared" ref="B35:K35" si="1">+B15</f>
        <v>2012</v>
      </c>
      <c r="C35" s="38">
        <f t="shared" si="1"/>
        <v>2013</v>
      </c>
      <c r="D35" s="38">
        <f t="shared" si="1"/>
        <v>2014</v>
      </c>
      <c r="E35" s="38">
        <f t="shared" si="1"/>
        <v>2015</v>
      </c>
      <c r="F35" s="38">
        <f t="shared" si="1"/>
        <v>2016</v>
      </c>
      <c r="G35" s="38">
        <f t="shared" si="1"/>
        <v>2017</v>
      </c>
      <c r="H35" s="38">
        <f t="shared" si="1"/>
        <v>2018</v>
      </c>
      <c r="I35" s="38">
        <f t="shared" si="1"/>
        <v>2019</v>
      </c>
      <c r="J35" s="38">
        <f t="shared" si="1"/>
        <v>2020</v>
      </c>
      <c r="K35" s="38">
        <f t="shared" si="1"/>
        <v>2021</v>
      </c>
    </row>
    <row r="36" spans="1:11" ht="21" x14ac:dyDescent="0.35">
      <c r="A36" s="70" t="s">
        <v>0</v>
      </c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ht="18.5" x14ac:dyDescent="0.35">
      <c r="A37" s="71" t="s">
        <v>34</v>
      </c>
      <c r="B37" s="74">
        <f>+B38+B39</f>
        <v>1.9400260000000011</v>
      </c>
      <c r="C37" s="74">
        <f t="shared" ref="C37:J37" si="2">+C38+C39</f>
        <v>1.8558299999999992</v>
      </c>
      <c r="D37" s="74">
        <f t="shared" si="2"/>
        <v>1.4925140000000012</v>
      </c>
      <c r="E37" s="74">
        <f t="shared" si="2"/>
        <v>1.5320895856122188</v>
      </c>
      <c r="F37" s="74">
        <f t="shared" si="2"/>
        <v>1.7921849999999993</v>
      </c>
      <c r="G37" s="74">
        <f t="shared" si="2"/>
        <v>1.9803660000000005</v>
      </c>
      <c r="H37" s="74">
        <f t="shared" si="2"/>
        <v>1.9504859999999995</v>
      </c>
      <c r="I37" s="74">
        <f t="shared" si="2"/>
        <v>2.2429429999999999</v>
      </c>
      <c r="J37" s="74">
        <f t="shared" si="2"/>
        <v>1.8025690000000023</v>
      </c>
      <c r="K37" s="74">
        <f>+K38+K39</f>
        <v>2.6347969999999989</v>
      </c>
    </row>
    <row r="38" spans="1:11" ht="18" customHeight="1" x14ac:dyDescent="0.35">
      <c r="A38" s="72" t="s">
        <v>37</v>
      </c>
      <c r="B38" s="45">
        <v>1.766128000000001</v>
      </c>
      <c r="C38" s="45">
        <v>1.7076909999999994</v>
      </c>
      <c r="D38" s="45">
        <v>1.3306140000000011</v>
      </c>
      <c r="E38" s="45">
        <v>1.3374819999999992</v>
      </c>
      <c r="F38" s="45">
        <v>1.578781999999999</v>
      </c>
      <c r="G38" s="45">
        <v>1.7655870000000007</v>
      </c>
      <c r="H38" s="45">
        <v>1.6197919999999997</v>
      </c>
      <c r="I38" s="45">
        <v>1.9070349999999998</v>
      </c>
      <c r="J38" s="45">
        <v>1.4448220000000023</v>
      </c>
      <c r="K38" s="45">
        <v>2.1789869999999989</v>
      </c>
    </row>
    <row r="39" spans="1:11" ht="18.5" x14ac:dyDescent="0.35">
      <c r="A39" s="73" t="s">
        <v>36</v>
      </c>
      <c r="B39" s="75">
        <v>0.17389800000000014</v>
      </c>
      <c r="C39" s="75">
        <v>0.14813899999999985</v>
      </c>
      <c r="D39" s="75">
        <v>0.16190000000000007</v>
      </c>
      <c r="E39" s="75">
        <v>0.19460758561221952</v>
      </c>
      <c r="F39" s="75">
        <v>0.21340300000000029</v>
      </c>
      <c r="G39" s="75">
        <v>0.21477899999999972</v>
      </c>
      <c r="H39" s="75">
        <v>0.33069399999999982</v>
      </c>
      <c r="I39" s="75">
        <v>0.33590800000000004</v>
      </c>
      <c r="J39" s="75">
        <v>0.35774700000000015</v>
      </c>
      <c r="K39" s="75">
        <v>0.45580999999999994</v>
      </c>
    </row>
    <row r="40" spans="1:11" ht="18.5" x14ac:dyDescent="0.3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1:11" ht="21" x14ac:dyDescent="0.35">
      <c r="A41" s="58" t="s">
        <v>1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</row>
    <row r="42" spans="1:11" ht="18" customHeight="1" x14ac:dyDescent="0.35">
      <c r="A42" s="71" t="s">
        <v>34</v>
      </c>
      <c r="B42" s="74">
        <f t="shared" ref="B42:J42" si="3">+B43+B44</f>
        <v>0.96665000000000101</v>
      </c>
      <c r="C42" s="74">
        <f t="shared" si="3"/>
        <v>0.94895099999999921</v>
      </c>
      <c r="D42" s="74">
        <f t="shared" si="3"/>
        <v>0.42600000000000143</v>
      </c>
      <c r="E42" s="74">
        <f t="shared" si="3"/>
        <v>0.65489399602294607</v>
      </c>
      <c r="F42" s="74">
        <f t="shared" si="3"/>
        <v>0.87200299999999942</v>
      </c>
      <c r="G42" s="74">
        <f t="shared" si="3"/>
        <v>0.85208200000000023</v>
      </c>
      <c r="H42" s="74">
        <f t="shared" si="3"/>
        <v>0.87401909999999972</v>
      </c>
      <c r="I42" s="74">
        <f t="shared" si="3"/>
        <v>0.97629699999999975</v>
      </c>
      <c r="J42" s="74">
        <f t="shared" si="3"/>
        <v>0.57626600000000217</v>
      </c>
      <c r="K42" s="74">
        <f>+K43+K44</f>
        <v>1.2553379999999987</v>
      </c>
    </row>
    <row r="43" spans="1:11" ht="18.5" x14ac:dyDescent="0.35">
      <c r="A43" s="72" t="s">
        <v>37</v>
      </c>
      <c r="B43" s="45">
        <v>0.90675900000000087</v>
      </c>
      <c r="C43" s="45">
        <v>0.91156099999999929</v>
      </c>
      <c r="D43" s="45">
        <v>0.36850000000000138</v>
      </c>
      <c r="E43" s="45">
        <v>0.56872899999999904</v>
      </c>
      <c r="F43" s="45">
        <v>0.75071899999999914</v>
      </c>
      <c r="G43" s="45">
        <v>0.73803900000000056</v>
      </c>
      <c r="H43" s="45">
        <v>0.69449009999999978</v>
      </c>
      <c r="I43" s="45">
        <v>0.79361799999999971</v>
      </c>
      <c r="J43" s="45">
        <v>0.39190400000000208</v>
      </c>
      <c r="K43" s="45">
        <v>1.0048349999999988</v>
      </c>
    </row>
    <row r="44" spans="1:11" ht="18.5" x14ac:dyDescent="0.35">
      <c r="A44" s="73" t="s">
        <v>36</v>
      </c>
      <c r="B44" s="75">
        <v>5.9891000000000132E-2</v>
      </c>
      <c r="C44" s="75">
        <v>3.7389999999999868E-2</v>
      </c>
      <c r="D44" s="75">
        <v>5.7500000000000058E-2</v>
      </c>
      <c r="E44" s="75">
        <v>8.6164996022947027E-2</v>
      </c>
      <c r="F44" s="75">
        <v>0.12128400000000025</v>
      </c>
      <c r="G44" s="75">
        <v>0.11404299999999971</v>
      </c>
      <c r="H44" s="75">
        <v>0.17952899999999994</v>
      </c>
      <c r="I44" s="75">
        <v>0.18267900000000001</v>
      </c>
      <c r="J44" s="75">
        <v>0.18436200000000014</v>
      </c>
      <c r="K44" s="75">
        <v>0.25050299999999998</v>
      </c>
    </row>
    <row r="45" spans="1:11" ht="18.5" x14ac:dyDescent="0.35">
      <c r="A45" s="38"/>
      <c r="B45" s="39"/>
      <c r="C45" s="39"/>
      <c r="D45" s="39"/>
      <c r="E45" s="39"/>
      <c r="F45" s="39"/>
      <c r="G45" s="39"/>
      <c r="H45" s="39"/>
      <c r="I45" s="39"/>
      <c r="J45" s="39"/>
      <c r="K45" s="39"/>
    </row>
    <row r="46" spans="1:11" ht="18.5" x14ac:dyDescent="0.3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1" ht="21" x14ac:dyDescent="0.35">
      <c r="A47" s="92" t="s">
        <v>141</v>
      </c>
      <c r="B47" s="64"/>
      <c r="C47" s="64"/>
      <c r="D47" s="64"/>
      <c r="E47" s="64"/>
      <c r="F47" s="64"/>
      <c r="G47" s="64"/>
      <c r="H47" s="5"/>
      <c r="I47" s="5"/>
      <c r="J47" s="5"/>
    </row>
    <row r="48" spans="1:11" ht="18.5" x14ac:dyDescent="0.35">
      <c r="A48" s="5"/>
      <c r="B48" s="38">
        <f>+B8</f>
        <v>2017</v>
      </c>
      <c r="C48" s="38">
        <f>+C8</f>
        <v>2018</v>
      </c>
      <c r="D48" s="38">
        <f>+D8</f>
        <v>2019</v>
      </c>
      <c r="E48" s="38">
        <f>+E8</f>
        <v>2020</v>
      </c>
      <c r="F48" s="38">
        <f>+F8</f>
        <v>2021</v>
      </c>
      <c r="G48" s="77" t="str">
        <f>+G22</f>
        <v>Avg '17-'21</v>
      </c>
      <c r="H48" s="5"/>
      <c r="I48" s="5"/>
      <c r="J48" s="5"/>
    </row>
    <row r="49" spans="1:10" ht="18.5" x14ac:dyDescent="0.35">
      <c r="A49" s="65" t="s">
        <v>34</v>
      </c>
      <c r="B49" s="60">
        <v>7.8664022467969188</v>
      </c>
      <c r="C49" s="60">
        <v>7.5688714301365119</v>
      </c>
      <c r="D49" s="60">
        <v>7.3498891583599759</v>
      </c>
      <c r="E49" s="60">
        <v>6.8801227119131116</v>
      </c>
      <c r="F49" s="60">
        <v>6.6772962927794124</v>
      </c>
      <c r="G49" s="78">
        <v>7.1881647485321611</v>
      </c>
      <c r="H49" s="5"/>
      <c r="I49" s="5"/>
      <c r="J49" s="5"/>
    </row>
    <row r="50" spans="1:10" ht="18.5" x14ac:dyDescent="0.35">
      <c r="A50" s="65" t="s">
        <v>37</v>
      </c>
      <c r="B50" s="60">
        <v>7.3331620847876398</v>
      </c>
      <c r="C50" s="60">
        <v>6.8839455090824844</v>
      </c>
      <c r="D50" s="60">
        <v>6.8183662785872512</v>
      </c>
      <c r="E50" s="60">
        <v>6.3771835578122591</v>
      </c>
      <c r="F50" s="60">
        <v>5.9419819276742381</v>
      </c>
      <c r="G50" s="78">
        <v>6.5864797450653949</v>
      </c>
      <c r="H50" s="5"/>
      <c r="I50" s="5"/>
      <c r="J50" s="5"/>
    </row>
    <row r="51" spans="1:10" ht="18.5" x14ac:dyDescent="0.35">
      <c r="A51" s="65" t="s">
        <v>36</v>
      </c>
      <c r="B51" s="60">
        <v>25.894992813538899</v>
      </c>
      <c r="C51" s="60">
        <v>29.996597022156767</v>
      </c>
      <c r="D51" s="60">
        <v>27.485619135951218</v>
      </c>
      <c r="E51" s="60">
        <v>26.312043509973108</v>
      </c>
      <c r="F51" s="60">
        <v>33.384474987982884</v>
      </c>
      <c r="G51" s="78">
        <v>28.878437399065284</v>
      </c>
      <c r="H51" s="5"/>
      <c r="I51" s="5"/>
      <c r="J51" s="5"/>
    </row>
    <row r="52" spans="1:10" ht="18.5" x14ac:dyDescent="0.35">
      <c r="G52" s="79"/>
      <c r="H52" s="5"/>
      <c r="I52" s="5"/>
      <c r="J52" s="5"/>
    </row>
    <row r="53" spans="1:10" x14ac:dyDescent="0.35">
      <c r="G53" s="79"/>
    </row>
    <row r="54" spans="1:10" ht="21" x14ac:dyDescent="0.35">
      <c r="A54" s="92" t="s">
        <v>142</v>
      </c>
      <c r="B54" s="64"/>
      <c r="C54" s="64"/>
      <c r="D54" s="64"/>
      <c r="E54" s="64"/>
      <c r="F54" s="64"/>
      <c r="G54" s="80"/>
    </row>
    <row r="55" spans="1:10" ht="18.5" x14ac:dyDescent="0.35">
      <c r="A55" s="81"/>
      <c r="B55" s="38">
        <f t="shared" ref="B55:G55" si="4">+B48</f>
        <v>2017</v>
      </c>
      <c r="C55" s="38">
        <f t="shared" si="4"/>
        <v>2018</v>
      </c>
      <c r="D55" s="38">
        <f t="shared" si="4"/>
        <v>2019</v>
      </c>
      <c r="E55" s="38">
        <f t="shared" si="4"/>
        <v>2020</v>
      </c>
      <c r="F55" s="38">
        <f t="shared" si="4"/>
        <v>2021</v>
      </c>
      <c r="G55" s="77" t="str">
        <f t="shared" si="4"/>
        <v>Avg '17-'21</v>
      </c>
    </row>
    <row r="56" spans="1:10" ht="18.5" x14ac:dyDescent="0.35">
      <c r="A56" s="65" t="s">
        <v>34</v>
      </c>
      <c r="B56" s="60">
        <v>11.349333860163419</v>
      </c>
      <c r="C56" s="60">
        <v>10.372609357379794</v>
      </c>
      <c r="D56" s="60">
        <v>10.116884468689904</v>
      </c>
      <c r="E56" s="60">
        <v>6.4710661187960756</v>
      </c>
      <c r="F56" s="60">
        <v>12.844445372810096</v>
      </c>
      <c r="G56" s="78">
        <v>10.179062781149257</v>
      </c>
    </row>
    <row r="57" spans="1:10" ht="18.5" x14ac:dyDescent="0.35">
      <c r="A57" s="65" t="s">
        <v>37</v>
      </c>
      <c r="B57" s="60">
        <v>10.318791781803105</v>
      </c>
      <c r="C57" s="60">
        <v>8.9603695231726768</v>
      </c>
      <c r="D57" s="60">
        <v>9.1458941507168845</v>
      </c>
      <c r="E57" s="60">
        <v>4.9029080412941912</v>
      </c>
      <c r="F57" s="60">
        <v>12.133214601579944</v>
      </c>
      <c r="G57" s="78">
        <v>9.0165936282512131</v>
      </c>
    </row>
    <row r="58" spans="1:10" ht="18.5" x14ac:dyDescent="0.35">
      <c r="A58" s="65" t="s">
        <v>36</v>
      </c>
      <c r="B58" s="60">
        <v>21.216220598501174</v>
      </c>
      <c r="C58" s="60">
        <v>20.985056098663467</v>
      </c>
      <c r="D58" s="60">
        <v>19.241931628368732</v>
      </c>
      <c r="E58" s="60">
        <v>21.155745309970435</v>
      </c>
      <c r="F58" s="60">
        <v>17.442268660333578</v>
      </c>
      <c r="G58" s="78">
        <v>19.736840628836482</v>
      </c>
    </row>
    <row r="59" spans="1:10" x14ac:dyDescent="0.35">
      <c r="G59" s="79"/>
    </row>
    <row r="60" spans="1:10" x14ac:dyDescent="0.35">
      <c r="G60" s="79"/>
    </row>
    <row r="61" spans="1:10" ht="21" x14ac:dyDescent="0.35">
      <c r="A61" s="122" t="s">
        <v>143</v>
      </c>
      <c r="B61" s="64"/>
      <c r="C61" s="64"/>
      <c r="D61" s="64"/>
      <c r="E61" s="64"/>
      <c r="F61" s="64"/>
      <c r="G61" s="80"/>
    </row>
    <row r="62" spans="1:10" ht="18.5" x14ac:dyDescent="0.35">
      <c r="A62" s="81"/>
      <c r="B62" s="38">
        <f>B8</f>
        <v>2017</v>
      </c>
      <c r="C62" s="38">
        <f>C8</f>
        <v>2018</v>
      </c>
      <c r="D62" s="38">
        <f>D8</f>
        <v>2019</v>
      </c>
      <c r="E62" s="38">
        <f>E8</f>
        <v>2020</v>
      </c>
      <c r="F62" s="38">
        <f>F8</f>
        <v>2021</v>
      </c>
      <c r="G62" s="77" t="str">
        <f>+G55</f>
        <v>Avg '17-'21</v>
      </c>
    </row>
    <row r="63" spans="1:10" ht="18.5" x14ac:dyDescent="0.35">
      <c r="A63" s="65" t="s">
        <v>34</v>
      </c>
      <c r="B63" s="60">
        <v>3.4250016522948186</v>
      </c>
      <c r="C63" s="60">
        <v>3.8665870138599989</v>
      </c>
      <c r="D63" s="60">
        <v>5.0964686448621368</v>
      </c>
      <c r="E63" s="60">
        <v>5.4365936406962412</v>
      </c>
      <c r="F63" s="60">
        <v>5.2038101142439936</v>
      </c>
      <c r="G63" s="78">
        <v>4.6475380212644311</v>
      </c>
    </row>
    <row r="64" spans="1:10" ht="18.5" x14ac:dyDescent="0.35">
      <c r="A64" s="65" t="s">
        <v>37</v>
      </c>
      <c r="B64" s="60">
        <v>4.1036043628900138</v>
      </c>
      <c r="C64" s="60">
        <v>4.766677807035113</v>
      </c>
      <c r="D64" s="60">
        <v>6.5516995270802028</v>
      </c>
      <c r="E64" s="60">
        <v>7.0594392999741826</v>
      </c>
      <c r="F64" s="60">
        <v>6.6199719238955304</v>
      </c>
      <c r="G64" s="78">
        <v>5.8375316941586366</v>
      </c>
    </row>
    <row r="65" spans="1:7" ht="18.5" x14ac:dyDescent="0.35">
      <c r="A65" s="65" t="s">
        <v>36</v>
      </c>
      <c r="B65" s="60">
        <v>1.9899929678137447</v>
      </c>
      <c r="C65" s="60">
        <v>2.1636869759766513</v>
      </c>
      <c r="D65" s="60">
        <v>2.3905972307849628</v>
      </c>
      <c r="E65" s="60">
        <v>2.81434038761466</v>
      </c>
      <c r="F65" s="60">
        <v>3.0832414057637876</v>
      </c>
      <c r="G65" s="78">
        <v>2.548347302637747</v>
      </c>
    </row>
    <row r="66" spans="1:7" x14ac:dyDescent="0.35">
      <c r="G66" s="79"/>
    </row>
    <row r="67" spans="1:7" x14ac:dyDescent="0.35">
      <c r="G67" s="79"/>
    </row>
    <row r="68" spans="1:7" ht="21" x14ac:dyDescent="0.35">
      <c r="A68" s="92" t="s">
        <v>144</v>
      </c>
      <c r="B68" s="13"/>
      <c r="C68" s="13"/>
      <c r="D68" s="13"/>
      <c r="E68" s="13"/>
      <c r="F68" s="13"/>
      <c r="G68" s="13"/>
    </row>
    <row r="69" spans="1:7" ht="18.5" x14ac:dyDescent="0.45">
      <c r="A69" s="14"/>
      <c r="B69" s="6">
        <f>B55</f>
        <v>2017</v>
      </c>
      <c r="C69" s="6">
        <f>C55</f>
        <v>2018</v>
      </c>
      <c r="D69" s="6">
        <f>D55</f>
        <v>2019</v>
      </c>
      <c r="E69" s="6">
        <f>E55</f>
        <v>2020</v>
      </c>
      <c r="F69" s="6">
        <f>F55</f>
        <v>2021</v>
      </c>
      <c r="G69" s="82" t="str">
        <f>+G62</f>
        <v>Avg '17-'21</v>
      </c>
    </row>
    <row r="70" spans="1:7" ht="18.5" x14ac:dyDescent="0.35">
      <c r="A70" s="12" t="s">
        <v>44</v>
      </c>
      <c r="B70" s="4"/>
      <c r="C70" s="4"/>
      <c r="D70" s="4"/>
      <c r="E70" s="4"/>
      <c r="F70" s="4"/>
      <c r="G70" s="82"/>
    </row>
    <row r="71" spans="1:7" ht="18.5" x14ac:dyDescent="0.35">
      <c r="A71" s="65" t="s">
        <v>34</v>
      </c>
      <c r="B71" s="60">
        <v>14.402595160737238</v>
      </c>
      <c r="C71" s="60">
        <v>15.108536579697276</v>
      </c>
      <c r="D71" s="60">
        <v>12.926691454968347</v>
      </c>
      <c r="E71" s="60">
        <v>9.3668485642287482</v>
      </c>
      <c r="F71" s="60">
        <v>8.5512508395774613</v>
      </c>
      <c r="G71" s="78">
        <v>11.797747538792182</v>
      </c>
    </row>
    <row r="72" spans="1:7" ht="18.5" x14ac:dyDescent="0.35">
      <c r="A72" s="65" t="s">
        <v>37</v>
      </c>
      <c r="B72" s="60">
        <v>28.169100808585799</v>
      </c>
      <c r="C72" s="60">
        <v>28.446018969431098</v>
      </c>
      <c r="D72" s="60">
        <v>23.43384755400654</v>
      </c>
      <c r="E72" s="60">
        <v>16.158412898911468</v>
      </c>
      <c r="F72" s="60">
        <v>20.055136455734313</v>
      </c>
      <c r="G72" s="78">
        <v>23.076022051981088</v>
      </c>
    </row>
    <row r="73" spans="1:7" ht="18.5" x14ac:dyDescent="0.35">
      <c r="A73" s="65" t="s">
        <v>36</v>
      </c>
      <c r="B73" s="60">
        <v>3.5394942243207668</v>
      </c>
      <c r="C73" s="60">
        <v>5.5956615549820352</v>
      </c>
      <c r="D73" s="60">
        <v>5.5066868336613046</v>
      </c>
      <c r="E73" s="60">
        <v>5.0369030871764338</v>
      </c>
      <c r="F73" s="60">
        <v>1.5849724674408345</v>
      </c>
      <c r="G73" s="78">
        <v>4.1164835940272715</v>
      </c>
    </row>
    <row r="74" spans="1:7" x14ac:dyDescent="0.35">
      <c r="G74" s="79"/>
    </row>
    <row r="75" spans="1:7" ht="18.5" x14ac:dyDescent="0.35">
      <c r="A75" s="85" t="s">
        <v>45</v>
      </c>
      <c r="B75" s="38"/>
      <c r="C75" s="38"/>
      <c r="D75" s="38"/>
      <c r="E75" s="38"/>
      <c r="F75" s="38"/>
      <c r="G75" s="82"/>
    </row>
    <row r="76" spans="1:7" ht="18.5" x14ac:dyDescent="0.35">
      <c r="A76" s="65" t="s">
        <v>34</v>
      </c>
      <c r="B76" s="60">
        <v>41.39956959774559</v>
      </c>
      <c r="C76" s="60">
        <v>43.198888042013266</v>
      </c>
      <c r="D76" s="60">
        <v>66.074233871586529</v>
      </c>
      <c r="E76" s="60">
        <v>92.715007803267042</v>
      </c>
      <c r="F76" s="60">
        <v>94.657425831773068</v>
      </c>
      <c r="G76" s="78">
        <v>64.77125643890264</v>
      </c>
    </row>
    <row r="77" spans="1:7" ht="18.5" x14ac:dyDescent="0.35">
      <c r="A77" s="65" t="s">
        <v>37</v>
      </c>
      <c r="B77" s="60">
        <v>39.039238757865633</v>
      </c>
      <c r="C77" s="60">
        <v>44.448714566481698</v>
      </c>
      <c r="D77" s="60">
        <v>73.615053492600168</v>
      </c>
      <c r="E77" s="60">
        <v>110.72770859774006</v>
      </c>
      <c r="F77" s="60">
        <v>81.623220558328697</v>
      </c>
      <c r="G77" s="78">
        <v>65.521755362636625</v>
      </c>
    </row>
    <row r="78" spans="1:7" ht="18.5" x14ac:dyDescent="0.35">
      <c r="A78" s="65" t="s">
        <v>36</v>
      </c>
      <c r="B78" s="60">
        <v>56.222523380317888</v>
      </c>
      <c r="C78" s="60">
        <v>38.667223789656056</v>
      </c>
      <c r="D78" s="60">
        <v>43.412623651879159</v>
      </c>
      <c r="E78" s="60">
        <v>55.874420033606633</v>
      </c>
      <c r="F78" s="60">
        <v>194.52965077318495</v>
      </c>
      <c r="G78" s="78">
        <v>61.905926367232944</v>
      </c>
    </row>
    <row r="80" spans="1:7" s="5" customFormat="1" ht="21" x14ac:dyDescent="0.35">
      <c r="A80" s="92" t="s">
        <v>138</v>
      </c>
      <c r="B80" s="69">
        <f>+B8</f>
        <v>2017</v>
      </c>
      <c r="C80" s="69">
        <f>+C8</f>
        <v>2018</v>
      </c>
      <c r="D80" s="69">
        <f>+D8</f>
        <v>2019</v>
      </c>
      <c r="E80" s="69">
        <f>+E8</f>
        <v>2020</v>
      </c>
      <c r="F80" s="69">
        <f>+F8</f>
        <v>2021</v>
      </c>
    </row>
    <row r="81" spans="1:6" s="5" customFormat="1" ht="20.25" customHeight="1" x14ac:dyDescent="0.35">
      <c r="A81" s="65" t="s">
        <v>34</v>
      </c>
      <c r="B81" s="66">
        <f>+B82+B83</f>
        <v>137.98650000000001</v>
      </c>
      <c r="C81" s="66">
        <f>+C82+C83</f>
        <v>135.328</v>
      </c>
      <c r="D81" s="66">
        <f>+D82+D83</f>
        <v>131.54300000000001</v>
      </c>
      <c r="E81" s="66">
        <f>+E82+E83</f>
        <v>126.962</v>
      </c>
      <c r="F81" s="66">
        <f>+F82+F83</f>
        <v>122.9605</v>
      </c>
    </row>
    <row r="82" spans="1:6" s="5" customFormat="1" ht="18.5" x14ac:dyDescent="0.35">
      <c r="A82" s="65" t="s">
        <v>37</v>
      </c>
      <c r="B82" s="60">
        <v>127.874</v>
      </c>
      <c r="C82" s="60">
        <v>122.97199999999999</v>
      </c>
      <c r="D82" s="60">
        <v>118.73</v>
      </c>
      <c r="E82" s="60">
        <v>112.919</v>
      </c>
      <c r="F82" s="60">
        <v>107.12949999999999</v>
      </c>
    </row>
    <row r="83" spans="1:6" s="5" customFormat="1" ht="18.5" x14ac:dyDescent="0.35">
      <c r="A83" s="65" t="s">
        <v>36</v>
      </c>
      <c r="B83" s="60">
        <v>10.112500000000011</v>
      </c>
      <c r="C83" s="60">
        <v>12.356000000000009</v>
      </c>
      <c r="D83" s="60">
        <v>12.813000000000002</v>
      </c>
      <c r="E83" s="60">
        <v>14.043000000000006</v>
      </c>
      <c r="F83" s="60">
        <v>15.831000000000003</v>
      </c>
    </row>
    <row r="84" spans="1:6" s="5" customFormat="1" ht="18.5" x14ac:dyDescent="0.35">
      <c r="A84" s="2"/>
      <c r="B84" s="2"/>
      <c r="C84" s="2"/>
      <c r="D84" s="2"/>
      <c r="E84" s="2"/>
      <c r="F84" s="2"/>
    </row>
  </sheetData>
  <mergeCells count="3">
    <mergeCell ref="A1:L1"/>
    <mergeCell ref="A2:L2"/>
    <mergeCell ref="A3:L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4BCD0-0D04-402A-A894-99A1C07C166B}">
  <sheetPr>
    <tabColor rgb="FF00B050"/>
  </sheetPr>
  <dimension ref="A1:K62"/>
  <sheetViews>
    <sheetView showGridLines="0" zoomScale="70" zoomScaleNormal="70" workbookViewId="0">
      <pane xSplit="1" ySplit="6" topLeftCell="B57" activePane="bottomRight" state="frozen"/>
      <selection pane="topRight" activeCell="B1" sqref="B1"/>
      <selection pane="bottomLeft" activeCell="A5" sqref="A5"/>
      <selection pane="bottomRight" activeCell="J65" sqref="J65"/>
    </sheetView>
  </sheetViews>
  <sheetFormatPr defaultColWidth="9.1796875" defaultRowHeight="15.5" x14ac:dyDescent="0.35"/>
  <cols>
    <col min="1" max="1" width="75.08984375" style="2" customWidth="1"/>
    <col min="2" max="11" width="13.81640625" style="2" customWidth="1"/>
    <col min="12" max="18" width="11.26953125" style="2" customWidth="1"/>
    <col min="19" max="16384" width="9.1796875" style="2"/>
  </cols>
  <sheetData>
    <row r="1" spans="1:11" ht="92.25" customHeight="1" x14ac:dyDescent="0.35">
      <c r="A1" s="190" t="s">
        <v>43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26" x14ac:dyDescent="0.35">
      <c r="A2" s="189" t="s">
        <v>38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spans="1:11" ht="38.5" customHeight="1" x14ac:dyDescent="0.35">
      <c r="A3" s="194" t="s">
        <v>33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</row>
    <row r="4" spans="1:11" s="21" customFormat="1" ht="5.25" customHeight="1" x14ac:dyDescent="0.35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21" customFormat="1" ht="24.75" customHeight="1" x14ac:dyDescent="0.35">
      <c r="A5" s="30"/>
      <c r="B5" s="32">
        <f>'Corr. &amp; pacchi'!B8</f>
        <v>2017</v>
      </c>
      <c r="C5" s="32">
        <f>'Corr. &amp; pacchi'!C8</f>
        <v>2018</v>
      </c>
      <c r="D5" s="32">
        <f>'Corr. &amp; pacchi'!D8</f>
        <v>2019</v>
      </c>
      <c r="E5" s="32">
        <f>'Corr. &amp; pacchi'!E8</f>
        <v>2020</v>
      </c>
      <c r="F5" s="32">
        <f>'Corr. &amp; pacchi'!F8</f>
        <v>2021</v>
      </c>
      <c r="G5" s="93" t="s">
        <v>49</v>
      </c>
      <c r="H5" s="31"/>
      <c r="I5" s="31"/>
      <c r="J5" s="31"/>
      <c r="K5" s="31"/>
    </row>
    <row r="6" spans="1:11" ht="8.25" customHeight="1" x14ac:dyDescent="0.35"/>
    <row r="8" spans="1:11" s="5" customFormat="1" ht="21" x14ac:dyDescent="0.35">
      <c r="A8" s="33" t="s">
        <v>55</v>
      </c>
      <c r="B8" s="13"/>
      <c r="C8" s="13"/>
      <c r="D8" s="13"/>
      <c r="E8" s="13"/>
      <c r="F8" s="13"/>
    </row>
    <row r="9" spans="1:11" s="5" customFormat="1" ht="18.5" x14ac:dyDescent="0.35">
      <c r="A9" s="94" t="s">
        <v>32</v>
      </c>
      <c r="B9" s="91">
        <v>9.1888960000000033</v>
      </c>
      <c r="C9" s="91">
        <v>9.1793625000000016</v>
      </c>
      <c r="D9" s="91">
        <v>8.9459429999999998</v>
      </c>
      <c r="E9" s="91">
        <v>8.1199880000000011</v>
      </c>
      <c r="F9" s="91">
        <v>8.2336870000000015</v>
      </c>
    </row>
    <row r="10" spans="1:11" s="5" customFormat="1" ht="18.5" x14ac:dyDescent="0.35">
      <c r="A10" s="38"/>
      <c r="B10" s="39"/>
      <c r="C10" s="39"/>
      <c r="D10" s="39"/>
      <c r="E10" s="39"/>
      <c r="F10" s="39"/>
    </row>
    <row r="11" spans="1:11" s="5" customFormat="1" ht="18.5" x14ac:dyDescent="0.35">
      <c r="A11" s="120" t="s">
        <v>31</v>
      </c>
      <c r="B11" s="39"/>
      <c r="C11" s="39"/>
      <c r="D11" s="39"/>
      <c r="E11" s="39"/>
      <c r="F11" s="39"/>
    </row>
    <row r="12" spans="1:11" s="5" customFormat="1" ht="18.5" x14ac:dyDescent="0.35">
      <c r="A12" s="41" t="s">
        <v>30</v>
      </c>
      <c r="B12" s="42">
        <v>19.334205110167744</v>
      </c>
      <c r="C12" s="42">
        <v>19.151656773550453</v>
      </c>
      <c r="D12" s="42">
        <v>20.107438645652</v>
      </c>
      <c r="E12" s="42">
        <v>21.257420577468835</v>
      </c>
      <c r="F12" s="43">
        <v>22.101884611353324</v>
      </c>
    </row>
    <row r="13" spans="1:11" s="5" customFormat="1" ht="18.5" x14ac:dyDescent="0.35">
      <c r="A13" s="44" t="s">
        <v>29</v>
      </c>
      <c r="B13" s="45">
        <v>34.149628056159813</v>
      </c>
      <c r="C13" s="45">
        <v>33.05787543328271</v>
      </c>
      <c r="D13" s="45">
        <v>30.515203551880006</v>
      </c>
      <c r="E13" s="45">
        <v>30.870071071836364</v>
      </c>
      <c r="F13" s="46">
        <v>26.164762427218939</v>
      </c>
    </row>
    <row r="14" spans="1:11" s="5" customFormat="1" ht="18.5" x14ac:dyDescent="0.35">
      <c r="A14" s="44" t="s">
        <v>28</v>
      </c>
      <c r="B14" s="45">
        <v>34.360691016178322</v>
      </c>
      <c r="C14" s="45">
        <v>34.587433120798117</v>
      </c>
      <c r="D14" s="45">
        <v>33.825352999668624</v>
      </c>
      <c r="E14" s="45">
        <v>33.187681508495999</v>
      </c>
      <c r="F14" s="46">
        <v>37.173713210821383</v>
      </c>
    </row>
    <row r="15" spans="1:11" s="5" customFormat="1" ht="18.5" x14ac:dyDescent="0.35">
      <c r="A15" s="44" t="s">
        <v>27</v>
      </c>
      <c r="B15" s="45">
        <v>12.15547581749412</v>
      </c>
      <c r="C15" s="45">
        <v>13.203034672368736</v>
      </c>
      <c r="D15" s="45">
        <v>15.552004802799374</v>
      </c>
      <c r="E15" s="45">
        <v>14.68482684219881</v>
      </c>
      <c r="F15" s="46">
        <v>14.559639750606332</v>
      </c>
    </row>
    <row r="16" spans="1:11" s="5" customFormat="1" ht="18.5" x14ac:dyDescent="0.35">
      <c r="A16" s="47" t="s">
        <v>16</v>
      </c>
      <c r="B16" s="48">
        <f>+B15+B14+B13+B12</f>
        <v>100</v>
      </c>
      <c r="C16" s="48">
        <f>+C15+C14+C13+C12</f>
        <v>100.00000000000003</v>
      </c>
      <c r="D16" s="48">
        <f>+D15+D14+D13+D12</f>
        <v>100</v>
      </c>
      <c r="E16" s="48">
        <f>+E15+E14+E13+E12</f>
        <v>100.00000000000001</v>
      </c>
      <c r="F16" s="48">
        <f>+F15+F14+F13+F12</f>
        <v>99.999999999999986</v>
      </c>
    </row>
    <row r="17" spans="1:11" s="5" customFormat="1" ht="18.5" x14ac:dyDescent="0.35">
      <c r="A17" s="49" t="s">
        <v>54</v>
      </c>
      <c r="B17" s="39"/>
      <c r="C17" s="39"/>
      <c r="D17" s="39"/>
      <c r="E17" s="39"/>
      <c r="F17" s="50"/>
    </row>
    <row r="18" spans="1:11" s="5" customFormat="1" ht="18.5" x14ac:dyDescent="0.35">
      <c r="A18" s="41" t="s">
        <v>30</v>
      </c>
      <c r="B18" s="42"/>
      <c r="C18" s="42"/>
      <c r="D18" s="42"/>
      <c r="E18" s="42"/>
      <c r="F18" s="43">
        <v>5.4284224552459248</v>
      </c>
    </row>
    <row r="19" spans="1:11" s="5" customFormat="1" ht="18.5" x14ac:dyDescent="0.35">
      <c r="A19" s="44" t="s">
        <v>29</v>
      </c>
      <c r="B19" s="45"/>
      <c r="C19" s="45"/>
      <c r="D19" s="45"/>
      <c r="E19" s="45"/>
      <c r="F19" s="46">
        <v>-14.055491469850953</v>
      </c>
    </row>
    <row r="20" spans="1:11" s="5" customFormat="1" ht="18.5" x14ac:dyDescent="0.35">
      <c r="A20" s="44" t="s">
        <v>28</v>
      </c>
      <c r="B20" s="45"/>
      <c r="C20" s="45"/>
      <c r="D20" s="45"/>
      <c r="E20" s="45"/>
      <c r="F20" s="46">
        <v>13.578988451455107</v>
      </c>
    </row>
    <row r="21" spans="1:11" s="5" customFormat="1" ht="18.5" x14ac:dyDescent="0.35">
      <c r="A21" s="44" t="s">
        <v>27</v>
      </c>
      <c r="B21" s="45"/>
      <c r="C21" s="45"/>
      <c r="D21" s="45"/>
      <c r="E21" s="45"/>
      <c r="F21" s="46">
        <v>0.53580634738710642</v>
      </c>
    </row>
    <row r="22" spans="1:11" s="5" customFormat="1" ht="18.5" x14ac:dyDescent="0.35">
      <c r="A22" s="47" t="s">
        <v>26</v>
      </c>
      <c r="B22" s="37"/>
      <c r="C22" s="37"/>
      <c r="D22" s="37"/>
      <c r="E22" s="37"/>
      <c r="F22" s="51">
        <v>1.4002360594622061</v>
      </c>
    </row>
    <row r="23" spans="1:11" s="5" customFormat="1" ht="18.5" x14ac:dyDescent="0.35">
      <c r="A23" s="38"/>
      <c r="B23" s="39"/>
      <c r="C23" s="39"/>
      <c r="D23" s="39"/>
      <c r="E23" s="39"/>
      <c r="F23" s="39"/>
    </row>
    <row r="24" spans="1:11" s="5" customFormat="1" ht="21" x14ac:dyDescent="0.35">
      <c r="A24" s="3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 s="5" customFormat="1" ht="21" x14ac:dyDescent="0.35">
      <c r="A25" s="172"/>
      <c r="B25" s="38">
        <f>'Corr. &amp; pacchi'!B15</f>
        <v>2012</v>
      </c>
      <c r="C25" s="38">
        <f>'Corr. &amp; pacchi'!C15</f>
        <v>2013</v>
      </c>
      <c r="D25" s="38">
        <f>'Corr. &amp; pacchi'!D15</f>
        <v>2014</v>
      </c>
      <c r="E25" s="38">
        <f>'Corr. &amp; pacchi'!E15</f>
        <v>2015</v>
      </c>
      <c r="F25" s="38">
        <f>'Corr. &amp; pacchi'!F15</f>
        <v>2016</v>
      </c>
      <c r="G25" s="38">
        <f>'Corr. &amp; pacchi'!G15</f>
        <v>2017</v>
      </c>
      <c r="H25" s="38">
        <f>'Corr. &amp; pacchi'!H15</f>
        <v>2018</v>
      </c>
      <c r="I25" s="38">
        <f>'Corr. &amp; pacchi'!I15</f>
        <v>2019</v>
      </c>
      <c r="J25" s="38">
        <f>'Corr. &amp; pacchi'!J15</f>
        <v>2020</v>
      </c>
      <c r="K25" s="38">
        <f>'Corr. &amp; pacchi'!K15</f>
        <v>2021</v>
      </c>
    </row>
    <row r="26" spans="1:11" s="5" customFormat="1" ht="18.5" x14ac:dyDescent="0.35">
      <c r="A26" s="95" t="s">
        <v>25</v>
      </c>
      <c r="B26" s="96">
        <f t="shared" ref="B26:K26" si="0">+B27+B28+B29+B30</f>
        <v>8.3865650000000009</v>
      </c>
      <c r="C26" s="96">
        <f t="shared" si="0"/>
        <v>8.1113920000000004</v>
      </c>
      <c r="D26" s="96">
        <f t="shared" si="0"/>
        <v>7.7164399999999995</v>
      </c>
      <c r="E26" s="96">
        <f t="shared" si="0"/>
        <v>7.8300710000000002</v>
      </c>
      <c r="F26" s="96">
        <f t="shared" si="0"/>
        <v>8.3527559999999994</v>
      </c>
      <c r="G26" s="96">
        <f t="shared" si="0"/>
        <v>8.160457000000001</v>
      </c>
      <c r="H26" s="96">
        <f t="shared" si="0"/>
        <v>8.1348415000000021</v>
      </c>
      <c r="I26" s="96">
        <f t="shared" si="0"/>
        <v>7.8983760000000016</v>
      </c>
      <c r="J26" s="96">
        <f t="shared" si="0"/>
        <v>7.1875469999999995</v>
      </c>
      <c r="K26" s="96">
        <f t="shared" si="0"/>
        <v>7.3170060000000001</v>
      </c>
    </row>
    <row r="27" spans="1:11" s="5" customFormat="1" ht="18.5" x14ac:dyDescent="0.35">
      <c r="A27" s="97" t="s">
        <v>24</v>
      </c>
      <c r="B27" s="45">
        <v>3.0320399999999994</v>
      </c>
      <c r="C27" s="45">
        <v>2.6647779999999996</v>
      </c>
      <c r="D27" s="45">
        <v>2.5776699999999999</v>
      </c>
      <c r="E27" s="45">
        <v>2.6116649999999999</v>
      </c>
      <c r="F27" s="45">
        <v>2.7171620000000001</v>
      </c>
      <c r="G27" s="45">
        <v>2.6876960000000003</v>
      </c>
      <c r="H27" s="45">
        <v>2.6953840000000002</v>
      </c>
      <c r="I27" s="45">
        <v>2.5477610000000004</v>
      </c>
      <c r="J27" s="45">
        <v>2.2299229999999999</v>
      </c>
      <c r="K27" s="45">
        <v>2.5674549999999998</v>
      </c>
    </row>
    <row r="28" spans="1:11" s="5" customFormat="1" ht="18.5" x14ac:dyDescent="0.35">
      <c r="A28" s="97" t="s">
        <v>23</v>
      </c>
      <c r="B28" s="45">
        <v>2.9727869999999998</v>
      </c>
      <c r="C28" s="45">
        <v>3.0077039999999999</v>
      </c>
      <c r="D28" s="45">
        <v>2.986383</v>
      </c>
      <c r="E28" s="45">
        <v>2.9422359999999999</v>
      </c>
      <c r="F28" s="45">
        <v>3.0350000000000001</v>
      </c>
      <c r="G28" s="45">
        <v>3.103145</v>
      </c>
      <c r="H28" s="45">
        <v>2.9857660000000004</v>
      </c>
      <c r="I28" s="45">
        <v>2.6740365000000001</v>
      </c>
      <c r="J28" s="45">
        <v>2.4475470000000001</v>
      </c>
      <c r="K28" s="45">
        <v>2.0811910000000005</v>
      </c>
    </row>
    <row r="29" spans="1:11" s="5" customFormat="1" ht="18.5" x14ac:dyDescent="0.35">
      <c r="A29" s="97" t="s">
        <v>22</v>
      </c>
      <c r="B29" s="45">
        <v>1.7292000000000001</v>
      </c>
      <c r="C29" s="45">
        <v>1.7370999999999999</v>
      </c>
      <c r="D29" s="45">
        <v>1.5880999999999998</v>
      </c>
      <c r="E29" s="45">
        <v>1.6375</v>
      </c>
      <c r="F29" s="45">
        <v>1.9097</v>
      </c>
      <c r="G29" s="45">
        <v>1.7766</v>
      </c>
      <c r="H29" s="45">
        <v>1.758</v>
      </c>
      <c r="I29" s="45">
        <v>1.7988</v>
      </c>
      <c r="J29" s="45">
        <v>1.7261</v>
      </c>
      <c r="K29" s="45">
        <v>1.8197999999999999</v>
      </c>
    </row>
    <row r="30" spans="1:11" s="5" customFormat="1" ht="18.5" x14ac:dyDescent="0.35">
      <c r="A30" s="98" t="s">
        <v>21</v>
      </c>
      <c r="B30" s="37">
        <v>0.65253800000000073</v>
      </c>
      <c r="C30" s="37">
        <v>0.70181000000000038</v>
      </c>
      <c r="D30" s="37">
        <v>0.56428700000000032</v>
      </c>
      <c r="E30" s="37">
        <v>0.63867000000000007</v>
      </c>
      <c r="F30" s="37">
        <v>0.69089400000000001</v>
      </c>
      <c r="G30" s="37">
        <v>0.59301600000000054</v>
      </c>
      <c r="H30" s="37">
        <v>0.6956915000000008</v>
      </c>
      <c r="I30" s="37">
        <v>0.87777850000000057</v>
      </c>
      <c r="J30" s="37">
        <v>0.78397700000000037</v>
      </c>
      <c r="K30" s="37">
        <v>0.84855999999999976</v>
      </c>
    </row>
    <row r="31" spans="1:11" s="5" customFormat="1" ht="18.5" x14ac:dyDescent="0.35">
      <c r="A31" s="38"/>
      <c r="B31" s="39"/>
      <c r="C31" s="39"/>
      <c r="D31" s="39"/>
      <c r="E31" s="39"/>
      <c r="F31" s="39"/>
    </row>
    <row r="32" spans="1:11" s="5" customFormat="1" ht="21" x14ac:dyDescent="0.35">
      <c r="A32" s="99" t="s">
        <v>133</v>
      </c>
      <c r="B32" s="177"/>
      <c r="C32" s="177"/>
      <c r="D32" s="177"/>
      <c r="E32" s="177"/>
      <c r="F32" s="177"/>
      <c r="G32" s="178"/>
    </row>
    <row r="33" spans="1:11" s="5" customFormat="1" ht="19.5" x14ac:dyDescent="0.35">
      <c r="A33" s="100" t="s">
        <v>0</v>
      </c>
    </row>
    <row r="34" spans="1:11" s="5" customFormat="1" ht="21" x14ac:dyDescent="0.35">
      <c r="A34" s="101" t="s">
        <v>19</v>
      </c>
      <c r="B34" s="46">
        <v>21.009063548004026</v>
      </c>
      <c r="C34" s="46">
        <v>17.441935646402467</v>
      </c>
      <c r="D34" s="46">
        <v>16.175907894785382</v>
      </c>
      <c r="E34" s="46">
        <v>13.278357061611414</v>
      </c>
      <c r="F34" s="46">
        <v>12.019560617254447</v>
      </c>
      <c r="G34" s="102">
        <v>16.136578109082084</v>
      </c>
      <c r="H34" s="103"/>
    </row>
    <row r="35" spans="1:11" s="5" customFormat="1" ht="21" x14ac:dyDescent="0.35">
      <c r="A35" s="104" t="s">
        <v>18</v>
      </c>
      <c r="B35" s="105">
        <v>20.114000525188374</v>
      </c>
      <c r="C35" s="105">
        <v>15.365811148267394</v>
      </c>
      <c r="D35" s="105">
        <v>13.202261847047165</v>
      </c>
      <c r="E35" s="105">
        <v>7.9789001702161535</v>
      </c>
      <c r="F35" s="105">
        <v>6.9201217472223977</v>
      </c>
      <c r="G35" s="106">
        <v>13.053848103851642</v>
      </c>
      <c r="H35" s="103"/>
    </row>
    <row r="36" spans="1:11" ht="19.5" x14ac:dyDescent="0.35">
      <c r="A36" s="100" t="s">
        <v>1</v>
      </c>
      <c r="B36" s="54"/>
      <c r="C36" s="54"/>
      <c r="D36" s="54"/>
      <c r="E36" s="54"/>
      <c r="F36" s="54"/>
      <c r="G36" s="107"/>
    </row>
    <row r="37" spans="1:11" ht="21" x14ac:dyDescent="0.35">
      <c r="A37" s="101" t="s">
        <v>19</v>
      </c>
      <c r="B37" s="46">
        <v>1.9991955508039319</v>
      </c>
      <c r="C37" s="46">
        <v>-1.2736178574492472</v>
      </c>
      <c r="D37" s="46">
        <v>1.0563391696101796</v>
      </c>
      <c r="E37" s="46">
        <v>-10.151406627694533</v>
      </c>
      <c r="F37" s="46">
        <v>-6.496980028509709</v>
      </c>
      <c r="G37" s="102">
        <v>-2.7432991846993073</v>
      </c>
      <c r="H37" s="103"/>
    </row>
    <row r="38" spans="1:11" ht="21" x14ac:dyDescent="0.35">
      <c r="A38" s="104" t="s">
        <v>18</v>
      </c>
      <c r="B38" s="105">
        <v>2.2871224296770376</v>
      </c>
      <c r="C38" s="105">
        <v>-1.8859842305343832</v>
      </c>
      <c r="D38" s="105">
        <v>1.157685266990218</v>
      </c>
      <c r="E38" s="105">
        <v>-15.215790964311546</v>
      </c>
      <c r="F38" s="105">
        <v>-9.7985539240026274</v>
      </c>
      <c r="G38" s="106">
        <v>-4.2431203329388678</v>
      </c>
      <c r="H38" s="103"/>
    </row>
    <row r="40" spans="1:11" ht="21" x14ac:dyDescent="0.35">
      <c r="A40" s="99" t="s">
        <v>134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 ht="21" x14ac:dyDescent="0.35">
      <c r="A41" s="172"/>
      <c r="B41" s="108">
        <f t="shared" ref="B41:K41" si="1">+B25</f>
        <v>2012</v>
      </c>
      <c r="C41" s="108">
        <f t="shared" si="1"/>
        <v>2013</v>
      </c>
      <c r="D41" s="108">
        <f t="shared" si="1"/>
        <v>2014</v>
      </c>
      <c r="E41" s="108">
        <f t="shared" si="1"/>
        <v>2015</v>
      </c>
      <c r="F41" s="108">
        <f t="shared" si="1"/>
        <v>2016</v>
      </c>
      <c r="G41" s="108">
        <f t="shared" si="1"/>
        <v>2017</v>
      </c>
      <c r="H41" s="108">
        <f t="shared" si="1"/>
        <v>2018</v>
      </c>
      <c r="I41" s="108">
        <f t="shared" si="1"/>
        <v>2019</v>
      </c>
      <c r="J41" s="108">
        <f t="shared" si="1"/>
        <v>2020</v>
      </c>
      <c r="K41" s="108">
        <f t="shared" si="1"/>
        <v>2021</v>
      </c>
    </row>
    <row r="42" spans="1:11" ht="19.5" x14ac:dyDescent="0.35">
      <c r="A42" s="109" t="s">
        <v>0</v>
      </c>
      <c r="B42" s="42">
        <v>1.8559239999999997</v>
      </c>
      <c r="C42" s="42">
        <v>2.1461219999999992</v>
      </c>
      <c r="D42" s="42">
        <v>1.7579171000000005</v>
      </c>
      <c r="E42" s="42">
        <v>1.6922400000000002</v>
      </c>
      <c r="F42" s="42">
        <v>1.6300119999999996</v>
      </c>
      <c r="G42" s="42">
        <v>1.8979690000000007</v>
      </c>
      <c r="H42" s="42">
        <v>1.5726255000000005</v>
      </c>
      <c r="I42" s="42">
        <v>1.421535</v>
      </c>
      <c r="J42" s="42">
        <v>1.0191579999999993</v>
      </c>
      <c r="K42" s="42">
        <v>0.9787399999999995</v>
      </c>
    </row>
    <row r="43" spans="1:11" ht="19.5" x14ac:dyDescent="0.35">
      <c r="A43" s="110" t="s">
        <v>1</v>
      </c>
      <c r="B43" s="37">
        <v>-0.60580430000000052</v>
      </c>
      <c r="C43" s="37">
        <v>0.16177999999999937</v>
      </c>
      <c r="D43" s="37">
        <v>-8.1448999999995698E-3</v>
      </c>
      <c r="E43" s="37">
        <v>-7.3661999999999908E-2</v>
      </c>
      <c r="F43" s="37">
        <v>-0.30673900000000043</v>
      </c>
      <c r="G43" s="37">
        <v>0.16381700000000049</v>
      </c>
      <c r="H43" s="37">
        <v>-0.13351799999999966</v>
      </c>
      <c r="I43" s="37">
        <v>8.0211999999999964E-2</v>
      </c>
      <c r="J43" s="37">
        <v>-0.81208900000000062</v>
      </c>
      <c r="K43" s="37">
        <v>-0.52949100000000027</v>
      </c>
    </row>
    <row r="46" spans="1:11" ht="21" x14ac:dyDescent="0.35">
      <c r="A46" s="33" t="s">
        <v>135</v>
      </c>
      <c r="B46" s="173"/>
      <c r="C46" s="173"/>
      <c r="D46" s="173"/>
      <c r="E46" s="173"/>
      <c r="F46" s="173"/>
      <c r="G46" s="174"/>
      <c r="H46" s="5"/>
      <c r="I46" s="5"/>
      <c r="J46" s="5"/>
    </row>
    <row r="47" spans="1:11" s="21" customFormat="1" ht="18.5" x14ac:dyDescent="0.35">
      <c r="A47" s="101" t="s">
        <v>19</v>
      </c>
      <c r="B47" s="111">
        <v>32.880127765965128</v>
      </c>
      <c r="C47" s="111">
        <v>38.625298628820502</v>
      </c>
      <c r="D47" s="111">
        <v>33.74749209498323</v>
      </c>
      <c r="E47" s="111">
        <v>30.479115493114573</v>
      </c>
      <c r="F47" s="111">
        <v>36.83325948988918</v>
      </c>
      <c r="G47" s="112">
        <v>34.421692825762982</v>
      </c>
      <c r="H47" s="19"/>
      <c r="I47" s="19"/>
      <c r="J47" s="19"/>
    </row>
    <row r="48" spans="1:11" s="21" customFormat="1" ht="18.5" x14ac:dyDescent="0.35">
      <c r="A48" s="104" t="s">
        <v>18</v>
      </c>
      <c r="B48" s="113">
        <v>37.676011701854016</v>
      </c>
      <c r="C48" s="113">
        <v>45.399649646839521</v>
      </c>
      <c r="D48" s="113">
        <v>39.542184053716703</v>
      </c>
      <c r="E48" s="113">
        <v>35.373544877214783</v>
      </c>
      <c r="F48" s="113">
        <v>44.369204443798935</v>
      </c>
      <c r="G48" s="114">
        <v>40.336224419717155</v>
      </c>
      <c r="H48" s="19"/>
      <c r="I48" s="19"/>
      <c r="J48" s="19"/>
    </row>
    <row r="49" spans="1:10" ht="18.5" x14ac:dyDescent="0.35">
      <c r="G49" s="79"/>
      <c r="H49" s="5"/>
      <c r="I49" s="5"/>
      <c r="J49" s="5"/>
    </row>
    <row r="50" spans="1:10" ht="21" x14ac:dyDescent="0.35">
      <c r="A50" s="33" t="s">
        <v>136</v>
      </c>
      <c r="B50" s="173"/>
      <c r="C50" s="173"/>
      <c r="D50" s="173"/>
      <c r="E50" s="173"/>
      <c r="F50" s="173"/>
      <c r="G50" s="174"/>
    </row>
    <row r="51" spans="1:10" s="21" customFormat="1" ht="21" x14ac:dyDescent="0.35">
      <c r="A51" s="101" t="s">
        <v>19</v>
      </c>
      <c r="B51" s="111">
        <v>3.1662654629517171</v>
      </c>
      <c r="C51" s="111">
        <v>10.387134493209448</v>
      </c>
      <c r="D51" s="111">
        <v>1.1822152347096953</v>
      </c>
      <c r="E51" s="111">
        <v>-18.366930557428624</v>
      </c>
      <c r="F51" s="111">
        <v>-10.610098961937396</v>
      </c>
      <c r="G51" s="112">
        <v>-2.522753891387552</v>
      </c>
      <c r="H51" s="103"/>
    </row>
    <row r="52" spans="1:10" s="21" customFormat="1" ht="21" x14ac:dyDescent="0.35">
      <c r="A52" s="104" t="s">
        <v>18</v>
      </c>
      <c r="B52" s="115">
        <v>3.192982310518115</v>
      </c>
      <c r="C52" s="115">
        <v>11.599466770550567</v>
      </c>
      <c r="D52" s="115">
        <v>1.3069905697743127</v>
      </c>
      <c r="E52" s="115">
        <v>-20.390998264107647</v>
      </c>
      <c r="F52" s="115">
        <v>-11.537671873193007</v>
      </c>
      <c r="G52" s="116">
        <v>-2.8818164191982043</v>
      </c>
      <c r="H52" s="103"/>
    </row>
    <row r="53" spans="1:10" x14ac:dyDescent="0.35">
      <c r="G53" s="79"/>
    </row>
    <row r="54" spans="1:10" ht="21" x14ac:dyDescent="0.35">
      <c r="A54" s="33" t="s">
        <v>137</v>
      </c>
      <c r="B54" s="117">
        <v>42.753571266885594</v>
      </c>
      <c r="C54" s="117">
        <v>45.535319037678271</v>
      </c>
      <c r="D54" s="117">
        <v>44.77686701111331</v>
      </c>
      <c r="E54" s="117">
        <v>49.435282416673523</v>
      </c>
      <c r="F54" s="117">
        <v>47.952806561629053</v>
      </c>
      <c r="G54" s="118">
        <v>45.975602225585654</v>
      </c>
    </row>
    <row r="55" spans="1:10" x14ac:dyDescent="0.35">
      <c r="A55" s="119" t="s">
        <v>20</v>
      </c>
      <c r="G55" s="79"/>
    </row>
    <row r="56" spans="1:10" x14ac:dyDescent="0.35">
      <c r="G56" s="79"/>
    </row>
    <row r="57" spans="1:10" ht="27" customHeight="1" x14ac:dyDescent="0.35">
      <c r="A57" s="33" t="s">
        <v>156</v>
      </c>
      <c r="B57" s="173"/>
      <c r="C57" s="173"/>
      <c r="D57" s="173"/>
      <c r="E57" s="173"/>
      <c r="F57" s="173"/>
      <c r="G57" s="174"/>
    </row>
    <row r="58" spans="1:10" ht="21" x14ac:dyDescent="0.35">
      <c r="A58" s="101" t="s">
        <v>19</v>
      </c>
      <c r="B58" s="111">
        <v>22.677465028064422</v>
      </c>
      <c r="C58" s="111">
        <v>15.566211705878267</v>
      </c>
      <c r="D58" s="111">
        <v>13.995181950075022</v>
      </c>
      <c r="E58" s="111">
        <v>14.019466531231323</v>
      </c>
      <c r="F58" s="111">
        <v>16.329063759649834</v>
      </c>
      <c r="G58" s="112">
        <v>16.596986750352311</v>
      </c>
      <c r="H58" s="103"/>
      <c r="I58" s="21"/>
    </row>
    <row r="59" spans="1:10" ht="21" x14ac:dyDescent="0.35">
      <c r="A59" s="104" t="s">
        <v>18</v>
      </c>
      <c r="B59" s="115">
        <v>17.682689524698603</v>
      </c>
      <c r="C59" s="115">
        <v>14.017153216369843</v>
      </c>
      <c r="D59" s="115">
        <v>12.891643247167659</v>
      </c>
      <c r="E59" s="115">
        <v>10.579428751159911</v>
      </c>
      <c r="F59" s="115">
        <v>11.447859214554782</v>
      </c>
      <c r="G59" s="116">
        <v>13.475998487126539</v>
      </c>
      <c r="H59" s="103"/>
      <c r="I59" s="21"/>
    </row>
    <row r="61" spans="1:10" s="5" customFormat="1" ht="20.25" customHeight="1" x14ac:dyDescent="0.35">
      <c r="A61" s="33" t="s">
        <v>132</v>
      </c>
      <c r="B61" s="91">
        <v>21.507000000000001</v>
      </c>
      <c r="C61" s="91">
        <v>21.231999999999999</v>
      </c>
      <c r="D61" s="91">
        <v>21.515000000000001</v>
      </c>
      <c r="E61" s="91">
        <v>21.456040000000002</v>
      </c>
      <c r="F61" s="91">
        <v>21.09104</v>
      </c>
    </row>
    <row r="62" spans="1:10" s="5" customFormat="1" ht="18.5" x14ac:dyDescent="0.35">
      <c r="A62" s="2"/>
      <c r="B62" s="2"/>
      <c r="C62" s="2"/>
      <c r="D62" s="2"/>
      <c r="E62" s="2"/>
      <c r="F62" s="2"/>
    </row>
  </sheetData>
  <mergeCells count="3">
    <mergeCell ref="A3:K3"/>
    <mergeCell ref="A1:K1"/>
    <mergeCell ref="A2:K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9B4A7-8737-43F6-8FBE-C31C5BC8AC31}">
  <sheetPr>
    <tabColor rgb="FF7030A0"/>
  </sheetPr>
  <dimension ref="A1:K47"/>
  <sheetViews>
    <sheetView showGridLines="0" zoomScale="70" zoomScaleNormal="70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M3" sqref="M3"/>
    </sheetView>
  </sheetViews>
  <sheetFormatPr defaultColWidth="9.1796875" defaultRowHeight="15.5" x14ac:dyDescent="0.35"/>
  <cols>
    <col min="1" max="1" width="94" style="2" customWidth="1"/>
    <col min="2" max="10" width="11.1796875" style="2" customWidth="1"/>
    <col min="11" max="11" width="10.26953125" style="2" customWidth="1"/>
    <col min="12" max="18" width="11.26953125" style="2" customWidth="1"/>
    <col min="19" max="16384" width="9.1796875" style="2"/>
  </cols>
  <sheetData>
    <row r="1" spans="1:11" ht="92.25" customHeight="1" x14ac:dyDescent="0.35">
      <c r="A1" s="190" t="s">
        <v>43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26" x14ac:dyDescent="0.35">
      <c r="A2" s="189" t="s">
        <v>38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spans="1:11" ht="38.5" customHeight="1" x14ac:dyDescent="0.35">
      <c r="A3" s="196" t="s">
        <v>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</row>
    <row r="4" spans="1:11" s="21" customFormat="1" ht="8.25" customHeight="1" x14ac:dyDescent="0.35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21" customFormat="1" ht="24" customHeight="1" x14ac:dyDescent="0.35">
      <c r="A5" s="30"/>
      <c r="B5" s="32">
        <f>' TV'!B5</f>
        <v>2017</v>
      </c>
      <c r="C5" s="32">
        <f>' TV'!C5</f>
        <v>2018</v>
      </c>
      <c r="D5" s="32">
        <f>' TV'!D5</f>
        <v>2019</v>
      </c>
      <c r="E5" s="32">
        <f>' TV'!E5</f>
        <v>2020</v>
      </c>
      <c r="F5" s="32">
        <f>' TV'!F5</f>
        <v>2021</v>
      </c>
      <c r="G5" s="32" t="str">
        <f>' TV'!G5</f>
        <v>Avg '17-'21</v>
      </c>
      <c r="H5" s="31"/>
      <c r="I5" s="31"/>
      <c r="J5" s="31"/>
      <c r="K5" s="31"/>
    </row>
    <row r="6" spans="1:11" ht="7.5" customHeight="1" x14ac:dyDescent="0.35"/>
    <row r="8" spans="1:11" s="5" customFormat="1" ht="21" x14ac:dyDescent="0.35">
      <c r="A8" s="33" t="s">
        <v>56</v>
      </c>
      <c r="B8" s="13"/>
      <c r="C8" s="13"/>
      <c r="D8" s="13"/>
      <c r="E8" s="13"/>
      <c r="F8" s="13"/>
    </row>
    <row r="9" spans="1:11" s="5" customFormat="1" ht="18.5" x14ac:dyDescent="0.35">
      <c r="A9" s="34" t="s">
        <v>10</v>
      </c>
      <c r="B9" s="35">
        <v>4.2397660000000004</v>
      </c>
      <c r="C9" s="35">
        <v>4.4356289999999996</v>
      </c>
      <c r="D9" s="35">
        <v>4.1574978690744926</v>
      </c>
      <c r="E9" s="35">
        <v>3.5694479999999995</v>
      </c>
      <c r="F9" s="35">
        <v>3.8177439999999998</v>
      </c>
    </row>
    <row r="10" spans="1:11" s="5" customFormat="1" ht="18.5" x14ac:dyDescent="0.35">
      <c r="A10" s="36" t="s">
        <v>11</v>
      </c>
      <c r="B10" s="37">
        <v>3.7573729999999999</v>
      </c>
      <c r="C10" s="37">
        <v>3.7817469999999993</v>
      </c>
      <c r="D10" s="37">
        <v>3.6886762763778629</v>
      </c>
      <c r="E10" s="37">
        <v>3.2190174477611939</v>
      </c>
      <c r="F10" s="37">
        <v>3.4428513187641303</v>
      </c>
    </row>
    <row r="11" spans="1:11" s="5" customFormat="1" ht="18.5" x14ac:dyDescent="0.35">
      <c r="A11" s="38"/>
      <c r="B11" s="39"/>
      <c r="C11" s="39"/>
      <c r="D11" s="39"/>
      <c r="E11" s="39"/>
      <c r="F11" s="39"/>
    </row>
    <row r="12" spans="1:11" s="5" customFormat="1" ht="18.5" x14ac:dyDescent="0.35">
      <c r="A12" s="40" t="s">
        <v>57</v>
      </c>
      <c r="B12" s="39"/>
      <c r="C12" s="39"/>
      <c r="D12" s="39"/>
      <c r="E12" s="39"/>
      <c r="F12" s="39"/>
    </row>
    <row r="13" spans="1:11" s="5" customFormat="1" ht="18.5" x14ac:dyDescent="0.35">
      <c r="A13" s="41" t="s">
        <v>12</v>
      </c>
      <c r="B13" s="42"/>
      <c r="C13" s="42"/>
      <c r="D13" s="42"/>
      <c r="E13" s="42"/>
      <c r="F13" s="43">
        <v>39.124701343195817</v>
      </c>
    </row>
    <row r="14" spans="1:11" s="5" customFormat="1" ht="18.5" x14ac:dyDescent="0.35">
      <c r="A14" s="44" t="s">
        <v>13</v>
      </c>
      <c r="B14" s="45"/>
      <c r="C14" s="45"/>
      <c r="D14" s="45"/>
      <c r="E14" s="45"/>
      <c r="F14" s="46">
        <v>30.523491015545751</v>
      </c>
    </row>
    <row r="15" spans="1:11" s="5" customFormat="1" ht="18.5" x14ac:dyDescent="0.35">
      <c r="A15" s="44" t="s">
        <v>14</v>
      </c>
      <c r="B15" s="45"/>
      <c r="C15" s="45"/>
      <c r="D15" s="45"/>
      <c r="E15" s="45"/>
      <c r="F15" s="46">
        <v>13.727168449715393</v>
      </c>
    </row>
    <row r="16" spans="1:11" s="5" customFormat="1" ht="18.5" x14ac:dyDescent="0.35">
      <c r="A16" s="44" t="s">
        <v>15</v>
      </c>
      <c r="B16" s="45"/>
      <c r="C16" s="45"/>
      <c r="D16" s="45"/>
      <c r="E16" s="45"/>
      <c r="F16" s="46">
        <v>16.624639191543036</v>
      </c>
    </row>
    <row r="17" spans="1:11" s="5" customFormat="1" ht="18.5" x14ac:dyDescent="0.35">
      <c r="A17" s="47" t="s">
        <v>16</v>
      </c>
      <c r="B17" s="37"/>
      <c r="C17" s="37"/>
      <c r="D17" s="37"/>
      <c r="E17" s="37"/>
      <c r="F17" s="48">
        <f>+F16+F15+F14+F13</f>
        <v>100</v>
      </c>
    </row>
    <row r="18" spans="1:11" s="5" customFormat="1" ht="18.5" x14ac:dyDescent="0.35">
      <c r="A18" s="49" t="s">
        <v>58</v>
      </c>
      <c r="B18" s="39"/>
      <c r="C18" s="39"/>
      <c r="D18" s="39"/>
      <c r="E18" s="39"/>
      <c r="F18" s="50"/>
    </row>
    <row r="19" spans="1:11" s="5" customFormat="1" ht="18.5" x14ac:dyDescent="0.35">
      <c r="A19" s="41" t="s">
        <v>12</v>
      </c>
      <c r="B19" s="42"/>
      <c r="C19" s="42"/>
      <c r="D19" s="42"/>
      <c r="E19" s="42"/>
      <c r="F19" s="43">
        <v>-2.9449116484794584</v>
      </c>
    </row>
    <row r="20" spans="1:11" s="5" customFormat="1" ht="18.5" x14ac:dyDescent="0.35">
      <c r="A20" s="44" t="s">
        <v>13</v>
      </c>
      <c r="B20" s="45"/>
      <c r="C20" s="45"/>
      <c r="D20" s="45"/>
      <c r="E20" s="45"/>
      <c r="F20" s="46">
        <v>14.135875456721186</v>
      </c>
    </row>
    <row r="21" spans="1:11" s="5" customFormat="1" ht="18.5" x14ac:dyDescent="0.35">
      <c r="A21" s="44" t="s">
        <v>14</v>
      </c>
      <c r="B21" s="45"/>
      <c r="C21" s="45"/>
      <c r="D21" s="45"/>
      <c r="E21" s="45"/>
      <c r="F21" s="46">
        <v>10.236260878286799</v>
      </c>
    </row>
    <row r="22" spans="1:11" s="5" customFormat="1" ht="18.5" x14ac:dyDescent="0.35">
      <c r="A22" s="44" t="s">
        <v>15</v>
      </c>
      <c r="B22" s="45"/>
      <c r="C22" s="45"/>
      <c r="D22" s="45"/>
      <c r="E22" s="45"/>
      <c r="F22" s="46">
        <v>18.822747514745089</v>
      </c>
    </row>
    <row r="23" spans="1:11" s="5" customFormat="1" ht="18.5" x14ac:dyDescent="0.35">
      <c r="A23" s="47" t="s">
        <v>17</v>
      </c>
      <c r="B23" s="37"/>
      <c r="C23" s="37"/>
      <c r="D23" s="37"/>
      <c r="E23" s="37"/>
      <c r="F23" s="51">
        <v>6.9534842427962289</v>
      </c>
    </row>
    <row r="24" spans="1:11" s="5" customFormat="1" ht="18.5" x14ac:dyDescent="0.35">
      <c r="A24" s="38"/>
      <c r="B24" s="39"/>
      <c r="C24" s="39"/>
      <c r="D24" s="39"/>
      <c r="E24" s="39"/>
      <c r="F24" s="39"/>
    </row>
    <row r="25" spans="1:11" s="5" customFormat="1" ht="21" x14ac:dyDescent="0.35">
      <c r="A25" s="33" t="s">
        <v>62</v>
      </c>
      <c r="B25" s="175"/>
      <c r="C25" s="175"/>
      <c r="D25" s="175"/>
      <c r="E25" s="175"/>
      <c r="F25" s="175"/>
      <c r="G25" s="13"/>
      <c r="H25" s="13"/>
      <c r="I25" s="13"/>
      <c r="J25" s="13"/>
      <c r="K25" s="13"/>
    </row>
    <row r="26" spans="1:11" s="5" customFormat="1" ht="18.5" x14ac:dyDescent="0.35">
      <c r="B26" s="121">
        <f>+' TV'!B25</f>
        <v>2012</v>
      </c>
      <c r="C26" s="121">
        <f>+' TV'!C25</f>
        <v>2013</v>
      </c>
      <c r="D26" s="121">
        <f>+' TV'!D25</f>
        <v>2014</v>
      </c>
      <c r="E26" s="121">
        <f>+' TV'!E25</f>
        <v>2015</v>
      </c>
      <c r="F26" s="121">
        <f>+' TV'!F25</f>
        <v>2016</v>
      </c>
      <c r="G26" s="121">
        <f>+' TV'!G25</f>
        <v>2017</v>
      </c>
      <c r="H26" s="121">
        <f>+' TV'!H25</f>
        <v>2018</v>
      </c>
      <c r="I26" s="121">
        <f>+' TV'!I25</f>
        <v>2019</v>
      </c>
      <c r="J26" s="121">
        <f>+' TV'!J25</f>
        <v>2020</v>
      </c>
      <c r="K26" s="121">
        <f>+' TV'!K25</f>
        <v>2021</v>
      </c>
    </row>
    <row r="27" spans="1:11" s="5" customFormat="1" ht="18.5" x14ac:dyDescent="0.35">
      <c r="A27" s="41" t="s">
        <v>12</v>
      </c>
      <c r="B27" s="42">
        <v>1.8615279999999998</v>
      </c>
      <c r="C27" s="42">
        <v>1.6181039999999998</v>
      </c>
      <c r="D27" s="42">
        <v>1.5143169999999999</v>
      </c>
      <c r="E27" s="42">
        <v>1.4361330000000001</v>
      </c>
      <c r="F27" s="42">
        <v>1.3024954999999998</v>
      </c>
      <c r="G27" s="42">
        <v>1.430166</v>
      </c>
      <c r="H27" s="42">
        <v>1.5073739999999998</v>
      </c>
      <c r="I27" s="42">
        <v>1.3180934460292064</v>
      </c>
      <c r="J27" s="42">
        <v>1.1853570490405119</v>
      </c>
      <c r="K27" s="42">
        <v>1.1447442961567442</v>
      </c>
    </row>
    <row r="28" spans="1:11" s="5" customFormat="1" ht="18.5" x14ac:dyDescent="0.35">
      <c r="A28" s="47" t="s">
        <v>13</v>
      </c>
      <c r="B28" s="37">
        <v>1.7839960000000001</v>
      </c>
      <c r="C28" s="37">
        <v>1.5374369999999999</v>
      </c>
      <c r="D28" s="37">
        <v>1.4219239999999997</v>
      </c>
      <c r="E28" s="37">
        <v>1.3752760000000002</v>
      </c>
      <c r="F28" s="37">
        <v>1.2312345</v>
      </c>
      <c r="G28" s="37">
        <v>1.1026100000000001</v>
      </c>
      <c r="H28" s="37">
        <v>1.0910489999999997</v>
      </c>
      <c r="I28" s="37">
        <v>1.0410682799221296</v>
      </c>
      <c r="J28" s="37">
        <v>0.85379776545842212</v>
      </c>
      <c r="K28" s="37">
        <v>0.98134341296156768</v>
      </c>
    </row>
    <row r="29" spans="1:11" s="5" customFormat="1" ht="18.5" x14ac:dyDescent="0.35">
      <c r="A29" s="38"/>
      <c r="B29" s="39"/>
      <c r="C29" s="39"/>
      <c r="D29" s="39"/>
      <c r="E29" s="39"/>
      <c r="F29" s="39"/>
    </row>
    <row r="30" spans="1:11" s="5" customFormat="1" ht="21" x14ac:dyDescent="0.35">
      <c r="A30" s="33" t="s">
        <v>125</v>
      </c>
      <c r="B30" s="176"/>
      <c r="C30" s="176"/>
      <c r="D30" s="176"/>
      <c r="E30" s="176"/>
      <c r="F30" s="176"/>
      <c r="G30" s="13"/>
    </row>
    <row r="31" spans="1:11" s="5" customFormat="1" ht="21" x14ac:dyDescent="0.35">
      <c r="A31" s="53" t="s">
        <v>0</v>
      </c>
      <c r="B31" s="54">
        <v>9.393112733108385</v>
      </c>
      <c r="C31" s="54">
        <v>11.763495098440378</v>
      </c>
      <c r="D31" s="54">
        <v>10.924837086581659</v>
      </c>
      <c r="E31" s="54">
        <v>8.6770771278920513</v>
      </c>
      <c r="F31" s="54">
        <v>11.669808661869425</v>
      </c>
      <c r="G31" s="55">
        <v>10.53149904593829</v>
      </c>
    </row>
    <row r="32" spans="1:11" ht="21" x14ac:dyDescent="0.35">
      <c r="A32" s="56" t="s">
        <v>1</v>
      </c>
      <c r="B32" s="46">
        <v>3.1868739925741227</v>
      </c>
      <c r="C32" s="46">
        <v>6.6732812865999387</v>
      </c>
      <c r="D32" s="46">
        <v>-0.21948612393490044</v>
      </c>
      <c r="E32" s="46">
        <v>-5.600872852048826</v>
      </c>
      <c r="F32" s="46">
        <v>3.651120137966303</v>
      </c>
      <c r="G32" s="57">
        <v>1.7876435604250642</v>
      </c>
    </row>
    <row r="34" spans="1:11" ht="21" x14ac:dyDescent="0.35">
      <c r="A34" s="33" t="s">
        <v>126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 ht="21" x14ac:dyDescent="0.35">
      <c r="A35" s="172"/>
      <c r="B35" s="121">
        <f t="shared" ref="B35:K35" si="0">+B26</f>
        <v>2012</v>
      </c>
      <c r="C35" s="121">
        <f t="shared" si="0"/>
        <v>2013</v>
      </c>
      <c r="D35" s="121">
        <f t="shared" si="0"/>
        <v>2014</v>
      </c>
      <c r="E35" s="121">
        <f t="shared" si="0"/>
        <v>2015</v>
      </c>
      <c r="F35" s="121">
        <f t="shared" si="0"/>
        <v>2016</v>
      </c>
      <c r="G35" s="121">
        <f t="shared" si="0"/>
        <v>2017</v>
      </c>
      <c r="H35" s="121">
        <f t="shared" si="0"/>
        <v>2018</v>
      </c>
      <c r="I35" s="121">
        <f t="shared" si="0"/>
        <v>2019</v>
      </c>
      <c r="J35" s="121">
        <f t="shared" si="0"/>
        <v>2020</v>
      </c>
      <c r="K35" s="121">
        <f t="shared" si="0"/>
        <v>2021</v>
      </c>
    </row>
    <row r="36" spans="1:11" ht="21" x14ac:dyDescent="0.35">
      <c r="A36" s="53" t="s">
        <v>0</v>
      </c>
      <c r="B36" s="35">
        <v>0.30708400000000036</v>
      </c>
      <c r="C36" s="35">
        <v>8.0471999999999905E-2</v>
      </c>
      <c r="D36" s="35">
        <v>0.41360133700000001</v>
      </c>
      <c r="E36" s="35">
        <v>0.32872894699999983</v>
      </c>
      <c r="F36" s="35">
        <v>0.40330788600000023</v>
      </c>
      <c r="G36" s="35">
        <v>0.3763240000000001</v>
      </c>
      <c r="H36" s="35">
        <v>0.50746199999999997</v>
      </c>
      <c r="I36" s="35">
        <v>0.44708386907449243</v>
      </c>
      <c r="J36" s="35">
        <v>0.29804275600000013</v>
      </c>
      <c r="K36" s="35">
        <v>0.44316842000000017</v>
      </c>
    </row>
    <row r="37" spans="1:11" ht="18" customHeight="1" x14ac:dyDescent="0.35">
      <c r="A37" s="56" t="s">
        <v>1</v>
      </c>
      <c r="B37" s="45">
        <v>-0.69205499999999975</v>
      </c>
      <c r="C37" s="45">
        <v>-0.51418700000000017</v>
      </c>
      <c r="D37" s="45">
        <v>7.6400336999999985E-2</v>
      </c>
      <c r="E37" s="45">
        <v>-2.9435053000000141E-2</v>
      </c>
      <c r="F37" s="45">
        <v>4.0311486000000195E-2</v>
      </c>
      <c r="G37" s="45">
        <v>0.13533600000000018</v>
      </c>
      <c r="H37" s="45">
        <v>0.30080599999999996</v>
      </c>
      <c r="I37" s="45">
        <v>1.7316869074492328E-2</v>
      </c>
      <c r="J37" s="45">
        <v>-0.18649124399999975</v>
      </c>
      <c r="K37" s="45">
        <v>0.15660542000000027</v>
      </c>
    </row>
    <row r="38" spans="1:11" ht="18.5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</row>
    <row r="39" spans="1:11" ht="21" x14ac:dyDescent="0.35">
      <c r="A39" s="33" t="s">
        <v>127</v>
      </c>
      <c r="B39" s="60">
        <v>36.928103126350607</v>
      </c>
      <c r="C39" s="60">
        <v>37.376332712774186</v>
      </c>
      <c r="D39" s="60">
        <v>38.262441241638527</v>
      </c>
      <c r="E39" s="60">
        <v>36.98272322138331</v>
      </c>
      <c r="F39" s="60">
        <v>32.661690012667101</v>
      </c>
      <c r="G39" s="61">
        <v>36.433705123804103</v>
      </c>
      <c r="H39" s="5"/>
      <c r="I39" s="5"/>
      <c r="J39" s="5"/>
    </row>
    <row r="40" spans="1:11" ht="18.5" x14ac:dyDescent="0.35">
      <c r="G40" s="62"/>
      <c r="H40" s="5"/>
      <c r="I40" s="5"/>
      <c r="J40" s="5"/>
    </row>
    <row r="41" spans="1:11" ht="21" x14ac:dyDescent="0.35">
      <c r="A41" s="33" t="s">
        <v>128</v>
      </c>
      <c r="B41" s="60">
        <v>-5.3234547263319998</v>
      </c>
      <c r="C41" s="60">
        <v>3.1701766791967768E-2</v>
      </c>
      <c r="D41" s="60">
        <v>2.2834308750965566</v>
      </c>
      <c r="E41" s="60">
        <v>-6.3296981525193505</v>
      </c>
      <c r="F41" s="60">
        <v>6.6975448954411556</v>
      </c>
      <c r="G41" s="61">
        <v>-0.69357040453979524</v>
      </c>
    </row>
    <row r="42" spans="1:11" x14ac:dyDescent="0.35">
      <c r="G42" s="62"/>
    </row>
    <row r="43" spans="1:11" ht="21" x14ac:dyDescent="0.35">
      <c r="A43" s="33" t="s">
        <v>129</v>
      </c>
      <c r="B43" s="60">
        <v>2.1478779725107469</v>
      </c>
      <c r="C43" s="60">
        <v>2.7058124112724489</v>
      </c>
      <c r="D43" s="60">
        <v>3.3615723784149911</v>
      </c>
      <c r="E43" s="60">
        <v>3.7942001116138968</v>
      </c>
      <c r="F43" s="60">
        <v>2.7856241801440853</v>
      </c>
      <c r="G43" s="61">
        <v>2.9308586182364782</v>
      </c>
    </row>
    <row r="44" spans="1:11" x14ac:dyDescent="0.35">
      <c r="G44" s="62"/>
    </row>
    <row r="45" spans="1:11" ht="45.75" customHeight="1" x14ac:dyDescent="0.35">
      <c r="A45" s="63" t="s">
        <v>130</v>
      </c>
      <c r="B45" s="60">
        <v>5.3748013451685788</v>
      </c>
      <c r="C45" s="60">
        <v>10.989129162966515</v>
      </c>
      <c r="D45" s="60">
        <v>11.108075446898686</v>
      </c>
      <c r="E45" s="60">
        <v>9.8177365239667314</v>
      </c>
      <c r="F45" s="60">
        <v>11.636427167458059</v>
      </c>
      <c r="G45" s="61">
        <v>9.7517988315459192</v>
      </c>
    </row>
    <row r="46" spans="1:11" x14ac:dyDescent="0.35">
      <c r="G46" s="62"/>
    </row>
    <row r="47" spans="1:11" s="5" customFormat="1" ht="20.25" customHeight="1" x14ac:dyDescent="0.35">
      <c r="A47" s="33" t="s">
        <v>131</v>
      </c>
      <c r="B47" s="52">
        <v>14.454499999999999</v>
      </c>
      <c r="C47" s="52">
        <v>13.573</v>
      </c>
      <c r="D47" s="52">
        <v>13.178000000000001</v>
      </c>
      <c r="E47" s="52">
        <v>12.333</v>
      </c>
      <c r="F47" s="52">
        <v>12.065619161558162</v>
      </c>
    </row>
  </sheetData>
  <mergeCells count="3">
    <mergeCell ref="A3:K3"/>
    <mergeCell ref="A1:K1"/>
    <mergeCell ref="A2:K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9F8A49D1072C408F1D2F8100DCF7E1" ma:contentTypeVersion="12" ma:contentTypeDescription="Creare un nuovo documento." ma:contentTypeScope="" ma:versionID="4915d12662d02c3218fbe3796a8d4b40">
  <xsd:schema xmlns:xsd="http://www.w3.org/2001/XMLSchema" xmlns:xs="http://www.w3.org/2001/XMLSchema" xmlns:p="http://schemas.microsoft.com/office/2006/metadata/properties" xmlns:ns2="3727983f-e8d2-42c6-aaa9-e3e773964df3" xmlns:ns3="0524074f-48dc-42cf-86b7-9aaf95bffbff" targetNamespace="http://schemas.microsoft.com/office/2006/metadata/properties" ma:root="true" ma:fieldsID="c4c7b2ed74ff53d763610cc6d781db05" ns2:_="" ns3:_="">
    <xsd:import namespace="3727983f-e8d2-42c6-aaa9-e3e773964df3"/>
    <xsd:import namespace="0524074f-48dc-42cf-86b7-9aaf95bffb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27983f-e8d2-42c6-aaa9-e3e773964d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f6ce4560-7b1b-4135-9935-81ff0cd6b6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4074f-48dc-42cf-86b7-9aaf95bffbf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a5b330f-bde7-458d-84e9-cbc7c6fffe76}" ma:internalName="TaxCatchAll" ma:showField="CatchAllData" ma:web="0524074f-48dc-42cf-86b7-9aaf95bffb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02C5CB-F0EC-4261-BD35-72E830F6D479}"/>
</file>

<file path=customXml/itemProps2.xml><?xml version="1.0" encoding="utf-8"?>
<ds:datastoreItem xmlns:ds="http://schemas.openxmlformats.org/officeDocument/2006/customXml" ds:itemID="{DA5701B5-F4FF-4BC3-BECD-5D5042E70E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Mercati</vt:lpstr>
      <vt:lpstr>&gt;100 mln€</vt:lpstr>
      <vt:lpstr>TLC</vt:lpstr>
      <vt:lpstr>Corr. &amp; pacchi</vt:lpstr>
      <vt:lpstr> TV</vt:lpstr>
      <vt:lpstr>Editoria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Nevio Capodaglio</dc:creator>
  <cp:lastModifiedBy>Nevio Capodaglio</cp:lastModifiedBy>
  <cp:lastPrinted>2015-04-14T14:00:34Z</cp:lastPrinted>
  <dcterms:created xsi:type="dcterms:W3CDTF">2015-04-08T12:40:46Z</dcterms:created>
  <dcterms:modified xsi:type="dcterms:W3CDTF">2023-01-26T12:24:05Z</dcterms:modified>
</cp:coreProperties>
</file>