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serviziagcom-my.sharepoint.com/personal/n_capodaglio_agcom_it/Documents/Documenti/Documenti Excel/OSSERVATORIO TRIMESTRALE/IF 2022/OT 2022 09/"/>
    </mc:Choice>
  </mc:AlternateContent>
  <xr:revisionPtr revIDLastSave="0" documentId="8_{B0F18812-FE9D-4D2C-B902-5CE3F323E989}" xr6:coauthVersionLast="47" xr6:coauthVersionMax="47" xr10:uidLastSave="{00000000-0000-0000-0000-000000000000}"/>
  <bookViews>
    <workbookView xWindow="-120" yWindow="-120" windowWidth="29040" windowHeight="15840" tabRatio="815" xr2:uid="{00000000-000D-0000-FFFF-FFFF00000000}"/>
  </bookViews>
  <sheets>
    <sheet name="Indice-Index" sheetId="22" r:id="rId1"/>
    <sheet name="1.1" sheetId="11" r:id="rId2"/>
    <sheet name="1.2" sheetId="5" r:id="rId3"/>
    <sheet name="1.3" sheetId="61" r:id="rId4"/>
    <sheet name="1.4" sheetId="75" r:id="rId5"/>
    <sheet name="1.5" sheetId="76" r:id="rId6"/>
    <sheet name="1.6" sheetId="56" r:id="rId7"/>
    <sheet name="1.7" sheetId="9" r:id="rId8"/>
    <sheet name="1.8" sheetId="10" r:id="rId9"/>
    <sheet name="1.9" sheetId="77" r:id="rId10"/>
    <sheet name="1.10" sheetId="78" r:id="rId11"/>
    <sheet name="1.11" sheetId="28" r:id="rId12"/>
    <sheet name="Principali serie storiche" sheetId="71" r:id="rId13"/>
    <sheet name="2.1" sheetId="36" r:id="rId14"/>
    <sheet name="2.2" sheetId="39" r:id="rId15"/>
    <sheet name="2.3" sheetId="98" r:id="rId16"/>
    <sheet name="2.4" sheetId="64" r:id="rId17"/>
    <sheet name="2.5" sheetId="92" r:id="rId18"/>
    <sheet name="2.6" sheetId="85" r:id="rId19"/>
    <sheet name="2.7" sheetId="86" r:id="rId20"/>
    <sheet name="2.8" sheetId="87" r:id="rId21"/>
    <sheet name="2.9" sheetId="88" r:id="rId22"/>
    <sheet name="2.10" sheetId="89" r:id="rId23"/>
    <sheet name="2.11" sheetId="90" r:id="rId24"/>
    <sheet name="2.12" sheetId="91" r:id="rId25"/>
    <sheet name="2.13" sheetId="93" r:id="rId26"/>
    <sheet name="2.14" sheetId="96" r:id="rId27"/>
    <sheet name="2.15" sheetId="97" r:id="rId28"/>
    <sheet name="3.1" sheetId="14" r:id="rId29"/>
    <sheet name="3.2" sheetId="83" r:id="rId30"/>
    <sheet name="3.3" sheetId="84" r:id="rId31"/>
    <sheet name="3.4" sheetId="46" r:id="rId32"/>
    <sheet name="3.5" sheetId="40" r:id="rId33"/>
    <sheet name="3.6" sheetId="79" r:id="rId34"/>
    <sheet name="3.7" sheetId="80" r:id="rId35"/>
    <sheet name="3.8" sheetId="47" r:id="rId36"/>
    <sheet name="3.9" sheetId="37" r:id="rId37"/>
    <sheet name="3.10" sheetId="48" r:id="rId38"/>
    <sheet name=" Principali serie storiche" sheetId="72" r:id="rId39"/>
    <sheet name="4.1" sheetId="31" r:id="rId40"/>
    <sheet name="4.2" sheetId="17" r:id="rId41"/>
    <sheet name="4.3" sheetId="30" r:id="rId42"/>
    <sheet name="4.4" sheetId="19" r:id="rId43"/>
  </sheets>
  <definedNames>
    <definedName name="_xlnm.Print_Area" localSheetId="37">'3.10'!$A$1:$I$14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8" i="80" l="1"/>
  <c r="J38" i="80"/>
  <c r="I38" i="80"/>
  <c r="H38" i="80"/>
  <c r="G38" i="80"/>
  <c r="F38" i="80"/>
  <c r="E38" i="80"/>
  <c r="D38" i="80"/>
  <c r="C38" i="80"/>
  <c r="B38" i="80"/>
  <c r="L37" i="80"/>
  <c r="J37" i="80"/>
  <c r="I37" i="80"/>
  <c r="H37" i="80"/>
  <c r="G37" i="80"/>
  <c r="F37" i="80"/>
  <c r="E37" i="80"/>
  <c r="D37" i="80"/>
  <c r="C37" i="80"/>
  <c r="B37" i="80"/>
  <c r="L36" i="80"/>
  <c r="J36" i="80"/>
  <c r="I36" i="80"/>
  <c r="H36" i="80"/>
  <c r="G36" i="80"/>
  <c r="F36" i="80"/>
  <c r="E36" i="80"/>
  <c r="D36" i="80"/>
  <c r="C36" i="80"/>
  <c r="B36" i="80"/>
  <c r="L35" i="80"/>
  <c r="J35" i="80"/>
  <c r="I35" i="80"/>
  <c r="H35" i="80"/>
  <c r="G35" i="80"/>
  <c r="F35" i="80"/>
  <c r="E35" i="80"/>
  <c r="D35" i="80"/>
  <c r="C35" i="80"/>
  <c r="B35" i="80"/>
  <c r="L27" i="80"/>
  <c r="J27" i="80"/>
  <c r="I27" i="80"/>
  <c r="H27" i="80"/>
  <c r="G27" i="80"/>
  <c r="F27" i="80"/>
  <c r="E27" i="80"/>
  <c r="D27" i="80"/>
  <c r="C27" i="80"/>
  <c r="B27" i="80"/>
  <c r="L26" i="80"/>
  <c r="J26" i="80"/>
  <c r="I26" i="80"/>
  <c r="H26" i="80"/>
  <c r="G26" i="80"/>
  <c r="F26" i="80"/>
  <c r="E26" i="80"/>
  <c r="D26" i="80"/>
  <c r="C26" i="80"/>
  <c r="B26" i="80"/>
  <c r="L25" i="80"/>
  <c r="J25" i="80"/>
  <c r="I25" i="80"/>
  <c r="H25" i="80"/>
  <c r="G25" i="80"/>
  <c r="F25" i="80"/>
  <c r="E25" i="80"/>
  <c r="D25" i="80"/>
  <c r="C25" i="80"/>
  <c r="B25" i="80"/>
  <c r="L24" i="80"/>
  <c r="J24" i="80"/>
  <c r="I24" i="80"/>
  <c r="H24" i="80"/>
  <c r="G24" i="80"/>
  <c r="F24" i="80"/>
  <c r="E24" i="80"/>
  <c r="D24" i="80"/>
  <c r="C24" i="80"/>
  <c r="B24" i="80"/>
  <c r="L16" i="80"/>
  <c r="J16" i="80"/>
  <c r="I16" i="80"/>
  <c r="H16" i="80"/>
  <c r="G16" i="80"/>
  <c r="F16" i="80"/>
  <c r="E16" i="80"/>
  <c r="D16" i="80"/>
  <c r="C16" i="80"/>
  <c r="B16" i="80"/>
  <c r="L15" i="80"/>
  <c r="J15" i="80"/>
  <c r="I15" i="80"/>
  <c r="H15" i="80"/>
  <c r="G15" i="80"/>
  <c r="F15" i="80"/>
  <c r="E15" i="80"/>
  <c r="D15" i="80"/>
  <c r="C15" i="80"/>
  <c r="B15" i="80"/>
  <c r="L14" i="80"/>
  <c r="J14" i="80"/>
  <c r="I14" i="80"/>
  <c r="H14" i="80"/>
  <c r="G14" i="80"/>
  <c r="F14" i="80"/>
  <c r="E14" i="80"/>
  <c r="D14" i="80"/>
  <c r="C14" i="80"/>
  <c r="B14" i="80"/>
  <c r="L13" i="80"/>
  <c r="J13" i="80"/>
  <c r="I13" i="80"/>
  <c r="H13" i="80"/>
  <c r="G13" i="80"/>
  <c r="F13" i="80"/>
  <c r="E13" i="80"/>
  <c r="D13" i="80"/>
  <c r="C13" i="80"/>
  <c r="B13" i="80"/>
  <c r="L38" i="79"/>
  <c r="J38" i="79"/>
  <c r="I38" i="79"/>
  <c r="H38" i="79"/>
  <c r="G38" i="79"/>
  <c r="F38" i="79"/>
  <c r="E38" i="79"/>
  <c r="D38" i="79"/>
  <c r="C38" i="79"/>
  <c r="B38" i="79"/>
  <c r="L37" i="79"/>
  <c r="J37" i="79"/>
  <c r="I37" i="79"/>
  <c r="H37" i="79"/>
  <c r="G37" i="79"/>
  <c r="F37" i="79"/>
  <c r="E37" i="79"/>
  <c r="D37" i="79"/>
  <c r="C37" i="79"/>
  <c r="B37" i="79"/>
  <c r="L36" i="79"/>
  <c r="J36" i="79"/>
  <c r="I36" i="79"/>
  <c r="H36" i="79"/>
  <c r="G36" i="79"/>
  <c r="F36" i="79"/>
  <c r="E36" i="79"/>
  <c r="D36" i="79"/>
  <c r="C36" i="79"/>
  <c r="B36" i="79"/>
  <c r="L35" i="79"/>
  <c r="J35" i="79"/>
  <c r="I35" i="79"/>
  <c r="H35" i="79"/>
  <c r="G35" i="79"/>
  <c r="F35" i="79"/>
  <c r="E35" i="79"/>
  <c r="D35" i="79"/>
  <c r="C35" i="79"/>
  <c r="B35" i="79"/>
  <c r="L27" i="79"/>
  <c r="J27" i="79"/>
  <c r="I27" i="79"/>
  <c r="H27" i="79"/>
  <c r="G27" i="79"/>
  <c r="F27" i="79"/>
  <c r="E27" i="79"/>
  <c r="D27" i="79"/>
  <c r="C27" i="79"/>
  <c r="B27" i="79"/>
  <c r="L26" i="79"/>
  <c r="J26" i="79"/>
  <c r="I26" i="79"/>
  <c r="H26" i="79"/>
  <c r="G26" i="79"/>
  <c r="F26" i="79"/>
  <c r="E26" i="79"/>
  <c r="D26" i="79"/>
  <c r="C26" i="79"/>
  <c r="B26" i="79"/>
  <c r="L25" i="79"/>
  <c r="J25" i="79"/>
  <c r="I25" i="79"/>
  <c r="H25" i="79"/>
  <c r="G25" i="79"/>
  <c r="F25" i="79"/>
  <c r="E25" i="79"/>
  <c r="D25" i="79"/>
  <c r="C25" i="79"/>
  <c r="B25" i="79"/>
  <c r="L24" i="79"/>
  <c r="J24" i="79"/>
  <c r="I24" i="79"/>
  <c r="H24" i="79"/>
  <c r="G24" i="79"/>
  <c r="F24" i="79"/>
  <c r="E24" i="79"/>
  <c r="D24" i="79"/>
  <c r="C24" i="79"/>
  <c r="B24" i="79"/>
  <c r="L16" i="79"/>
  <c r="J16" i="79"/>
  <c r="I16" i="79"/>
  <c r="H16" i="79"/>
  <c r="G16" i="79"/>
  <c r="F16" i="79"/>
  <c r="E16" i="79"/>
  <c r="D16" i="79"/>
  <c r="C16" i="79"/>
  <c r="B16" i="79"/>
  <c r="L15" i="79"/>
  <c r="J15" i="79"/>
  <c r="I15" i="79"/>
  <c r="H15" i="79"/>
  <c r="G15" i="79"/>
  <c r="F15" i="79"/>
  <c r="E15" i="79"/>
  <c r="D15" i="79"/>
  <c r="C15" i="79"/>
  <c r="B15" i="79"/>
  <c r="L14" i="79"/>
  <c r="J14" i="79"/>
  <c r="I14" i="79"/>
  <c r="H14" i="79"/>
  <c r="G14" i="79"/>
  <c r="F14" i="79"/>
  <c r="E14" i="79"/>
  <c r="D14" i="79"/>
  <c r="C14" i="79"/>
  <c r="B14" i="79"/>
  <c r="L13" i="79"/>
  <c r="J13" i="79"/>
  <c r="I13" i="79"/>
  <c r="H13" i="79"/>
  <c r="G13" i="79"/>
  <c r="F13" i="79"/>
  <c r="E13" i="79"/>
  <c r="D13" i="79"/>
  <c r="C13" i="79"/>
  <c r="B13" i="79"/>
  <c r="L38" i="84"/>
  <c r="J38" i="84"/>
  <c r="I38" i="84"/>
  <c r="H38" i="84"/>
  <c r="G38" i="84"/>
  <c r="F38" i="84"/>
  <c r="E38" i="84"/>
  <c r="D38" i="84"/>
  <c r="C38" i="84"/>
  <c r="B38" i="84"/>
  <c r="L37" i="84"/>
  <c r="J37" i="84"/>
  <c r="I37" i="84"/>
  <c r="H37" i="84"/>
  <c r="G37" i="84"/>
  <c r="F37" i="84"/>
  <c r="E37" i="84"/>
  <c r="D37" i="84"/>
  <c r="C37" i="84"/>
  <c r="B37" i="84"/>
  <c r="L36" i="84"/>
  <c r="J36" i="84"/>
  <c r="I36" i="84"/>
  <c r="H36" i="84"/>
  <c r="G36" i="84"/>
  <c r="F36" i="84"/>
  <c r="E36" i="84"/>
  <c r="D36" i="84"/>
  <c r="C36" i="84"/>
  <c r="B36" i="84"/>
  <c r="L35" i="84"/>
  <c r="J35" i="84"/>
  <c r="I35" i="84"/>
  <c r="H35" i="84"/>
  <c r="G35" i="84"/>
  <c r="F35" i="84"/>
  <c r="E35" i="84"/>
  <c r="D35" i="84"/>
  <c r="C35" i="84"/>
  <c r="B35" i="84"/>
  <c r="L27" i="84"/>
  <c r="J27" i="84"/>
  <c r="I27" i="84"/>
  <c r="H27" i="84"/>
  <c r="G27" i="84"/>
  <c r="F27" i="84"/>
  <c r="E27" i="84"/>
  <c r="D27" i="84"/>
  <c r="C27" i="84"/>
  <c r="B27" i="84"/>
  <c r="L26" i="84"/>
  <c r="J26" i="84"/>
  <c r="I26" i="84"/>
  <c r="H26" i="84"/>
  <c r="G26" i="84"/>
  <c r="F26" i="84"/>
  <c r="E26" i="84"/>
  <c r="D26" i="84"/>
  <c r="C26" i="84"/>
  <c r="B26" i="84"/>
  <c r="L25" i="84"/>
  <c r="J25" i="84"/>
  <c r="I25" i="84"/>
  <c r="H25" i="84"/>
  <c r="G25" i="84"/>
  <c r="F25" i="84"/>
  <c r="E25" i="84"/>
  <c r="D25" i="84"/>
  <c r="C25" i="84"/>
  <c r="B25" i="84"/>
  <c r="L24" i="84"/>
  <c r="J24" i="84"/>
  <c r="I24" i="84"/>
  <c r="H24" i="84"/>
  <c r="G24" i="84"/>
  <c r="F24" i="84"/>
  <c r="E24" i="84"/>
  <c r="D24" i="84"/>
  <c r="C24" i="84"/>
  <c r="B24" i="84"/>
  <c r="L16" i="84"/>
  <c r="J16" i="84"/>
  <c r="I16" i="84"/>
  <c r="H16" i="84"/>
  <c r="G16" i="84"/>
  <c r="F16" i="84"/>
  <c r="E16" i="84"/>
  <c r="D16" i="84"/>
  <c r="C16" i="84"/>
  <c r="B16" i="84"/>
  <c r="L15" i="84"/>
  <c r="J15" i="84"/>
  <c r="I15" i="84"/>
  <c r="H15" i="84"/>
  <c r="G15" i="84"/>
  <c r="F15" i="84"/>
  <c r="E15" i="84"/>
  <c r="D15" i="84"/>
  <c r="C15" i="84"/>
  <c r="B15" i="84"/>
  <c r="L14" i="84"/>
  <c r="J14" i="84"/>
  <c r="I14" i="84"/>
  <c r="H14" i="84"/>
  <c r="G14" i="84"/>
  <c r="F14" i="84"/>
  <c r="E14" i="84"/>
  <c r="D14" i="84"/>
  <c r="C14" i="84"/>
  <c r="B14" i="84"/>
  <c r="L13" i="84"/>
  <c r="J13" i="84"/>
  <c r="I13" i="84"/>
  <c r="H13" i="84"/>
  <c r="G13" i="84"/>
  <c r="F13" i="84"/>
  <c r="E13" i="84"/>
  <c r="D13" i="84"/>
  <c r="C13" i="84"/>
  <c r="B13" i="84"/>
  <c r="L39" i="83"/>
  <c r="J39" i="83"/>
  <c r="I39" i="83"/>
  <c r="H39" i="83"/>
  <c r="G39" i="83"/>
  <c r="F39" i="83"/>
  <c r="E39" i="83"/>
  <c r="D39" i="83"/>
  <c r="C39" i="83"/>
  <c r="B39" i="83"/>
  <c r="L38" i="83"/>
  <c r="J38" i="83"/>
  <c r="I38" i="83"/>
  <c r="H38" i="83"/>
  <c r="G38" i="83"/>
  <c r="F38" i="83"/>
  <c r="E38" i="83"/>
  <c r="D38" i="83"/>
  <c r="C38" i="83"/>
  <c r="B38" i="83"/>
  <c r="L37" i="83"/>
  <c r="J37" i="83"/>
  <c r="I37" i="83"/>
  <c r="H37" i="83"/>
  <c r="G37" i="83"/>
  <c r="F37" i="83"/>
  <c r="E37" i="83"/>
  <c r="D37" i="83"/>
  <c r="C37" i="83"/>
  <c r="B37" i="83"/>
  <c r="L36" i="83"/>
  <c r="J36" i="83"/>
  <c r="I36" i="83"/>
  <c r="H36" i="83"/>
  <c r="G36" i="83"/>
  <c r="F36" i="83"/>
  <c r="E36" i="83"/>
  <c r="D36" i="83"/>
  <c r="C36" i="83"/>
  <c r="B36" i="83"/>
  <c r="L27" i="83"/>
  <c r="J27" i="83"/>
  <c r="I27" i="83"/>
  <c r="H27" i="83"/>
  <c r="G27" i="83"/>
  <c r="F27" i="83"/>
  <c r="E27" i="83"/>
  <c r="D27" i="83"/>
  <c r="C27" i="83"/>
  <c r="B27" i="83"/>
  <c r="L26" i="83"/>
  <c r="J26" i="83"/>
  <c r="I26" i="83"/>
  <c r="H26" i="83"/>
  <c r="G26" i="83"/>
  <c r="F26" i="83"/>
  <c r="E26" i="83"/>
  <c r="D26" i="83"/>
  <c r="C26" i="83"/>
  <c r="B26" i="83"/>
  <c r="L25" i="83"/>
  <c r="J25" i="83"/>
  <c r="I25" i="83"/>
  <c r="H25" i="83"/>
  <c r="G25" i="83"/>
  <c r="F25" i="83"/>
  <c r="E25" i="83"/>
  <c r="D25" i="83"/>
  <c r="C25" i="83"/>
  <c r="B25" i="83"/>
  <c r="L24" i="83"/>
  <c r="J24" i="83"/>
  <c r="I24" i="83"/>
  <c r="H24" i="83"/>
  <c r="G24" i="83"/>
  <c r="F24" i="83"/>
  <c r="E24" i="83"/>
  <c r="D24" i="83"/>
  <c r="C24" i="83"/>
  <c r="B24" i="83"/>
  <c r="B15" i="86"/>
  <c r="W17" i="72"/>
  <c r="V17" i="72"/>
  <c r="U17" i="72"/>
  <c r="T17" i="72"/>
  <c r="S17" i="72"/>
  <c r="R17" i="72"/>
  <c r="Q17" i="72"/>
  <c r="P17" i="72"/>
  <c r="O17" i="72"/>
  <c r="N17" i="72"/>
  <c r="M17" i="72"/>
  <c r="L17" i="72"/>
  <c r="K17" i="72"/>
  <c r="J17" i="72"/>
  <c r="I17" i="72"/>
  <c r="H17" i="72"/>
  <c r="G17" i="72"/>
  <c r="F17" i="72"/>
  <c r="E17" i="72"/>
  <c r="D17" i="72"/>
  <c r="C17" i="72"/>
  <c r="B17" i="72"/>
  <c r="W14" i="72"/>
  <c r="V14" i="72"/>
  <c r="U14" i="72"/>
  <c r="T14" i="72"/>
  <c r="S14" i="72"/>
  <c r="R14" i="72"/>
  <c r="Q14" i="72"/>
  <c r="P14" i="72"/>
  <c r="O14" i="72"/>
  <c r="N14" i="72"/>
  <c r="M14" i="72"/>
  <c r="L14" i="72"/>
  <c r="K14" i="72"/>
  <c r="J14" i="72"/>
  <c r="I14" i="72"/>
  <c r="H14" i="72"/>
  <c r="G14" i="72"/>
  <c r="F14" i="72"/>
  <c r="E14" i="72"/>
  <c r="D14" i="72"/>
  <c r="C14" i="72"/>
  <c r="B14" i="72"/>
  <c r="W9" i="72"/>
  <c r="V9" i="72"/>
  <c r="U9" i="72"/>
  <c r="T9" i="72"/>
  <c r="S9" i="72"/>
  <c r="R9" i="72"/>
  <c r="Q9" i="72"/>
  <c r="P9" i="72"/>
  <c r="O9" i="72"/>
  <c r="N9" i="72"/>
  <c r="M9" i="72"/>
  <c r="L9" i="72"/>
  <c r="K9" i="72"/>
  <c r="J9" i="72"/>
  <c r="I9" i="72"/>
  <c r="H9" i="72"/>
  <c r="G9" i="72"/>
  <c r="F9" i="72"/>
  <c r="E9" i="72"/>
  <c r="D9" i="72"/>
  <c r="C9" i="72"/>
  <c r="B9" i="72"/>
  <c r="W6" i="72"/>
  <c r="V6" i="72"/>
  <c r="U6" i="72"/>
  <c r="T6" i="72"/>
  <c r="S6" i="72"/>
  <c r="R6" i="72"/>
  <c r="Q6" i="72"/>
  <c r="P6" i="72"/>
  <c r="O6" i="72"/>
  <c r="N6" i="72"/>
  <c r="M6" i="72"/>
  <c r="L6" i="72"/>
  <c r="K6" i="72"/>
  <c r="J6" i="72"/>
  <c r="I6" i="72"/>
  <c r="H6" i="72"/>
  <c r="G6" i="72"/>
  <c r="F6" i="72"/>
  <c r="E6" i="72"/>
  <c r="D6" i="72"/>
  <c r="C6" i="72"/>
  <c r="B6" i="72"/>
  <c r="C16" i="37" l="1"/>
  <c r="F24" i="47"/>
  <c r="E24" i="47"/>
  <c r="D24" i="47"/>
  <c r="C24" i="47"/>
  <c r="B24" i="47"/>
  <c r="F20" i="47"/>
  <c r="E20" i="47"/>
  <c r="D20" i="47"/>
  <c r="C20" i="47"/>
  <c r="B20" i="47"/>
  <c r="F11" i="47"/>
  <c r="E11" i="47"/>
  <c r="D11" i="47"/>
  <c r="C11" i="47"/>
  <c r="B11" i="47"/>
  <c r="F7" i="47"/>
  <c r="E7" i="47"/>
  <c r="D7" i="47"/>
  <c r="C7" i="47"/>
  <c r="B7" i="47"/>
  <c r="C11" i="40"/>
  <c r="B11" i="40"/>
  <c r="C8" i="40"/>
  <c r="B8" i="40"/>
  <c r="F13" i="46"/>
  <c r="E13" i="46"/>
  <c r="D13" i="46"/>
  <c r="C13" i="46"/>
  <c r="B13" i="46"/>
  <c r="F9" i="46"/>
  <c r="E9" i="46"/>
  <c r="D9" i="46"/>
  <c r="C9" i="46"/>
  <c r="B9" i="46"/>
  <c r="B30" i="14"/>
  <c r="B25" i="14"/>
  <c r="B23" i="14"/>
  <c r="B15" i="14"/>
  <c r="C12" i="14"/>
  <c r="C13" i="14" s="1"/>
  <c r="E13" i="14" s="1"/>
  <c r="B12" i="14"/>
  <c r="B13" i="14" s="1"/>
  <c r="E11" i="14"/>
  <c r="E10" i="14"/>
  <c r="C9" i="14"/>
  <c r="E9" i="14" s="1"/>
  <c r="B9" i="14"/>
  <c r="E8" i="14"/>
  <c r="E7" i="14"/>
  <c r="H8" i="92"/>
  <c r="I6" i="85"/>
  <c r="H6" i="85"/>
  <c r="E12" i="14" l="1"/>
  <c r="K6" i="92"/>
  <c r="J6" i="92"/>
  <c r="M41" i="64"/>
  <c r="N41" i="64" l="1"/>
  <c r="N42" i="64"/>
  <c r="M42" i="64"/>
  <c r="O53" i="36"/>
  <c r="P53" i="36"/>
  <c r="P52" i="36"/>
  <c r="O52" i="36"/>
  <c r="R30" i="98" l="1"/>
  <c r="S30" i="98"/>
  <c r="R31" i="98"/>
  <c r="S31" i="98"/>
  <c r="R32" i="98"/>
  <c r="S32" i="98"/>
  <c r="R16" i="98"/>
  <c r="S16" i="98"/>
  <c r="R17" i="98"/>
  <c r="S17" i="98"/>
  <c r="R18" i="98"/>
  <c r="S18" i="98"/>
  <c r="H10" i="98"/>
  <c r="G30" i="98"/>
  <c r="H30" i="98"/>
  <c r="G31" i="98"/>
  <c r="H31" i="98"/>
  <c r="G32" i="98"/>
  <c r="H32" i="98"/>
  <c r="G16" i="98"/>
  <c r="H16" i="98"/>
  <c r="G17" i="98"/>
  <c r="H17" i="98"/>
  <c r="G18" i="98"/>
  <c r="H18" i="98"/>
  <c r="A1" i="98" l="1"/>
  <c r="S29" i="98"/>
  <c r="R29" i="98"/>
  <c r="H29" i="98"/>
  <c r="G29" i="98"/>
  <c r="S28" i="98"/>
  <c r="R28" i="98"/>
  <c r="H28" i="98"/>
  <c r="G28" i="98"/>
  <c r="S27" i="98"/>
  <c r="R27" i="98"/>
  <c r="H27" i="98"/>
  <c r="G27" i="98"/>
  <c r="S26" i="98"/>
  <c r="R26" i="98"/>
  <c r="H26" i="98"/>
  <c r="G26" i="98"/>
  <c r="S25" i="98"/>
  <c r="R25" i="98"/>
  <c r="H25" i="98"/>
  <c r="G25" i="98"/>
  <c r="S24" i="98"/>
  <c r="R24" i="98"/>
  <c r="H24" i="98"/>
  <c r="G24" i="98"/>
  <c r="S15" i="98"/>
  <c r="R15" i="98"/>
  <c r="H15" i="98"/>
  <c r="G15" i="98"/>
  <c r="S14" i="98"/>
  <c r="R14" i="98"/>
  <c r="H14" i="98"/>
  <c r="G14" i="98"/>
  <c r="S13" i="98"/>
  <c r="R13" i="98"/>
  <c r="H13" i="98"/>
  <c r="G13" i="98"/>
  <c r="S12" i="98"/>
  <c r="R12" i="98"/>
  <c r="H12" i="98"/>
  <c r="G12" i="98"/>
  <c r="S11" i="98"/>
  <c r="R11" i="98"/>
  <c r="H11" i="98"/>
  <c r="G11" i="98"/>
  <c r="S10" i="98"/>
  <c r="R10" i="98"/>
  <c r="G10" i="98"/>
  <c r="F8" i="98"/>
  <c r="Q8" i="98" s="1"/>
  <c r="E8" i="98"/>
  <c r="P8" i="98" s="1"/>
  <c r="D8" i="98"/>
  <c r="O8" i="98" s="1"/>
  <c r="C8" i="98"/>
  <c r="N8" i="98" s="1"/>
  <c r="B8" i="98"/>
  <c r="M8" i="98" s="1"/>
  <c r="W4" i="72" l="1"/>
  <c r="G4" i="72"/>
  <c r="H4" i="72"/>
  <c r="I4" i="72"/>
  <c r="J4" i="72"/>
  <c r="K4" i="72"/>
  <c r="L4" i="72"/>
  <c r="M4" i="72"/>
  <c r="N4" i="72"/>
  <c r="O4" i="72"/>
  <c r="P4" i="72"/>
  <c r="Q4" i="72"/>
  <c r="R4" i="72"/>
  <c r="S4" i="72"/>
  <c r="T4" i="72"/>
  <c r="U4" i="72"/>
  <c r="V4" i="72"/>
  <c r="L33" i="80"/>
  <c r="L32" i="80"/>
  <c r="L31" i="80"/>
  <c r="L30" i="80"/>
  <c r="L22" i="80"/>
  <c r="L21" i="80"/>
  <c r="L20" i="80"/>
  <c r="L19" i="80"/>
  <c r="H8" i="80"/>
  <c r="I8" i="80"/>
  <c r="J8" i="80"/>
  <c r="H9" i="80"/>
  <c r="I9" i="80"/>
  <c r="J9" i="80"/>
  <c r="H10" i="80"/>
  <c r="I10" i="80"/>
  <c r="J10" i="80"/>
  <c r="H11" i="80"/>
  <c r="I11" i="80"/>
  <c r="J11" i="80"/>
  <c r="L31" i="84"/>
  <c r="L33" i="79"/>
  <c r="L32" i="79"/>
  <c r="L31" i="79"/>
  <c r="L30" i="79"/>
  <c r="L22" i="79"/>
  <c r="L21" i="79"/>
  <c r="L20" i="79"/>
  <c r="L19" i="79"/>
  <c r="H4" i="79"/>
  <c r="H4" i="80" s="1"/>
  <c r="I4" i="79"/>
  <c r="I4" i="80" s="1"/>
  <c r="J4" i="79"/>
  <c r="J4" i="80" s="1"/>
  <c r="H5" i="79"/>
  <c r="H5" i="80" s="1"/>
  <c r="I5" i="79"/>
  <c r="I5" i="80" s="1"/>
  <c r="J5" i="79"/>
  <c r="J5" i="80" s="1"/>
  <c r="H8" i="79"/>
  <c r="I8" i="79"/>
  <c r="J8" i="79"/>
  <c r="H9" i="79"/>
  <c r="I9" i="79"/>
  <c r="J9" i="79"/>
  <c r="H10" i="79"/>
  <c r="I10" i="79"/>
  <c r="J10" i="79"/>
  <c r="H11" i="79"/>
  <c r="I11" i="79"/>
  <c r="J11" i="79"/>
  <c r="L33" i="84"/>
  <c r="L32" i="84"/>
  <c r="L30" i="84"/>
  <c r="L22" i="84"/>
  <c r="L21" i="84"/>
  <c r="L20" i="84"/>
  <c r="L19" i="84"/>
  <c r="H8" i="84"/>
  <c r="I8" i="84"/>
  <c r="J8" i="84"/>
  <c r="H9" i="84"/>
  <c r="I9" i="84"/>
  <c r="J9" i="84"/>
  <c r="H10" i="84"/>
  <c r="I10" i="84"/>
  <c r="J10" i="84"/>
  <c r="H11" i="84"/>
  <c r="I11" i="84"/>
  <c r="J11" i="84"/>
  <c r="H5" i="84"/>
  <c r="I5" i="84"/>
  <c r="J5" i="84"/>
  <c r="H4" i="84"/>
  <c r="I4" i="84"/>
  <c r="J4" i="84"/>
  <c r="L34" i="83"/>
  <c r="L33" i="83"/>
  <c r="L32" i="83"/>
  <c r="L31" i="83"/>
  <c r="L22" i="83"/>
  <c r="L21" i="83"/>
  <c r="L20" i="83"/>
  <c r="L19" i="83"/>
  <c r="H8" i="83"/>
  <c r="I8" i="83"/>
  <c r="J8" i="83"/>
  <c r="J16" i="83" s="1"/>
  <c r="H9" i="83"/>
  <c r="I9" i="83"/>
  <c r="I14" i="83" s="1"/>
  <c r="J9" i="83"/>
  <c r="H10" i="83"/>
  <c r="I10" i="83"/>
  <c r="J10" i="83"/>
  <c r="H11" i="83"/>
  <c r="I11" i="83"/>
  <c r="J11" i="83"/>
  <c r="F23" i="97"/>
  <c r="G23" i="97"/>
  <c r="E23" i="97"/>
  <c r="N25" i="78"/>
  <c r="M25" i="78"/>
  <c r="L25" i="78"/>
  <c r="N24" i="78"/>
  <c r="M24" i="78"/>
  <c r="L24" i="78"/>
  <c r="N23" i="78"/>
  <c r="M23" i="78"/>
  <c r="L23" i="78"/>
  <c r="O21" i="78"/>
  <c r="O20" i="78"/>
  <c r="O19" i="78"/>
  <c r="O18" i="78"/>
  <c r="N15" i="78"/>
  <c r="M15" i="78"/>
  <c r="L15" i="78"/>
  <c r="N14" i="78"/>
  <c r="M14" i="78"/>
  <c r="L14" i="78"/>
  <c r="N13" i="78"/>
  <c r="M13" i="78"/>
  <c r="L13" i="78"/>
  <c r="O11" i="78"/>
  <c r="O10" i="78"/>
  <c r="O9" i="78"/>
  <c r="O8" i="78"/>
  <c r="O15" i="78" s="1"/>
  <c r="M4" i="78"/>
  <c r="N4" i="78"/>
  <c r="O4" i="78"/>
  <c r="M5" i="78"/>
  <c r="N5" i="78"/>
  <c r="O5" i="78"/>
  <c r="L5" i="78"/>
  <c r="L4" i="78"/>
  <c r="H13" i="77"/>
  <c r="I13" i="77"/>
  <c r="J13" i="77"/>
  <c r="H14" i="77"/>
  <c r="I14" i="77"/>
  <c r="J14" i="77"/>
  <c r="H15" i="77"/>
  <c r="I15" i="77"/>
  <c r="J15" i="77"/>
  <c r="H24" i="77"/>
  <c r="I24" i="77"/>
  <c r="J24" i="77"/>
  <c r="H25" i="77"/>
  <c r="I25" i="77"/>
  <c r="J25" i="77"/>
  <c r="H26" i="77"/>
  <c r="I26" i="77"/>
  <c r="J26" i="77"/>
  <c r="C5" i="77"/>
  <c r="D5" i="77"/>
  <c r="E5" i="77"/>
  <c r="F5" i="77"/>
  <c r="G5" i="77"/>
  <c r="H5" i="77"/>
  <c r="I5" i="77"/>
  <c r="J5" i="77"/>
  <c r="C4" i="77"/>
  <c r="D4" i="77"/>
  <c r="E4" i="77"/>
  <c r="F4" i="77"/>
  <c r="G4" i="77"/>
  <c r="H4" i="77"/>
  <c r="I4" i="77"/>
  <c r="J4" i="77"/>
  <c r="N26" i="76"/>
  <c r="M26" i="76"/>
  <c r="L26" i="76"/>
  <c r="N25" i="76"/>
  <c r="M25" i="76"/>
  <c r="L25" i="76"/>
  <c r="N24" i="76"/>
  <c r="M24" i="76"/>
  <c r="L24" i="76"/>
  <c r="O22" i="76"/>
  <c r="O21" i="76"/>
  <c r="O20" i="76"/>
  <c r="O24" i="76" s="1"/>
  <c r="O19" i="76"/>
  <c r="O25" i="76" s="1"/>
  <c r="N15" i="76"/>
  <c r="M15" i="76"/>
  <c r="L15" i="76"/>
  <c r="N14" i="76"/>
  <c r="M14" i="76"/>
  <c r="L14" i="76"/>
  <c r="N13" i="76"/>
  <c r="M13" i="76"/>
  <c r="L13" i="76"/>
  <c r="O11" i="76"/>
  <c r="O15" i="76" s="1"/>
  <c r="O10" i="76"/>
  <c r="Q10" i="76" s="1"/>
  <c r="O9" i="76"/>
  <c r="Q9" i="76" s="1"/>
  <c r="O8" i="76"/>
  <c r="O13" i="76" s="1"/>
  <c r="M5" i="76"/>
  <c r="N5" i="76"/>
  <c r="L5" i="76"/>
  <c r="M4" i="76"/>
  <c r="N4" i="76"/>
  <c r="L4" i="76"/>
  <c r="H14" i="75"/>
  <c r="I14" i="75"/>
  <c r="J14" i="75"/>
  <c r="H15" i="75"/>
  <c r="I15" i="75"/>
  <c r="J15" i="75"/>
  <c r="H16" i="75"/>
  <c r="I16" i="75"/>
  <c r="J16" i="75"/>
  <c r="H25" i="75"/>
  <c r="I25" i="75"/>
  <c r="J25" i="75"/>
  <c r="H26" i="75"/>
  <c r="I26" i="75"/>
  <c r="J26" i="75"/>
  <c r="H27" i="75"/>
  <c r="I27" i="75"/>
  <c r="J27" i="75"/>
  <c r="G10" i="39"/>
  <c r="I16" i="83" l="1"/>
  <c r="H16" i="83"/>
  <c r="J14" i="83"/>
  <c r="J15" i="83"/>
  <c r="H15" i="83"/>
  <c r="I15" i="83"/>
  <c r="H14" i="83"/>
  <c r="J13" i="83"/>
  <c r="O26" i="76"/>
  <c r="Q11" i="76"/>
  <c r="H13" i="83"/>
  <c r="I13" i="83"/>
  <c r="O25" i="78"/>
  <c r="O24" i="78"/>
  <c r="O14" i="78"/>
  <c r="O13" i="78"/>
  <c r="O23" i="78"/>
  <c r="O14" i="76"/>
  <c r="H26" i="92"/>
  <c r="K26" i="92" s="1"/>
  <c r="G26" i="92"/>
  <c r="J26" i="92" s="1"/>
  <c r="H25" i="92"/>
  <c r="K25" i="92" s="1"/>
  <c r="G25" i="92"/>
  <c r="J25" i="92" s="1"/>
  <c r="H23" i="92"/>
  <c r="K23" i="92" s="1"/>
  <c r="G23" i="92"/>
  <c r="J23" i="92" s="1"/>
  <c r="H24" i="92"/>
  <c r="K24" i="92" s="1"/>
  <c r="G24" i="92"/>
  <c r="J24" i="92" s="1"/>
  <c r="H22" i="92"/>
  <c r="K22" i="92" s="1"/>
  <c r="G22" i="92"/>
  <c r="J22" i="92" s="1"/>
  <c r="H21" i="92"/>
  <c r="K21" i="92" s="1"/>
  <c r="G21" i="92"/>
  <c r="J21" i="92" s="1"/>
  <c r="H20" i="92"/>
  <c r="K20" i="92" s="1"/>
  <c r="G20" i="92"/>
  <c r="J20" i="92" s="1"/>
  <c r="H19" i="92"/>
  <c r="K19" i="92" s="1"/>
  <c r="G19" i="92"/>
  <c r="J19" i="92" s="1"/>
  <c r="G9" i="92"/>
  <c r="J9" i="92" s="1"/>
  <c r="H9" i="92"/>
  <c r="K9" i="92" s="1"/>
  <c r="G10" i="92"/>
  <c r="J10" i="92" s="1"/>
  <c r="H10" i="92"/>
  <c r="K10" i="92" s="1"/>
  <c r="G11" i="92"/>
  <c r="J11" i="92" s="1"/>
  <c r="H11" i="92"/>
  <c r="K11" i="92" s="1"/>
  <c r="G13" i="92"/>
  <c r="J13" i="92" s="1"/>
  <c r="H13" i="92"/>
  <c r="K13" i="92" s="1"/>
  <c r="G12" i="92"/>
  <c r="J12" i="92" s="1"/>
  <c r="H12" i="92"/>
  <c r="K12" i="92" s="1"/>
  <c r="G14" i="92"/>
  <c r="J14" i="92" s="1"/>
  <c r="H14" i="92"/>
  <c r="K14" i="92" s="1"/>
  <c r="G15" i="92"/>
  <c r="J15" i="92" s="1"/>
  <c r="H15" i="92"/>
  <c r="K15" i="92" s="1"/>
  <c r="K8" i="92"/>
  <c r="G8" i="92"/>
  <c r="J8" i="92" s="1"/>
  <c r="A1" i="90" l="1"/>
  <c r="G23" i="78" l="1"/>
  <c r="H23" i="78"/>
  <c r="I23" i="78"/>
  <c r="G24" i="78"/>
  <c r="H24" i="78"/>
  <c r="I24" i="78"/>
  <c r="G25" i="78"/>
  <c r="H25" i="78"/>
  <c r="I25" i="78"/>
  <c r="J21" i="78"/>
  <c r="J20" i="78"/>
  <c r="J19" i="78"/>
  <c r="J18" i="78"/>
  <c r="E21" i="78"/>
  <c r="Q21" i="78" s="1"/>
  <c r="E20" i="78"/>
  <c r="Q20" i="78" s="1"/>
  <c r="E19" i="78"/>
  <c r="Q19" i="78" s="1"/>
  <c r="E18" i="78"/>
  <c r="J11" i="78"/>
  <c r="J10" i="78"/>
  <c r="J9" i="78"/>
  <c r="J8" i="78"/>
  <c r="J13" i="78" s="1"/>
  <c r="E11" i="78"/>
  <c r="Q11" i="78" s="1"/>
  <c r="E10" i="78"/>
  <c r="E9" i="78"/>
  <c r="Q9" i="78" s="1"/>
  <c r="E8" i="78"/>
  <c r="J22" i="76"/>
  <c r="J21" i="76"/>
  <c r="J20" i="76"/>
  <c r="J19" i="76"/>
  <c r="J24" i="76" s="1"/>
  <c r="E22" i="76"/>
  <c r="Q22" i="76" s="1"/>
  <c r="E21" i="76"/>
  <c r="Q21" i="76" s="1"/>
  <c r="E20" i="76"/>
  <c r="Q20" i="76" s="1"/>
  <c r="E19" i="76"/>
  <c r="J11" i="76"/>
  <c r="J10" i="76"/>
  <c r="J9" i="76"/>
  <c r="J8" i="76"/>
  <c r="E9" i="76"/>
  <c r="E10" i="76"/>
  <c r="E11" i="76"/>
  <c r="E8" i="76"/>
  <c r="A1" i="97"/>
  <c r="A1" i="96"/>
  <c r="Q18" i="78" l="1"/>
  <c r="Q10" i="78"/>
  <c r="Q8" i="78"/>
  <c r="Q19" i="76"/>
  <c r="Q8" i="76"/>
  <c r="E25" i="78"/>
  <c r="J24" i="78"/>
  <c r="J14" i="78"/>
  <c r="E25" i="76"/>
  <c r="E24" i="76"/>
  <c r="E26" i="76"/>
  <c r="J15" i="76"/>
  <c r="E14" i="76"/>
  <c r="E13" i="76"/>
  <c r="J13" i="76"/>
  <c r="E15" i="78"/>
  <c r="E23" i="78"/>
  <c r="J14" i="76"/>
  <c r="E15" i="76"/>
  <c r="J25" i="76"/>
  <c r="J26" i="76"/>
  <c r="J25" i="78"/>
  <c r="E24" i="78"/>
  <c r="J23" i="78"/>
  <c r="J15" i="78"/>
  <c r="E13" i="78"/>
  <c r="E14" i="78"/>
  <c r="Q4" i="61"/>
  <c r="E4" i="61" s="1"/>
  <c r="K6" i="61"/>
  <c r="Q6" i="61" s="1"/>
  <c r="E6" i="61" s="1"/>
  <c r="H6" i="61"/>
  <c r="N6" i="61" s="1"/>
  <c r="B6" i="61" s="1"/>
  <c r="G10" i="80" l="1"/>
  <c r="G9" i="80"/>
  <c r="F9" i="80"/>
  <c r="E9" i="80"/>
  <c r="F10" i="80"/>
  <c r="G8" i="80"/>
  <c r="F10" i="79"/>
  <c r="F11" i="79"/>
  <c r="E10" i="79"/>
  <c r="G8" i="79"/>
  <c r="E11" i="84"/>
  <c r="E10" i="84"/>
  <c r="E9" i="83"/>
  <c r="D9" i="83"/>
  <c r="E11" i="83"/>
  <c r="E10" i="83"/>
  <c r="D10" i="83"/>
  <c r="C10" i="83"/>
  <c r="C15" i="83" s="1"/>
  <c r="G9" i="83"/>
  <c r="C9" i="83"/>
  <c r="B9" i="83"/>
  <c r="C11" i="83"/>
  <c r="E8" i="83"/>
  <c r="E16" i="83" s="1"/>
  <c r="C8" i="83"/>
  <c r="C16" i="83" s="1"/>
  <c r="D8" i="83"/>
  <c r="F8" i="83"/>
  <c r="F9" i="83"/>
  <c r="B10" i="83"/>
  <c r="G10" i="83"/>
  <c r="B11" i="83"/>
  <c r="D11" i="83"/>
  <c r="G11" i="83"/>
  <c r="F8" i="80"/>
  <c r="E11" i="80"/>
  <c r="F11" i="80"/>
  <c r="E4" i="79"/>
  <c r="E4" i="80" s="1"/>
  <c r="F4" i="79"/>
  <c r="F4" i="80" s="1"/>
  <c r="G4" i="79"/>
  <c r="G4" i="80" s="1"/>
  <c r="E5" i="79"/>
  <c r="E5" i="80" s="1"/>
  <c r="F5" i="79"/>
  <c r="F5" i="80" s="1"/>
  <c r="G5" i="79"/>
  <c r="G5" i="80" s="1"/>
  <c r="E8" i="79"/>
  <c r="F8" i="79"/>
  <c r="E9" i="79"/>
  <c r="F9" i="79"/>
  <c r="G9" i="79"/>
  <c r="G10" i="79"/>
  <c r="E11" i="79"/>
  <c r="G11" i="79"/>
  <c r="E4" i="84"/>
  <c r="F4" i="84"/>
  <c r="G4" i="84"/>
  <c r="E5" i="84"/>
  <c r="F5" i="84"/>
  <c r="G5" i="84"/>
  <c r="E8" i="84"/>
  <c r="E9" i="84"/>
  <c r="F9" i="84"/>
  <c r="G9" i="84"/>
  <c r="F10" i="84"/>
  <c r="G10" i="84"/>
  <c r="G11" i="84"/>
  <c r="C6" i="92"/>
  <c r="D6" i="92"/>
  <c r="E6" i="92"/>
  <c r="F6" i="92"/>
  <c r="B6" i="92"/>
  <c r="C8" i="39"/>
  <c r="N8" i="39" s="1"/>
  <c r="D8" i="39"/>
  <c r="O8" i="39" s="1"/>
  <c r="E8" i="39"/>
  <c r="P8" i="39" s="1"/>
  <c r="F8" i="39"/>
  <c r="Q8" i="39" s="1"/>
  <c r="B8" i="39"/>
  <c r="M8" i="39" s="1"/>
  <c r="H39" i="64"/>
  <c r="I39" i="64"/>
  <c r="J39" i="64"/>
  <c r="K39" i="64"/>
  <c r="G39" i="64"/>
  <c r="G13" i="78"/>
  <c r="H13" i="78"/>
  <c r="I13" i="78"/>
  <c r="G14" i="78"/>
  <c r="H14" i="78"/>
  <c r="I14" i="78"/>
  <c r="G15" i="78"/>
  <c r="H15" i="78"/>
  <c r="I15" i="78"/>
  <c r="E13" i="77"/>
  <c r="F13" i="77"/>
  <c r="G13" i="77"/>
  <c r="E14" i="77"/>
  <c r="F14" i="77"/>
  <c r="G14" i="77"/>
  <c r="E15" i="77"/>
  <c r="F15" i="77"/>
  <c r="G15" i="77"/>
  <c r="E24" i="77"/>
  <c r="F24" i="77"/>
  <c r="G24" i="77"/>
  <c r="E25" i="77"/>
  <c r="F25" i="77"/>
  <c r="G25" i="77"/>
  <c r="E26" i="77"/>
  <c r="F26" i="77"/>
  <c r="G26" i="77"/>
  <c r="G4" i="76"/>
  <c r="G4" i="78" s="1"/>
  <c r="H4" i="76"/>
  <c r="H4" i="78" s="1"/>
  <c r="I4" i="76"/>
  <c r="I4" i="78" s="1"/>
  <c r="G5" i="76"/>
  <c r="G5" i="78" s="1"/>
  <c r="H5" i="76"/>
  <c r="H5" i="78" s="1"/>
  <c r="I5" i="76"/>
  <c r="I5" i="78" s="1"/>
  <c r="G13" i="76"/>
  <c r="H13" i="76"/>
  <c r="I13" i="76"/>
  <c r="G14" i="76"/>
  <c r="H14" i="76"/>
  <c r="I14" i="76"/>
  <c r="G15" i="76"/>
  <c r="H15" i="76"/>
  <c r="I15" i="76"/>
  <c r="G24" i="76"/>
  <c r="H24" i="76"/>
  <c r="I24" i="76"/>
  <c r="G25" i="76"/>
  <c r="H25" i="76"/>
  <c r="I25" i="76"/>
  <c r="G26" i="76"/>
  <c r="H26" i="76"/>
  <c r="I26" i="76"/>
  <c r="E14" i="75"/>
  <c r="F14" i="75"/>
  <c r="G14" i="75"/>
  <c r="E15" i="75"/>
  <c r="F15" i="75"/>
  <c r="G15" i="75"/>
  <c r="E16" i="75"/>
  <c r="F16" i="75"/>
  <c r="G16" i="75"/>
  <c r="E25" i="75"/>
  <c r="F25" i="75"/>
  <c r="G25" i="75"/>
  <c r="E26" i="75"/>
  <c r="F26" i="75"/>
  <c r="G26" i="75"/>
  <c r="E27" i="75"/>
  <c r="F27" i="75"/>
  <c r="G27" i="75"/>
  <c r="D16" i="83" l="1"/>
  <c r="E15" i="83"/>
  <c r="D15" i="83"/>
  <c r="B15" i="83"/>
  <c r="G15" i="83"/>
  <c r="B14" i="83"/>
  <c r="C14" i="83"/>
  <c r="D14" i="83"/>
  <c r="G14" i="83"/>
  <c r="E14" i="83"/>
  <c r="L9" i="83"/>
  <c r="E8" i="80"/>
  <c r="E10" i="80"/>
  <c r="G11" i="80"/>
  <c r="F11" i="84"/>
  <c r="G8" i="84"/>
  <c r="F8" i="84"/>
  <c r="F10" i="83"/>
  <c r="B8" i="83"/>
  <c r="B16" i="83" s="1"/>
  <c r="E13" i="83"/>
  <c r="F11" i="83"/>
  <c r="F16" i="83" s="1"/>
  <c r="G8" i="83"/>
  <c r="G16" i="83" s="1"/>
  <c r="F13" i="83"/>
  <c r="S15" i="39"/>
  <c r="R15" i="39"/>
  <c r="S14" i="39"/>
  <c r="R14" i="39"/>
  <c r="S13" i="39"/>
  <c r="R13" i="39"/>
  <c r="S12" i="39"/>
  <c r="R12" i="39"/>
  <c r="S11" i="39"/>
  <c r="R11" i="39"/>
  <c r="S10" i="39"/>
  <c r="R10" i="39"/>
  <c r="G11" i="39"/>
  <c r="H11" i="39"/>
  <c r="G12" i="39"/>
  <c r="H12" i="39"/>
  <c r="G13" i="39"/>
  <c r="H13" i="39"/>
  <c r="G14" i="39"/>
  <c r="H14" i="39"/>
  <c r="G15" i="39"/>
  <c r="H15" i="39"/>
  <c r="H10" i="39"/>
  <c r="Q28" i="39"/>
  <c r="P28" i="39"/>
  <c r="O28" i="39"/>
  <c r="N28" i="39"/>
  <c r="M28" i="39"/>
  <c r="S27" i="39"/>
  <c r="R27" i="39"/>
  <c r="S26" i="39"/>
  <c r="R26" i="39"/>
  <c r="S25" i="39"/>
  <c r="R25" i="39"/>
  <c r="S24" i="39"/>
  <c r="R24" i="39"/>
  <c r="S23" i="39"/>
  <c r="R23" i="39"/>
  <c r="S22" i="39"/>
  <c r="R22" i="39"/>
  <c r="Q16" i="39"/>
  <c r="P16" i="39"/>
  <c r="O16" i="39"/>
  <c r="N16" i="39"/>
  <c r="M16" i="39"/>
  <c r="F28" i="39"/>
  <c r="E28" i="39"/>
  <c r="D28" i="39"/>
  <c r="C28" i="39"/>
  <c r="B28" i="39"/>
  <c r="G27" i="39"/>
  <c r="H27" i="39"/>
  <c r="G26" i="39"/>
  <c r="H26" i="39"/>
  <c r="G25" i="39"/>
  <c r="H25" i="39"/>
  <c r="G24" i="39"/>
  <c r="H24" i="39"/>
  <c r="G23" i="39"/>
  <c r="H23" i="39"/>
  <c r="G22" i="39"/>
  <c r="H22" i="39"/>
  <c r="C16" i="39"/>
  <c r="D16" i="39"/>
  <c r="E16" i="39"/>
  <c r="F16" i="39"/>
  <c r="B16" i="39"/>
  <c r="L10" i="83" l="1"/>
  <c r="L14" i="83" s="1"/>
  <c r="F15" i="83"/>
  <c r="F14" i="83"/>
  <c r="L8" i="83"/>
  <c r="L11" i="83"/>
  <c r="S16" i="39"/>
  <c r="G16" i="39"/>
  <c r="G13" i="83"/>
  <c r="G28" i="39"/>
  <c r="H16" i="39"/>
  <c r="R16" i="39"/>
  <c r="H28" i="39"/>
  <c r="L13" i="83" l="1"/>
  <c r="L16" i="83"/>
  <c r="L15" i="83"/>
  <c r="B28" i="40"/>
  <c r="B21" i="40"/>
  <c r="K16" i="37"/>
  <c r="D8" i="80"/>
  <c r="C8" i="80"/>
  <c r="B8" i="80"/>
  <c r="D8" i="79"/>
  <c r="C8" i="79"/>
  <c r="B8" i="79"/>
  <c r="L8" i="79" s="1"/>
  <c r="D8" i="84"/>
  <c r="C8" i="84"/>
  <c r="B8" i="84"/>
  <c r="L8" i="84" s="1"/>
  <c r="L8" i="80" l="1"/>
  <c r="H33" i="90"/>
  <c r="H37" i="93" s="1"/>
  <c r="H33" i="89"/>
  <c r="C26" i="86"/>
  <c r="D26" i="86"/>
  <c r="E26" i="86"/>
  <c r="F26" i="86"/>
  <c r="B26" i="86"/>
  <c r="C15" i="86"/>
  <c r="D15" i="86"/>
  <c r="E15" i="86"/>
  <c r="F15" i="86"/>
  <c r="L25" i="75" l="1"/>
  <c r="A31" i="83" l="1"/>
  <c r="A19" i="83"/>
  <c r="R3" i="30" l="1"/>
  <c r="R4" i="30"/>
  <c r="R3" i="17"/>
  <c r="R4" i="17"/>
  <c r="T7" i="31"/>
  <c r="U7" i="31"/>
  <c r="D25" i="78" l="1"/>
  <c r="C25" i="78"/>
  <c r="B25" i="78"/>
  <c r="D24" i="78"/>
  <c r="C24" i="78"/>
  <c r="B24" i="78"/>
  <c r="D23" i="78"/>
  <c r="C23" i="78"/>
  <c r="B23" i="78"/>
  <c r="D15" i="78"/>
  <c r="C15" i="78"/>
  <c r="B15" i="78"/>
  <c r="D14" i="78"/>
  <c r="C14" i="78"/>
  <c r="B14" i="78"/>
  <c r="D13" i="78"/>
  <c r="C13" i="78"/>
  <c r="B13" i="78"/>
  <c r="L26" i="77"/>
  <c r="D26" i="77"/>
  <c r="C26" i="77"/>
  <c r="B26" i="77"/>
  <c r="L25" i="77"/>
  <c r="D25" i="77"/>
  <c r="C25" i="77"/>
  <c r="B25" i="77"/>
  <c r="L24" i="77"/>
  <c r="D24" i="77"/>
  <c r="C24" i="77"/>
  <c r="B24" i="77"/>
  <c r="B13" i="77"/>
  <c r="L15" i="77"/>
  <c r="D15" i="77"/>
  <c r="C15" i="77"/>
  <c r="B15" i="77"/>
  <c r="L14" i="77"/>
  <c r="D14" i="77"/>
  <c r="C14" i="77"/>
  <c r="B14" i="77"/>
  <c r="L13" i="77"/>
  <c r="D13" i="77"/>
  <c r="C13" i="77"/>
  <c r="C24" i="76"/>
  <c r="D24" i="76"/>
  <c r="C25" i="76"/>
  <c r="D25" i="76"/>
  <c r="C26" i="76"/>
  <c r="D26" i="76"/>
  <c r="B26" i="76"/>
  <c r="B25" i="76"/>
  <c r="B24" i="76"/>
  <c r="B13" i="76"/>
  <c r="D15" i="76"/>
  <c r="C15" i="76"/>
  <c r="B15" i="76"/>
  <c r="D14" i="76"/>
  <c r="C14" i="76"/>
  <c r="B14" i="76"/>
  <c r="D13" i="76"/>
  <c r="C13" i="76"/>
  <c r="L27" i="75"/>
  <c r="D27" i="75"/>
  <c r="C27" i="75"/>
  <c r="B27" i="75"/>
  <c r="L26" i="75"/>
  <c r="D26" i="75"/>
  <c r="C26" i="75"/>
  <c r="B26" i="75"/>
  <c r="D25" i="75"/>
  <c r="C25" i="75"/>
  <c r="B25" i="75"/>
  <c r="C14" i="75"/>
  <c r="D14" i="75"/>
  <c r="L14" i="75"/>
  <c r="C15" i="75"/>
  <c r="D15" i="75"/>
  <c r="L15" i="75"/>
  <c r="C16" i="75"/>
  <c r="D16" i="75"/>
  <c r="L16" i="75"/>
  <c r="B16" i="75"/>
  <c r="B15" i="75"/>
  <c r="B14" i="75"/>
  <c r="A1" i="71" l="1"/>
  <c r="A1" i="61" l="1"/>
  <c r="H19" i="86" l="1"/>
  <c r="I19" i="86"/>
  <c r="H21" i="86"/>
  <c r="I21" i="86"/>
  <c r="H20" i="86"/>
  <c r="I20" i="86"/>
  <c r="H23" i="86"/>
  <c r="I23" i="86"/>
  <c r="H24" i="86"/>
  <c r="I24" i="86"/>
  <c r="H8" i="86"/>
  <c r="I8" i="86"/>
  <c r="H10" i="86"/>
  <c r="I10" i="86"/>
  <c r="H9" i="86"/>
  <c r="I9" i="86"/>
  <c r="H12" i="86"/>
  <c r="I12" i="86"/>
  <c r="H13" i="86"/>
  <c r="I13" i="86"/>
  <c r="I5" i="86"/>
  <c r="H5" i="86"/>
  <c r="I8" i="85"/>
  <c r="F27" i="92" l="1"/>
  <c r="E27" i="92"/>
  <c r="D27" i="92"/>
  <c r="C27" i="92"/>
  <c r="B27" i="92"/>
  <c r="C16" i="92"/>
  <c r="D16" i="92"/>
  <c r="E16" i="92"/>
  <c r="F16" i="92"/>
  <c r="B16" i="92"/>
  <c r="G16" i="92" l="1"/>
  <c r="J16" i="92" s="1"/>
  <c r="H16" i="92"/>
  <c r="K16" i="92" s="1"/>
  <c r="H27" i="92"/>
  <c r="K27" i="92" s="1"/>
  <c r="G27" i="92"/>
  <c r="J27" i="92" s="1"/>
  <c r="T7" i="17"/>
  <c r="C4" i="79"/>
  <c r="C4" i="80" s="1"/>
  <c r="D4" i="79"/>
  <c r="D4" i="80" s="1"/>
  <c r="C5" i="79"/>
  <c r="C5" i="80" s="1"/>
  <c r="D5" i="79"/>
  <c r="D5" i="80" s="1"/>
  <c r="E30" i="40"/>
  <c r="C4" i="84"/>
  <c r="D4" i="84"/>
  <c r="C5" i="84"/>
  <c r="D5" i="84"/>
  <c r="F33" i="90"/>
  <c r="F37" i="93" s="1"/>
  <c r="G33" i="90"/>
  <c r="G37" i="93" s="1"/>
  <c r="E33" i="90"/>
  <c r="E37" i="93" s="1"/>
  <c r="F33" i="89"/>
  <c r="G33" i="89"/>
  <c r="E33" i="89"/>
  <c r="C5" i="86"/>
  <c r="D5" i="86"/>
  <c r="E5" i="86"/>
  <c r="F5" i="86"/>
  <c r="B5" i="86"/>
  <c r="B5" i="77"/>
  <c r="B4" i="77"/>
  <c r="A1" i="93" l="1"/>
  <c r="A1" i="64" l="1"/>
  <c r="A1" i="92" l="1"/>
  <c r="I26" i="86" l="1"/>
  <c r="I15" i="86"/>
  <c r="H26" i="86"/>
  <c r="H15" i="86"/>
  <c r="L5" i="79" l="1"/>
  <c r="L5" i="80" s="1"/>
  <c r="L4" i="79"/>
  <c r="L4" i="80" s="1"/>
  <c r="B5" i="79"/>
  <c r="B5" i="80" s="1"/>
  <c r="B4" i="79"/>
  <c r="B4" i="80" s="1"/>
  <c r="L5" i="84"/>
  <c r="L4" i="84"/>
  <c r="B5" i="84"/>
  <c r="B4" i="84"/>
  <c r="H8" i="85"/>
  <c r="B5" i="87" l="1"/>
  <c r="I18" i="86"/>
  <c r="H18" i="86"/>
  <c r="I7" i="86"/>
  <c r="H7" i="86"/>
  <c r="I14" i="85"/>
  <c r="H14" i="85"/>
  <c r="I13" i="85"/>
  <c r="H13" i="85"/>
  <c r="H10" i="85"/>
  <c r="I10" i="85"/>
  <c r="H11" i="85"/>
  <c r="I11" i="85"/>
  <c r="L4" i="5" l="1"/>
  <c r="L14" i="5"/>
  <c r="A1" i="91" l="1"/>
  <c r="A1" i="89"/>
  <c r="A1" i="88"/>
  <c r="A1" i="87"/>
  <c r="A1" i="86"/>
  <c r="A1" i="85"/>
  <c r="Q4" i="78" l="1"/>
  <c r="C4" i="76"/>
  <c r="C4" i="78" s="1"/>
  <c r="D4" i="76"/>
  <c r="D4" i="78" s="1"/>
  <c r="C5" i="76"/>
  <c r="C5" i="78" s="1"/>
  <c r="D5" i="76"/>
  <c r="D5" i="78" s="1"/>
  <c r="B5" i="76"/>
  <c r="B5" i="78" s="1"/>
  <c r="B4" i="76"/>
  <c r="B4" i="78" s="1"/>
  <c r="H10" i="46"/>
  <c r="A1" i="78" l="1"/>
  <c r="Q13" i="76"/>
  <c r="C9" i="80" l="1"/>
  <c r="D9" i="80"/>
  <c r="C10" i="80"/>
  <c r="D10" i="80"/>
  <c r="C11" i="80"/>
  <c r="D11" i="80"/>
  <c r="B10" i="80"/>
  <c r="L10" i="80" s="1"/>
  <c r="B11" i="80"/>
  <c r="L11" i="80" s="1"/>
  <c r="B9" i="80"/>
  <c r="C9" i="79"/>
  <c r="D9" i="79"/>
  <c r="C10" i="79"/>
  <c r="D10" i="79"/>
  <c r="C11" i="79"/>
  <c r="D11" i="79"/>
  <c r="B10" i="79"/>
  <c r="B11" i="79"/>
  <c r="L11" i="79" s="1"/>
  <c r="B9" i="79"/>
  <c r="D9" i="84"/>
  <c r="C9" i="84"/>
  <c r="B9" i="84"/>
  <c r="L9" i="84" s="1"/>
  <c r="D13" i="83"/>
  <c r="C13" i="83"/>
  <c r="L9" i="79" l="1"/>
  <c r="L10" i="79"/>
  <c r="L9" i="80"/>
  <c r="B13" i="83"/>
  <c r="A1" i="84" l="1"/>
  <c r="A1" i="83"/>
  <c r="D11" i="84"/>
  <c r="C11" i="84"/>
  <c r="B11" i="84"/>
  <c r="L11" i="84" s="1"/>
  <c r="D10" i="84"/>
  <c r="C10" i="84"/>
  <c r="B10" i="84"/>
  <c r="L10" i="84" l="1"/>
  <c r="A1" i="79"/>
  <c r="A1" i="80"/>
  <c r="A1" i="76" l="1"/>
  <c r="Q25" i="78"/>
  <c r="Q15" i="78"/>
  <c r="Q24" i="78"/>
  <c r="Q14" i="78"/>
  <c r="Q23" i="78"/>
  <c r="Q13" i="78"/>
  <c r="A1" i="77"/>
  <c r="A1" i="75"/>
  <c r="Q26" i="76"/>
  <c r="Q15" i="76"/>
  <c r="Q25" i="76"/>
  <c r="Q14" i="76"/>
  <c r="Q24" i="76"/>
  <c r="G11" i="37" l="1"/>
  <c r="F11" i="37"/>
  <c r="I8" i="48" l="1"/>
  <c r="H8" i="48"/>
  <c r="T16" i="31" l="1"/>
  <c r="D25" i="56"/>
  <c r="G25" i="56"/>
  <c r="U7" i="30"/>
  <c r="T7" i="30"/>
  <c r="T10" i="31"/>
  <c r="H25" i="47"/>
  <c r="U8" i="31"/>
  <c r="T8" i="17"/>
  <c r="H17" i="48"/>
  <c r="I17" i="48"/>
  <c r="H25" i="46"/>
  <c r="H24" i="47"/>
  <c r="I26" i="47"/>
  <c r="H26" i="47"/>
  <c r="I25" i="47"/>
  <c r="H20" i="47"/>
  <c r="I22" i="47"/>
  <c r="H22" i="47"/>
  <c r="I21" i="47"/>
  <c r="H21" i="47"/>
  <c r="I13" i="47"/>
  <c r="H13" i="47"/>
  <c r="I12" i="47"/>
  <c r="H12" i="47"/>
  <c r="H7" i="47"/>
  <c r="I9" i="47"/>
  <c r="H9" i="47"/>
  <c r="I8" i="47"/>
  <c r="H8" i="47"/>
  <c r="C3" i="40"/>
  <c r="B3" i="40"/>
  <c r="E10" i="40"/>
  <c r="H30" i="46"/>
  <c r="I30" i="46"/>
  <c r="H15" i="46"/>
  <c r="I15" i="46"/>
  <c r="I25" i="46"/>
  <c r="B7" i="46"/>
  <c r="U12" i="17"/>
  <c r="T12" i="17"/>
  <c r="U8" i="17"/>
  <c r="I29" i="46"/>
  <c r="H29" i="46"/>
  <c r="I26" i="46"/>
  <c r="H26" i="46"/>
  <c r="H11" i="46"/>
  <c r="I11" i="46"/>
  <c r="H14" i="46"/>
  <c r="I14" i="46"/>
  <c r="I10" i="46"/>
  <c r="H14" i="48"/>
  <c r="I14" i="48"/>
  <c r="I13" i="48"/>
  <c r="H13" i="48"/>
  <c r="H9" i="48"/>
  <c r="I9" i="48"/>
  <c r="H10" i="48"/>
  <c r="I10" i="48"/>
  <c r="K16" i="61"/>
  <c r="E16" i="61"/>
  <c r="Q16" i="61"/>
  <c r="O15" i="11"/>
  <c r="O14" i="5"/>
  <c r="U15" i="30"/>
  <c r="T15" i="30"/>
  <c r="U13" i="30"/>
  <c r="T13" i="30"/>
  <c r="U14" i="30"/>
  <c r="T14"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4" i="10"/>
  <c r="C14" i="10"/>
  <c r="F5" i="9"/>
  <c r="F4" i="9"/>
  <c r="C4" i="9"/>
  <c r="C4" i="10" s="1"/>
  <c r="D4" i="9"/>
  <c r="E4" i="9"/>
  <c r="C5" i="9"/>
  <c r="D5" i="9"/>
  <c r="E5" i="9"/>
  <c r="B5" i="9"/>
  <c r="B4" i="9"/>
  <c r="G15" i="56"/>
  <c r="F14" i="9" s="1"/>
  <c r="D15" i="56"/>
  <c r="C14" i="9" s="1"/>
  <c r="C4" i="56"/>
  <c r="D4" i="56"/>
  <c r="E4" i="56"/>
  <c r="F4" i="56"/>
  <c r="G4" i="56"/>
  <c r="H4" i="56"/>
  <c r="I4" i="56"/>
  <c r="C5" i="56"/>
  <c r="D5" i="56"/>
  <c r="E5" i="56"/>
  <c r="F5" i="56"/>
  <c r="G5" i="56"/>
  <c r="H5" i="56"/>
  <c r="I5" i="56"/>
  <c r="B5" i="56"/>
  <c r="B4" i="56"/>
  <c r="H16" i="61"/>
  <c r="B16" i="61"/>
  <c r="N16" i="61"/>
  <c r="C14" i="11"/>
  <c r="D14" i="11"/>
  <c r="E14" i="11"/>
  <c r="F14" i="11"/>
  <c r="G14" i="11"/>
  <c r="H14" i="11"/>
  <c r="I14" i="11"/>
  <c r="B14" i="11"/>
  <c r="O4" i="5"/>
  <c r="I4" i="5"/>
  <c r="I5" i="5"/>
  <c r="C4" i="5"/>
  <c r="D4" i="5"/>
  <c r="E4" i="5"/>
  <c r="F4" i="5"/>
  <c r="G4" i="5"/>
  <c r="H4" i="5"/>
  <c r="C5" i="5"/>
  <c r="D5" i="5"/>
  <c r="E5" i="5"/>
  <c r="F5" i="5"/>
  <c r="G5" i="5"/>
  <c r="H5" i="5"/>
  <c r="B5" i="5"/>
  <c r="B4" i="5"/>
  <c r="L15" i="11"/>
  <c r="B16" i="37"/>
  <c r="B17" i="47"/>
  <c r="B16" i="47"/>
  <c r="B4" i="47"/>
  <c r="B4" i="48" s="1"/>
  <c r="D4" i="47"/>
  <c r="D4" i="48" s="1"/>
  <c r="E4" i="47"/>
  <c r="E4" i="48" s="1"/>
  <c r="F4" i="47"/>
  <c r="F4" i="48" s="1"/>
  <c r="B6" i="37"/>
  <c r="F6" i="37" s="1"/>
  <c r="J6" i="37" s="1"/>
  <c r="J16" i="37"/>
  <c r="F7" i="9"/>
  <c r="F7" i="10" s="1"/>
  <c r="E7" i="9"/>
  <c r="E7" i="10" s="1"/>
  <c r="D7" i="9"/>
  <c r="D7" i="10" s="1"/>
  <c r="C7" i="9"/>
  <c r="C7" i="10" s="1"/>
  <c r="B7" i="9"/>
  <c r="B7" i="10" s="1"/>
  <c r="G34" i="56"/>
  <c r="D34" i="56"/>
  <c r="I10" i="56"/>
  <c r="H10" i="56"/>
  <c r="G10" i="56"/>
  <c r="F10" i="56"/>
  <c r="E10" i="56"/>
  <c r="D10" i="56"/>
  <c r="C10" i="56"/>
  <c r="B10" i="56"/>
  <c r="A1" i="56"/>
  <c r="A1" i="48"/>
  <c r="C4" i="47"/>
  <c r="C4" i="48" s="1"/>
  <c r="A1" i="37"/>
  <c r="A1" i="47"/>
  <c r="A1" i="4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E7" i="40"/>
  <c r="E9" i="40"/>
  <c r="E6" i="40"/>
  <c r="A1" i="40"/>
  <c r="F29" i="10"/>
  <c r="C29" i="10"/>
  <c r="F30" i="9"/>
  <c r="C30" i="9"/>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14"/>
  <c r="A1" i="39"/>
  <c r="A1" i="36"/>
  <c r="A1" i="28"/>
  <c r="B21" i="28"/>
  <c r="B29" i="28"/>
  <c r="A1" i="10"/>
  <c r="B12" i="10"/>
  <c r="C12" i="10"/>
  <c r="D12" i="10"/>
  <c r="E12" i="10"/>
  <c r="F12" i="10"/>
  <c r="C22" i="10"/>
  <c r="F22" i="10"/>
  <c r="A1" i="9"/>
  <c r="C16" i="47"/>
  <c r="F16" i="47"/>
  <c r="D17" i="47"/>
  <c r="F17" i="47"/>
  <c r="B12" i="9"/>
  <c r="C12" i="9"/>
  <c r="D12" i="9"/>
  <c r="E12" i="9"/>
  <c r="F12" i="9"/>
  <c r="G6" i="37"/>
  <c r="K6" i="37" s="1"/>
  <c r="C22" i="9"/>
  <c r="F22" i="9"/>
  <c r="A1" i="5"/>
  <c r="B10" i="5"/>
  <c r="C10" i="5"/>
  <c r="D10" i="5"/>
  <c r="E10" i="5"/>
  <c r="F10" i="5"/>
  <c r="G10" i="5"/>
  <c r="H10" i="5"/>
  <c r="I10" i="5"/>
  <c r="A1" i="11"/>
  <c r="E16" i="47"/>
  <c r="E17" i="47"/>
  <c r="C17" i="47"/>
  <c r="D16" i="47"/>
  <c r="B13" i="40" l="1"/>
  <c r="B23" i="40" s="1"/>
  <c r="F4" i="10"/>
  <c r="D5" i="10"/>
  <c r="E4" i="28"/>
  <c r="D4" i="28"/>
  <c r="C4" i="28"/>
  <c r="C5" i="28"/>
  <c r="B4" i="10"/>
  <c r="B5" i="10"/>
  <c r="H11" i="47"/>
  <c r="I7" i="47"/>
  <c r="C22" i="46"/>
  <c r="I11" i="47"/>
  <c r="I9" i="46"/>
  <c r="H13" i="46"/>
  <c r="I28" i="46"/>
  <c r="I24" i="46"/>
  <c r="D22" i="46"/>
  <c r="H9" i="46"/>
  <c r="E7" i="46"/>
  <c r="D7" i="46"/>
  <c r="E22" i="46"/>
  <c r="I13" i="46"/>
  <c r="E8" i="40"/>
  <c r="I20" i="47"/>
  <c r="H24" i="46"/>
  <c r="F22" i="46"/>
  <c r="F5" i="10"/>
  <c r="D5" i="28"/>
  <c r="E4" i="10"/>
  <c r="F4" i="28"/>
  <c r="B13" i="28" s="1"/>
  <c r="I24" i="47"/>
  <c r="E11" i="40"/>
  <c r="H28" i="46"/>
  <c r="B22" i="46"/>
  <c r="C7" i="46"/>
  <c r="B4" i="28"/>
  <c r="F5" i="28"/>
  <c r="B14" i="28" s="1"/>
  <c r="E5" i="28"/>
  <c r="C5" i="10"/>
  <c r="E5" i="10"/>
  <c r="D4" i="10"/>
  <c r="B5" i="28"/>
  <c r="F7" i="46"/>
  <c r="H22" i="46" l="1"/>
  <c r="I22" i="46"/>
  <c r="I7" i="46"/>
  <c r="H7" i="46"/>
</calcChain>
</file>

<file path=xl/sharedStrings.xml><?xml version="1.0" encoding="utf-8"?>
<sst xmlns="http://schemas.openxmlformats.org/spreadsheetml/2006/main" count="1112" uniqueCount="607">
  <si>
    <t>Rai</t>
  </si>
  <si>
    <t>Mediaset</t>
  </si>
  <si>
    <t>Discovery</t>
  </si>
  <si>
    <t>Fastweb</t>
  </si>
  <si>
    <t>Vodafone</t>
  </si>
  <si>
    <t>FWA</t>
  </si>
  <si>
    <t>DSL</t>
  </si>
  <si>
    <t>%</t>
  </si>
  <si>
    <t>MVNO</t>
  </si>
  <si>
    <t>Poste Mobile</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</si>
  <si>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</si>
  <si>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</si>
  <si>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</si>
  <si>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</si>
  <si>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</si>
  <si>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</si>
  <si>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</si>
  <si>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</si>
  <si>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</si>
  <si>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</si>
  <si>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</si>
  <si>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</si>
  <si>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</si>
  <si>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</si>
  <si>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</si>
  <si>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</si>
  <si>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</si>
  <si>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</si>
  <si>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</si>
  <si>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</si>
  <si>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</si>
  <si>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</si>
  <si>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</si>
  <si>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</si>
  <si>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</si>
  <si>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</si>
  <si>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</si>
  <si>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</si>
  <si>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</si>
  <si>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</si>
  <si>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</si>
  <si>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</si>
  <si>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</si>
  <si>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</si>
  <si>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</si>
  <si>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</si>
  <si>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</si>
  <si>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</si>
  <si>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</si>
  <si>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</si>
  <si>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</si>
  <si>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</si>
  <si>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</si>
  <si>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</si>
  <si>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</si>
  <si>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</si>
  <si>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</si>
  <si>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</si>
  <si>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</si>
  <si>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</si>
  <si>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</si>
  <si>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</si>
  <si>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</si>
  <si>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</si>
  <si>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</si>
  <si>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</si>
  <si>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</si>
  <si>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</si>
  <si>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</si>
  <si>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</si>
  <si>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</si>
  <si>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</si>
  <si>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</si>
  <si>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</si>
  <si>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</si>
  <si>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</si>
  <si>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</si>
  <si>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</si>
  <si>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</si>
  <si>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</si>
  <si>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</si>
  <si>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</si>
  <si>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Totale (</t>
    </r>
    <r>
      <rPr>
        <b/>
        <i/>
        <sz val="11"/>
        <color indexed="8"/>
        <rFont val="Calibri"/>
        <family val="2"/>
      </rPr>
      <t>Total</t>
    </r>
    <r>
      <rPr>
        <b/>
        <sz val="11"/>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</si>
  <si>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</si>
  <si>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</si>
  <si>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</si>
  <si>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</si>
  <si>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</si>
  <si>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</si>
  <si>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</si>
  <si>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</si>
  <si>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</si>
  <si>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</si>
  <si>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</si>
  <si>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</si>
  <si>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</si>
  <si>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</si>
  <si>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</si>
  <si>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</si>
  <si>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</si>
  <si>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</si>
  <si>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</si>
  <si>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</si>
  <si>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</si>
  <si>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TNT-FedEx</t>
  </si>
  <si>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</si>
  <si>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</si>
  <si>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</si>
  <si>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</si>
  <si>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</si>
  <si>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</si>
  <si>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</si>
  <si>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</si>
  <si>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</si>
  <si>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Altri MVNO </t>
    </r>
    <r>
      <rPr>
        <i/>
        <sz val="12"/>
        <color indexed="8"/>
        <rFont val="Calibri"/>
        <family val="2"/>
      </rPr>
      <t>(Other Mvno)</t>
    </r>
  </si>
  <si>
    <t>Set 18</t>
  </si>
  <si>
    <t>Sept 18</t>
  </si>
  <si>
    <t xml:space="preserve"> Dic 18</t>
  </si>
  <si>
    <t>Dec 18</t>
  </si>
  <si>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</si>
  <si>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</si>
  <si>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</si>
  <si>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</si>
  <si>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</si>
  <si>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 xml:space="preserve"> Mar 19</t>
  </si>
  <si>
    <t>Cairo/RCS Mediagroup</t>
  </si>
  <si>
    <t>Gruppo Poste Italiane</t>
  </si>
  <si>
    <t>GLS</t>
  </si>
  <si>
    <t>Altri MVNO</t>
  </si>
  <si>
    <r>
      <t>Totale (</t>
    </r>
    <r>
      <rPr>
        <i/>
        <sz val="12"/>
        <color indexed="8"/>
        <rFont val="Calibri"/>
        <family val="2"/>
      </rPr>
      <t>Total</t>
    </r>
    <r>
      <rPr>
        <sz val="12"/>
        <color indexed="8"/>
        <rFont val="Calibri"/>
        <family val="2"/>
      </rPr>
      <t>)</t>
    </r>
  </si>
  <si>
    <t>Giu 19</t>
  </si>
  <si>
    <t>Jun 19</t>
  </si>
  <si>
    <t>Set 19</t>
  </si>
  <si>
    <t>Sept 19</t>
  </si>
  <si>
    <t>GEDI Gruppo Editoriale</t>
  </si>
  <si>
    <r>
      <t>Totale (</t>
    </r>
    <r>
      <rPr>
        <b/>
        <i/>
        <sz val="12"/>
        <color indexed="8"/>
        <rFont val="Calibri"/>
        <family val="2"/>
      </rPr>
      <t>Total</t>
    </r>
    <r>
      <rPr>
        <b/>
        <sz val="12"/>
        <color indexed="8"/>
        <rFont val="Calibri"/>
        <family val="2"/>
      </rPr>
      <t>)</t>
    </r>
  </si>
  <si>
    <t xml:space="preserve"> Dic 19</t>
  </si>
  <si>
    <t>Dec 19</t>
  </si>
  <si>
    <t>(Coicop 082-083)</t>
  </si>
  <si>
    <t>(Coicop 0952)</t>
  </si>
  <si>
    <t>(Coicop 081)</t>
  </si>
  <si>
    <t>Amazon IT</t>
  </si>
  <si>
    <t xml:space="preserve"> Mar 20</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</si>
  <si>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</si>
  <si>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</si>
  <si>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</si>
  <si>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</si>
  <si>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</si>
  <si>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</si>
  <si>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</si>
  <si>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</si>
  <si>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</si>
  <si>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</si>
  <si>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</si>
  <si>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</si>
  <si>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</si>
  <si>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t xml:space="preserve"> - Servizio Universale (US)</t>
  </si>
  <si>
    <t xml:space="preserve"> - Non Servizio Universale (non US)</t>
  </si>
  <si>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</si>
  <si>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</si>
  <si>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</si>
  <si>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</si>
  <si>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</si>
  <si>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</si>
  <si>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</si>
  <si>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</si>
  <si>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</si>
  <si>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</si>
  <si>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</si>
  <si>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</si>
  <si>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</si>
  <si>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</si>
  <si>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</si>
  <si>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</si>
  <si>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</si>
  <si>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</si>
  <si>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</si>
  <si>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</si>
  <si>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</si>
  <si>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</si>
  <si>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</si>
  <si>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</si>
  <si>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</si>
  <si>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</si>
  <si>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 xml:space="preserve"> Dic 20</t>
  </si>
  <si>
    <t>Dec 20</t>
  </si>
  <si>
    <t>4T18</t>
  </si>
  <si>
    <t>4T19</t>
  </si>
  <si>
    <t>4T20</t>
  </si>
  <si>
    <t>Ita</t>
  </si>
  <si>
    <t>Spa</t>
  </si>
  <si>
    <t>Ger</t>
  </si>
  <si>
    <t>EU27</t>
  </si>
  <si>
    <t>Fra</t>
  </si>
  <si>
    <t>2T18</t>
  </si>
  <si>
    <t>3T18</t>
  </si>
  <si>
    <t>1T19</t>
  </si>
  <si>
    <t>2T19</t>
  </si>
  <si>
    <t>3T19</t>
  </si>
  <si>
    <t>1T20</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</si>
  <si>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</si>
  <si>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</si>
  <si>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</si>
  <si>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</si>
  <si>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</si>
  <si>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</si>
  <si>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</si>
  <si>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</si>
  <si>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</si>
  <si>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</si>
  <si>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</si>
  <si>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Principali indicatori/Serie storica - Main indicators/Time series</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</si>
  <si>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</si>
  <si>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</si>
  <si>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</si>
  <si>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</si>
  <si>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</si>
  <si>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</si>
  <si>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</si>
  <si>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</si>
  <si>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</si>
  <si>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Corrispondenza non SU </t>
    </r>
    <r>
      <rPr>
        <i/>
        <sz val="12"/>
        <color indexed="8"/>
        <rFont val="Calibri"/>
        <family val="2"/>
      </rPr>
      <t>(Non 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</si>
  <si>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</si>
  <si>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</si>
  <si>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</si>
  <si>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</si>
  <si>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</si>
  <si>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</si>
  <si>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</si>
  <si>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</si>
  <si>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r>
      <t xml:space="preserve">Altri </t>
    </r>
    <r>
      <rPr>
        <i/>
        <sz val="12"/>
        <color indexed="8"/>
        <rFont val="Calibri"/>
        <family val="2"/>
      </rPr>
      <t>(Others)</t>
    </r>
  </si>
  <si>
    <t>2T21</t>
  </si>
  <si>
    <t>Gennaio</t>
  </si>
  <si>
    <t>Febbraio</t>
  </si>
  <si>
    <t>Marzo</t>
  </si>
  <si>
    <t>January</t>
  </si>
  <si>
    <t>February</t>
  </si>
  <si>
    <t>March</t>
  </si>
  <si>
    <t>Download</t>
  </si>
  <si>
    <t>Upload</t>
  </si>
  <si>
    <t>Traffico complessivo giornaliero - Daily total data traffic (Petabyte-PB)</t>
  </si>
  <si>
    <t>Zettabyte -ZB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</si>
  <si>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</si>
  <si>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</si>
  <si>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</si>
  <si>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</si>
  <si>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</si>
  <si>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</si>
  <si>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</si>
  <si>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</si>
  <si>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</si>
  <si>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</si>
  <si>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</si>
  <si>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</si>
  <si>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r>
      <t>Osservatorio sulle comunicazioni -</t>
    </r>
    <r>
      <rPr>
        <b/>
        <i/>
        <sz val="36"/>
        <color indexed="8"/>
        <rFont val="Calibri"/>
        <family val="2"/>
      </rPr>
      <t xml:space="preserve"> Communications Monitoring markets system</t>
    </r>
  </si>
  <si>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</si>
  <si>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</si>
  <si>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</si>
  <si>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</si>
  <si>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</si>
  <si>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</si>
  <si>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</si>
  <si>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</si>
  <si>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</si>
  <si>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t xml:space="preserve">Gruppo Amodei </t>
  </si>
  <si>
    <r>
      <t xml:space="preserve">3. Servizi di corrispondenza e consegna pacchi - </t>
    </r>
    <r>
      <rPr>
        <b/>
        <i/>
        <u/>
        <sz val="24"/>
        <rFont val="Calibri"/>
        <family val="2"/>
      </rPr>
      <t xml:space="preserve">Mail and parcel services </t>
    </r>
  </si>
  <si>
    <r>
      <rPr>
        <b/>
        <sz val="14"/>
        <rFont val="Calibri"/>
        <family val="2"/>
      </rPr>
      <t>3.1   Andamento dei ricavi (da inizio anno) - R</t>
    </r>
    <r>
      <rPr>
        <b/>
        <i/>
        <sz val="14"/>
        <rFont val="Calibri"/>
        <family val="2"/>
      </rPr>
      <t>evenues trend (b.y.)</t>
    </r>
  </si>
  <si>
    <t>sept-21</t>
  </si>
  <si>
    <t>Giorno medio</t>
  </si>
  <si>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</si>
  <si>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</si>
  <si>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</si>
  <si>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</si>
  <si>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</si>
  <si>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</si>
  <si>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</si>
  <si>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</si>
  <si>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</si>
  <si>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</si>
  <si>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</si>
  <si>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</si>
  <si>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</si>
  <si>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</si>
  <si>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</si>
  <si>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</si>
  <si>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</si>
  <si>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</si>
  <si>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</si>
  <si>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</si>
  <si>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</si>
  <si>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</si>
  <si>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</si>
  <si>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</si>
  <si>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</si>
  <si>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</si>
  <si>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</si>
  <si>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</si>
  <si>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</si>
  <si>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</si>
  <si>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</si>
  <si>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</si>
  <si>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</si>
  <si>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</si>
  <si>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</si>
  <si>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</si>
  <si>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</si>
  <si>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</si>
  <si>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</si>
  <si>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Citynews</t>
  </si>
  <si>
    <t>Amazon</t>
  </si>
  <si>
    <t>eBay</t>
  </si>
  <si>
    <t>Subito.it</t>
  </si>
  <si>
    <t>AliExpress</t>
  </si>
  <si>
    <t>Lidl</t>
  </si>
  <si>
    <t>Stocard</t>
  </si>
  <si>
    <t>Google</t>
  </si>
  <si>
    <t>Utenti unici 
Unique audience (mln)</t>
  </si>
  <si>
    <t>Edizioni comprese tra le 18:30  e le 20:30</t>
  </si>
  <si>
    <t>milioni</t>
  </si>
  <si>
    <t>Edizioni comprese</t>
  </si>
  <si>
    <t>18:30 - 20:30</t>
  </si>
  <si>
    <t>Facebook</t>
  </si>
  <si>
    <t>Microsoft</t>
  </si>
  <si>
    <t>ItaliaOnline</t>
  </si>
  <si>
    <t>Utenti unici/unique users (mln)</t>
  </si>
  <si>
    <t>Utenti unici / Active universe (mln)</t>
  </si>
  <si>
    <t>Sito/Site</t>
  </si>
  <si>
    <t>Edizioni comprese tra le 12:00 e le 14:30</t>
  </si>
  <si>
    <t>Nazionali-economici</t>
  </si>
  <si>
    <t>Netflix</t>
  </si>
  <si>
    <t>Dazn</t>
  </si>
  <si>
    <t>Utenti unici complessivi
Total unique audience (mln)</t>
  </si>
  <si>
    <t>Fonte: elaborazioni Autorità su dati Audiweb</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</si>
  <si>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</si>
  <si>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</si>
  <si>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</si>
  <si>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dec-21</t>
  </si>
  <si>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</si>
  <si>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</si>
  <si>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</si>
  <si>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</si>
  <si>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</si>
  <si>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</si>
  <si>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</si>
  <si>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</si>
  <si>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</si>
  <si>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</si>
  <si>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Locali- Top 10 (rank 2021)</t>
  </si>
  <si>
    <t>in migliaia/giorno</t>
  </si>
  <si>
    <t>Locali- Top 10 (rank 2021) (*)</t>
  </si>
  <si>
    <t>Var./Chg. %</t>
  </si>
  <si>
    <t>RCS MediaGroup</t>
  </si>
  <si>
    <t>Corriere della Sera</t>
  </si>
  <si>
    <t>La Repubblica</t>
  </si>
  <si>
    <t>Il Messaggero</t>
  </si>
  <si>
    <t>Google News</t>
  </si>
  <si>
    <t>Il Fatto Quotidiano</t>
  </si>
  <si>
    <t>Trova Prezzi</t>
  </si>
  <si>
    <t>Media World</t>
  </si>
  <si>
    <t>Groupon</t>
  </si>
  <si>
    <r>
      <t xml:space="preserve">Ore di navigazione (mln)
</t>
    </r>
    <r>
      <rPr>
        <b/>
        <i/>
        <sz val="12"/>
        <color theme="1"/>
        <rFont val="Calibri"/>
        <family val="2"/>
        <scheme val="minor"/>
      </rPr>
      <t xml:space="preserve">Time </t>
    </r>
    <r>
      <rPr>
        <b/>
        <sz val="12"/>
        <color theme="1"/>
        <rFont val="Calibri"/>
        <family val="2"/>
        <scheme val="minor"/>
      </rPr>
      <t>spent (mln hours)</t>
    </r>
  </si>
  <si>
    <t>Disney +</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</si>
  <si>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</si>
  <si>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</si>
  <si>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</si>
  <si>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</si>
  <si>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</si>
  <si>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</si>
  <si>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</si>
  <si>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</si>
  <si>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</si>
  <si>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</si>
  <si>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</si>
  <si>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</si>
  <si>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MNP - n.ro operazioni-valori cumulati (</t>
    </r>
    <r>
      <rPr>
        <b/>
        <i/>
        <sz val="12"/>
        <rFont val="Calibri"/>
        <family val="2"/>
        <scheme val="minor"/>
      </rPr>
      <t>number of operations - cumulative values</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</si>
  <si>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</si>
  <si>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</si>
  <si>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</si>
  <si>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</si>
  <si>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</si>
  <si>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2022 vs 2019</t>
  </si>
  <si>
    <t>2022 vs 2020</t>
  </si>
  <si>
    <t>Sky Italia</t>
  </si>
  <si>
    <t xml:space="preserve"> Mar 22</t>
  </si>
  <si>
    <t>2018/19</t>
  </si>
  <si>
    <t>2021/22</t>
  </si>
  <si>
    <t>2020/21</t>
  </si>
  <si>
    <t>2019/20</t>
  </si>
  <si>
    <t>2017/18</t>
  </si>
  <si>
    <t>Corrispondenza (SU + non SU)</t>
  </si>
  <si>
    <t>Pacchi (SU+non SU)</t>
  </si>
  <si>
    <t>Mail (US + non US)</t>
  </si>
  <si>
    <t>Parcels (US + non US)</t>
  </si>
  <si>
    <t>Spettatori (mln)</t>
  </si>
  <si>
    <t>Altre</t>
  </si>
  <si>
    <t>Share (%)</t>
  </si>
  <si>
    <t>Prime time (20.30-22.30)</t>
  </si>
  <si>
    <t>Traffico dati per sim "voce &amp; dati" (Gigabyte-GB)</t>
  </si>
  <si>
    <t>Variazione/chg (%)</t>
  </si>
  <si>
    <t xml:space="preserve">Principali piattaforme /Main platforms </t>
  </si>
  <si>
    <t xml:space="preserve"> (media -avg/mln)</t>
  </si>
  <si>
    <t>Principali piattaforme /Main platforms</t>
  </si>
  <si>
    <t>(totale ore - total hours /mln)</t>
  </si>
  <si>
    <t>Ciaopeople</t>
  </si>
  <si>
    <t>Sito/Site (mln )</t>
  </si>
  <si>
    <r>
      <t>Posta transfrontaliera - SU (</t>
    </r>
    <r>
      <rPr>
        <i/>
        <sz val="12"/>
        <color indexed="8"/>
        <rFont val="Calibri"/>
        <family val="2"/>
      </rPr>
      <t>crossborder items</t>
    </r>
    <r>
      <rPr>
        <sz val="12"/>
        <color indexed="8"/>
        <rFont val="Calibri"/>
        <family val="2"/>
      </rPr>
      <t>)</t>
    </r>
  </si>
  <si>
    <r>
      <t>Posta transfrontaliera - no SU (</t>
    </r>
    <r>
      <rPr>
        <i/>
        <sz val="12"/>
        <color indexed="8"/>
        <rFont val="Calibri"/>
        <family val="2"/>
      </rPr>
      <t>crossborder items</t>
    </r>
    <r>
      <rPr>
        <sz val="12"/>
        <color indexed="8"/>
        <rFont val="Calibri"/>
        <family val="2"/>
      </rPr>
      <t>)</t>
    </r>
  </si>
  <si>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</si>
  <si>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</si>
  <si>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</si>
  <si>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</si>
  <si>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</si>
  <si>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</si>
  <si>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</si>
  <si>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</si>
  <si>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</si>
  <si>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</si>
  <si>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</si>
  <si>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</si>
  <si>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</si>
  <si>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</si>
  <si>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t>2T17</t>
  </si>
  <si>
    <t>3T17</t>
  </si>
  <si>
    <t>4T17</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</si>
  <si>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</si>
  <si>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</si>
  <si>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</si>
  <si>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</si>
  <si>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</si>
  <si>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</si>
  <si>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</si>
  <si>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t>21-22</t>
  </si>
  <si>
    <t>18-22</t>
  </si>
  <si>
    <t>Now/Sky</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</si>
  <si>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</si>
  <si>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</si>
  <si>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</si>
  <si>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jun-22</t>
  </si>
  <si>
    <t>Aprile</t>
  </si>
  <si>
    <t>Maggio</t>
  </si>
  <si>
    <t>Giugno</t>
  </si>
  <si>
    <t>April</t>
  </si>
  <si>
    <t>May</t>
  </si>
  <si>
    <t>June</t>
  </si>
  <si>
    <t>Traffico dati per linea broadband  - data traffic by broadband line (Gigabyte-GB)</t>
  </si>
  <si>
    <t>2T22</t>
  </si>
  <si>
    <t>Giu 22</t>
  </si>
  <si>
    <t>Jun 22</t>
  </si>
  <si>
    <t>1T18</t>
  </si>
  <si>
    <t>Sky</t>
  </si>
  <si>
    <t>PostePay</t>
  </si>
  <si>
    <t>BBBell</t>
  </si>
  <si>
    <t>Micso</t>
  </si>
  <si>
    <t>1T</t>
  </si>
  <si>
    <t>Q1</t>
  </si>
  <si>
    <t>2T</t>
  </si>
  <si>
    <t>Q2</t>
  </si>
  <si>
    <t>Spettatori medi giornalieri da inizio anno</t>
  </si>
  <si>
    <r>
      <t>Giorno medio -</t>
    </r>
    <r>
      <rPr>
        <b/>
        <i/>
        <sz val="14"/>
        <color theme="1"/>
        <rFont val="Calibri"/>
        <family val="2"/>
        <scheme val="minor"/>
      </rPr>
      <t xml:space="preserve"> Avg daily</t>
    </r>
    <r>
      <rPr>
        <b/>
        <sz val="14"/>
        <color theme="1"/>
        <rFont val="Calibri"/>
        <family val="2"/>
        <scheme val="minor"/>
      </rPr>
      <t xml:space="preserve"> (02.00-25.59)</t>
    </r>
  </si>
  <si>
    <t>Share medio da inizio anno</t>
  </si>
  <si>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</si>
  <si>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t>2.2   Ascolti dei principali gruppi televisivi -</t>
    </r>
    <r>
      <rPr>
        <b/>
        <sz val="12"/>
        <color rgb="FFFFFFFF"/>
        <rFont val="Calibri"/>
        <family val="2"/>
      </rPr>
      <t xml:space="preserve"> </t>
    </r>
    <r>
      <rPr>
        <b/>
        <i/>
        <sz val="12"/>
        <color rgb="FFFFFFFF"/>
        <rFont val="Calibri"/>
        <family val="2"/>
      </rPr>
      <t xml:space="preserve">Leading TV broadcaster by audience </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</si>
  <si>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</si>
  <si>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</si>
  <si>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</si>
  <si>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European prices changing  (</t>
    </r>
    <r>
      <rPr>
        <b/>
        <i/>
        <sz val="14"/>
        <color indexed="9"/>
        <rFont val="Calibri"/>
        <family val="2"/>
      </rPr>
      <t>2015=100)</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</si>
  <si>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</si>
  <si>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</si>
  <si>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</si>
  <si>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</si>
  <si>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</si>
  <si>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</si>
  <si>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</si>
  <si>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</si>
  <si>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</si>
  <si>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</si>
  <si>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</si>
  <si>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 xml:space="preserve">Netflix </t>
  </si>
  <si>
    <t>Fonte: elaborazioni Autorità su dati ComScore</t>
  </si>
  <si>
    <t>Mediaset**</t>
  </si>
  <si>
    <t>SKY</t>
  </si>
  <si>
    <t>- di cui SKY TG24</t>
  </si>
  <si>
    <t>RAI</t>
  </si>
  <si>
    <t>- di cui RaiPlay</t>
  </si>
  <si>
    <t>- di cui News Mediaset Sites</t>
  </si>
  <si>
    <t xml:space="preserve">** Gli utenti unici per Mediaset sono quelli relativi ai siti/App della componente News Mediaset Sites in ragione di scelte editoriali da parte dell’operatore che non consentono di scorporare il traffico dei servizi VOD a pagamento inclusa in Mediaset Infinity Sites. </t>
  </si>
  <si>
    <t xml:space="preserve">Tenendo conto di questa componente (che nel 1° semestre 2022 ammonta in media a 11,1 milioni di utenti unici al mese) gli utenti unici mensili medi per Mediaset nello stesso periodo del 2022 è pari a 26,4 milioni. </t>
  </si>
  <si>
    <t>By considering the latter (with a monthly average of 11.1 mm of unique users in 2022), Mediaset monthly average results, in 2022, in 22.5 mm of unique users.</t>
  </si>
  <si>
    <r>
      <t xml:space="preserve">**Mediaset unique users are those relating to the component </t>
    </r>
    <r>
      <rPr>
        <i/>
        <sz val="12"/>
        <color rgb="FF000000"/>
        <rFont val="Calibri"/>
        <family val="2"/>
        <scheme val="minor"/>
      </rPr>
      <t xml:space="preserve">News Mediaset Sites </t>
    </r>
    <r>
      <rPr>
        <sz val="12"/>
        <color rgb="FF000000"/>
        <rFont val="Calibri"/>
        <family val="2"/>
        <scheme val="minor"/>
      </rPr>
      <t xml:space="preserve">due to an editorial choice which does not allow to separate the part of the paid services related to </t>
    </r>
    <r>
      <rPr>
        <i/>
        <sz val="12"/>
        <color rgb="FF000000"/>
        <rFont val="Calibri"/>
        <family val="2"/>
        <scheme val="minor"/>
      </rPr>
      <t>Mediaset Infinity</t>
    </r>
    <r>
      <rPr>
        <sz val="12"/>
        <color rgb="FF000000"/>
        <rFont val="Calibri"/>
        <family val="2"/>
        <scheme val="minor"/>
      </rPr>
      <t xml:space="preserve">. </t>
    </r>
  </si>
  <si>
    <t>Ore di navigazione (mln)
Time spent (mln hours)</t>
  </si>
  <si>
    <t xml:space="preserve">** Le ore complessive per Mediaset sono quelle relative ai siti/App della componente News Mediaset Sites in ragione di scelte editoriali da parte dell’operatore che non consentono di scorporare il traffico dei servizi VOD a pagamento inclusa in Mediaset Infinity Sites. </t>
  </si>
  <si>
    <t>Tenendo conto di questa componente (che nel 1° semestre 2022 ammonta a 37 milioni di ore) le ore complessive di Mediaset nel 1° semestre 2022 sono pari 75 milioni..</t>
  </si>
  <si>
    <t xml:space="preserve">** Mediaset total hours are those relating to the component News Mediaset Sites due to an editorial choice which does not allow to separate the part of the paid services related to Mediaset Infinity. </t>
  </si>
  <si>
    <t>By considering the latter (with an amount of 37 mm of hours in 1H 2022), Mediaset reach 75 mm total hours  in the 1H 2022.</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</si>
  <si>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</si>
  <si>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</si>
  <si>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</si>
  <si>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</si>
  <si>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</si>
  <si>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</si>
  <si>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</si>
  <si>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r>
      <rPr>
        <b/>
        <sz val="14"/>
        <color indexed="9"/>
        <rFont val="Calibri"/>
        <family val="2"/>
      </rPr>
      <t xml:space="preserve">1.1   Accessi diretti complessivi  - </t>
    </r>
    <r>
      <rPr>
        <b/>
        <i/>
        <sz val="12"/>
        <color rgb="FFFFFFFF"/>
        <rFont val="Calibri"/>
        <family val="2"/>
      </rPr>
      <t>Total access lines</t>
    </r>
  </si>
  <si>
    <r>
      <rPr>
        <b/>
        <sz val="14"/>
        <color indexed="9"/>
        <rFont val="Calibri"/>
        <family val="2"/>
      </rPr>
      <t>1.2   Accessi broadband e ultrabroadband -</t>
    </r>
    <r>
      <rPr>
        <b/>
        <i/>
        <sz val="12"/>
        <color rgb="FFFFFFFF"/>
        <rFont val="Calibri"/>
        <family val="2"/>
      </rPr>
      <t xml:space="preserve"> Broadband and ultrabroadband lines</t>
    </r>
  </si>
  <si>
    <r>
      <rPr>
        <b/>
        <sz val="14"/>
        <color indexed="9"/>
        <rFont val="Calibri"/>
        <family val="2"/>
      </rPr>
      <t>1.3   Accessi BB/UBB  per tecnologia</t>
    </r>
    <r>
      <rPr>
        <b/>
        <i/>
        <sz val="14"/>
        <color indexed="9"/>
        <rFont val="Calibri"/>
        <family val="2"/>
      </rPr>
      <t xml:space="preserve"> </t>
    </r>
    <r>
      <rPr>
        <b/>
        <sz val="14"/>
        <color indexed="9"/>
        <rFont val="Calibri"/>
        <family val="2"/>
      </rPr>
      <t>e operatore</t>
    </r>
    <r>
      <rPr>
        <b/>
        <i/>
        <sz val="14"/>
        <color indexed="9"/>
        <rFont val="Calibri"/>
        <family val="2"/>
      </rPr>
      <t xml:space="preserve"> - </t>
    </r>
    <r>
      <rPr>
        <b/>
        <i/>
        <sz val="12"/>
        <color rgb="FFFFFFFF"/>
        <rFont val="Calibri"/>
        <family val="2"/>
      </rPr>
      <t>BB/UBB lines by technology and operator</t>
    </r>
  </si>
  <si>
    <r>
      <rPr>
        <b/>
        <sz val="14"/>
        <color indexed="9"/>
        <rFont val="Calibri"/>
        <family val="2"/>
      </rPr>
      <t>1.4   Traffico dati medio giornaliero</t>
    </r>
    <r>
      <rPr>
        <b/>
        <i/>
        <sz val="14"/>
        <color indexed="9"/>
        <rFont val="Calibri"/>
        <family val="2"/>
      </rPr>
      <t xml:space="preserve"> - </t>
    </r>
    <r>
      <rPr>
        <b/>
        <i/>
        <sz val="12"/>
        <color rgb="FFFFFFFF"/>
        <rFont val="Calibri"/>
        <family val="2"/>
      </rPr>
      <t>Data traffic avg daily</t>
    </r>
    <r>
      <rPr>
        <b/>
        <i/>
        <sz val="14"/>
        <color indexed="9"/>
        <rFont val="Calibri"/>
        <family val="2"/>
      </rPr>
      <t xml:space="preserve"> (1/2)</t>
    </r>
  </si>
  <si>
    <r>
      <rPr>
        <b/>
        <sz val="14"/>
        <color indexed="9"/>
        <rFont val="Calibri"/>
        <family val="2"/>
      </rPr>
      <t xml:space="preserve">1.5   Traffico dati - </t>
    </r>
    <r>
      <rPr>
        <b/>
        <i/>
        <sz val="14"/>
        <color rgb="FFFFFFFF"/>
        <rFont val="Calibri"/>
        <family val="2"/>
      </rPr>
      <t>Data traffic</t>
    </r>
    <r>
      <rPr>
        <b/>
        <sz val="14"/>
        <color indexed="9"/>
        <rFont val="Calibri"/>
        <family val="2"/>
      </rPr>
      <t>: download/upload</t>
    </r>
    <r>
      <rPr>
        <b/>
        <i/>
        <sz val="14"/>
        <color indexed="9"/>
        <rFont val="Calibri"/>
        <family val="2"/>
      </rPr>
      <t xml:space="preserve"> (2/2)</t>
    </r>
  </si>
  <si>
    <r>
      <rPr>
        <b/>
        <sz val="14"/>
        <color indexed="9"/>
        <rFont val="Calibri"/>
        <family val="2"/>
      </rPr>
      <t>1.6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</si>
  <si>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1.7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</si>
  <si>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1.8   Sim "human" per tipologia di contratto </t>
    </r>
    <r>
      <rPr>
        <b/>
        <i/>
        <sz val="14"/>
        <color indexed="9"/>
        <rFont val="Calibri"/>
        <family val="2"/>
      </rPr>
      <t xml:space="preserve">- </t>
    </r>
    <r>
      <rPr>
        <b/>
        <i/>
        <sz val="12"/>
        <color rgb="FFFFFFFF"/>
        <rFont val="Calibri"/>
        <family val="2"/>
      </rPr>
      <t>"human" Sim by contract type</t>
    </r>
  </si>
  <si>
    <r>
      <t>1.9 Traffico dati medio giornaliero -</t>
    </r>
    <r>
      <rPr>
        <b/>
        <sz val="12"/>
        <color rgb="FFFFFFFF"/>
        <rFont val="Calibri"/>
        <family val="2"/>
      </rPr>
      <t xml:space="preserve"> </t>
    </r>
    <r>
      <rPr>
        <b/>
        <i/>
        <sz val="12"/>
        <color rgb="FFFFFFFF"/>
        <rFont val="Calibri"/>
        <family val="2"/>
      </rPr>
      <t>Avg daily data traffic</t>
    </r>
    <r>
      <rPr>
        <b/>
        <i/>
        <sz val="14"/>
        <color rgb="FFFFFFFF"/>
        <rFont val="Calibri"/>
        <family val="2"/>
      </rPr>
      <t xml:space="preserve"> </t>
    </r>
    <r>
      <rPr>
        <b/>
        <sz val="14"/>
        <color indexed="9"/>
        <rFont val="Calibri"/>
        <family val="2"/>
      </rPr>
      <t>(1/2)</t>
    </r>
  </si>
  <si>
    <r>
      <rPr>
        <b/>
        <sz val="14"/>
        <color indexed="9"/>
        <rFont val="Calibri"/>
        <family val="2"/>
      </rPr>
      <t xml:space="preserve">1.10 Traffico dati - </t>
    </r>
    <r>
      <rPr>
        <b/>
        <i/>
        <sz val="14"/>
        <color rgb="FFFFFFFF"/>
        <rFont val="Calibri"/>
        <family val="2"/>
      </rPr>
      <t>Data traffic</t>
    </r>
    <r>
      <rPr>
        <b/>
        <sz val="14"/>
        <color indexed="9"/>
        <rFont val="Calibri"/>
        <family val="2"/>
      </rPr>
      <t>: download/upload</t>
    </r>
    <r>
      <rPr>
        <b/>
        <i/>
        <sz val="14"/>
        <color indexed="9"/>
        <rFont val="Calibri"/>
        <family val="2"/>
      </rPr>
      <t xml:space="preserve"> (2/2)</t>
    </r>
  </si>
  <si>
    <r>
      <t>1.11 Portabilità del numero mobile -</t>
    </r>
    <r>
      <rPr>
        <b/>
        <i/>
        <sz val="14"/>
        <color theme="0"/>
        <rFont val="Calibri"/>
        <family val="2"/>
      </rPr>
      <t xml:space="preserve"> </t>
    </r>
    <r>
      <rPr>
        <b/>
        <i/>
        <sz val="12"/>
        <color rgb="FFFFFFFF"/>
        <rFont val="Calibri"/>
        <family val="2"/>
      </rPr>
      <t>Mobile number portability</t>
    </r>
  </si>
  <si>
    <t>Settembre/September  2022</t>
  </si>
  <si>
    <t>sept-22</t>
  </si>
  <si>
    <t>sept-18</t>
  </si>
  <si>
    <t>sept-19</t>
  </si>
  <si>
    <t>sept-20</t>
  </si>
  <si>
    <t>09/2022 (%)</t>
  </si>
  <si>
    <t>Var/Chg. vs 09/2021 (p.p.)</t>
  </si>
  <si>
    <t>Var. vs 09/21 (%)</t>
  </si>
  <si>
    <t>Luglio</t>
  </si>
  <si>
    <t>Agosto</t>
  </si>
  <si>
    <t>Settembre</t>
  </si>
  <si>
    <t>AVG 9M</t>
  </si>
  <si>
    <t>Q3</t>
  </si>
  <si>
    <t>July</t>
  </si>
  <si>
    <t>August</t>
  </si>
  <si>
    <t>September</t>
  </si>
  <si>
    <t>Tot. 9M</t>
  </si>
  <si>
    <t>3T</t>
  </si>
  <si>
    <t>3T22</t>
  </si>
  <si>
    <t>Audience (mln) (avg 9M - beg. yar.)</t>
  </si>
  <si>
    <t>9M2018</t>
  </si>
  <si>
    <t>9M2019</t>
  </si>
  <si>
    <t>9M2020</t>
  </si>
  <si>
    <t>9M2021</t>
  </si>
  <si>
    <t>9M2022</t>
  </si>
  <si>
    <t>9M18</t>
  </si>
  <si>
    <t>9M19</t>
  </si>
  <si>
    <t>9M20</t>
  </si>
  <si>
    <t>9M21</t>
  </si>
  <si>
    <t>9M22</t>
  </si>
  <si>
    <t>9M2022 
vs 
9M2021</t>
  </si>
  <si>
    <t xml:space="preserve">Var/chg vs 9M21 </t>
  </si>
  <si>
    <t>Copie vendute 
Var/chg % 
9M2022/2021</t>
  </si>
  <si>
    <t>9M 2020</t>
  </si>
  <si>
    <t>9M 2021</t>
  </si>
  <si>
    <t>9M 2022</t>
  </si>
  <si>
    <t>Gennaio-Settembre</t>
  </si>
  <si>
    <t>January-September</t>
  </si>
  <si>
    <t>3Q18</t>
  </si>
  <si>
    <t>3Q19</t>
  </si>
  <si>
    <t>3Q20</t>
  </si>
  <si>
    <t>3Q21</t>
  </si>
  <si>
    <t>3Q22</t>
  </si>
  <si>
    <t>Diff/chg. vs 9M21 (p.p.)</t>
  </si>
  <si>
    <t>Set 22</t>
  </si>
  <si>
    <t>Sept 22</t>
  </si>
  <si>
    <r>
      <rPr>
        <b/>
        <sz val="16"/>
        <color indexed="12"/>
        <rFont val="Calibri"/>
        <family val="2"/>
      </rPr>
      <t>09-2022 / 09-2021</t>
    </r>
    <r>
      <rPr>
        <b/>
        <sz val="14"/>
        <color indexed="17"/>
        <rFont val="Calibri"/>
        <family val="2"/>
      </rPr>
      <t xml:space="preserve">
</t>
    </r>
    <r>
      <rPr>
        <b/>
        <sz val="18"/>
        <color indexed="17"/>
        <rFont val="Calibri"/>
        <family val="2"/>
      </rPr>
      <t>(1Y)</t>
    </r>
  </si>
  <si>
    <r>
      <rPr>
        <b/>
        <sz val="16"/>
        <color indexed="12"/>
        <rFont val="Calibri"/>
        <family val="2"/>
      </rPr>
      <t>09-2022 / 09-2017</t>
    </r>
    <r>
      <rPr>
        <b/>
        <sz val="14"/>
        <color indexed="17"/>
        <rFont val="Calibri"/>
        <family val="2"/>
      </rPr>
      <t xml:space="preserve">
</t>
    </r>
    <r>
      <rPr>
        <b/>
        <sz val="18"/>
        <color indexed="17"/>
        <rFont val="Calibri"/>
        <family val="2"/>
      </rPr>
      <t xml:space="preserve">(5Y) </t>
    </r>
  </si>
  <si>
    <r>
      <rPr>
        <b/>
        <sz val="16"/>
        <color indexed="12"/>
        <rFont val="Calibri"/>
        <family val="2"/>
      </rPr>
      <t>09-2022 / 09-2012</t>
    </r>
    <r>
      <rPr>
        <b/>
        <sz val="16"/>
        <color indexed="8"/>
        <rFont val="Calibri"/>
        <family val="2"/>
      </rPr>
      <t xml:space="preserve"> </t>
    </r>
    <r>
      <rPr>
        <b/>
        <sz val="14"/>
        <color indexed="8"/>
        <rFont val="Calibri"/>
        <family val="2"/>
      </rPr>
      <t xml:space="preserve">
</t>
    </r>
    <r>
      <rPr>
        <b/>
        <sz val="18"/>
        <color indexed="17"/>
        <rFont val="Calibri"/>
        <family val="2"/>
      </rPr>
      <t xml:space="preserve">(10Y) </t>
    </r>
  </si>
  <si>
    <r>
      <t>2.3   Ascolti dei principali canali televisivi -</t>
    </r>
    <r>
      <rPr>
        <b/>
        <sz val="12"/>
        <color rgb="FFFFFFFF"/>
        <rFont val="Calibri"/>
        <family val="2"/>
      </rPr>
      <t xml:space="preserve"> </t>
    </r>
    <r>
      <rPr>
        <b/>
        <i/>
        <sz val="12"/>
        <color rgb="FFFFFFFF"/>
        <rFont val="Calibri"/>
        <family val="2"/>
      </rPr>
      <t xml:space="preserve">Leading TV channels by audience </t>
    </r>
  </si>
  <si>
    <r>
      <t>2.4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</si>
  <si>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2.5   Ascolti giornalieri medi dei principali TG nazionali nel giorno medio da inizio anno</t>
    </r>
    <r>
      <rPr>
        <b/>
        <i/>
        <sz val="14"/>
        <color rgb="FFFFFFFF"/>
        <rFont val="Calibri"/>
        <family val="2"/>
      </rPr>
      <t xml:space="preserve"> -</t>
    </r>
    <r>
      <rPr>
        <b/>
        <i/>
        <sz val="12"/>
        <color rgb="FFFFFFFF"/>
        <rFont val="Calibri"/>
        <family val="2"/>
      </rPr>
      <t xml:space="preserve"> Avg monthly audience of main national news programs since b.y.</t>
    </r>
  </si>
  <si>
    <r>
      <t>2.6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</si>
  <si>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2.7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</si>
  <si>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r>
      <t xml:space="preserve">2.8   Vendite complessive e distribuzione per principali gruppi editoriali da inizio anno - </t>
    </r>
    <r>
      <rPr>
        <b/>
        <i/>
        <sz val="12"/>
        <color rgb="FFFFFFFF"/>
        <rFont val="Calibri"/>
        <family val="2"/>
      </rPr>
      <t>Volume sales and shares by main publishing groups since b.</t>
    </r>
    <r>
      <rPr>
        <b/>
        <sz val="12"/>
        <color rgb="FFFFFFFF"/>
        <rFont val="Calibri"/>
        <family val="2"/>
      </rPr>
      <t>y.</t>
    </r>
  </si>
  <si>
    <r>
      <t xml:space="preserve">2.9   Utenti unici dei siti/app dei principali operatori - </t>
    </r>
    <r>
      <rPr>
        <b/>
        <i/>
        <sz val="12"/>
        <color rgb="FFFFFFFF"/>
        <rFont val="Calibri"/>
        <family val="2"/>
      </rPr>
      <t xml:space="preserve">Main websites/app unique users </t>
    </r>
  </si>
  <si>
    <r>
      <t xml:space="preserve">2.10   Utenti unici dei siti/app di informazione generalista - </t>
    </r>
    <r>
      <rPr>
        <b/>
        <i/>
        <sz val="12"/>
        <color rgb="FFFFFFFF"/>
        <rFont val="Calibri"/>
        <family val="2"/>
      </rPr>
      <t>General press websites/app unique users</t>
    </r>
  </si>
  <si>
    <r>
      <t xml:space="preserve">2.11 Utenti unici dei siti/app di e-commerce - </t>
    </r>
    <r>
      <rPr>
        <b/>
        <i/>
        <sz val="12"/>
        <color rgb="FFFFFFFF"/>
        <rFont val="Calibri"/>
        <family val="2"/>
      </rPr>
      <t>E-commerce websites/app unique users</t>
    </r>
  </si>
  <si>
    <r>
      <t xml:space="preserve">2.12 Utenti unici delle piattaforme di servizi VOD a pagamento - </t>
    </r>
    <r>
      <rPr>
        <b/>
        <i/>
        <sz val="12"/>
        <color rgb="FFFFFFFF"/>
        <rFont val="Calibri"/>
        <family val="2"/>
      </rPr>
      <t>Pay video on demand platforms unique users</t>
    </r>
  </si>
  <si>
    <r>
      <t xml:space="preserve">2.13 Tempo speso sulle piattaforme di servizi VOD a pagamento - </t>
    </r>
    <r>
      <rPr>
        <b/>
        <i/>
        <sz val="12"/>
        <color rgb="FFFFFFFF"/>
        <rFont val="Calibri"/>
        <family val="2"/>
      </rPr>
      <t>Time spent on pay video on demand  platforms</t>
    </r>
  </si>
  <si>
    <r>
      <t xml:space="preserve">2.14 Utenti unici delle piattaforme di servizi VOD gratuiti - </t>
    </r>
    <r>
      <rPr>
        <b/>
        <i/>
        <sz val="12"/>
        <color rgb="FFFFFFFF"/>
        <rFont val="Calibri"/>
        <family val="2"/>
      </rPr>
      <t>Free video on demand platforms unique users</t>
    </r>
  </si>
  <si>
    <r>
      <t xml:space="preserve">2.15 Tempo speso sulle piattaforme di servizi VOD gratuiti - </t>
    </r>
    <r>
      <rPr>
        <b/>
        <i/>
        <sz val="12"/>
        <color rgb="FFFFFFFF"/>
        <rFont val="Calibri"/>
        <family val="2"/>
      </rPr>
      <t>Time spent on free video on demand  platforms</t>
    </r>
  </si>
  <si>
    <r>
      <t>Totale (</t>
    </r>
    <r>
      <rPr>
        <b/>
        <i/>
        <sz val="12"/>
        <color theme="1"/>
        <rFont val="Calibri"/>
        <family val="2"/>
        <scheme val="minor"/>
      </rPr>
      <t>Total</t>
    </r>
    <r>
      <rPr>
        <b/>
        <sz val="12"/>
        <color theme="1"/>
        <rFont val="Calibri"/>
        <family val="2"/>
        <scheme val="minor"/>
      </rPr>
      <t>)</t>
    </r>
  </si>
  <si>
    <t>Tiscali (*)</t>
  </si>
  <si>
    <t>(*) - include Linkem</t>
  </si>
  <si>
    <t>Go internet</t>
  </si>
  <si>
    <t>Rai 1</t>
  </si>
  <si>
    <t>Rai 2</t>
  </si>
  <si>
    <t>Rai 3</t>
  </si>
  <si>
    <t>Canale 5</t>
  </si>
  <si>
    <t>Italia 1</t>
  </si>
  <si>
    <t>Rete 4</t>
  </si>
  <si>
    <t>La7</t>
  </si>
  <si>
    <t>TV8</t>
  </si>
  <si>
    <t>Nove</t>
  </si>
  <si>
    <t xml:space="preserve"> '18-'22</t>
  </si>
  <si>
    <t xml:space="preserve"> '21-'22</t>
  </si>
  <si>
    <r>
      <t>Giorno medio -</t>
    </r>
    <r>
      <rPr>
        <b/>
        <i/>
        <sz val="12"/>
        <color theme="1"/>
        <rFont val="Calibri"/>
        <family val="2"/>
        <scheme val="minor"/>
      </rPr>
      <t xml:space="preserve"> Avg daily</t>
    </r>
    <r>
      <rPr>
        <b/>
        <sz val="12"/>
        <color theme="1"/>
        <rFont val="Calibri"/>
        <family val="2"/>
        <scheme val="minor"/>
      </rPr>
      <t xml:space="preserve"> (02.00-25.59)</t>
    </r>
  </si>
  <si>
    <t>Var/chg (%)</t>
  </si>
  <si>
    <t>1Y</t>
  </si>
  <si>
    <t>5Y</t>
  </si>
  <si>
    <t>Edizioni comprese tra le 18:30 e le 20:30</t>
  </si>
  <si>
    <r>
      <t xml:space="preserve">Audience medio/avg </t>
    </r>
    <r>
      <rPr>
        <b/>
        <sz val="13"/>
        <color rgb="FFFF0000"/>
        <rFont val="Calibri"/>
        <family val="2"/>
        <scheme val="minor"/>
      </rPr>
      <t>9M</t>
    </r>
    <r>
      <rPr>
        <b/>
        <sz val="12"/>
        <color theme="1"/>
        <rFont val="Calibri"/>
        <family val="2"/>
        <scheme val="minor"/>
      </rPr>
      <t xml:space="preserve"> (mln)</t>
    </r>
  </si>
  <si>
    <t>9M2022
vs 
9M2018</t>
  </si>
  <si>
    <t>9M22 vs 9M21</t>
  </si>
  <si>
    <t>ilMeteo</t>
  </si>
  <si>
    <t>Quotidiano Nazionale*</t>
  </si>
  <si>
    <t>ANSA</t>
  </si>
  <si>
    <t>-</t>
  </si>
  <si>
    <t>* a partire da aprile 2022 il gruppo Monrif è entrato nel sistema di rilevazione Audiweb comportando una modifica del perimetro di rilevazione tale da rendere i valori del 2022 non direttamente confrontabili con quelli degli anni precedenti.</t>
  </si>
  <si>
    <t>Unieuro</t>
  </si>
  <si>
    <t>Now / Sky</t>
  </si>
  <si>
    <r>
      <t>Totale (</t>
    </r>
    <r>
      <rPr>
        <b/>
        <i/>
        <sz val="12"/>
        <color rgb="FFFF0000"/>
        <rFont val="Calibri"/>
        <family val="2"/>
      </rPr>
      <t>Total)</t>
    </r>
  </si>
  <si>
    <t>2021 vs 2020</t>
  </si>
  <si>
    <t>2020 vs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</si>
</sst>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410]mmm\-yy;@"/>
    <numFmt numFmtId="167" formatCode="#,##0.000"/>
  </numFmts>
  <fonts count="144"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1"/>
      <color indexed="8"/>
      <name val="Calibri"/>
      <family val="2"/>
    </font>
    <font>
      <b/>
      <i/>
      <sz val="11"/>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sz val="8"/>
      <name val="Calibri"/>
      <family val="2"/>
    </font>
    <font>
      <sz val="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6"/>
      <color theme="0"/>
      <name val="Arial"/>
      <family val="2"/>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color theme="1"/>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sz val="16"/>
      <color indexed="8"/>
      <name val="Calibri"/>
      <family val="2"/>
    </font>
    <font>
      <b/>
      <sz val="36"/>
      <color theme="1"/>
      <name val="Calibri"/>
      <family val="2"/>
      <scheme val="minor"/>
    </font>
    <font>
      <b/>
      <i/>
      <sz val="36"/>
      <color indexed="8"/>
      <name val="Calibri"/>
      <family val="2"/>
    </font>
    <font>
      <b/>
      <sz val="24"/>
      <color theme="1"/>
      <name val="Calibri"/>
      <family val="2"/>
      <scheme val="minor"/>
    </font>
    <font>
      <b/>
      <sz val="13"/>
      <color theme="1"/>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b/>
      <sz val="16"/>
      <color rgb="FF7030A0"/>
      <name val="Calibri"/>
      <family val="2"/>
      <scheme val="minor"/>
    </font>
    <font>
      <sz val="14"/>
      <name val="Calibri"/>
      <family val="2"/>
      <scheme val="minor"/>
    </font>
    <font>
      <sz val="16"/>
      <name val="Calibri"/>
      <family val="2"/>
      <scheme val="minor"/>
    </font>
    <font>
      <sz val="16"/>
      <color theme="1"/>
      <name val="Calibri"/>
      <family val="2"/>
      <scheme val="minor"/>
    </font>
    <font>
      <b/>
      <sz val="14"/>
      <color rgb="FFFF0000"/>
      <name val="Calibri"/>
      <family val="2"/>
      <scheme val="minor"/>
    </font>
    <font>
      <b/>
      <i/>
      <u/>
      <sz val="24"/>
      <color theme="0"/>
      <name val="Calibri"/>
      <family val="2"/>
      <scheme val="minor"/>
    </font>
    <font>
      <b/>
      <sz val="13"/>
      <name val="Calibri"/>
      <family val="2"/>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sz val="12"/>
      <color rgb="FF000000"/>
      <name val="Calibri"/>
      <family val="2"/>
      <scheme val="minor"/>
    </font>
    <font>
      <i/>
      <sz val="12"/>
      <color rgb="FF000000"/>
      <name val="Calibri"/>
      <family val="2"/>
      <scheme val="minor"/>
    </font>
    <font>
      <b/>
      <i/>
      <sz val="11"/>
      <color rgb="FFFF0000"/>
      <name val="Calibri"/>
      <family val="2"/>
      <scheme val="minor"/>
    </font>
    <font>
      <b/>
      <sz val="14"/>
      <color rgb="FF0000FF"/>
      <name val="Calibri"/>
      <family val="2"/>
      <scheme val="minor"/>
    </font>
    <font>
      <b/>
      <i/>
      <sz val="14"/>
      <color rgb="FF0000FF"/>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i/>
      <sz val="10"/>
      <name val="Calibri"/>
      <family val="2"/>
      <scheme val="minor"/>
    </font>
    <font>
      <b/>
      <i/>
      <sz val="12"/>
      <color rgb="FFFF0000"/>
      <name val="Calibri"/>
      <family val="2"/>
    </font>
  </fonts>
  <fills count="12">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s>
  <borders count="2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s>
  <cellStyleXfs count="12">
    <xf numFmtId="0" fontId="0" fillId="0" borderId="0"/>
    <xf numFmtId="0" fontId="1" fillId="0" borderId="0"/>
    <xf numFmtId="43" fontId="29" fillId="0" borderId="0" applyFont="0" applyFill="0" applyBorder="0" applyAlignment="0" applyProtection="0"/>
    <xf numFmtId="0" fontId="1" fillId="0" borderId="0"/>
    <xf numFmtId="0" fontId="1" fillId="0" borderId="0"/>
    <xf numFmtId="0" fontId="1" fillId="0" borderId="0"/>
    <xf numFmtId="0" fontId="1" fillId="0" borderId="0"/>
    <xf numFmtId="0" fontId="29" fillId="0" borderId="0"/>
    <xf numFmtId="0" fontId="20" fillId="0" borderId="0"/>
    <xf numFmtId="0" fontId="21" fillId="0" borderId="0"/>
    <xf numFmtId="0" fontId="1" fillId="0" borderId="0"/>
    <xf numFmtId="9" fontId="1" fillId="0" borderId="0" applyFont="0" applyFill="0" applyBorder="0" applyAlignment="0" applyProtection="0"/>
  </cellStyleXfs>
  <cellXfs count="743">
    <xf numFmtId="0" fontId="0" fillId="0" borderId="0" xfId="0"/>
    <xf numFmtId="0" fontId="33" fillId="2" borderId="0" xfId="0" applyFont="1" applyFill="1"/>
    <xf numFmtId="0" fontId="32" fillId="3" borderId="0" xfId="1" applyFont="1" applyFill="1"/>
    <xf numFmtId="17" fontId="34" fillId="0" borderId="0" xfId="0" applyNumberFormat="1" applyFont="1"/>
    <xf numFmtId="17" fontId="35" fillId="0" borderId="0" xfId="0" applyNumberFormat="1" applyFont="1"/>
    <xf numFmtId="0" fontId="35" fillId="0" borderId="0" xfId="0" applyFont="1"/>
    <xf numFmtId="0" fontId="34" fillId="0" borderId="0" xfId="0" applyFont="1"/>
    <xf numFmtId="164" fontId="34" fillId="0" borderId="0" xfId="0" applyNumberFormat="1" applyFont="1"/>
    <xf numFmtId="0" fontId="34" fillId="0" borderId="0" xfId="0" applyFont="1" applyAlignment="1">
      <alignment horizontal="right"/>
    </xf>
    <xf numFmtId="0" fontId="37" fillId="4" borderId="0" xfId="1" applyFont="1" applyFill="1"/>
    <xf numFmtId="0" fontId="38" fillId="4" borderId="0" xfId="0" applyFont="1" applyFill="1"/>
    <xf numFmtId="17" fontId="39" fillId="0" borderId="0" xfId="0" applyNumberFormat="1" applyFont="1" applyAlignment="1">
      <alignment horizontal="center"/>
    </xf>
    <xf numFmtId="0" fontId="40" fillId="0" borderId="0" xfId="0" applyFont="1"/>
    <xf numFmtId="0" fontId="34" fillId="0" borderId="0" xfId="0" applyFont="1" applyAlignment="1">
      <alignment horizontal="center"/>
    </xf>
    <xf numFmtId="0" fontId="40" fillId="0" borderId="0" xfId="0" applyFont="1" applyAlignment="1">
      <alignment horizontal="center"/>
    </xf>
    <xf numFmtId="0" fontId="39" fillId="0" borderId="0" xfId="0" applyFont="1" applyAlignment="1">
      <alignment horizontal="center"/>
    </xf>
    <xf numFmtId="0" fontId="32" fillId="2" borderId="0" xfId="1" applyFont="1" applyFill="1"/>
    <xf numFmtId="17" fontId="35" fillId="0" borderId="0" xfId="0" applyNumberFormat="1" applyFont="1" applyAlignment="1">
      <alignment horizontal="right"/>
    </xf>
    <xf numFmtId="0" fontId="1" fillId="0" borderId="0" xfId="5" applyAlignment="1">
      <alignment vertical="center"/>
    </xf>
    <xf numFmtId="0" fontId="41" fillId="0" borderId="0" xfId="5" applyFont="1" applyAlignment="1">
      <alignment vertical="center"/>
    </xf>
    <xf numFmtId="164" fontId="42" fillId="0" borderId="0" xfId="5" applyNumberFormat="1" applyFont="1" applyAlignment="1">
      <alignment vertical="center"/>
    </xf>
    <xf numFmtId="49" fontId="43" fillId="0" borderId="0" xfId="5" applyNumberFormat="1" applyFont="1" applyAlignment="1">
      <alignment horizontal="right" vertical="center"/>
    </xf>
    <xf numFmtId="0" fontId="44" fillId="0" borderId="0" xfId="5" applyFont="1" applyAlignment="1">
      <alignment vertical="center"/>
    </xf>
    <xf numFmtId="2" fontId="34" fillId="0" borderId="0" xfId="0" applyNumberFormat="1" applyFont="1"/>
    <xf numFmtId="0" fontId="34" fillId="0" borderId="0" xfId="0" applyFont="1" applyAlignment="1">
      <alignment vertical="center"/>
    </xf>
    <xf numFmtId="0" fontId="34" fillId="4" borderId="0" xfId="0" applyFont="1" applyFill="1"/>
    <xf numFmtId="17" fontId="39" fillId="0" borderId="0" xfId="0" applyNumberFormat="1" applyFont="1" applyAlignment="1">
      <alignment horizontal="right"/>
    </xf>
    <xf numFmtId="0" fontId="42" fillId="0" borderId="0" xfId="0" applyFont="1"/>
    <xf numFmtId="164" fontId="36" fillId="0" borderId="0" xfId="0" applyNumberFormat="1" applyFont="1" applyAlignment="1">
      <alignment horizontal="right"/>
    </xf>
    <xf numFmtId="1" fontId="36" fillId="0" borderId="0" xfId="0" applyNumberFormat="1" applyFont="1" applyAlignment="1">
      <alignment horizontal="right"/>
    </xf>
    <xf numFmtId="0" fontId="42" fillId="0" borderId="0" xfId="0" applyFont="1" applyAlignment="1">
      <alignment horizontal="right"/>
    </xf>
    <xf numFmtId="3" fontId="35" fillId="0" borderId="0" xfId="0" applyNumberFormat="1" applyFont="1"/>
    <xf numFmtId="0" fontId="43" fillId="0" borderId="0" xfId="5" applyFont="1" applyAlignment="1">
      <alignment vertical="center"/>
    </xf>
    <xf numFmtId="0" fontId="44" fillId="0" borderId="0" xfId="0" applyFont="1"/>
    <xf numFmtId="17" fontId="35" fillId="0" borderId="0" xfId="0" applyNumberFormat="1" applyFont="1" applyAlignment="1">
      <alignment horizontal="center"/>
    </xf>
    <xf numFmtId="0" fontId="35" fillId="0" borderId="0" xfId="0" applyFont="1" applyAlignment="1">
      <alignment horizontal="center"/>
    </xf>
    <xf numFmtId="166" fontId="35" fillId="0" borderId="0" xfId="0" applyNumberFormat="1" applyFont="1"/>
    <xf numFmtId="166" fontId="43" fillId="0" borderId="0" xfId="0" applyNumberFormat="1" applyFont="1" applyAlignment="1">
      <alignment horizontal="center"/>
    </xf>
    <xf numFmtId="164" fontId="36" fillId="0" borderId="0" xfId="0" applyNumberFormat="1" applyFont="1"/>
    <xf numFmtId="164" fontId="42" fillId="0" borderId="0" xfId="0" applyNumberFormat="1" applyFont="1"/>
    <xf numFmtId="2" fontId="43" fillId="0" borderId="0" xfId="5" applyNumberFormat="1" applyFont="1" applyAlignment="1">
      <alignment horizontal="right" vertical="center"/>
    </xf>
    <xf numFmtId="164" fontId="35" fillId="0" borderId="0" xfId="0" applyNumberFormat="1" applyFont="1" applyAlignment="1">
      <alignment horizontal="center"/>
    </xf>
    <xf numFmtId="0" fontId="45" fillId="4" borderId="0" xfId="1" applyFont="1" applyFill="1"/>
    <xf numFmtId="0" fontId="46" fillId="0" borderId="0" xfId="0" applyFont="1"/>
    <xf numFmtId="0" fontId="47" fillId="0" borderId="0" xfId="3" applyFont="1" applyAlignment="1">
      <alignment horizontal="left" vertical="center"/>
    </xf>
    <xf numFmtId="0" fontId="43" fillId="0" borderId="0" xfId="1" applyFont="1" applyAlignment="1">
      <alignment vertical="center"/>
    </xf>
    <xf numFmtId="0" fontId="48" fillId="0" borderId="0" xfId="0" applyFont="1"/>
    <xf numFmtId="0" fontId="49" fillId="0" borderId="0" xfId="0" applyFont="1"/>
    <xf numFmtId="49" fontId="35" fillId="0" borderId="0" xfId="0" applyNumberFormat="1" applyFont="1" applyAlignment="1">
      <alignment horizontal="center"/>
    </xf>
    <xf numFmtId="0" fontId="0" fillId="0" borderId="1" xfId="0" applyBorder="1"/>
    <xf numFmtId="165" fontId="36" fillId="0" borderId="1" xfId="0" applyNumberFormat="1" applyFont="1" applyBorder="1" applyAlignment="1">
      <alignment horizontal="center"/>
    </xf>
    <xf numFmtId="164" fontId="36" fillId="0" borderId="1" xfId="0" applyNumberFormat="1" applyFont="1" applyBorder="1" applyAlignment="1">
      <alignment horizontal="center"/>
    </xf>
    <xf numFmtId="0" fontId="34" fillId="0" borderId="1" xfId="0" applyFont="1" applyBorder="1"/>
    <xf numFmtId="0" fontId="34" fillId="4" borderId="0" xfId="0" applyFont="1" applyFill="1" applyAlignment="1">
      <alignment horizontal="center"/>
    </xf>
    <xf numFmtId="0" fontId="0" fillId="0" borderId="0" xfId="0" applyAlignment="1">
      <alignment vertical="center"/>
    </xf>
    <xf numFmtId="3" fontId="35" fillId="0" borderId="0" xfId="0" applyNumberFormat="1" applyFont="1" applyAlignment="1">
      <alignment horizontal="right"/>
    </xf>
    <xf numFmtId="0" fontId="31" fillId="0" borderId="1" xfId="0" applyFont="1" applyBorder="1"/>
    <xf numFmtId="165" fontId="43" fillId="0" borderId="1" xfId="0" applyNumberFormat="1" applyFont="1" applyBorder="1" applyAlignment="1">
      <alignment horizontal="center"/>
    </xf>
    <xf numFmtId="164" fontId="35" fillId="0" borderId="1" xfId="0" applyNumberFormat="1" applyFont="1" applyBorder="1" applyAlignment="1">
      <alignment horizontal="center"/>
    </xf>
    <xf numFmtId="0" fontId="33" fillId="3" borderId="0" xfId="0" applyFont="1" applyFill="1"/>
    <xf numFmtId="0" fontId="35" fillId="0" borderId="0" xfId="0" applyFont="1" applyAlignment="1">
      <alignment horizontal="right"/>
    </xf>
    <xf numFmtId="0" fontId="35" fillId="0" borderId="1" xfId="0" applyFont="1" applyBorder="1"/>
    <xf numFmtId="165" fontId="35" fillId="0" borderId="1" xfId="0" applyNumberFormat="1" applyFont="1" applyBorder="1" applyAlignment="1">
      <alignment horizontal="right"/>
    </xf>
    <xf numFmtId="0" fontId="34" fillId="0" borderId="1" xfId="5" applyFont="1" applyBorder="1" applyAlignment="1">
      <alignment vertical="center"/>
    </xf>
    <xf numFmtId="164" fontId="36" fillId="0" borderId="1" xfId="5" applyNumberFormat="1" applyFont="1" applyBorder="1" applyAlignment="1">
      <alignment vertical="center"/>
    </xf>
    <xf numFmtId="0" fontId="41" fillId="0" borderId="1" xfId="5" applyFont="1" applyBorder="1" applyAlignment="1">
      <alignment vertical="center"/>
    </xf>
    <xf numFmtId="0" fontId="41" fillId="4" borderId="1" xfId="5" applyFont="1" applyFill="1" applyBorder="1" applyAlignment="1">
      <alignment vertical="top" wrapText="1"/>
    </xf>
    <xf numFmtId="2" fontId="36" fillId="0" borderId="1" xfId="0" applyNumberFormat="1" applyFont="1" applyBorder="1"/>
    <xf numFmtId="164" fontId="36" fillId="0" borderId="1" xfId="0" applyNumberFormat="1" applyFont="1" applyBorder="1"/>
    <xf numFmtId="164" fontId="35" fillId="0" borderId="1" xfId="0" applyNumberFormat="1" applyFont="1" applyBorder="1"/>
    <xf numFmtId="0" fontId="34" fillId="0" borderId="1" xfId="0" applyFont="1" applyBorder="1" applyAlignment="1">
      <alignment vertical="center"/>
    </xf>
    <xf numFmtId="3" fontId="41" fillId="0" borderId="1" xfId="1" applyNumberFormat="1" applyFont="1" applyBorder="1" applyAlignment="1">
      <alignment vertical="center"/>
    </xf>
    <xf numFmtId="3" fontId="34" fillId="0" borderId="1" xfId="1" applyNumberFormat="1" applyFont="1" applyBorder="1" applyAlignment="1">
      <alignment vertical="center"/>
    </xf>
    <xf numFmtId="3" fontId="43" fillId="0" borderId="1" xfId="1" applyNumberFormat="1" applyFont="1" applyBorder="1" applyAlignment="1">
      <alignment vertical="center"/>
    </xf>
    <xf numFmtId="164" fontId="36" fillId="0" borderId="1" xfId="0" applyNumberFormat="1" applyFont="1" applyBorder="1" applyAlignment="1">
      <alignment horizontal="center" vertical="center"/>
    </xf>
    <xf numFmtId="164" fontId="43" fillId="0" borderId="1" xfId="0" applyNumberFormat="1" applyFont="1" applyBorder="1"/>
    <xf numFmtId="164" fontId="43" fillId="0" borderId="1" xfId="0" applyNumberFormat="1" applyFont="1" applyBorder="1" applyAlignment="1">
      <alignment horizontal="center"/>
    </xf>
    <xf numFmtId="49" fontId="36" fillId="0" borderId="0" xfId="0" applyNumberFormat="1" applyFont="1" applyAlignment="1">
      <alignment horizontal="center"/>
    </xf>
    <xf numFmtId="49" fontId="52" fillId="0" borderId="0" xfId="0" applyNumberFormat="1" applyFont="1" applyAlignment="1">
      <alignment horizontal="center"/>
    </xf>
    <xf numFmtId="0" fontId="31" fillId="0" borderId="0" xfId="0" applyFont="1" applyAlignment="1">
      <alignment horizontal="center"/>
    </xf>
    <xf numFmtId="0" fontId="0" fillId="0" borderId="0" xfId="0" applyAlignment="1">
      <alignment horizontal="center"/>
    </xf>
    <xf numFmtId="164" fontId="0" fillId="0" borderId="0" xfId="0" applyNumberFormat="1"/>
    <xf numFmtId="2" fontId="36" fillId="0" borderId="1" xfId="0" applyNumberFormat="1" applyFont="1" applyBorder="1" applyAlignment="1">
      <alignment horizontal="center"/>
    </xf>
    <xf numFmtId="0" fontId="36" fillId="0" borderId="0" xfId="0" applyFont="1" applyAlignment="1">
      <alignment horizontal="center"/>
    </xf>
    <xf numFmtId="49" fontId="36" fillId="0" borderId="0" xfId="5" applyNumberFormat="1" applyFont="1" applyAlignment="1">
      <alignment horizontal="right" vertical="center"/>
    </xf>
    <xf numFmtId="0" fontId="36" fillId="0" borderId="0" xfId="0" applyFont="1" applyAlignment="1">
      <alignment horizontal="center" vertical="center"/>
    </xf>
    <xf numFmtId="164" fontId="43" fillId="0" borderId="0" xfId="0" applyNumberFormat="1" applyFont="1" applyAlignment="1">
      <alignment horizontal="center"/>
    </xf>
    <xf numFmtId="0" fontId="54" fillId="0" borderId="0" xfId="1" applyFont="1" applyAlignment="1">
      <alignment vertical="top"/>
    </xf>
    <xf numFmtId="0" fontId="34" fillId="0" borderId="0" xfId="0" applyFont="1" applyAlignment="1">
      <alignment vertical="top"/>
    </xf>
    <xf numFmtId="0" fontId="41" fillId="0" borderId="1" xfId="0" applyFont="1" applyBorder="1" applyAlignment="1">
      <alignment vertical="center"/>
    </xf>
    <xf numFmtId="164" fontId="35" fillId="0" borderId="1" xfId="0" applyNumberFormat="1" applyFont="1" applyBorder="1" applyAlignment="1">
      <alignment horizontal="center" vertical="center"/>
    </xf>
    <xf numFmtId="0" fontId="55" fillId="0" borderId="0" xfId="1" applyFont="1" applyAlignment="1">
      <alignment vertical="center"/>
    </xf>
    <xf numFmtId="0" fontId="34" fillId="0" borderId="1" xfId="0" applyFont="1" applyBorder="1" applyAlignment="1">
      <alignment horizontal="center"/>
    </xf>
    <xf numFmtId="164" fontId="35" fillId="0" borderId="2" xfId="0" applyNumberFormat="1" applyFont="1" applyBorder="1" applyAlignment="1">
      <alignment horizontal="center"/>
    </xf>
    <xf numFmtId="3" fontId="35" fillId="0" borderId="0" xfId="0" applyNumberFormat="1" applyFont="1" applyAlignment="1">
      <alignment horizontal="center"/>
    </xf>
    <xf numFmtId="0" fontId="34" fillId="0" borderId="3" xfId="0" applyFont="1" applyBorder="1"/>
    <xf numFmtId="0" fontId="56" fillId="0" borderId="0" xfId="0" applyFont="1" applyAlignment="1">
      <alignment horizontal="center" vertical="center"/>
    </xf>
    <xf numFmtId="49" fontId="35" fillId="0" borderId="1" xfId="0" applyNumberFormat="1" applyFont="1" applyBorder="1"/>
    <xf numFmtId="1" fontId="35" fillId="0" borderId="0" xfId="0" quotePrefix="1" applyNumberFormat="1" applyFont="1" applyAlignment="1">
      <alignment horizontal="center"/>
    </xf>
    <xf numFmtId="0" fontId="37" fillId="3" borderId="0" xfId="1" applyFont="1" applyFill="1"/>
    <xf numFmtId="0" fontId="34" fillId="3" borderId="0" xfId="0" applyFont="1" applyFill="1"/>
    <xf numFmtId="0" fontId="57" fillId="3" borderId="0" xfId="1" applyFont="1" applyFill="1"/>
    <xf numFmtId="0" fontId="45" fillId="3" borderId="0" xfId="1" applyFont="1" applyFill="1"/>
    <xf numFmtId="0" fontId="34" fillId="2" borderId="0" xfId="0" applyFont="1" applyFill="1" applyAlignment="1">
      <alignment horizontal="center"/>
    </xf>
    <xf numFmtId="0" fontId="32" fillId="6" borderId="0" xfId="1" applyFont="1" applyFill="1"/>
    <xf numFmtId="0" fontId="38" fillId="6" borderId="0" xfId="0" applyFont="1" applyFill="1"/>
    <xf numFmtId="0" fontId="30" fillId="6" borderId="0" xfId="0" applyFont="1" applyFill="1"/>
    <xf numFmtId="0" fontId="32" fillId="7" borderId="0" xfId="0" applyFont="1" applyFill="1"/>
    <xf numFmtId="0" fontId="58" fillId="7" borderId="0" xfId="0" applyFont="1" applyFill="1"/>
    <xf numFmtId="17" fontId="36" fillId="0" borderId="0" xfId="0" applyNumberFormat="1" applyFont="1" applyAlignment="1">
      <alignment horizontal="center"/>
    </xf>
    <xf numFmtId="0" fontId="39" fillId="0" borderId="0" xfId="0" applyFont="1" applyAlignment="1">
      <alignment vertical="center" wrapText="1"/>
    </xf>
    <xf numFmtId="0" fontId="36" fillId="0" borderId="0" xfId="0" applyFont="1"/>
    <xf numFmtId="0" fontId="52" fillId="0" borderId="0" xfId="0" applyFont="1" applyAlignment="1">
      <alignment horizontal="center"/>
    </xf>
    <xf numFmtId="164" fontId="35" fillId="0" borderId="2" xfId="0" applyNumberFormat="1" applyFont="1" applyBorder="1" applyAlignment="1">
      <alignment horizontal="right"/>
    </xf>
    <xf numFmtId="0" fontId="34" fillId="0" borderId="2" xfId="0" applyFont="1" applyBorder="1" applyAlignment="1">
      <alignment vertical="top"/>
    </xf>
    <xf numFmtId="0" fontId="34" fillId="0" borderId="3" xfId="0" applyFont="1" applyBorder="1" applyAlignment="1">
      <alignment vertical="top"/>
    </xf>
    <xf numFmtId="4" fontId="36" fillId="0" borderId="3" xfId="0" applyNumberFormat="1" applyFont="1" applyBorder="1" applyAlignment="1">
      <alignment horizontal="center"/>
    </xf>
    <xf numFmtId="165" fontId="36" fillId="0" borderId="3" xfId="1" applyNumberFormat="1" applyFont="1" applyBorder="1" applyAlignment="1">
      <alignment horizontal="center" vertical="top"/>
    </xf>
    <xf numFmtId="0" fontId="43" fillId="0" borderId="2" xfId="0" applyFont="1" applyBorder="1" applyAlignment="1">
      <alignment horizontal="center"/>
    </xf>
    <xf numFmtId="0" fontId="43" fillId="0" borderId="2" xfId="1" applyFont="1" applyBorder="1" applyAlignment="1">
      <alignment horizontal="center" vertical="top"/>
    </xf>
    <xf numFmtId="0" fontId="35" fillId="0" borderId="2" xfId="0" applyFont="1" applyBorder="1"/>
    <xf numFmtId="164" fontId="35" fillId="0" borderId="0" xfId="0" applyNumberFormat="1" applyFont="1" applyAlignment="1">
      <alignment horizontal="right"/>
    </xf>
    <xf numFmtId="0" fontId="34" fillId="0" borderId="2" xfId="0" applyFont="1" applyBorder="1"/>
    <xf numFmtId="17" fontId="39" fillId="0" borderId="0" xfId="0" quotePrefix="1" applyNumberFormat="1" applyFont="1" applyAlignment="1">
      <alignment horizontal="center" vertical="center"/>
    </xf>
    <xf numFmtId="0" fontId="34" fillId="0" borderId="0" xfId="0" applyFont="1" applyAlignment="1">
      <alignment horizontal="center" vertical="center"/>
    </xf>
    <xf numFmtId="164" fontId="35" fillId="0" borderId="3" xfId="0" applyNumberFormat="1" applyFont="1" applyBorder="1" applyAlignment="1">
      <alignment horizontal="center" vertical="center"/>
    </xf>
    <xf numFmtId="0" fontId="35" fillId="0" borderId="1" xfId="0" applyFont="1" applyBorder="1" applyAlignment="1">
      <alignment horizontal="center" vertical="center"/>
    </xf>
    <xf numFmtId="0" fontId="42" fillId="0" borderId="1" xfId="0" applyFont="1" applyBorder="1" applyAlignment="1">
      <alignment horizontal="center"/>
    </xf>
    <xf numFmtId="0" fontId="42" fillId="0" borderId="0" xfId="0" applyFont="1" applyAlignment="1">
      <alignment horizontal="center"/>
    </xf>
    <xf numFmtId="164" fontId="36" fillId="0" borderId="0" xfId="0" applyNumberFormat="1" applyFont="1" applyAlignment="1">
      <alignment horizontal="center"/>
    </xf>
    <xf numFmtId="0" fontId="59" fillId="0" borderId="0" xfId="0" applyFont="1" applyAlignment="1">
      <alignment vertical="center"/>
    </xf>
    <xf numFmtId="164" fontId="60" fillId="0" borderId="0" xfId="0" applyNumberFormat="1" applyFont="1" applyAlignment="1">
      <alignment vertical="center"/>
    </xf>
    <xf numFmtId="0" fontId="34" fillId="0" borderId="4" xfId="0" applyFont="1" applyBorder="1"/>
    <xf numFmtId="164" fontId="35" fillId="0" borderId="5" xfId="0" applyNumberFormat="1" applyFont="1" applyBorder="1" applyAlignment="1">
      <alignment horizontal="center"/>
    </xf>
    <xf numFmtId="165" fontId="36" fillId="0" borderId="1" xfId="0" applyNumberFormat="1" applyFont="1" applyBorder="1" applyAlignment="1">
      <alignment horizontal="right"/>
    </xf>
    <xf numFmtId="165" fontId="36" fillId="0" borderId="0" xfId="0" applyNumberFormat="1" applyFont="1" applyAlignment="1">
      <alignment horizontal="right"/>
    </xf>
    <xf numFmtId="17" fontId="36" fillId="0" borderId="0" xfId="0" applyNumberFormat="1" applyFont="1" applyAlignment="1">
      <alignment horizontal="right" vertical="center"/>
    </xf>
    <xf numFmtId="0" fontId="36" fillId="0" borderId="0" xfId="0" applyFont="1" applyAlignment="1">
      <alignment horizontal="right" vertical="center"/>
    </xf>
    <xf numFmtId="164" fontId="35" fillId="0" borderId="5" xfId="0" applyNumberFormat="1" applyFont="1" applyBorder="1" applyAlignment="1">
      <alignment horizontal="right"/>
    </xf>
    <xf numFmtId="165" fontId="35" fillId="0" borderId="0" xfId="0" applyNumberFormat="1" applyFont="1" applyAlignment="1">
      <alignment horizontal="right"/>
    </xf>
    <xf numFmtId="3" fontId="36" fillId="0" borderId="0" xfId="0" applyNumberFormat="1" applyFont="1" applyAlignment="1">
      <alignment horizontal="right"/>
    </xf>
    <xf numFmtId="3" fontId="61" fillId="0" borderId="0" xfId="0" applyNumberFormat="1" applyFont="1" applyAlignment="1">
      <alignment horizontal="right"/>
    </xf>
    <xf numFmtId="164" fontId="61" fillId="0" borderId="3" xfId="0" applyNumberFormat="1" applyFont="1" applyBorder="1" applyAlignment="1">
      <alignment horizontal="right"/>
    </xf>
    <xf numFmtId="0" fontId="61" fillId="0" borderId="3" xfId="0" applyFont="1" applyBorder="1"/>
    <xf numFmtId="3" fontId="61" fillId="0" borderId="3" xfId="0" applyNumberFormat="1" applyFont="1" applyBorder="1" applyAlignment="1">
      <alignment horizontal="right"/>
    </xf>
    <xf numFmtId="0" fontId="34" fillId="0" borderId="5" xfId="0" applyFont="1" applyBorder="1"/>
    <xf numFmtId="3" fontId="36" fillId="0" borderId="5" xfId="0" applyNumberFormat="1" applyFont="1" applyBorder="1" applyAlignment="1">
      <alignment horizontal="right"/>
    </xf>
    <xf numFmtId="1" fontId="35" fillId="0" borderId="0" xfId="0" quotePrefix="1" applyNumberFormat="1" applyFont="1" applyAlignment="1">
      <alignment horizontal="left"/>
    </xf>
    <xf numFmtId="1" fontId="39" fillId="0" borderId="0" xfId="0" quotePrefix="1" applyNumberFormat="1" applyFont="1" applyAlignment="1">
      <alignment horizontal="left"/>
    </xf>
    <xf numFmtId="1" fontId="39" fillId="0" borderId="0" xfId="0" quotePrefix="1" applyNumberFormat="1" applyFont="1" applyAlignment="1">
      <alignment horizontal="center"/>
    </xf>
    <xf numFmtId="17" fontId="36" fillId="0" borderId="0" xfId="0" applyNumberFormat="1" applyFont="1" applyAlignment="1">
      <alignment horizontal="left"/>
    </xf>
    <xf numFmtId="164" fontId="34" fillId="0" borderId="0" xfId="0" applyNumberFormat="1" applyFont="1" applyAlignment="1">
      <alignment horizontal="right"/>
    </xf>
    <xf numFmtId="0" fontId="59" fillId="0" borderId="0" xfId="0" applyFont="1"/>
    <xf numFmtId="0" fontId="62" fillId="0" borderId="0" xfId="0" applyFont="1" applyAlignment="1">
      <alignment vertical="center"/>
    </xf>
    <xf numFmtId="49" fontId="63" fillId="0" borderId="0" xfId="0" applyNumberFormat="1" applyFont="1" applyAlignment="1">
      <alignment horizontal="center"/>
    </xf>
    <xf numFmtId="0" fontId="62" fillId="0" borderId="0" xfId="0" applyFont="1"/>
    <xf numFmtId="17" fontId="63" fillId="0" borderId="0" xfId="0" applyNumberFormat="1" applyFont="1" applyAlignment="1">
      <alignment horizontal="center"/>
    </xf>
    <xf numFmtId="164" fontId="61" fillId="0" borderId="3" xfId="0" applyNumberFormat="1" applyFont="1" applyBorder="1" applyAlignment="1">
      <alignment horizontal="center"/>
    </xf>
    <xf numFmtId="0" fontId="64" fillId="3" borderId="0" xfId="0" applyFont="1" applyFill="1" applyAlignment="1">
      <alignment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32" fillId="7" borderId="0" xfId="0" applyFont="1" applyFill="1" applyAlignment="1">
      <alignment vertical="center"/>
    </xf>
    <xf numFmtId="0" fontId="39" fillId="7" borderId="0" xfId="0" applyFont="1" applyFill="1" applyAlignment="1">
      <alignment vertical="center"/>
    </xf>
    <xf numFmtId="0" fontId="44" fillId="0" borderId="0" xfId="0" applyFont="1" applyAlignment="1">
      <alignment horizontal="center" vertical="center" wrapText="1"/>
    </xf>
    <xf numFmtId="0" fontId="61" fillId="0" borderId="0" xfId="0" applyFont="1" applyAlignment="1">
      <alignment horizontal="center" vertical="center" wrapText="1"/>
    </xf>
    <xf numFmtId="0" fontId="41" fillId="4" borderId="7" xfId="0" applyFont="1" applyFill="1" applyBorder="1" applyAlignment="1">
      <alignment vertical="center"/>
    </xf>
    <xf numFmtId="164" fontId="36" fillId="4" borderId="7" xfId="0" applyNumberFormat="1" applyFont="1" applyFill="1" applyBorder="1" applyAlignment="1">
      <alignment horizontal="center" vertical="center"/>
    </xf>
    <xf numFmtId="164" fontId="36" fillId="4" borderId="0" xfId="0" applyNumberFormat="1" applyFont="1" applyFill="1" applyAlignment="1">
      <alignment horizontal="center" vertical="center"/>
    </xf>
    <xf numFmtId="164" fontId="41" fillId="4" borderId="7" xfId="0" applyNumberFormat="1" applyFont="1" applyFill="1" applyBorder="1" applyAlignment="1">
      <alignment horizontal="center" vertical="center"/>
    </xf>
    <xf numFmtId="0" fontId="41" fillId="4" borderId="8" xfId="0" applyFont="1" applyFill="1" applyBorder="1" applyAlignment="1">
      <alignment vertical="center"/>
    </xf>
    <xf numFmtId="0" fontId="43" fillId="0" borderId="0" xfId="0" applyFont="1" applyAlignment="1">
      <alignment horizontal="center" vertical="center" wrapText="1"/>
    </xf>
    <xf numFmtId="0" fontId="66" fillId="0" borderId="0" xfId="0" applyFont="1"/>
    <xf numFmtId="0" fontId="0" fillId="4" borderId="0" xfId="0" applyFill="1" applyAlignment="1">
      <alignment vertical="center"/>
    </xf>
    <xf numFmtId="3" fontId="72" fillId="4" borderId="0" xfId="0" applyNumberFormat="1" applyFont="1" applyFill="1" applyAlignment="1">
      <alignment horizontal="right" vertical="center"/>
    </xf>
    <xf numFmtId="0" fontId="72" fillId="4" borderId="9" xfId="0" applyFont="1" applyFill="1" applyBorder="1" applyAlignment="1">
      <alignment vertical="center" wrapText="1"/>
    </xf>
    <xf numFmtId="0" fontId="35" fillId="0" borderId="0" xfId="0" applyFont="1" applyAlignment="1">
      <alignment vertical="center"/>
    </xf>
    <xf numFmtId="0" fontId="34" fillId="4" borderId="0" xfId="0" applyFont="1" applyFill="1" applyAlignment="1">
      <alignment vertical="center"/>
    </xf>
    <xf numFmtId="0" fontId="43" fillId="0" borderId="9" xfId="0" applyFont="1" applyBorder="1" applyAlignment="1">
      <alignment vertical="center"/>
    </xf>
    <xf numFmtId="0" fontId="31" fillId="0" borderId="0" xfId="0" applyFont="1" applyAlignment="1">
      <alignment vertical="center"/>
    </xf>
    <xf numFmtId="165" fontId="73" fillId="4" borderId="0" xfId="0" applyNumberFormat="1" applyFont="1" applyFill="1" applyAlignment="1">
      <alignment vertical="center"/>
    </xf>
    <xf numFmtId="165" fontId="0" fillId="0" borderId="0" xfId="0" applyNumberFormat="1" applyAlignment="1">
      <alignment vertical="center"/>
    </xf>
    <xf numFmtId="165" fontId="0" fillId="4" borderId="0" xfId="0" applyNumberFormat="1" applyFill="1" applyAlignment="1">
      <alignment vertical="center"/>
    </xf>
    <xf numFmtId="2" fontId="0" fillId="4" borderId="0" xfId="0" applyNumberFormat="1" applyFill="1" applyAlignment="1">
      <alignment vertical="center"/>
    </xf>
    <xf numFmtId="0" fontId="34" fillId="0" borderId="6" xfId="0" applyFont="1" applyBorder="1"/>
    <xf numFmtId="0" fontId="34" fillId="0" borderId="10" xfId="0" applyFont="1" applyBorder="1"/>
    <xf numFmtId="165" fontId="36" fillId="8" borderId="6" xfId="0" applyNumberFormat="1" applyFont="1" applyFill="1" applyBorder="1" applyAlignment="1">
      <alignment vertical="center"/>
    </xf>
    <xf numFmtId="165" fontId="36" fillId="8" borderId="10" xfId="0" applyNumberFormat="1" applyFont="1" applyFill="1" applyBorder="1" applyAlignment="1">
      <alignment vertical="center"/>
    </xf>
    <xf numFmtId="0" fontId="75" fillId="8" borderId="0" xfId="0" applyFont="1" applyFill="1" applyAlignment="1">
      <alignment horizontal="right" vertical="center"/>
    </xf>
    <xf numFmtId="0" fontId="76" fillId="4" borderId="0" xfId="0" applyFont="1" applyFill="1" applyAlignment="1">
      <alignment horizontal="right" vertical="center"/>
    </xf>
    <xf numFmtId="0" fontId="76" fillId="8" borderId="0" xfId="0" applyFont="1" applyFill="1" applyAlignment="1">
      <alignment horizontal="right" vertical="center"/>
    </xf>
    <xf numFmtId="165" fontId="36" fillId="4" borderId="10" xfId="0" applyNumberFormat="1" applyFont="1" applyFill="1" applyBorder="1" applyAlignment="1">
      <alignment vertical="center"/>
    </xf>
    <xf numFmtId="165" fontId="36" fillId="4" borderId="6" xfId="0" applyNumberFormat="1" applyFont="1" applyFill="1" applyBorder="1" applyAlignment="1">
      <alignment vertical="center"/>
    </xf>
    <xf numFmtId="164" fontId="34" fillId="0" borderId="0" xfId="0" applyNumberFormat="1" applyFont="1" applyAlignment="1">
      <alignment vertical="center"/>
    </xf>
    <xf numFmtId="0" fontId="36" fillId="0" borderId="0" xfId="0" applyFont="1" applyAlignment="1">
      <alignment horizontal="center" vertical="center" wrapText="1"/>
    </xf>
    <xf numFmtId="0" fontId="77" fillId="4" borderId="0" xfId="0" applyFont="1" applyFill="1" applyAlignment="1">
      <alignment vertical="center"/>
    </xf>
    <xf numFmtId="0" fontId="75" fillId="4" borderId="0" xfId="0" applyFont="1" applyFill="1" applyAlignment="1">
      <alignment horizontal="right" vertical="center"/>
    </xf>
    <xf numFmtId="0" fontId="35" fillId="0" borderId="0" xfId="0" applyFont="1" applyAlignment="1">
      <alignment horizontal="center" vertical="center"/>
    </xf>
    <xf numFmtId="166" fontId="35" fillId="0" borderId="0" xfId="0" applyNumberFormat="1" applyFont="1" applyAlignment="1">
      <alignment horizontal="center"/>
    </xf>
    <xf numFmtId="0" fontId="32" fillId="3" borderId="0" xfId="1" applyFont="1" applyFill="1" applyAlignment="1">
      <alignment vertical="center"/>
    </xf>
    <xf numFmtId="0" fontId="79" fillId="3" borderId="0" xfId="1" applyFont="1" applyFill="1" applyAlignment="1">
      <alignment vertical="center"/>
    </xf>
    <xf numFmtId="0" fontId="34" fillId="3" borderId="0" xfId="0" applyFont="1" applyFill="1" applyAlignment="1">
      <alignment vertical="center"/>
    </xf>
    <xf numFmtId="0" fontId="79" fillId="3" borderId="0" xfId="1" applyFont="1" applyFill="1"/>
    <xf numFmtId="3" fontId="43" fillId="0" borderId="11" xfId="0" applyNumberFormat="1" applyFont="1" applyBorder="1" applyAlignment="1">
      <alignment horizontal="center" vertical="center"/>
    </xf>
    <xf numFmtId="0" fontId="43" fillId="0" borderId="11" xfId="0" applyFont="1" applyBorder="1" applyAlignment="1">
      <alignment horizontal="center" vertical="center"/>
    </xf>
    <xf numFmtId="0" fontId="39" fillId="0" borderId="6" xfId="0" applyFont="1" applyBorder="1" applyAlignment="1">
      <alignment horizontal="center" vertical="center"/>
    </xf>
    <xf numFmtId="0" fontId="35" fillId="0" borderId="3" xfId="0" applyFont="1" applyBorder="1" applyAlignment="1">
      <alignment horizontal="center" vertical="center"/>
    </xf>
    <xf numFmtId="0" fontId="35" fillId="4" borderId="0" xfId="0" applyFont="1" applyFill="1" applyAlignment="1">
      <alignment horizontal="center" vertical="center"/>
    </xf>
    <xf numFmtId="0" fontId="43" fillId="4" borderId="0" xfId="0" applyFont="1" applyFill="1" applyAlignment="1">
      <alignment horizontal="left" vertical="center"/>
    </xf>
    <xf numFmtId="3" fontId="43" fillId="0" borderId="11" xfId="0" applyNumberFormat="1" applyFont="1" applyBorder="1" applyAlignment="1">
      <alignment horizontal="center"/>
    </xf>
    <xf numFmtId="0" fontId="81" fillId="9" borderId="0" xfId="0" applyFont="1" applyFill="1" applyAlignment="1">
      <alignment vertical="center"/>
    </xf>
    <xf numFmtId="0" fontId="81" fillId="6" borderId="0" xfId="0" applyFont="1" applyFill="1" applyAlignment="1">
      <alignment vertical="center"/>
    </xf>
    <xf numFmtId="0" fontId="34" fillId="6" borderId="0" xfId="0" applyFont="1" applyFill="1" applyAlignment="1">
      <alignment vertical="center"/>
    </xf>
    <xf numFmtId="0" fontId="43" fillId="9" borderId="0" xfId="0" applyFont="1" applyFill="1" applyAlignment="1">
      <alignment vertical="center"/>
    </xf>
    <xf numFmtId="0" fontId="35" fillId="4" borderId="1" xfId="0" applyFont="1" applyFill="1" applyBorder="1" applyAlignment="1">
      <alignment horizontal="center" vertical="center"/>
    </xf>
    <xf numFmtId="0" fontId="35" fillId="4" borderId="3" xfId="0" applyFont="1" applyFill="1" applyBorder="1" applyAlignment="1">
      <alignment horizontal="center" vertical="center"/>
    </xf>
    <xf numFmtId="165" fontId="34" fillId="0" borderId="0" xfId="0" applyNumberFormat="1" applyFont="1" applyAlignment="1">
      <alignment vertical="center"/>
    </xf>
    <xf numFmtId="0" fontId="31" fillId="4" borderId="1" xfId="0" applyFont="1" applyFill="1" applyBorder="1" applyAlignment="1">
      <alignment horizontal="center" vertical="center"/>
    </xf>
    <xf numFmtId="0" fontId="80" fillId="0" borderId="0" xfId="0" applyFont="1" applyAlignment="1">
      <alignment vertical="center"/>
    </xf>
    <xf numFmtId="0" fontId="82" fillId="6" borderId="0" xfId="1" applyFont="1" applyFill="1" applyAlignment="1">
      <alignment vertical="center"/>
    </xf>
    <xf numFmtId="0" fontId="83" fillId="6" borderId="0" xfId="1" applyFont="1" applyFill="1" applyAlignment="1">
      <alignment vertical="center"/>
    </xf>
    <xf numFmtId="0" fontId="84" fillId="6" borderId="0" xfId="1" applyFont="1" applyFill="1" applyAlignment="1">
      <alignment vertical="center"/>
    </xf>
    <xf numFmtId="0" fontId="85" fillId="6" borderId="0" xfId="1" applyFont="1" applyFill="1"/>
    <xf numFmtId="0" fontId="85" fillId="9" borderId="0" xfId="1" applyFont="1" applyFill="1" applyAlignment="1">
      <alignment vertical="center"/>
    </xf>
    <xf numFmtId="0" fontId="43" fillId="6" borderId="0" xfId="0" applyFont="1" applyFill="1" applyAlignment="1">
      <alignment vertical="center"/>
    </xf>
    <xf numFmtId="0" fontId="85" fillId="6" borderId="0" xfId="0" applyFont="1" applyFill="1"/>
    <xf numFmtId="0" fontId="36" fillId="0" borderId="11" xfId="0" applyFont="1" applyBorder="1" applyAlignment="1">
      <alignment horizontal="center" vertical="center"/>
    </xf>
    <xf numFmtId="0" fontId="86" fillId="0" borderId="6" xfId="0" applyFont="1" applyBorder="1" applyAlignment="1">
      <alignment horizontal="center" vertical="center"/>
    </xf>
    <xf numFmtId="0" fontId="72" fillId="9" borderId="0" xfId="0" applyFont="1" applyFill="1" applyAlignment="1">
      <alignment vertical="center"/>
    </xf>
    <xf numFmtId="0" fontId="66" fillId="0" borderId="0" xfId="0" applyFont="1" applyAlignment="1">
      <alignment vertical="center"/>
    </xf>
    <xf numFmtId="0" fontId="87" fillId="6" borderId="0" xfId="0" applyFont="1" applyFill="1" applyAlignment="1">
      <alignment vertical="center"/>
    </xf>
    <xf numFmtId="0" fontId="41" fillId="6" borderId="0" xfId="0" applyFont="1" applyFill="1" applyAlignment="1">
      <alignment vertical="center"/>
    </xf>
    <xf numFmtId="165" fontId="61" fillId="4" borderId="0" xfId="0" applyNumberFormat="1" applyFont="1" applyFill="1" applyAlignment="1">
      <alignment horizontal="center" vertical="center"/>
    </xf>
    <xf numFmtId="0" fontId="78" fillId="0" borderId="0" xfId="0" applyFont="1" applyAlignment="1">
      <alignment vertical="center"/>
    </xf>
    <xf numFmtId="0" fontId="58" fillId="0" borderId="0" xfId="0" applyFont="1" applyAlignment="1">
      <alignment horizontal="center" vertical="center"/>
    </xf>
    <xf numFmtId="0" fontId="65" fillId="0" borderId="0" xfId="0" applyFont="1" applyAlignment="1">
      <alignment horizontal="center" vertical="center"/>
    </xf>
    <xf numFmtId="0" fontId="86" fillId="0" borderId="0" xfId="0" applyFont="1" applyAlignment="1">
      <alignment horizontal="center" vertical="center"/>
    </xf>
    <xf numFmtId="0" fontId="89" fillId="3" borderId="0" xfId="1" applyFont="1" applyFill="1" applyAlignment="1">
      <alignment vertical="center"/>
    </xf>
    <xf numFmtId="0" fontId="43" fillId="0" borderId="0" xfId="0" applyFont="1" applyAlignment="1">
      <alignment horizontal="center" vertical="center"/>
    </xf>
    <xf numFmtId="1" fontId="43" fillId="4" borderId="1" xfId="0" applyNumberFormat="1" applyFont="1" applyFill="1" applyBorder="1" applyAlignment="1">
      <alignment horizontal="center" vertical="center"/>
    </xf>
    <xf numFmtId="1" fontId="34" fillId="0" borderId="0" xfId="0" applyNumberFormat="1" applyFont="1" applyAlignment="1">
      <alignment vertical="center"/>
    </xf>
    <xf numFmtId="1" fontId="44" fillId="0" borderId="0" xfId="0" applyNumberFormat="1" applyFont="1" applyAlignment="1">
      <alignment horizontal="center" vertical="center"/>
    </xf>
    <xf numFmtId="3" fontId="34" fillId="0" borderId="0" xfId="0" applyNumberFormat="1" applyFont="1" applyAlignment="1">
      <alignment horizontal="center" vertical="center"/>
    </xf>
    <xf numFmtId="3" fontId="34" fillId="0" borderId="0" xfId="0" applyNumberFormat="1" applyFont="1" applyAlignment="1">
      <alignment vertical="center"/>
    </xf>
    <xf numFmtId="0" fontId="90" fillId="0" borderId="0" xfId="0" applyFont="1" applyAlignment="1">
      <alignment vertical="center"/>
    </xf>
    <xf numFmtId="0" fontId="48" fillId="0" borderId="0" xfId="0" applyFont="1" applyAlignment="1">
      <alignment vertical="center"/>
    </xf>
    <xf numFmtId="165" fontId="65" fillId="4" borderId="13" xfId="0" applyNumberFormat="1" applyFont="1" applyFill="1" applyBorder="1" applyAlignment="1">
      <alignment horizontal="center" vertical="center"/>
    </xf>
    <xf numFmtId="0" fontId="72" fillId="4" borderId="0" xfId="0" applyFont="1" applyFill="1" applyAlignment="1">
      <alignment horizontal="left" vertical="center"/>
    </xf>
    <xf numFmtId="0" fontId="90" fillId="4" borderId="0" xfId="0" applyFont="1" applyFill="1" applyAlignment="1">
      <alignment vertical="center"/>
    </xf>
    <xf numFmtId="0" fontId="35" fillId="0" borderId="0" xfId="0" applyFont="1" applyAlignment="1">
      <alignment horizontal="center" vertical="center" wrapText="1"/>
    </xf>
    <xf numFmtId="0" fontId="35" fillId="0" borderId="0" xfId="0" applyFont="1" applyAlignment="1">
      <alignment horizontal="left" vertical="center"/>
    </xf>
    <xf numFmtId="0" fontId="35" fillId="0" borderId="1" xfId="0" applyFont="1" applyBorder="1" applyAlignment="1">
      <alignment horizontal="left" vertical="center"/>
    </xf>
    <xf numFmtId="0" fontId="34" fillId="0" borderId="0" xfId="0" applyFont="1" applyAlignment="1">
      <alignment horizontal="left" vertical="center"/>
    </xf>
    <xf numFmtId="0" fontId="35" fillId="0" borderId="9" xfId="0" applyFont="1" applyBorder="1"/>
    <xf numFmtId="164" fontId="36" fillId="0" borderId="9" xfId="0" applyNumberFormat="1" applyFont="1" applyBorder="1" applyAlignment="1">
      <alignment horizontal="right"/>
    </xf>
    <xf numFmtId="164" fontId="36" fillId="0" borderId="9" xfId="0" applyNumberFormat="1" applyFont="1" applyBorder="1"/>
    <xf numFmtId="165" fontId="50" fillId="0" borderId="9" xfId="0" applyNumberFormat="1" applyFont="1" applyBorder="1" applyAlignment="1">
      <alignment vertical="center"/>
    </xf>
    <xf numFmtId="0" fontId="41" fillId="0" borderId="9" xfId="1" applyFont="1" applyBorder="1" applyAlignment="1">
      <alignment vertical="center"/>
    </xf>
    <xf numFmtId="164" fontId="36" fillId="0" borderId="9" xfId="3" applyNumberFormat="1" applyFont="1" applyBorder="1" applyAlignment="1">
      <alignment vertical="center"/>
    </xf>
    <xf numFmtId="0" fontId="43" fillId="0" borderId="9" xfId="0" applyFont="1" applyBorder="1" applyAlignment="1">
      <alignment horizontal="left" vertical="center"/>
    </xf>
    <xf numFmtId="0" fontId="43" fillId="0" borderId="9" xfId="0" applyFont="1" applyBorder="1" applyAlignment="1">
      <alignment horizontal="center" vertical="center"/>
    </xf>
    <xf numFmtId="165" fontId="36" fillId="0" borderId="10" xfId="0" applyNumberFormat="1" applyFont="1" applyBorder="1" applyAlignment="1">
      <alignment horizontal="right" vertical="center"/>
    </xf>
    <xf numFmtId="165" fontId="36" fillId="0" borderId="10" xfId="0" applyNumberFormat="1" applyFont="1" applyBorder="1" applyAlignment="1">
      <alignment horizontal="right"/>
    </xf>
    <xf numFmtId="0" fontId="35" fillId="0" borderId="3" xfId="0" applyFont="1" applyBorder="1"/>
    <xf numFmtId="165" fontId="35" fillId="0" borderId="3" xfId="0" applyNumberFormat="1" applyFont="1" applyBorder="1" applyAlignment="1">
      <alignment horizontal="right"/>
    </xf>
    <xf numFmtId="0" fontId="0" fillId="0" borderId="3" xfId="0" applyBorder="1"/>
    <xf numFmtId="165" fontId="36" fillId="0" borderId="5" xfId="0" applyNumberFormat="1" applyFont="1" applyBorder="1" applyAlignment="1">
      <alignment horizontal="right" vertical="center"/>
    </xf>
    <xf numFmtId="0" fontId="0" fillId="0" borderId="5" xfId="0" applyBorder="1"/>
    <xf numFmtId="165" fontId="36" fillId="0" borderId="5" xfId="0" applyNumberFormat="1" applyFont="1" applyBorder="1" applyAlignment="1">
      <alignment horizontal="right"/>
    </xf>
    <xf numFmtId="0" fontId="34" fillId="0" borderId="11" xfId="0" applyFont="1" applyBorder="1"/>
    <xf numFmtId="164" fontId="43" fillId="4" borderId="1" xfId="0" applyNumberFormat="1" applyFont="1" applyFill="1" applyBorder="1" applyAlignment="1">
      <alignment horizontal="center" vertical="center"/>
    </xf>
    <xf numFmtId="0" fontId="35" fillId="0" borderId="10" xfId="0" applyFont="1" applyBorder="1"/>
    <xf numFmtId="164" fontId="35" fillId="0" borderId="10" xfId="0" applyNumberFormat="1" applyFont="1" applyBorder="1" applyAlignment="1">
      <alignment horizontal="center"/>
    </xf>
    <xf numFmtId="164" fontId="35" fillId="0" borderId="6" xfId="0" applyNumberFormat="1" applyFont="1" applyBorder="1" applyAlignment="1">
      <alignment horizontal="center"/>
    </xf>
    <xf numFmtId="164" fontId="36" fillId="0" borderId="11" xfId="0" applyNumberFormat="1" applyFont="1" applyBorder="1" applyAlignment="1">
      <alignment horizontal="center"/>
    </xf>
    <xf numFmtId="0" fontId="35" fillId="6" borderId="0" xfId="0" applyFont="1" applyFill="1"/>
    <xf numFmtId="0" fontId="43" fillId="6" borderId="0" xfId="0" applyFont="1" applyFill="1"/>
    <xf numFmtId="0" fontId="34" fillId="6" borderId="0" xfId="0" applyFont="1" applyFill="1"/>
    <xf numFmtId="0" fontId="65" fillId="0" borderId="0" xfId="0" applyFont="1"/>
    <xf numFmtId="164" fontId="65" fillId="0" borderId="0" xfId="0" applyNumberFormat="1" applyFont="1" applyAlignment="1">
      <alignment horizontal="center"/>
    </xf>
    <xf numFmtId="0" fontId="65" fillId="0" borderId="11" xfId="0" applyFont="1" applyBorder="1"/>
    <xf numFmtId="164" fontId="65" fillId="0" borderId="11" xfId="0" applyNumberFormat="1" applyFont="1" applyBorder="1" applyAlignment="1">
      <alignment horizontal="center"/>
    </xf>
    <xf numFmtId="3" fontId="65" fillId="0" borderId="0" xfId="0" applyNumberFormat="1" applyFont="1" applyAlignment="1">
      <alignment horizontal="center"/>
    </xf>
    <xf numFmtId="0" fontId="39" fillId="6" borderId="0" xfId="0" applyFont="1" applyFill="1"/>
    <xf numFmtId="0" fontId="76" fillId="6" borderId="0" xfId="0" applyFont="1" applyFill="1" applyAlignment="1">
      <alignment vertical="center"/>
    </xf>
    <xf numFmtId="49" fontId="43" fillId="0" borderId="10" xfId="0" applyNumberFormat="1" applyFont="1" applyBorder="1"/>
    <xf numFmtId="0" fontId="0" fillId="10" borderId="3" xfId="0" applyFill="1" applyBorder="1"/>
    <xf numFmtId="164" fontId="35" fillId="0" borderId="3" xfId="0" applyNumberFormat="1" applyFont="1" applyBorder="1" applyAlignment="1">
      <alignment horizontal="center"/>
    </xf>
    <xf numFmtId="0" fontId="0" fillId="10" borderId="5" xfId="0" applyFill="1" applyBorder="1"/>
    <xf numFmtId="0" fontId="35" fillId="0" borderId="5" xfId="0" applyFont="1" applyBorder="1"/>
    <xf numFmtId="164" fontId="52" fillId="0" borderId="5" xfId="0" applyNumberFormat="1" applyFont="1" applyBorder="1" applyAlignment="1">
      <alignment horizontal="center"/>
    </xf>
    <xf numFmtId="164" fontId="52" fillId="0" borderId="3" xfId="0" applyNumberFormat="1" applyFont="1" applyBorder="1" applyAlignment="1">
      <alignment horizontal="center"/>
    </xf>
    <xf numFmtId="17" fontId="35" fillId="0" borderId="11" xfId="0" applyNumberFormat="1" applyFont="1" applyBorder="1" applyAlignment="1">
      <alignment horizontal="center"/>
    </xf>
    <xf numFmtId="17" fontId="39" fillId="0" borderId="6" xfId="0" applyNumberFormat="1" applyFont="1" applyBorder="1" applyAlignment="1">
      <alignment horizontal="center"/>
    </xf>
    <xf numFmtId="17" fontId="35" fillId="0" borderId="11" xfId="0" applyNumberFormat="1" applyFont="1" applyBorder="1" applyAlignment="1">
      <alignment horizontal="right"/>
    </xf>
    <xf numFmtId="17" fontId="39" fillId="0" borderId="6" xfId="0" applyNumberFormat="1" applyFont="1" applyBorder="1" applyAlignment="1">
      <alignment horizontal="right"/>
    </xf>
    <xf numFmtId="3" fontId="35" fillId="0" borderId="11" xfId="0" applyNumberFormat="1" applyFont="1" applyBorder="1" applyAlignment="1">
      <alignment horizontal="center" vertical="center"/>
    </xf>
    <xf numFmtId="164" fontId="36" fillId="0" borderId="10" xfId="0" applyNumberFormat="1" applyFont="1" applyBorder="1"/>
    <xf numFmtId="164" fontId="36" fillId="0" borderId="10" xfId="0" applyNumberFormat="1" applyFont="1" applyBorder="1" applyAlignment="1">
      <alignment horizontal="center"/>
    </xf>
    <xf numFmtId="164" fontId="43" fillId="0" borderId="3" xfId="0" applyNumberFormat="1" applyFont="1" applyBorder="1" applyAlignment="1">
      <alignment horizontal="center"/>
    </xf>
    <xf numFmtId="164" fontId="36" fillId="0" borderId="5" xfId="0" applyNumberFormat="1" applyFont="1" applyBorder="1" applyAlignment="1">
      <alignment horizontal="center"/>
    </xf>
    <xf numFmtId="164" fontId="35" fillId="0" borderId="3" xfId="0" applyNumberFormat="1" applyFont="1" applyBorder="1"/>
    <xf numFmtId="164" fontId="36" fillId="0" borderId="5" xfId="0" applyNumberFormat="1" applyFont="1" applyBorder="1"/>
    <xf numFmtId="3" fontId="78" fillId="0" borderId="11" xfId="0" applyNumberFormat="1" applyFont="1" applyBorder="1" applyAlignment="1">
      <alignment horizontal="center" vertical="center" wrapText="1"/>
    </xf>
    <xf numFmtId="3" fontId="78" fillId="0" borderId="6" xfId="0" applyNumberFormat="1" applyFont="1" applyBorder="1" applyAlignment="1">
      <alignment horizontal="center" vertical="center" wrapText="1"/>
    </xf>
    <xf numFmtId="3" fontId="78" fillId="0" borderId="0" xfId="0" applyNumberFormat="1" applyFont="1" applyAlignment="1">
      <alignment horizontal="center" vertical="center" wrapText="1"/>
    </xf>
    <xf numFmtId="3" fontId="91" fillId="0" borderId="0" xfId="0" applyNumberFormat="1" applyFont="1" applyAlignment="1">
      <alignment horizontal="center" vertical="center" wrapText="1"/>
    </xf>
    <xf numFmtId="17" fontId="35" fillId="0" borderId="6" xfId="0" applyNumberFormat="1" applyFont="1" applyBorder="1" applyAlignment="1">
      <alignment horizontal="right"/>
    </xf>
    <xf numFmtId="0" fontId="51" fillId="0" borderId="0" xfId="0" applyFont="1" applyAlignment="1">
      <alignment horizontal="center" vertical="center" wrapText="1"/>
    </xf>
    <xf numFmtId="17" fontId="31" fillId="0" borderId="0" xfId="0" quotePrefix="1" applyNumberFormat="1" applyFont="1" applyAlignment="1">
      <alignment horizontal="center" vertical="center" wrapText="1"/>
    </xf>
    <xf numFmtId="3" fontId="44" fillId="0" borderId="0" xfId="0" applyNumberFormat="1" applyFont="1"/>
    <xf numFmtId="3" fontId="0" fillId="0" borderId="0" xfId="0" applyNumberFormat="1"/>
    <xf numFmtId="0" fontId="98" fillId="4" borderId="0" xfId="0" applyFont="1" applyFill="1" applyAlignment="1">
      <alignment horizontal="left" vertical="center"/>
    </xf>
    <xf numFmtId="0" fontId="48" fillId="4" borderId="0" xfId="0" applyFont="1" applyFill="1" applyAlignment="1">
      <alignment horizontal="left" vertical="center"/>
    </xf>
    <xf numFmtId="4" fontId="34" fillId="0" borderId="0" xfId="0" applyNumberFormat="1" applyFont="1" applyAlignment="1">
      <alignment vertical="center"/>
    </xf>
    <xf numFmtId="0" fontId="0" fillId="2" borderId="0" xfId="0" applyFill="1"/>
    <xf numFmtId="0" fontId="101" fillId="6" borderId="0" xfId="1" applyFont="1" applyFill="1" applyAlignment="1">
      <alignment vertical="center"/>
    </xf>
    <xf numFmtId="0" fontId="99" fillId="7" borderId="0" xfId="0" applyFont="1" applyFill="1" applyAlignment="1">
      <alignment vertical="center"/>
    </xf>
    <xf numFmtId="0" fontId="104" fillId="3" borderId="0" xfId="1" applyFont="1" applyFill="1" applyAlignment="1">
      <alignment vertical="center"/>
    </xf>
    <xf numFmtId="0" fontId="107" fillId="3" borderId="0" xfId="1" applyFont="1" applyFill="1" applyAlignment="1">
      <alignment vertical="center"/>
    </xf>
    <xf numFmtId="0" fontId="103" fillId="2" borderId="0" xfId="1" applyFont="1" applyFill="1" applyAlignment="1">
      <alignment vertical="center" wrapText="1"/>
    </xf>
    <xf numFmtId="0" fontId="106" fillId="5" borderId="0" xfId="1" applyFont="1" applyFill="1" applyAlignment="1">
      <alignment vertical="center"/>
    </xf>
    <xf numFmtId="0" fontId="104" fillId="7" borderId="0" xfId="0" applyFont="1" applyFill="1" applyAlignment="1">
      <alignment vertical="center"/>
    </xf>
    <xf numFmtId="0" fontId="32" fillId="2" borderId="0" xfId="1" applyFont="1" applyFill="1" applyAlignment="1">
      <alignment horizontal="left"/>
    </xf>
    <xf numFmtId="0" fontId="35" fillId="0" borderId="0" xfId="0" applyFont="1" applyAlignment="1">
      <alignment horizontal="left"/>
    </xf>
    <xf numFmtId="17" fontId="78" fillId="0" borderId="0" xfId="0" applyNumberFormat="1" applyFont="1" applyAlignment="1">
      <alignment horizontal="center"/>
    </xf>
    <xf numFmtId="164" fontId="36" fillId="0" borderId="9" xfId="0" applyNumberFormat="1" applyFont="1" applyBorder="1" applyAlignment="1">
      <alignment horizontal="center" vertical="center"/>
    </xf>
    <xf numFmtId="0" fontId="35" fillId="0" borderId="9" xfId="0" applyFont="1" applyBorder="1" applyAlignment="1">
      <alignment horizontal="left"/>
    </xf>
    <xf numFmtId="4" fontId="36" fillId="0" borderId="9" xfId="0" applyNumberFormat="1" applyFont="1" applyBorder="1" applyAlignment="1">
      <alignment horizontal="center"/>
    </xf>
    <xf numFmtId="0" fontId="32" fillId="2" borderId="0" xfId="1" applyFont="1" applyFill="1" applyAlignment="1">
      <alignment vertical="center"/>
    </xf>
    <xf numFmtId="0" fontId="33" fillId="2" borderId="0" xfId="0" applyFont="1" applyFill="1" applyAlignment="1">
      <alignment vertical="center"/>
    </xf>
    <xf numFmtId="0" fontId="53" fillId="2" borderId="0" xfId="0" applyFont="1" applyFill="1" applyAlignment="1">
      <alignment vertical="center"/>
    </xf>
    <xf numFmtId="0" fontId="35" fillId="0" borderId="1" xfId="0" applyFont="1" applyBorder="1" applyAlignment="1">
      <alignment vertical="center"/>
    </xf>
    <xf numFmtId="164" fontId="35" fillId="0" borderId="9" xfId="0" applyNumberFormat="1" applyFont="1" applyBorder="1" applyAlignment="1">
      <alignment horizontal="center" vertical="center"/>
    </xf>
    <xf numFmtId="0" fontId="36" fillId="0" borderId="0" xfId="0" applyFont="1" applyAlignment="1">
      <alignment horizontal="left" vertical="center"/>
    </xf>
    <xf numFmtId="3" fontId="36" fillId="0" borderId="9" xfId="0" applyNumberFormat="1" applyFont="1" applyBorder="1" applyAlignment="1">
      <alignment horizontal="right" vertical="center"/>
    </xf>
    <xf numFmtId="3" fontId="34" fillId="0" borderId="0" xfId="0" applyNumberFormat="1" applyFont="1" applyAlignment="1">
      <alignment horizontal="right" vertical="center"/>
    </xf>
    <xf numFmtId="0" fontId="35" fillId="0" borderId="0" xfId="0" applyFont="1" applyAlignment="1">
      <alignment horizontal="right" vertical="center"/>
    </xf>
    <xf numFmtId="3" fontId="36" fillId="0" borderId="0" xfId="0" applyNumberFormat="1" applyFont="1" applyAlignment="1">
      <alignment horizontal="right" vertical="center"/>
    </xf>
    <xf numFmtId="4" fontId="36" fillId="0" borderId="0" xfId="0" applyNumberFormat="1" applyFont="1" applyAlignment="1">
      <alignment horizontal="center"/>
    </xf>
    <xf numFmtId="0" fontId="34" fillId="0" borderId="9" xfId="0" applyFont="1" applyBorder="1"/>
    <xf numFmtId="164" fontId="36" fillId="0" borderId="9" xfId="0" applyNumberFormat="1" applyFont="1" applyBorder="1" applyAlignment="1">
      <alignment horizontal="center"/>
    </xf>
    <xf numFmtId="0" fontId="35" fillId="0" borderId="0" xfId="0" applyFont="1" applyAlignment="1">
      <alignment horizontal="center" vertical="top" wrapText="1"/>
    </xf>
    <xf numFmtId="0" fontId="34" fillId="0" borderId="0" xfId="0" applyFont="1" applyAlignment="1">
      <alignment horizontal="center" vertical="top"/>
    </xf>
    <xf numFmtId="3" fontId="36" fillId="0" borderId="11" xfId="0" applyNumberFormat="1" applyFont="1" applyBorder="1" applyAlignment="1">
      <alignment horizontal="center" vertical="center"/>
    </xf>
    <xf numFmtId="3" fontId="54" fillId="0" borderId="11" xfId="0" applyNumberFormat="1" applyFont="1" applyBorder="1" applyAlignment="1">
      <alignment horizontal="center" vertical="center"/>
    </xf>
    <xf numFmtId="0" fontId="40" fillId="0" borderId="0" xfId="0" applyFont="1" applyAlignment="1">
      <alignment vertical="center"/>
    </xf>
    <xf numFmtId="164" fontId="36" fillId="0" borderId="3" xfId="0" applyNumberFormat="1" applyFont="1" applyBorder="1" applyAlignment="1">
      <alignment horizontal="center"/>
    </xf>
    <xf numFmtId="17" fontId="36" fillId="0" borderId="0" xfId="0" applyNumberFormat="1" applyFont="1" applyAlignment="1">
      <alignment horizontal="center" vertical="center"/>
    </xf>
    <xf numFmtId="165" fontId="35" fillId="0" borderId="0" xfId="0" applyNumberFormat="1" applyFont="1"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xf>
    <xf numFmtId="49" fontId="31" fillId="0" borderId="0" xfId="0" applyNumberFormat="1" applyFont="1" applyAlignment="1">
      <alignment horizontal="center" vertical="center"/>
    </xf>
    <xf numFmtId="3" fontId="43" fillId="0" borderId="9" xfId="0" applyNumberFormat="1" applyFont="1" applyBorder="1" applyAlignment="1">
      <alignment horizontal="right" vertical="center"/>
    </xf>
    <xf numFmtId="0" fontId="29" fillId="0" borderId="0" xfId="0" applyFont="1" applyAlignment="1">
      <alignment vertical="top" wrapText="1"/>
    </xf>
    <xf numFmtId="0" fontId="0" fillId="2" borderId="0" xfId="0" applyFill="1" applyAlignment="1">
      <alignment horizontal="center"/>
    </xf>
    <xf numFmtId="164" fontId="34" fillId="0" borderId="0" xfId="0" applyNumberFormat="1" applyFont="1" applyAlignment="1">
      <alignment horizontal="center"/>
    </xf>
    <xf numFmtId="0" fontId="34" fillId="0" borderId="0" xfId="0" applyFont="1" applyAlignment="1">
      <alignment horizontal="left"/>
    </xf>
    <xf numFmtId="17" fontId="35" fillId="8" borderId="9" xfId="0" applyNumberFormat="1" applyFont="1" applyFill="1" applyBorder="1" applyAlignment="1">
      <alignment horizontal="center"/>
    </xf>
    <xf numFmtId="164" fontId="36" fillId="8" borderId="9" xfId="0" applyNumberFormat="1" applyFont="1" applyFill="1" applyBorder="1" applyAlignment="1">
      <alignment horizontal="center"/>
    </xf>
    <xf numFmtId="166" fontId="35" fillId="0" borderId="0" xfId="0" applyNumberFormat="1" applyFont="1" applyAlignment="1">
      <alignment horizontal="center" vertical="center"/>
    </xf>
    <xf numFmtId="0" fontId="72" fillId="0" borderId="0" xfId="0" applyFont="1"/>
    <xf numFmtId="17" fontId="35" fillId="8" borderId="9" xfId="0" applyNumberFormat="1" applyFont="1" applyFill="1" applyBorder="1" applyAlignment="1">
      <alignment horizontal="left" vertical="center"/>
    </xf>
    <xf numFmtId="2" fontId="36" fillId="8" borderId="9" xfId="0" applyNumberFormat="1" applyFont="1" applyFill="1" applyBorder="1" applyAlignment="1">
      <alignment horizontal="center" vertical="center"/>
    </xf>
    <xf numFmtId="0" fontId="34" fillId="2" borderId="0" xfId="0" applyFont="1" applyFill="1"/>
    <xf numFmtId="164" fontId="36" fillId="4" borderId="15" xfId="0" applyNumberFormat="1" applyFont="1" applyFill="1" applyBorder="1" applyAlignment="1">
      <alignment horizontal="center"/>
    </xf>
    <xf numFmtId="166" fontId="35" fillId="8" borderId="15" xfId="0" applyNumberFormat="1" applyFont="1" applyFill="1" applyBorder="1" applyAlignment="1">
      <alignment horizontal="center"/>
    </xf>
    <xf numFmtId="164" fontId="36" fillId="8" borderId="15" xfId="0" applyNumberFormat="1" applyFont="1" applyFill="1" applyBorder="1" applyAlignment="1">
      <alignment horizontal="center"/>
    </xf>
    <xf numFmtId="0" fontId="0" fillId="0" borderId="0" xfId="0" applyAlignment="1">
      <alignment vertical="top" wrapText="1"/>
    </xf>
    <xf numFmtId="166" fontId="35" fillId="8" borderId="9" xfId="0" applyNumberFormat="1" applyFont="1" applyFill="1" applyBorder="1" applyAlignment="1">
      <alignment horizontal="center"/>
    </xf>
    <xf numFmtId="3" fontId="35" fillId="0" borderId="9" xfId="0" applyNumberFormat="1" applyFont="1" applyBorder="1"/>
    <xf numFmtId="2" fontId="34" fillId="0" borderId="0" xfId="0" applyNumberFormat="1" applyFont="1" applyAlignment="1">
      <alignment horizontal="center"/>
    </xf>
    <xf numFmtId="165" fontId="34" fillId="0" borderId="0" xfId="0" applyNumberFormat="1" applyFont="1" applyAlignment="1">
      <alignment horizontal="center"/>
    </xf>
    <xf numFmtId="167" fontId="34" fillId="0" borderId="0" xfId="0" applyNumberFormat="1" applyFont="1" applyAlignment="1">
      <alignment horizontal="center"/>
    </xf>
    <xf numFmtId="0" fontId="35" fillId="0" borderId="0" xfId="0" applyFont="1" applyAlignment="1">
      <alignment horizontal="center" wrapText="1"/>
    </xf>
    <xf numFmtId="165" fontId="36" fillId="4" borderId="1" xfId="0" applyNumberFormat="1" applyFont="1" applyFill="1" applyBorder="1" applyAlignment="1">
      <alignment horizontal="center" vertical="center"/>
    </xf>
    <xf numFmtId="0" fontId="43" fillId="0" borderId="0" xfId="0" applyFont="1" applyAlignment="1">
      <alignment horizontal="left" vertical="center"/>
    </xf>
    <xf numFmtId="165" fontId="43" fillId="4" borderId="0" xfId="0" applyNumberFormat="1" applyFont="1" applyFill="1" applyAlignment="1">
      <alignment horizontal="center" vertical="center"/>
    </xf>
    <xf numFmtId="0" fontId="41" fillId="0" borderId="0" xfId="0" applyFont="1" applyAlignment="1">
      <alignment vertical="center"/>
    </xf>
    <xf numFmtId="0" fontId="41" fillId="0" borderId="0" xfId="0" applyFont="1" applyAlignment="1">
      <alignment horizontal="center" vertical="center"/>
    </xf>
    <xf numFmtId="0" fontId="43" fillId="0" borderId="5" xfId="0" applyFont="1" applyBorder="1" applyAlignment="1">
      <alignment horizontal="left" vertical="center"/>
    </xf>
    <xf numFmtId="165" fontId="54" fillId="4" borderId="5" xfId="0" applyNumberFormat="1" applyFont="1" applyFill="1" applyBorder="1" applyAlignment="1">
      <alignment horizontal="center" vertical="center"/>
    </xf>
    <xf numFmtId="4" fontId="36" fillId="0" borderId="9" xfId="0" applyNumberFormat="1" applyFont="1" applyBorder="1" applyAlignment="1">
      <alignment horizontal="center" vertical="center"/>
    </xf>
    <xf numFmtId="0" fontId="109" fillId="0" borderId="0" xfId="0" applyFont="1" applyAlignment="1">
      <alignment vertical="center"/>
    </xf>
    <xf numFmtId="0" fontId="41" fillId="0" borderId="12" xfId="0" applyFont="1" applyBorder="1" applyAlignment="1">
      <alignment vertical="center"/>
    </xf>
    <xf numFmtId="164" fontId="36" fillId="4" borderId="1" xfId="0" applyNumberFormat="1" applyFont="1" applyFill="1" applyBorder="1" applyAlignment="1">
      <alignment horizontal="center" vertical="center"/>
    </xf>
    <xf numFmtId="164" fontId="36" fillId="0" borderId="1" xfId="0" applyNumberFormat="1" applyFont="1" applyBorder="1" applyAlignment="1">
      <alignment vertical="center"/>
    </xf>
    <xf numFmtId="2" fontId="36" fillId="4" borderId="1" xfId="0" applyNumberFormat="1" applyFont="1" applyFill="1" applyBorder="1" applyAlignment="1">
      <alignment horizontal="center" vertical="center"/>
    </xf>
    <xf numFmtId="0" fontId="43" fillId="0" borderId="12" xfId="0" applyFont="1" applyBorder="1" applyAlignment="1">
      <alignment horizontal="left" vertical="center"/>
    </xf>
    <xf numFmtId="165" fontId="43" fillId="4" borderId="12" xfId="0" applyNumberFormat="1" applyFont="1" applyFill="1" applyBorder="1" applyAlignment="1">
      <alignment horizontal="center" vertical="center"/>
    </xf>
    <xf numFmtId="3" fontId="54" fillId="0" borderId="11" xfId="0" applyNumberFormat="1" applyFont="1" applyBorder="1" applyAlignment="1">
      <alignment horizontal="center"/>
    </xf>
    <xf numFmtId="3" fontId="39" fillId="0" borderId="6" xfId="0" applyNumberFormat="1" applyFont="1" applyBorder="1" applyAlignment="1">
      <alignment horizontal="center" vertical="center"/>
    </xf>
    <xf numFmtId="165" fontId="72" fillId="4" borderId="0" xfId="0" applyNumberFormat="1" applyFont="1" applyFill="1" applyAlignment="1">
      <alignment horizontal="center" vertical="center"/>
    </xf>
    <xf numFmtId="0" fontId="43" fillId="0" borderId="5" xfId="0" applyFont="1" applyBorder="1" applyAlignment="1">
      <alignment horizontal="center" vertical="center"/>
    </xf>
    <xf numFmtId="17" fontId="35" fillId="4" borderId="9" xfId="0" applyNumberFormat="1" applyFont="1" applyFill="1" applyBorder="1" applyAlignment="1">
      <alignment horizontal="left" vertical="center"/>
    </xf>
    <xf numFmtId="2" fontId="36" fillId="4" borderId="9" xfId="0" applyNumberFormat="1" applyFont="1" applyFill="1" applyBorder="1" applyAlignment="1">
      <alignment horizontal="center" vertical="center"/>
    </xf>
    <xf numFmtId="0" fontId="53" fillId="2" borderId="0" xfId="0" applyFont="1" applyFill="1" applyAlignment="1">
      <alignment horizontal="center"/>
    </xf>
    <xf numFmtId="0" fontId="30" fillId="2" borderId="0" xfId="0" applyFont="1" applyFill="1"/>
    <xf numFmtId="166" fontId="35" fillId="4" borderId="14" xfId="0" applyNumberFormat="1" applyFont="1" applyFill="1" applyBorder="1" applyAlignment="1">
      <alignment horizontal="center"/>
    </xf>
    <xf numFmtId="164" fontId="36" fillId="4" borderId="14" xfId="0" applyNumberFormat="1" applyFont="1" applyFill="1" applyBorder="1" applyAlignment="1">
      <alignment horizontal="center"/>
    </xf>
    <xf numFmtId="166" fontId="35" fillId="4" borderId="15" xfId="0" applyNumberFormat="1" applyFont="1" applyFill="1" applyBorder="1" applyAlignment="1">
      <alignment horizontal="center"/>
    </xf>
    <xf numFmtId="17" fontId="35" fillId="4" borderId="9" xfId="0" applyNumberFormat="1" applyFont="1" applyFill="1" applyBorder="1" applyAlignment="1">
      <alignment horizontal="center"/>
    </xf>
    <xf numFmtId="164" fontId="36" fillId="4" borderId="9" xfId="0" applyNumberFormat="1" applyFont="1" applyFill="1" applyBorder="1" applyAlignment="1">
      <alignment horizontal="center"/>
    </xf>
    <xf numFmtId="166" fontId="35" fillId="4" borderId="9" xfId="0" applyNumberFormat="1" applyFont="1" applyFill="1" applyBorder="1" applyAlignment="1">
      <alignment horizontal="center"/>
    </xf>
    <xf numFmtId="17" fontId="35" fillId="4" borderId="0" xfId="0" applyNumberFormat="1" applyFont="1" applyFill="1" applyAlignment="1">
      <alignment horizontal="center" vertical="center"/>
    </xf>
    <xf numFmtId="0" fontId="43" fillId="4" borderId="1" xfId="0" applyFont="1" applyFill="1" applyBorder="1" applyAlignment="1">
      <alignment horizontal="center" vertical="center"/>
    </xf>
    <xf numFmtId="164" fontId="41" fillId="0" borderId="0" xfId="0" applyNumberFormat="1" applyFont="1" applyAlignment="1">
      <alignment vertical="center"/>
    </xf>
    <xf numFmtId="0" fontId="43" fillId="0" borderId="3" xfId="0" applyFont="1" applyBorder="1" applyAlignment="1">
      <alignment horizontal="center" vertical="center"/>
    </xf>
    <xf numFmtId="165" fontId="43" fillId="4" borderId="3" xfId="0" applyNumberFormat="1" applyFont="1" applyFill="1" applyBorder="1" applyAlignment="1">
      <alignment horizontal="center" vertical="center"/>
    </xf>
    <xf numFmtId="1" fontId="36" fillId="0" borderId="1" xfId="0" applyNumberFormat="1" applyFont="1" applyBorder="1" applyAlignment="1">
      <alignment horizontal="center" vertical="center"/>
    </xf>
    <xf numFmtId="1" fontId="36" fillId="4" borderId="1" xfId="0" applyNumberFormat="1" applyFont="1" applyFill="1" applyBorder="1" applyAlignment="1">
      <alignment horizontal="center" vertical="center"/>
    </xf>
    <xf numFmtId="0" fontId="52" fillId="0" borderId="6" xfId="0" applyFont="1" applyBorder="1" applyAlignment="1">
      <alignment horizontal="center" vertical="center"/>
    </xf>
    <xf numFmtId="4" fontId="52" fillId="4" borderId="1" xfId="0" applyNumberFormat="1" applyFont="1" applyFill="1" applyBorder="1" applyAlignment="1">
      <alignment horizontal="center"/>
    </xf>
    <xf numFmtId="4" fontId="36" fillId="4" borderId="1" xfId="0" applyNumberFormat="1" applyFont="1" applyFill="1" applyBorder="1" applyAlignment="1">
      <alignment horizontal="center"/>
    </xf>
    <xf numFmtId="165" fontId="76" fillId="4" borderId="0" xfId="0" applyNumberFormat="1" applyFont="1" applyFill="1" applyAlignment="1">
      <alignment horizontal="center"/>
    </xf>
    <xf numFmtId="0" fontId="110" fillId="0" borderId="0" xfId="0" applyFont="1" applyAlignment="1">
      <alignment horizontal="center" vertical="center"/>
    </xf>
    <xf numFmtId="0" fontId="111" fillId="0" borderId="0" xfId="0" applyFont="1" applyAlignment="1">
      <alignment horizontal="center"/>
    </xf>
    <xf numFmtId="4" fontId="90" fillId="4" borderId="0" xfId="0" applyNumberFormat="1" applyFont="1" applyFill="1" applyAlignment="1">
      <alignment vertical="center"/>
    </xf>
    <xf numFmtId="165" fontId="112" fillId="4" borderId="0" xfId="0" applyNumberFormat="1" applyFont="1" applyFill="1" applyAlignment="1">
      <alignment vertical="center"/>
    </xf>
    <xf numFmtId="0" fontId="35" fillId="0" borderId="1" xfId="0" applyFont="1" applyBorder="1" applyAlignment="1">
      <alignment horizontal="left"/>
    </xf>
    <xf numFmtId="3" fontId="36" fillId="0" borderId="1" xfId="0" applyNumberFormat="1" applyFont="1" applyBorder="1" applyAlignment="1">
      <alignment horizontal="right" vertical="center"/>
    </xf>
    <xf numFmtId="0" fontId="31" fillId="4" borderId="0" xfId="0" applyFont="1" applyFill="1" applyAlignment="1">
      <alignment vertical="center"/>
    </xf>
    <xf numFmtId="0" fontId="37" fillId="3" borderId="0" xfId="1" applyFont="1" applyFill="1" applyAlignment="1">
      <alignment vertical="center"/>
    </xf>
    <xf numFmtId="17" fontId="35" fillId="0" borderId="11" xfId="0" applyNumberFormat="1" applyFont="1" applyBorder="1" applyAlignment="1">
      <alignment horizontal="center" vertical="center"/>
    </xf>
    <xf numFmtId="0" fontId="34" fillId="0" borderId="0" xfId="0" applyFont="1" applyAlignment="1">
      <alignment vertical="center" wrapText="1"/>
    </xf>
    <xf numFmtId="17" fontId="39" fillId="0" borderId="6" xfId="0" applyNumberFormat="1" applyFont="1" applyBorder="1" applyAlignment="1">
      <alignment horizontal="center" vertical="center"/>
    </xf>
    <xf numFmtId="0" fontId="34" fillId="0" borderId="1" xfId="1" applyFont="1" applyBorder="1" applyAlignment="1">
      <alignment vertical="center"/>
    </xf>
    <xf numFmtId="0" fontId="42" fillId="0" borderId="1" xfId="0" applyFont="1" applyBorder="1" applyAlignment="1">
      <alignment vertical="center"/>
    </xf>
    <xf numFmtId="2" fontId="34" fillId="0" borderId="0" xfId="0" applyNumberFormat="1" applyFont="1" applyAlignment="1">
      <alignment vertical="center"/>
    </xf>
    <xf numFmtId="2" fontId="36" fillId="0" borderId="1" xfId="0" applyNumberFormat="1" applyFont="1" applyBorder="1" applyAlignment="1">
      <alignment vertical="center"/>
    </xf>
    <xf numFmtId="2" fontId="35" fillId="0" borderId="1" xfId="0" applyNumberFormat="1" applyFont="1" applyBorder="1" applyAlignment="1">
      <alignment vertical="center"/>
    </xf>
    <xf numFmtId="49" fontId="35" fillId="0" borderId="1" xfId="0" applyNumberFormat="1" applyFont="1" applyBorder="1" applyAlignment="1">
      <alignment vertical="center"/>
    </xf>
    <xf numFmtId="0" fontId="35" fillId="0" borderId="2" xfId="0" applyFont="1" applyBorder="1" applyAlignment="1">
      <alignment vertical="center"/>
    </xf>
    <xf numFmtId="164" fontId="36" fillId="4" borderId="1" xfId="0" applyNumberFormat="1" applyFont="1" applyFill="1" applyBorder="1" applyAlignment="1">
      <alignment horizontal="center"/>
    </xf>
    <xf numFmtId="164" fontId="36" fillId="8" borderId="1" xfId="0" applyNumberFormat="1" applyFont="1" applyFill="1" applyBorder="1" applyAlignment="1">
      <alignment horizontal="center"/>
    </xf>
    <xf numFmtId="0" fontId="99" fillId="3" borderId="0" xfId="0" applyFont="1" applyFill="1" applyAlignment="1">
      <alignment vertical="center"/>
    </xf>
    <xf numFmtId="0" fontId="99" fillId="2" borderId="0" xfId="1" applyFont="1" applyFill="1" applyAlignment="1">
      <alignment vertical="center"/>
    </xf>
    <xf numFmtId="0" fontId="43" fillId="4" borderId="17" xfId="0" applyFont="1" applyFill="1" applyBorder="1" applyAlignment="1">
      <alignment vertical="center" wrapText="1"/>
    </xf>
    <xf numFmtId="4" fontId="36" fillId="4" borderId="17" xfId="0" applyNumberFormat="1" applyFont="1" applyFill="1" applyBorder="1" applyAlignment="1">
      <alignment vertical="center"/>
    </xf>
    <xf numFmtId="0" fontId="43" fillId="4" borderId="10" xfId="0" applyFont="1" applyFill="1" applyBorder="1" applyAlignment="1">
      <alignment vertical="center" wrapText="1"/>
    </xf>
    <xf numFmtId="165" fontId="35" fillId="4" borderId="10" xfId="0" applyNumberFormat="1" applyFont="1" applyFill="1" applyBorder="1" applyAlignment="1">
      <alignment vertical="center"/>
    </xf>
    <xf numFmtId="0" fontId="35" fillId="0" borderId="5" xfId="0" applyFont="1" applyBorder="1" applyAlignment="1">
      <alignment vertical="center"/>
    </xf>
    <xf numFmtId="165" fontId="36" fillId="4" borderId="5" xfId="0" applyNumberFormat="1" applyFont="1" applyFill="1" applyBorder="1" applyAlignment="1">
      <alignment vertical="center"/>
    </xf>
    <xf numFmtId="0" fontId="35" fillId="0" borderId="18" xfId="0" applyFont="1" applyBorder="1" applyAlignment="1">
      <alignment vertical="center"/>
    </xf>
    <xf numFmtId="165" fontId="36" fillId="4" borderId="19" xfId="0" applyNumberFormat="1" applyFont="1" applyFill="1" applyBorder="1" applyAlignment="1">
      <alignment vertical="center"/>
    </xf>
    <xf numFmtId="0" fontId="43" fillId="4" borderId="17" xfId="0" applyFont="1" applyFill="1" applyBorder="1" applyAlignment="1">
      <alignment vertical="center"/>
    </xf>
    <xf numFmtId="0" fontId="43" fillId="0" borderId="1" xfId="0" applyFont="1" applyBorder="1" applyAlignment="1">
      <alignment vertical="center"/>
    </xf>
    <xf numFmtId="4" fontId="36" fillId="4" borderId="1" xfId="0" applyNumberFormat="1" applyFont="1" applyFill="1" applyBorder="1" applyAlignment="1">
      <alignment vertical="center"/>
    </xf>
    <xf numFmtId="4" fontId="52" fillId="4" borderId="20" xfId="0" applyNumberFormat="1" applyFont="1" applyFill="1" applyBorder="1" applyAlignment="1">
      <alignment vertical="center"/>
    </xf>
    <xf numFmtId="0" fontId="35" fillId="0" borderId="17" xfId="0" applyFont="1" applyBorder="1" applyAlignment="1">
      <alignment vertical="center"/>
    </xf>
    <xf numFmtId="0" fontId="35" fillId="0" borderId="10" xfId="0" applyFont="1" applyBorder="1" applyAlignment="1">
      <alignment vertical="center"/>
    </xf>
    <xf numFmtId="165" fontId="43" fillId="4" borderId="10" xfId="0" applyNumberFormat="1" applyFont="1" applyFill="1" applyBorder="1" applyAlignment="1">
      <alignment vertical="center"/>
    </xf>
    <xf numFmtId="4" fontId="36" fillId="4" borderId="10" xfId="0" applyNumberFormat="1" applyFont="1" applyFill="1" applyBorder="1" applyAlignment="1">
      <alignment vertical="center"/>
    </xf>
    <xf numFmtId="0" fontId="5" fillId="0" borderId="5" xfId="1" applyFont="1" applyBorder="1" applyAlignment="1">
      <alignment vertical="center"/>
    </xf>
    <xf numFmtId="165" fontId="52" fillId="4" borderId="5" xfId="0" applyNumberFormat="1" applyFont="1" applyFill="1" applyBorder="1" applyAlignment="1">
      <alignment vertical="center"/>
    </xf>
    <xf numFmtId="0" fontId="5" fillId="0" borderId="18" xfId="1" applyFont="1" applyBorder="1" applyAlignment="1">
      <alignment vertical="center"/>
    </xf>
    <xf numFmtId="165" fontId="52" fillId="4" borderId="18" xfId="0" applyNumberFormat="1" applyFont="1" applyFill="1" applyBorder="1" applyAlignment="1">
      <alignment vertical="center"/>
    </xf>
    <xf numFmtId="0" fontId="5" fillId="0" borderId="19" xfId="1" applyFont="1" applyBorder="1" applyAlignment="1">
      <alignment vertical="center"/>
    </xf>
    <xf numFmtId="165" fontId="52" fillId="4" borderId="19" xfId="0" applyNumberFormat="1" applyFont="1" applyFill="1" applyBorder="1" applyAlignment="1">
      <alignment vertical="center"/>
    </xf>
    <xf numFmtId="165" fontId="36" fillId="4" borderId="17" xfId="0" applyNumberFormat="1" applyFont="1" applyFill="1" applyBorder="1" applyAlignment="1">
      <alignment vertical="center"/>
    </xf>
    <xf numFmtId="165" fontId="36" fillId="4" borderId="1" xfId="0" applyNumberFormat="1" applyFont="1" applyFill="1" applyBorder="1" applyAlignment="1">
      <alignment vertical="center"/>
    </xf>
    <xf numFmtId="0" fontId="35" fillId="0" borderId="6" xfId="0" applyFont="1" applyBorder="1" applyAlignment="1">
      <alignment vertical="center"/>
    </xf>
    <xf numFmtId="0" fontId="35" fillId="0" borderId="20" xfId="0" applyFont="1" applyBorder="1" applyAlignment="1">
      <alignment vertical="center"/>
    </xf>
    <xf numFmtId="165" fontId="36" fillId="4" borderId="20" xfId="0" applyNumberFormat="1" applyFont="1" applyFill="1" applyBorder="1" applyAlignment="1">
      <alignment vertical="center"/>
    </xf>
    <xf numFmtId="0" fontId="35" fillId="0" borderId="16" xfId="0" applyFont="1" applyBorder="1" applyAlignment="1">
      <alignment vertical="center"/>
    </xf>
    <xf numFmtId="165" fontId="36" fillId="4" borderId="16" xfId="0" applyNumberFormat="1" applyFont="1" applyFill="1" applyBorder="1" applyAlignment="1">
      <alignment vertical="center"/>
    </xf>
    <xf numFmtId="0" fontId="43" fillId="0" borderId="16" xfId="0" applyFont="1" applyBorder="1" applyAlignment="1">
      <alignment vertical="center"/>
    </xf>
    <xf numFmtId="0" fontId="85" fillId="6" borderId="0" xfId="1" applyFont="1" applyFill="1" applyAlignment="1">
      <alignment vertical="center"/>
    </xf>
    <xf numFmtId="0" fontId="77" fillId="6" borderId="0" xfId="0" applyFont="1" applyFill="1" applyAlignment="1">
      <alignment vertical="center"/>
    </xf>
    <xf numFmtId="0" fontId="0" fillId="6" borderId="0" xfId="0" applyFill="1" applyAlignment="1">
      <alignment vertical="center"/>
    </xf>
    <xf numFmtId="2" fontId="36" fillId="8" borderId="9" xfId="0" applyNumberFormat="1" applyFont="1" applyFill="1" applyBorder="1" applyAlignment="1">
      <alignment vertical="center"/>
    </xf>
    <xf numFmtId="2" fontId="36" fillId="4" borderId="9" xfId="0" applyNumberFormat="1" applyFont="1" applyFill="1" applyBorder="1" applyAlignment="1">
      <alignment vertical="center"/>
    </xf>
    <xf numFmtId="4" fontId="34" fillId="0" borderId="0" xfId="0" applyNumberFormat="1" applyFont="1" applyAlignment="1">
      <alignment horizontal="center"/>
    </xf>
    <xf numFmtId="0" fontId="98" fillId="4" borderId="1" xfId="0" applyFont="1" applyFill="1" applyBorder="1" applyAlignment="1">
      <alignment horizontal="left" vertical="center"/>
    </xf>
    <xf numFmtId="0" fontId="48" fillId="4" borderId="1" xfId="0" applyFont="1" applyFill="1" applyBorder="1" applyAlignment="1">
      <alignment horizontal="left" vertical="center"/>
    </xf>
    <xf numFmtId="0" fontId="114" fillId="4" borderId="0" xfId="0" applyFont="1" applyFill="1" applyAlignment="1">
      <alignment horizontal="left" vertical="center"/>
    </xf>
    <xf numFmtId="0" fontId="43" fillId="4" borderId="0" xfId="0" applyFont="1" applyFill="1" applyAlignment="1">
      <alignment horizontal="center" vertical="center"/>
    </xf>
    <xf numFmtId="0" fontId="41" fillId="4" borderId="0" xfId="0" applyFont="1" applyFill="1" applyAlignment="1">
      <alignment vertical="center"/>
    </xf>
    <xf numFmtId="0" fontId="110" fillId="4" borderId="0" xfId="0" applyFont="1" applyFill="1" applyAlignment="1">
      <alignment horizontal="center" vertical="center"/>
    </xf>
    <xf numFmtId="0" fontId="114" fillId="4" borderId="1" xfId="0" applyFont="1" applyFill="1" applyBorder="1" applyAlignment="1">
      <alignment horizontal="left" vertical="center"/>
    </xf>
    <xf numFmtId="0" fontId="72" fillId="4" borderId="0" xfId="0" applyFont="1" applyFill="1" applyAlignment="1">
      <alignment vertical="center"/>
    </xf>
    <xf numFmtId="0" fontId="72" fillId="4" borderId="1" xfId="0" applyFont="1" applyFill="1" applyBorder="1" applyAlignment="1">
      <alignment horizontal="center" vertical="center"/>
    </xf>
    <xf numFmtId="17" fontId="52" fillId="0" borderId="0" xfId="0" applyNumberFormat="1" applyFont="1" applyAlignment="1">
      <alignment horizontal="center" vertical="center"/>
    </xf>
    <xf numFmtId="0" fontId="35" fillId="6" borderId="0" xfId="0" applyFont="1" applyFill="1" applyAlignment="1">
      <alignment horizontal="center" vertical="center"/>
    </xf>
    <xf numFmtId="0" fontId="62" fillId="0" borderId="0" xfId="0" applyFont="1" applyAlignment="1">
      <alignment horizontal="left"/>
    </xf>
    <xf numFmtId="2" fontId="35" fillId="0" borderId="1" xfId="0" applyNumberFormat="1" applyFont="1" applyBorder="1" applyAlignment="1">
      <alignment horizontal="center"/>
    </xf>
    <xf numFmtId="0" fontId="103" fillId="3" borderId="0" xfId="1" applyFont="1" applyFill="1" applyAlignment="1">
      <alignment vertical="center"/>
    </xf>
    <xf numFmtId="3" fontId="54" fillId="0" borderId="0" xfId="0" applyNumberFormat="1" applyFont="1" applyAlignment="1">
      <alignment horizontal="center"/>
    </xf>
    <xf numFmtId="3" fontId="43" fillId="0" borderId="0" xfId="0" applyNumberFormat="1" applyFont="1" applyAlignment="1">
      <alignment horizontal="center"/>
    </xf>
    <xf numFmtId="165" fontId="54" fillId="4" borderId="0" xfId="0" applyNumberFormat="1" applyFont="1" applyFill="1" applyAlignment="1">
      <alignment horizontal="center" vertical="center"/>
    </xf>
    <xf numFmtId="2" fontId="36" fillId="4" borderId="0" xfId="0" applyNumberFormat="1" applyFont="1" applyFill="1" applyAlignment="1">
      <alignment horizontal="center" vertical="center"/>
    </xf>
    <xf numFmtId="164" fontId="91" fillId="0" borderId="1" xfId="0" applyNumberFormat="1" applyFont="1" applyBorder="1" applyAlignment="1">
      <alignment horizontal="center" vertical="center"/>
    </xf>
    <xf numFmtId="4" fontId="91" fillId="4" borderId="1" xfId="0" applyNumberFormat="1" applyFont="1" applyFill="1" applyBorder="1" applyAlignment="1">
      <alignment horizontal="center" vertical="center"/>
    </xf>
    <xf numFmtId="0" fontId="39" fillId="0" borderId="0" xfId="0" applyFont="1" applyAlignment="1">
      <alignment horizontal="center" vertical="center"/>
    </xf>
    <xf numFmtId="165" fontId="36" fillId="4" borderId="0" xfId="0" applyNumberFormat="1" applyFont="1" applyFill="1" applyAlignment="1">
      <alignment horizontal="center" vertical="center"/>
    </xf>
    <xf numFmtId="4" fontId="52" fillId="4" borderId="0" xfId="0" applyNumberFormat="1" applyFont="1" applyFill="1" applyAlignment="1">
      <alignment horizontal="center"/>
    </xf>
    <xf numFmtId="4" fontId="36" fillId="4" borderId="0" xfId="0" applyNumberFormat="1" applyFont="1" applyFill="1" applyAlignment="1">
      <alignment horizontal="center"/>
    </xf>
    <xf numFmtId="4" fontId="91" fillId="4" borderId="1" xfId="0" applyNumberFormat="1" applyFont="1" applyFill="1" applyBorder="1" applyAlignment="1">
      <alignment horizontal="center"/>
    </xf>
    <xf numFmtId="4" fontId="91" fillId="0" borderId="9" xfId="0" applyNumberFormat="1" applyFont="1" applyBorder="1" applyAlignment="1">
      <alignment horizontal="center" vertical="center"/>
    </xf>
    <xf numFmtId="0" fontId="91" fillId="4" borderId="0" xfId="0" applyFont="1" applyFill="1" applyAlignment="1">
      <alignment horizontal="center" vertical="center"/>
    </xf>
    <xf numFmtId="0" fontId="44" fillId="0" borderId="0" xfId="0" applyFont="1" applyAlignment="1">
      <alignment horizontal="left"/>
    </xf>
    <xf numFmtId="0" fontId="34" fillId="11" borderId="0" xfId="0" applyFont="1" applyFill="1" applyAlignment="1">
      <alignment horizontal="center"/>
    </xf>
    <xf numFmtId="17" fontId="31" fillId="11" borderId="0" xfId="0" quotePrefix="1" applyNumberFormat="1" applyFont="1" applyFill="1" applyAlignment="1">
      <alignment horizontal="center" vertical="center" wrapText="1"/>
    </xf>
    <xf numFmtId="3" fontId="44" fillId="11" borderId="0" xfId="0" applyNumberFormat="1" applyFont="1" applyFill="1"/>
    <xf numFmtId="3" fontId="0" fillId="11" borderId="0" xfId="0" applyNumberFormat="1" applyFill="1"/>
    <xf numFmtId="0" fontId="43" fillId="0" borderId="9" xfId="0" applyFont="1" applyBorder="1" applyAlignment="1">
      <alignment horizontal="center" vertical="center" wrapText="1"/>
    </xf>
    <xf numFmtId="166" fontId="35" fillId="4" borderId="9" xfId="0" applyNumberFormat="1" applyFont="1" applyFill="1" applyBorder="1" applyAlignment="1">
      <alignment horizontal="center" vertical="center"/>
    </xf>
    <xf numFmtId="164" fontId="36" fillId="4" borderId="9" xfId="0" applyNumberFormat="1" applyFont="1" applyFill="1" applyBorder="1" applyAlignment="1">
      <alignment horizontal="center" vertical="center"/>
    </xf>
    <xf numFmtId="1" fontId="43" fillId="0" borderId="0" xfId="0" applyNumberFormat="1" applyFont="1" applyAlignment="1">
      <alignment horizontal="center" vertical="center"/>
    </xf>
    <xf numFmtId="0" fontId="44" fillId="0" borderId="0" xfId="0" applyFont="1" applyAlignment="1">
      <alignment horizontal="left" vertical="center"/>
    </xf>
    <xf numFmtId="0" fontId="44" fillId="0" borderId="0" xfId="0" applyFont="1" applyAlignment="1">
      <alignment vertical="center" wrapText="1"/>
    </xf>
    <xf numFmtId="164" fontId="44" fillId="4" borderId="0" xfId="0" applyNumberFormat="1" applyFont="1" applyFill="1" applyAlignment="1">
      <alignment horizontal="center"/>
    </xf>
    <xf numFmtId="164" fontId="34" fillId="4" borderId="0" xfId="0" applyNumberFormat="1" applyFont="1" applyFill="1" applyAlignment="1">
      <alignment horizontal="center"/>
    </xf>
    <xf numFmtId="0" fontId="115" fillId="2" borderId="0" xfId="0" applyFont="1" applyFill="1" applyAlignment="1">
      <alignment horizontal="center"/>
    </xf>
    <xf numFmtId="0" fontId="35" fillId="0" borderId="6" xfId="0" applyFont="1" applyBorder="1"/>
    <xf numFmtId="0" fontId="38" fillId="6" borderId="0" xfId="0" applyFont="1" applyFill="1" applyAlignment="1">
      <alignment vertical="center"/>
    </xf>
    <xf numFmtId="0" fontId="38" fillId="4" borderId="0" xfId="0" applyFont="1" applyFill="1" applyAlignment="1">
      <alignment vertical="center"/>
    </xf>
    <xf numFmtId="3" fontId="43" fillId="0" borderId="1" xfId="0" applyNumberFormat="1" applyFont="1" applyBorder="1" applyAlignment="1">
      <alignment vertical="center"/>
    </xf>
    <xf numFmtId="164" fontId="43" fillId="0" borderId="1" xfId="0" applyNumberFormat="1" applyFont="1" applyBorder="1" applyAlignment="1">
      <alignment horizontal="center" vertical="center"/>
    </xf>
    <xf numFmtId="0" fontId="43" fillId="0" borderId="10" xfId="0" applyFont="1" applyBorder="1" applyAlignment="1">
      <alignment vertical="center"/>
    </xf>
    <xf numFmtId="3" fontId="43" fillId="0" borderId="10" xfId="0" applyNumberFormat="1" applyFont="1" applyBorder="1" applyAlignment="1">
      <alignment vertical="center"/>
    </xf>
    <xf numFmtId="164" fontId="43" fillId="0" borderId="10" xfId="0" applyNumberFormat="1" applyFont="1" applyBorder="1" applyAlignment="1">
      <alignment horizontal="center" vertical="center"/>
    </xf>
    <xf numFmtId="0" fontId="54" fillId="0" borderId="11" xfId="0" applyFont="1" applyBorder="1" applyAlignment="1">
      <alignment vertical="center"/>
    </xf>
    <xf numFmtId="3" fontId="54" fillId="0" borderId="11" xfId="0" applyNumberFormat="1" applyFont="1" applyBorder="1" applyAlignment="1">
      <alignment vertical="center"/>
    </xf>
    <xf numFmtId="0" fontId="47" fillId="0" borderId="0" xfId="0" applyFont="1" applyAlignment="1">
      <alignment vertical="center"/>
    </xf>
    <xf numFmtId="164" fontId="54" fillId="0" borderId="11" xfId="0" applyNumberFormat="1" applyFont="1" applyBorder="1" applyAlignment="1">
      <alignment horizontal="center" vertical="center"/>
    </xf>
    <xf numFmtId="3" fontId="36" fillId="0" borderId="0" xfId="0" applyNumberFormat="1" applyFont="1" applyAlignment="1">
      <alignment vertical="center"/>
    </xf>
    <xf numFmtId="164" fontId="35" fillId="0" borderId="0" xfId="0" applyNumberFormat="1" applyFont="1" applyAlignment="1">
      <alignment horizontal="center" vertical="center"/>
    </xf>
    <xf numFmtId="0" fontId="34" fillId="0" borderId="6" xfId="0" applyFont="1" applyBorder="1" applyAlignment="1">
      <alignment vertical="center"/>
    </xf>
    <xf numFmtId="3" fontId="36" fillId="0" borderId="6" xfId="0" applyNumberFormat="1" applyFont="1" applyBorder="1" applyAlignment="1">
      <alignment vertical="center"/>
    </xf>
    <xf numFmtId="164" fontId="35" fillId="0" borderId="6" xfId="0" applyNumberFormat="1" applyFont="1" applyBorder="1" applyAlignment="1">
      <alignment horizontal="center" vertical="center"/>
    </xf>
    <xf numFmtId="0" fontId="34" fillId="0" borderId="4" xfId="0" applyFont="1" applyBorder="1" applyAlignment="1">
      <alignment vertical="center"/>
    </xf>
    <xf numFmtId="3" fontId="36" fillId="0" borderId="4" xfId="0" applyNumberFormat="1" applyFont="1" applyBorder="1" applyAlignment="1">
      <alignment vertical="center"/>
    </xf>
    <xf numFmtId="164" fontId="35" fillId="0" borderId="5" xfId="0" applyNumberFormat="1" applyFont="1" applyBorder="1" applyAlignment="1">
      <alignment horizontal="center" vertical="center"/>
    </xf>
    <xf numFmtId="164" fontId="35" fillId="0" borderId="2" xfId="0" applyNumberFormat="1" applyFont="1" applyBorder="1" applyAlignment="1">
      <alignment horizontal="center" vertical="center"/>
    </xf>
    <xf numFmtId="0" fontId="31" fillId="0" borderId="0" xfId="0" applyFont="1" applyAlignment="1">
      <alignment horizontal="right" vertical="center"/>
    </xf>
    <xf numFmtId="0" fontId="0" fillId="0" borderId="0" xfId="0" applyAlignment="1">
      <alignment horizontal="right" vertical="center"/>
    </xf>
    <xf numFmtId="3" fontId="35" fillId="0" borderId="1" xfId="0" applyNumberFormat="1" applyFont="1" applyBorder="1" applyAlignment="1">
      <alignment vertical="center"/>
    </xf>
    <xf numFmtId="3" fontId="35" fillId="0" borderId="10" xfId="0" applyNumberFormat="1" applyFont="1" applyBorder="1" applyAlignment="1">
      <alignment vertical="center"/>
    </xf>
    <xf numFmtId="164" fontId="35" fillId="0" borderId="10" xfId="0" applyNumberFormat="1" applyFont="1" applyBorder="1" applyAlignment="1">
      <alignment horizontal="center" vertical="center"/>
    </xf>
    <xf numFmtId="3" fontId="36" fillId="0" borderId="10" xfId="0" applyNumberFormat="1" applyFont="1" applyBorder="1" applyAlignment="1">
      <alignment horizontal="right"/>
    </xf>
    <xf numFmtId="165" fontId="43" fillId="4" borderId="1" xfId="0" applyNumberFormat="1" applyFont="1" applyFill="1" applyBorder="1" applyAlignment="1">
      <alignment horizontal="center" vertical="center"/>
    </xf>
    <xf numFmtId="165" fontId="41" fillId="0" borderId="0" xfId="0" applyNumberFormat="1" applyFont="1" applyAlignment="1">
      <alignment horizontal="center" vertical="center"/>
    </xf>
    <xf numFmtId="165" fontId="41" fillId="0" borderId="0" xfId="0" applyNumberFormat="1" applyFont="1" applyAlignment="1">
      <alignment vertical="center"/>
    </xf>
    <xf numFmtId="164" fontId="52" fillId="0" borderId="5" xfId="0" applyNumberFormat="1" applyFont="1" applyBorder="1" applyAlignment="1">
      <alignment horizontal="center" vertical="center"/>
    </xf>
    <xf numFmtId="164" fontId="52" fillId="0" borderId="3" xfId="0" applyNumberFormat="1" applyFont="1" applyBorder="1" applyAlignment="1">
      <alignment horizontal="center" vertical="center"/>
    </xf>
    <xf numFmtId="2" fontId="36" fillId="0" borderId="10" xfId="0" applyNumberFormat="1" applyFont="1" applyBorder="1" applyAlignment="1">
      <alignment horizontal="center" vertical="center"/>
    </xf>
    <xf numFmtId="2" fontId="36" fillId="0" borderId="5" xfId="0" applyNumberFormat="1" applyFont="1" applyBorder="1" applyAlignment="1">
      <alignment horizontal="center" vertical="center"/>
    </xf>
    <xf numFmtId="2" fontId="36" fillId="0" borderId="3" xfId="0" applyNumberFormat="1" applyFont="1" applyBorder="1" applyAlignment="1">
      <alignment horizontal="center" vertical="center"/>
    </xf>
    <xf numFmtId="2" fontId="36" fillId="0" borderId="1" xfId="0" applyNumberFormat="1" applyFont="1" applyBorder="1" applyAlignment="1">
      <alignment horizontal="center" vertical="center"/>
    </xf>
    <xf numFmtId="2" fontId="118" fillId="10" borderId="5" xfId="0" applyNumberFormat="1" applyFont="1" applyFill="1" applyBorder="1" applyAlignment="1">
      <alignment horizontal="center" vertical="center"/>
    </xf>
    <xf numFmtId="2" fontId="118" fillId="10" borderId="3" xfId="0" applyNumberFormat="1" applyFont="1" applyFill="1" applyBorder="1" applyAlignment="1">
      <alignment horizontal="center" vertical="center"/>
    </xf>
    <xf numFmtId="165" fontId="35" fillId="0" borderId="6" xfId="0" applyNumberFormat="1" applyFont="1" applyBorder="1" applyAlignment="1">
      <alignment horizontal="right"/>
    </xf>
    <xf numFmtId="0" fontId="119" fillId="3" borderId="0" xfId="0" applyFont="1" applyFill="1" applyAlignment="1">
      <alignment vertical="center"/>
    </xf>
    <xf numFmtId="0" fontId="119" fillId="3" borderId="0" xfId="1" applyFont="1" applyFill="1" applyAlignment="1">
      <alignment vertical="center"/>
    </xf>
    <xf numFmtId="0" fontId="120" fillId="5" borderId="0" xfId="1" applyFont="1" applyFill="1" applyAlignment="1">
      <alignment vertical="center"/>
    </xf>
    <xf numFmtId="0" fontId="121" fillId="2" borderId="0" xfId="1" applyFont="1" applyFill="1" applyAlignment="1">
      <alignment vertical="center"/>
    </xf>
    <xf numFmtId="2" fontId="43" fillId="0" borderId="1" xfId="0" applyNumberFormat="1" applyFont="1" applyBorder="1" applyAlignment="1">
      <alignment horizontal="center"/>
    </xf>
    <xf numFmtId="0" fontId="36" fillId="0" borderId="1" xfId="0" applyFont="1" applyBorder="1" applyAlignment="1">
      <alignment horizontal="center" vertical="center" wrapText="1"/>
    </xf>
    <xf numFmtId="0" fontId="35" fillId="0" borderId="0" xfId="0" quotePrefix="1" applyFont="1" applyAlignment="1">
      <alignment horizontal="center" vertical="center"/>
    </xf>
    <xf numFmtId="164" fontId="43" fillId="0" borderId="21" xfId="0" applyNumberFormat="1" applyFont="1" applyBorder="1" applyAlignment="1">
      <alignment horizontal="center"/>
    </xf>
    <xf numFmtId="0" fontId="35" fillId="0" borderId="0" xfId="0" quotePrefix="1" applyFont="1" applyAlignment="1">
      <alignment horizontal="center"/>
    </xf>
    <xf numFmtId="2" fontId="43" fillId="0" borderId="21" xfId="0" applyNumberFormat="1" applyFont="1" applyBorder="1" applyAlignment="1">
      <alignment horizontal="center"/>
    </xf>
    <xf numFmtId="0" fontId="35" fillId="0" borderId="0" xfId="0" quotePrefix="1" applyFont="1" applyAlignment="1">
      <alignment horizontal="right" vertical="center"/>
    </xf>
    <xf numFmtId="164" fontId="43" fillId="0" borderId="21" xfId="0" applyNumberFormat="1" applyFont="1" applyBorder="1" applyAlignment="1">
      <alignment horizontal="right"/>
    </xf>
    <xf numFmtId="164" fontId="43" fillId="0" borderId="1" xfId="0" applyNumberFormat="1" applyFont="1" applyBorder="1" applyAlignment="1">
      <alignment horizontal="right"/>
    </xf>
    <xf numFmtId="0" fontId="35" fillId="0" borderId="0" xfId="0" applyFont="1" applyAlignment="1">
      <alignment vertical="center" wrapText="1"/>
    </xf>
    <xf numFmtId="17" fontId="36" fillId="0" borderId="11" xfId="0" applyNumberFormat="1" applyFont="1" applyBorder="1" applyAlignment="1">
      <alignment horizontal="center"/>
    </xf>
    <xf numFmtId="0" fontId="36" fillId="0" borderId="2" xfId="1" applyFont="1" applyBorder="1" applyAlignment="1">
      <alignment horizontal="center" vertical="top"/>
    </xf>
    <xf numFmtId="4" fontId="34" fillId="4" borderId="0" xfId="0" applyNumberFormat="1" applyFont="1" applyFill="1" applyAlignment="1">
      <alignment vertical="center"/>
    </xf>
    <xf numFmtId="3" fontId="43" fillId="4" borderId="17" xfId="0" applyNumberFormat="1" applyFont="1" applyFill="1" applyBorder="1" applyAlignment="1">
      <alignment vertical="center"/>
    </xf>
    <xf numFmtId="3" fontId="43" fillId="4" borderId="10" xfId="0" applyNumberFormat="1" applyFont="1" applyFill="1" applyBorder="1" applyAlignment="1">
      <alignment vertical="center"/>
    </xf>
    <xf numFmtId="3" fontId="52" fillId="4" borderId="5" xfId="0" applyNumberFormat="1" applyFont="1" applyFill="1" applyBorder="1" applyAlignment="1">
      <alignment vertical="center"/>
    </xf>
    <xf numFmtId="165" fontId="54" fillId="4" borderId="5" xfId="0" applyNumberFormat="1" applyFont="1" applyFill="1" applyBorder="1" applyAlignment="1">
      <alignment vertical="center"/>
    </xf>
    <xf numFmtId="3" fontId="52" fillId="4" borderId="18" xfId="0" applyNumberFormat="1" applyFont="1" applyFill="1" applyBorder="1" applyAlignment="1">
      <alignment vertical="center"/>
    </xf>
    <xf numFmtId="165" fontId="54" fillId="4" borderId="18" xfId="0" applyNumberFormat="1" applyFont="1" applyFill="1" applyBorder="1" applyAlignment="1">
      <alignment vertical="center"/>
    </xf>
    <xf numFmtId="4" fontId="43" fillId="4" borderId="17" xfId="0" applyNumberFormat="1" applyFont="1" applyFill="1" applyBorder="1" applyAlignment="1">
      <alignment vertical="center"/>
    </xf>
    <xf numFmtId="4" fontId="43" fillId="4" borderId="10" xfId="0" applyNumberFormat="1" applyFont="1" applyFill="1" applyBorder="1" applyAlignment="1">
      <alignment vertical="center"/>
    </xf>
    <xf numFmtId="165" fontId="54" fillId="4" borderId="19" xfId="0" applyNumberFormat="1" applyFont="1" applyFill="1" applyBorder="1" applyAlignment="1">
      <alignment vertical="center"/>
    </xf>
    <xf numFmtId="0" fontId="34" fillId="4" borderId="0" xfId="0" applyFont="1" applyFill="1" applyAlignment="1">
      <alignment horizontal="center" vertical="center"/>
    </xf>
    <xf numFmtId="0" fontId="35" fillId="4" borderId="0" xfId="0" applyFont="1" applyFill="1" applyAlignment="1">
      <alignment vertical="center"/>
    </xf>
    <xf numFmtId="2" fontId="36" fillId="4" borderId="1" xfId="0" applyNumberFormat="1" applyFont="1" applyFill="1" applyBorder="1" applyAlignment="1">
      <alignment vertical="center"/>
    </xf>
    <xf numFmtId="0" fontId="34" fillId="4" borderId="1" xfId="0" applyFont="1" applyFill="1" applyBorder="1" applyAlignment="1">
      <alignment vertical="center"/>
    </xf>
    <xf numFmtId="0" fontId="34" fillId="4" borderId="1" xfId="0" applyFont="1" applyFill="1" applyBorder="1" applyAlignment="1">
      <alignment horizontal="center" vertical="center"/>
    </xf>
    <xf numFmtId="0" fontId="35" fillId="0" borderId="3" xfId="0" quotePrefix="1" applyFont="1" applyBorder="1" applyAlignment="1">
      <alignment horizontal="center" vertical="center"/>
    </xf>
    <xf numFmtId="0" fontId="35" fillId="0" borderId="3" xfId="0" quotePrefix="1" applyFont="1" applyBorder="1" applyAlignment="1">
      <alignment horizontal="right" vertical="center"/>
    </xf>
    <xf numFmtId="0" fontId="35" fillId="0" borderId="21" xfId="0" quotePrefix="1" applyFont="1" applyBorder="1" applyAlignment="1">
      <alignment horizontal="center" vertical="center"/>
    </xf>
    <xf numFmtId="0" fontId="35" fillId="0" borderId="1" xfId="0" quotePrefix="1" applyFont="1" applyBorder="1" applyAlignment="1">
      <alignment horizontal="center" vertical="center"/>
    </xf>
    <xf numFmtId="0" fontId="35" fillId="0" borderId="21" xfId="0" quotePrefix="1" applyFont="1" applyBorder="1" applyAlignment="1">
      <alignment horizontal="center"/>
    </xf>
    <xf numFmtId="0" fontId="35" fillId="0" borderId="1" xfId="0" quotePrefix="1" applyFont="1" applyBorder="1" applyAlignment="1">
      <alignment horizontal="center"/>
    </xf>
    <xf numFmtId="0" fontId="43" fillId="0" borderId="1" xfId="0" applyFont="1" applyBorder="1" applyAlignment="1">
      <alignment horizontal="center" vertical="center" wrapText="1"/>
    </xf>
    <xf numFmtId="1" fontId="43" fillId="0" borderId="0" xfId="0" quotePrefix="1" applyNumberFormat="1" applyFont="1" applyAlignment="1">
      <alignment horizontal="center" vertical="center"/>
    </xf>
    <xf numFmtId="1" fontId="36" fillId="0" borderId="0" xfId="0" quotePrefix="1" applyNumberFormat="1" applyFont="1" applyAlignment="1">
      <alignment horizontal="center" vertical="top" wrapText="1"/>
    </xf>
    <xf numFmtId="0" fontId="35" fillId="4" borderId="0" xfId="0" applyFont="1" applyFill="1" applyAlignment="1">
      <alignment horizontal="center" wrapText="1"/>
    </xf>
    <xf numFmtId="0" fontId="0" fillId="2" borderId="0" xfId="0" applyFill="1" applyAlignment="1">
      <alignment vertical="center"/>
    </xf>
    <xf numFmtId="0" fontId="34" fillId="2" borderId="0" xfId="0" applyFont="1" applyFill="1" applyAlignment="1">
      <alignment horizontal="center" vertical="center"/>
    </xf>
    <xf numFmtId="166" fontId="35" fillId="8" borderId="9" xfId="0" applyNumberFormat="1" applyFont="1" applyFill="1" applyBorder="1" applyAlignment="1">
      <alignment horizontal="center" vertical="center"/>
    </xf>
    <xf numFmtId="164" fontId="36" fillId="8" borderId="9" xfId="0" applyNumberFormat="1" applyFont="1" applyFill="1" applyBorder="1" applyAlignment="1">
      <alignment horizontal="center" vertical="center"/>
    </xf>
    <xf numFmtId="3" fontId="35" fillId="0" borderId="0" xfId="0" applyNumberFormat="1" applyFont="1" applyAlignment="1">
      <alignment vertical="center"/>
    </xf>
    <xf numFmtId="164" fontId="36" fillId="0" borderId="0" xfId="0" applyNumberFormat="1" applyFont="1" applyAlignment="1">
      <alignment horizontal="center" vertical="center"/>
    </xf>
    <xf numFmtId="164" fontId="42" fillId="0" borderId="0" xfId="0" applyNumberFormat="1" applyFont="1" applyAlignment="1">
      <alignment horizontal="center" vertical="center"/>
    </xf>
    <xf numFmtId="164" fontId="44" fillId="4" borderId="0" xfId="0" applyNumberFormat="1" applyFont="1" applyFill="1" applyAlignment="1">
      <alignment horizontal="center" vertical="center"/>
    </xf>
    <xf numFmtId="164" fontId="34" fillId="4" borderId="0" xfId="0" applyNumberFormat="1" applyFont="1" applyFill="1" applyAlignment="1">
      <alignment horizontal="center" vertical="center"/>
    </xf>
    <xf numFmtId="3" fontId="35" fillId="0" borderId="9" xfId="0" applyNumberFormat="1" applyFont="1" applyBorder="1" applyAlignment="1">
      <alignment vertical="center"/>
    </xf>
    <xf numFmtId="17" fontId="35" fillId="4" borderId="9" xfId="0" applyNumberFormat="1" applyFont="1" applyFill="1" applyBorder="1" applyAlignment="1">
      <alignment horizontal="center" vertical="center"/>
    </xf>
    <xf numFmtId="166" fontId="35" fillId="4" borderId="15" xfId="0" applyNumberFormat="1" applyFont="1" applyFill="1" applyBorder="1" applyAlignment="1">
      <alignment horizontal="center" vertical="center"/>
    </xf>
    <xf numFmtId="3" fontId="123" fillId="0" borderId="1" xfId="0" applyNumberFormat="1" applyFont="1" applyBorder="1" applyAlignment="1">
      <alignment horizontal="center" vertical="center"/>
    </xf>
    <xf numFmtId="0" fontId="124" fillId="0" borderId="0" xfId="0" applyFont="1" applyAlignment="1">
      <alignment vertical="center"/>
    </xf>
    <xf numFmtId="165" fontId="125" fillId="4" borderId="5" xfId="0" applyNumberFormat="1" applyFont="1" applyFill="1" applyBorder="1" applyAlignment="1">
      <alignment horizontal="center" vertical="center"/>
    </xf>
    <xf numFmtId="165" fontId="123" fillId="0" borderId="0" xfId="0" applyNumberFormat="1" applyFont="1" applyAlignment="1">
      <alignment horizontal="center" vertical="center"/>
    </xf>
    <xf numFmtId="165" fontId="125" fillId="4" borderId="0" xfId="0" applyNumberFormat="1" applyFont="1" applyFill="1" applyAlignment="1">
      <alignment horizontal="center" vertical="center"/>
    </xf>
    <xf numFmtId="165" fontId="123" fillId="0" borderId="3" xfId="0" applyNumberFormat="1" applyFont="1" applyBorder="1" applyAlignment="1">
      <alignment horizontal="center" vertical="center"/>
    </xf>
    <xf numFmtId="165" fontId="123" fillId="0" borderId="1" xfId="0" applyNumberFormat="1" applyFont="1" applyBorder="1" applyAlignment="1">
      <alignment horizontal="center" vertical="center"/>
    </xf>
    <xf numFmtId="3" fontId="36" fillId="0" borderId="6" xfId="0" applyNumberFormat="1" applyFont="1" applyBorder="1" applyAlignment="1">
      <alignment horizontal="right"/>
    </xf>
    <xf numFmtId="3" fontId="65" fillId="0" borderId="11" xfId="0" applyNumberFormat="1" applyFont="1" applyBorder="1" applyAlignment="1">
      <alignment horizontal="right"/>
    </xf>
    <xf numFmtId="49" fontId="56" fillId="0" borderId="0" xfId="0" applyNumberFormat="1" applyFont="1" applyAlignment="1">
      <alignment horizontal="center" vertical="center"/>
    </xf>
    <xf numFmtId="164" fontId="43" fillId="0" borderId="22" xfId="0" applyNumberFormat="1" applyFont="1" applyBorder="1" applyAlignment="1">
      <alignment horizontal="right"/>
    </xf>
    <xf numFmtId="164" fontId="43" fillId="0" borderId="10" xfId="0" applyNumberFormat="1" applyFont="1" applyBorder="1" applyAlignment="1">
      <alignment horizontal="right"/>
    </xf>
    <xf numFmtId="4" fontId="43" fillId="0" borderId="23" xfId="0" applyNumberFormat="1" applyFont="1" applyBorder="1" applyAlignment="1">
      <alignment horizontal="center" vertical="center"/>
    </xf>
    <xf numFmtId="4" fontId="43" fillId="0" borderId="0" xfId="0" applyNumberFormat="1" applyFont="1" applyAlignment="1">
      <alignment horizontal="center" vertical="center"/>
    </xf>
    <xf numFmtId="4" fontId="43" fillId="4" borderId="0" xfId="0" applyNumberFormat="1" applyFont="1" applyFill="1" applyAlignment="1">
      <alignment horizontal="center" vertical="center"/>
    </xf>
    <xf numFmtId="0" fontId="48" fillId="0" borderId="0" xfId="0" applyFont="1" applyAlignment="1">
      <alignment horizontal="left"/>
    </xf>
    <xf numFmtId="0" fontId="127" fillId="0" borderId="0" xfId="0" applyFont="1" applyAlignment="1">
      <alignment horizontal="left"/>
    </xf>
    <xf numFmtId="0" fontId="127" fillId="8" borderId="0" xfId="0" applyFont="1" applyFill="1" applyAlignment="1">
      <alignment horizontal="left"/>
    </xf>
    <xf numFmtId="0" fontId="127" fillId="8" borderId="0" xfId="0" applyFont="1" applyFill="1"/>
    <xf numFmtId="1" fontId="35" fillId="8" borderId="0" xfId="0" quotePrefix="1" applyNumberFormat="1" applyFont="1" applyFill="1" applyAlignment="1">
      <alignment horizontal="left"/>
    </xf>
    <xf numFmtId="0" fontId="64" fillId="2" borderId="0" xfId="0" applyFont="1" applyFill="1"/>
    <xf numFmtId="3" fontId="35" fillId="0" borderId="9" xfId="0" quotePrefix="1" applyNumberFormat="1" applyFont="1" applyBorder="1" applyAlignment="1">
      <alignment vertical="center"/>
    </xf>
    <xf numFmtId="0" fontId="133" fillId="0" borderId="0" xfId="0" applyFont="1" applyAlignment="1">
      <alignment horizontal="left"/>
    </xf>
    <xf numFmtId="0" fontId="36" fillId="0" borderId="10" xfId="0" applyFont="1" applyBorder="1" applyAlignment="1">
      <alignment horizontal="center" vertical="center" wrapText="1"/>
    </xf>
    <xf numFmtId="3" fontId="35" fillId="0" borderId="0" xfId="0" applyNumberFormat="1" applyFont="1" applyAlignment="1">
      <alignment horizontal="center" vertical="center"/>
    </xf>
    <xf numFmtId="3" fontId="39" fillId="0" borderId="0" xfId="0" applyNumberFormat="1" applyFont="1" applyAlignment="1">
      <alignment horizontal="center" vertical="center"/>
    </xf>
    <xf numFmtId="0" fontId="35" fillId="0" borderId="23" xfId="0" applyFont="1" applyBorder="1"/>
    <xf numFmtId="164" fontId="43" fillId="0" borderId="23" xfId="3" applyNumberFormat="1" applyFont="1" applyBorder="1" applyAlignment="1">
      <alignment horizontal="right" vertical="center"/>
    </xf>
    <xf numFmtId="164" fontId="35" fillId="0" borderId="23" xfId="0" applyNumberFormat="1" applyFont="1" applyBorder="1"/>
    <xf numFmtId="0" fontId="64" fillId="2" borderId="0" xfId="0" applyFont="1" applyFill="1" applyAlignment="1">
      <alignment vertical="center" wrapText="1"/>
    </xf>
    <xf numFmtId="0" fontId="43" fillId="0" borderId="16" xfId="0" applyFont="1" applyBorder="1" applyAlignment="1">
      <alignment vertical="center" wrapText="1"/>
    </xf>
    <xf numFmtId="0" fontId="58" fillId="0" borderId="20" xfId="0" applyFont="1" applyBorder="1" applyAlignment="1">
      <alignment vertical="center" wrapText="1"/>
    </xf>
    <xf numFmtId="4" fontId="72" fillId="4" borderId="0" xfId="0" applyNumberFormat="1" applyFont="1" applyFill="1" applyAlignment="1">
      <alignment horizontal="right" vertical="center"/>
    </xf>
    <xf numFmtId="164" fontId="35" fillId="0" borderId="23" xfId="0" applyNumberFormat="1" applyFont="1" applyBorder="1" applyAlignment="1">
      <alignment horizontal="center"/>
    </xf>
    <xf numFmtId="0" fontId="34" fillId="0" borderId="23" xfId="0" applyFont="1" applyBorder="1"/>
    <xf numFmtId="4" fontId="36" fillId="0" borderId="23" xfId="0" applyNumberFormat="1" applyFont="1" applyBorder="1" applyAlignment="1">
      <alignment horizontal="center" vertical="center"/>
    </xf>
    <xf numFmtId="0" fontId="35" fillId="0" borderId="3" xfId="0" applyFont="1" applyBorder="1" applyAlignment="1">
      <alignment horizontal="center"/>
    </xf>
    <xf numFmtId="0" fontId="34" fillId="0" borderId="25" xfId="0" applyFont="1" applyBorder="1"/>
    <xf numFmtId="4" fontId="36" fillId="0" borderId="25" xfId="0" applyNumberFormat="1" applyFont="1" applyBorder="1" applyAlignment="1">
      <alignment horizontal="center" vertical="center"/>
    </xf>
    <xf numFmtId="0" fontId="34" fillId="0" borderId="26" xfId="0" applyFont="1" applyBorder="1"/>
    <xf numFmtId="4" fontId="36" fillId="0" borderId="26" xfId="0" applyNumberFormat="1" applyFont="1" applyBorder="1" applyAlignment="1">
      <alignment horizontal="center" vertical="center"/>
    </xf>
    <xf numFmtId="164" fontId="35" fillId="0" borderId="25" xfId="0" applyNumberFormat="1" applyFont="1" applyBorder="1" applyAlignment="1">
      <alignment horizontal="center"/>
    </xf>
    <xf numFmtId="164" fontId="35" fillId="0" borderId="26" xfId="0" applyNumberFormat="1" applyFont="1" applyBorder="1" applyAlignment="1">
      <alignment horizontal="center"/>
    </xf>
    <xf numFmtId="0" fontId="34" fillId="0" borderId="24" xfId="0" applyFont="1" applyBorder="1"/>
    <xf numFmtId="4" fontId="36" fillId="0" borderId="24" xfId="0" applyNumberFormat="1" applyFont="1" applyBorder="1" applyAlignment="1">
      <alignment horizontal="center" vertical="center"/>
    </xf>
    <xf numFmtId="164" fontId="35" fillId="0" borderId="24" xfId="0" applyNumberFormat="1" applyFont="1" applyBorder="1" applyAlignment="1">
      <alignment horizontal="center"/>
    </xf>
    <xf numFmtId="0" fontId="35" fillId="0" borderId="24" xfId="0" applyFont="1" applyBorder="1" applyAlignment="1">
      <alignment horizontal="left"/>
    </xf>
    <xf numFmtId="4" fontId="35" fillId="0" borderId="24" xfId="0" applyNumberFormat="1" applyFont="1" applyBorder="1" applyAlignment="1">
      <alignment horizontal="center"/>
    </xf>
    <xf numFmtId="164" fontId="35" fillId="0" borderId="27" xfId="0" applyNumberFormat="1" applyFont="1" applyBorder="1" applyAlignment="1">
      <alignment horizontal="center"/>
    </xf>
    <xf numFmtId="164" fontId="35" fillId="0" borderId="15" xfId="0" applyNumberFormat="1" applyFont="1" applyBorder="1" applyAlignment="1">
      <alignment horizontal="center"/>
    </xf>
    <xf numFmtId="164" fontId="35" fillId="0" borderId="28" xfId="0" applyNumberFormat="1" applyFont="1" applyBorder="1" applyAlignment="1">
      <alignment horizontal="center"/>
    </xf>
    <xf numFmtId="1" fontId="43" fillId="0" borderId="25" xfId="0" applyNumberFormat="1" applyFont="1" applyBorder="1" applyAlignment="1">
      <alignment horizontal="center"/>
    </xf>
    <xf numFmtId="1" fontId="43" fillId="0" borderId="23" xfId="0" applyNumberFormat="1" applyFont="1" applyBorder="1" applyAlignment="1">
      <alignment horizontal="center"/>
    </xf>
    <xf numFmtId="1" fontId="43" fillId="0" borderId="26" xfId="0" applyNumberFormat="1" applyFont="1" applyBorder="1" applyAlignment="1">
      <alignment horizontal="center"/>
    </xf>
    <xf numFmtId="1" fontId="43" fillId="0" borderId="24" xfId="0" applyNumberFormat="1" applyFont="1" applyBorder="1" applyAlignment="1">
      <alignment horizontal="center"/>
    </xf>
    <xf numFmtId="3" fontId="43" fillId="0" borderId="24" xfId="0" applyNumberFormat="1" applyFont="1" applyBorder="1" applyAlignment="1">
      <alignment horizontal="center"/>
    </xf>
    <xf numFmtId="3" fontId="35" fillId="4" borderId="0" xfId="0" applyNumberFormat="1" applyFont="1" applyFill="1" applyAlignment="1">
      <alignment horizontal="center" vertical="center"/>
    </xf>
    <xf numFmtId="3" fontId="39" fillId="4" borderId="0" xfId="0" applyNumberFormat="1" applyFont="1" applyFill="1" applyAlignment="1">
      <alignment horizontal="center" vertical="center"/>
    </xf>
    <xf numFmtId="3" fontId="136" fillId="0" borderId="11" xfId="0" applyNumberFormat="1" applyFont="1" applyBorder="1" applyAlignment="1">
      <alignment horizontal="center" vertical="center"/>
    </xf>
    <xf numFmtId="3" fontId="137" fillId="0" borderId="6" xfId="0" applyNumberFormat="1" applyFont="1" applyBorder="1" applyAlignment="1">
      <alignment horizontal="center" vertical="center"/>
    </xf>
    <xf numFmtId="166" fontId="35" fillId="8" borderId="14" xfId="0" applyNumberFormat="1" applyFont="1" applyFill="1" applyBorder="1" applyAlignment="1">
      <alignment horizontal="center"/>
    </xf>
    <xf numFmtId="164" fontId="36" fillId="8" borderId="14" xfId="0" applyNumberFormat="1" applyFont="1" applyFill="1" applyBorder="1" applyAlignment="1">
      <alignment horizontal="center"/>
    </xf>
    <xf numFmtId="166" fontId="36" fillId="0" borderId="0" xfId="0" applyNumberFormat="1" applyFont="1" applyAlignment="1">
      <alignment horizontal="center"/>
    </xf>
    <xf numFmtId="4" fontId="138" fillId="8" borderId="17" xfId="0" applyNumberFormat="1" applyFont="1" applyFill="1" applyBorder="1" applyAlignment="1">
      <alignment vertical="center"/>
    </xf>
    <xf numFmtId="165" fontId="78" fillId="8" borderId="10" xfId="0" applyNumberFormat="1" applyFont="1" applyFill="1" applyBorder="1" applyAlignment="1">
      <alignment vertical="center"/>
    </xf>
    <xf numFmtId="165" fontId="138" fillId="8" borderId="5" xfId="0" applyNumberFormat="1" applyFont="1" applyFill="1" applyBorder="1" applyAlignment="1">
      <alignment vertical="center"/>
    </xf>
    <xf numFmtId="165" fontId="138" fillId="8" borderId="19" xfId="0" applyNumberFormat="1" applyFont="1" applyFill="1" applyBorder="1" applyAlignment="1">
      <alignment vertical="center"/>
    </xf>
    <xf numFmtId="4" fontId="138" fillId="8" borderId="1" xfId="0" applyNumberFormat="1" applyFont="1" applyFill="1" applyBorder="1" applyAlignment="1">
      <alignment vertical="center"/>
    </xf>
    <xf numFmtId="4" fontId="139" fillId="8" borderId="20" xfId="0" applyNumberFormat="1" applyFont="1" applyFill="1" applyBorder="1" applyAlignment="1">
      <alignment vertical="center"/>
    </xf>
    <xf numFmtId="4" fontId="138" fillId="8" borderId="10" xfId="0" applyNumberFormat="1" applyFont="1" applyFill="1" applyBorder="1" applyAlignment="1">
      <alignment vertical="center"/>
    </xf>
    <xf numFmtId="165" fontId="139" fillId="8" borderId="5" xfId="0" applyNumberFormat="1" applyFont="1" applyFill="1" applyBorder="1" applyAlignment="1">
      <alignment vertical="center"/>
    </xf>
    <xf numFmtId="165" fontId="139" fillId="8" borderId="18" xfId="0" applyNumberFormat="1" applyFont="1" applyFill="1" applyBorder="1" applyAlignment="1">
      <alignment vertical="center"/>
    </xf>
    <xf numFmtId="165" fontId="139" fillId="8" borderId="19" xfId="0" applyNumberFormat="1" applyFont="1" applyFill="1" applyBorder="1" applyAlignment="1">
      <alignment vertical="center"/>
    </xf>
    <xf numFmtId="0" fontId="80" fillId="4" borderId="0" xfId="0" applyFont="1" applyFill="1" applyAlignment="1">
      <alignment vertical="center"/>
    </xf>
    <xf numFmtId="165" fontId="140" fillId="4" borderId="0" xfId="0" applyNumberFormat="1" applyFont="1" applyFill="1" applyAlignment="1">
      <alignment vertical="center"/>
    </xf>
    <xf numFmtId="165" fontId="138" fillId="8" borderId="17" xfId="0" applyNumberFormat="1" applyFont="1" applyFill="1" applyBorder="1" applyAlignment="1">
      <alignment vertical="center"/>
    </xf>
    <xf numFmtId="165" fontId="138" fillId="8" borderId="1" xfId="0" applyNumberFormat="1" applyFont="1" applyFill="1" applyBorder="1" applyAlignment="1">
      <alignment vertical="center"/>
    </xf>
    <xf numFmtId="165" fontId="138" fillId="8" borderId="10" xfId="0" applyNumberFormat="1" applyFont="1" applyFill="1" applyBorder="1" applyAlignment="1">
      <alignment vertical="center"/>
    </xf>
    <xf numFmtId="165" fontId="138" fillId="8" borderId="6" xfId="0" applyNumberFormat="1" applyFont="1" applyFill="1" applyBorder="1" applyAlignment="1">
      <alignment vertical="center"/>
    </xf>
    <xf numFmtId="165" fontId="138" fillId="8" borderId="20" xfId="0" applyNumberFormat="1" applyFont="1" applyFill="1" applyBorder="1" applyAlignment="1">
      <alignment vertical="center"/>
    </xf>
    <xf numFmtId="165" fontId="138" fillId="8" borderId="16" xfId="0" applyNumberFormat="1" applyFont="1" applyFill="1" applyBorder="1" applyAlignment="1">
      <alignment vertical="center"/>
    </xf>
    <xf numFmtId="4" fontId="80" fillId="4" borderId="0" xfId="0" applyNumberFormat="1" applyFont="1" applyFill="1" applyAlignment="1">
      <alignment vertical="center"/>
    </xf>
    <xf numFmtId="165" fontId="74" fillId="8" borderId="10" xfId="0" applyNumberFormat="1" applyFont="1" applyFill="1" applyBorder="1" applyAlignment="1">
      <alignment vertical="center"/>
    </xf>
    <xf numFmtId="0" fontId="35" fillId="0" borderId="23" xfId="0" applyFont="1" applyBorder="1" applyAlignment="1">
      <alignment horizontal="left"/>
    </xf>
    <xf numFmtId="2" fontId="36" fillId="0" borderId="23" xfId="0" applyNumberFormat="1" applyFont="1" applyBorder="1" applyAlignment="1">
      <alignment horizontal="center"/>
    </xf>
    <xf numFmtId="0" fontId="35" fillId="4" borderId="0" xfId="0" applyFont="1" applyFill="1" applyAlignment="1">
      <alignment horizontal="right" vertical="center"/>
    </xf>
    <xf numFmtId="0" fontId="72" fillId="4" borderId="23" xfId="0" applyFont="1" applyFill="1" applyBorder="1" applyAlignment="1">
      <alignment vertical="center"/>
    </xf>
    <xf numFmtId="2" fontId="36" fillId="4" borderId="23" xfId="0" applyNumberFormat="1" applyFont="1" applyFill="1" applyBorder="1" applyAlignment="1">
      <alignment vertical="center"/>
    </xf>
    <xf numFmtId="0" fontId="32" fillId="2" borderId="0" xfId="1" applyFont="1" applyFill="1" applyAlignment="1">
      <alignment horizontal="left" vertical="center"/>
    </xf>
    <xf numFmtId="164" fontId="34" fillId="0" borderId="0" xfId="0" applyNumberFormat="1" applyFont="1" applyAlignment="1">
      <alignment horizontal="left" vertical="center"/>
    </xf>
    <xf numFmtId="164" fontId="35" fillId="0" borderId="23" xfId="0" applyNumberFormat="1" applyFont="1" applyBorder="1" applyAlignment="1">
      <alignment horizontal="center" vertical="center"/>
    </xf>
    <xf numFmtId="0" fontId="62" fillId="4" borderId="0" xfId="0" applyFont="1" applyFill="1" applyAlignment="1">
      <alignment horizontal="left" vertical="center"/>
    </xf>
    <xf numFmtId="0" fontId="36" fillId="0" borderId="3" xfId="0" applyFont="1" applyBorder="1" applyAlignment="1">
      <alignment horizontal="center" vertical="center" wrapText="1"/>
    </xf>
    <xf numFmtId="0" fontId="34" fillId="0" borderId="0" xfId="0" applyFont="1" applyAlignment="1">
      <alignment horizontal="center" vertical="center" wrapText="1"/>
    </xf>
    <xf numFmtId="1" fontId="36" fillId="0" borderId="0" xfId="0" applyNumberFormat="1" applyFont="1" applyAlignment="1">
      <alignment horizontal="center" vertical="center"/>
    </xf>
    <xf numFmtId="0" fontId="141" fillId="0" borderId="0" xfId="0" applyFont="1" applyAlignment="1">
      <alignment horizontal="left"/>
    </xf>
    <xf numFmtId="164" fontId="35" fillId="0" borderId="10" xfId="0" applyNumberFormat="1" applyFont="1" applyBorder="1" applyAlignment="1">
      <alignment horizontal="right"/>
    </xf>
    <xf numFmtId="165" fontId="74" fillId="4" borderId="23" xfId="0" applyNumberFormat="1" applyFont="1" applyFill="1" applyBorder="1" applyAlignment="1">
      <alignment vertical="center"/>
    </xf>
    <xf numFmtId="165" fontId="74" fillId="8" borderId="23" xfId="0" applyNumberFormat="1" applyFont="1" applyFill="1" applyBorder="1" applyAlignment="1">
      <alignment vertical="center"/>
    </xf>
    <xf numFmtId="0" fontId="142" fillId="0" borderId="0" xfId="0" applyFont="1" applyAlignment="1">
      <alignment horizontal="left"/>
    </xf>
    <xf numFmtId="0" fontId="62" fillId="0" borderId="0" xfId="0" applyFont="1" applyAlignment="1">
      <alignment horizontal="left" vertical="center"/>
    </xf>
    <xf numFmtId="0" fontId="44" fillId="0" borderId="1" xfId="0" applyFont="1" applyBorder="1"/>
    <xf numFmtId="3" fontId="44" fillId="0" borderId="23" xfId="0" applyNumberFormat="1" applyFont="1" applyBorder="1" applyAlignment="1">
      <alignment horizontal="right"/>
    </xf>
    <xf numFmtId="3" fontId="44" fillId="0" borderId="0" xfId="0" applyNumberFormat="1" applyFont="1" applyAlignment="1">
      <alignment horizontal="right"/>
    </xf>
    <xf numFmtId="164" fontId="44" fillId="0" borderId="23" xfId="0" applyNumberFormat="1" applyFont="1" applyBorder="1" applyAlignment="1">
      <alignment horizontal="right"/>
    </xf>
    <xf numFmtId="165" fontId="43" fillId="4" borderId="5" xfId="0" applyNumberFormat="1" applyFont="1" applyFill="1" applyBorder="1" applyAlignment="1">
      <alignment horizontal="center" vertical="center"/>
    </xf>
    <xf numFmtId="0" fontId="95" fillId="8" borderId="0" xfId="0" applyFont="1" applyFill="1" applyAlignment="1">
      <alignment horizontal="center" vertical="center"/>
    </xf>
    <xf numFmtId="49" fontId="97" fillId="8" borderId="0" xfId="0" applyNumberFormat="1" applyFont="1" applyFill="1" applyAlignment="1">
      <alignment horizontal="center" vertic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91" fillId="0" borderId="10" xfId="0" applyFont="1" applyBorder="1" applyAlignment="1">
      <alignment horizontal="center" vertical="center"/>
    </xf>
    <xf numFmtId="0" fontId="91" fillId="0" borderId="3" xfId="0" applyFont="1" applyBorder="1" applyAlignment="1">
      <alignment horizontal="center" vertical="center"/>
    </xf>
    <xf numFmtId="0" fontId="108" fillId="0" borderId="23" xfId="0" applyFont="1" applyBorder="1" applyAlignment="1">
      <alignment horizontal="center" vertical="center"/>
    </xf>
    <xf numFmtId="0" fontId="59" fillId="0" borderId="0" xfId="0" applyFont="1" applyAlignment="1">
      <alignment horizontal="left" vertical="center" wrapText="1"/>
    </xf>
    <xf numFmtId="3" fontId="91" fillId="0" borderId="10" xfId="0" applyNumberFormat="1" applyFont="1" applyBorder="1" applyAlignment="1">
      <alignment horizontal="center" vertical="center" wrapText="1"/>
    </xf>
    <xf numFmtId="3" fontId="91" fillId="0" borderId="3" xfId="0" applyNumberFormat="1" applyFont="1" applyBorder="1" applyAlignment="1">
      <alignment horizontal="center" vertical="center" wrapText="1"/>
    </xf>
    <xf numFmtId="0" fontId="35" fillId="0" borderId="0" xfId="0" applyFont="1" applyAlignment="1">
      <alignment horizontal="center" vertical="center"/>
    </xf>
    <xf numFmtId="0" fontId="35" fillId="0" borderId="21" xfId="0" applyFont="1" applyBorder="1" applyAlignment="1">
      <alignment horizontal="center"/>
    </xf>
    <xf numFmtId="0" fontId="35" fillId="0" borderId="1" xfId="0" applyFont="1" applyBorder="1" applyAlignment="1">
      <alignment horizontal="center"/>
    </xf>
    <xf numFmtId="0" fontId="35" fillId="0" borderId="21" xfId="0" applyFont="1" applyBorder="1" applyAlignment="1">
      <alignment horizontal="center" vertical="center"/>
    </xf>
    <xf numFmtId="0" fontId="35" fillId="0" borderId="1" xfId="0" applyFont="1" applyBorder="1" applyAlignment="1">
      <alignment horizontal="center" vertical="center"/>
    </xf>
    <xf numFmtId="164" fontId="35" fillId="0" borderId="0" xfId="0" applyNumberFormat="1" applyFont="1" applyAlignment="1">
      <alignment horizontal="center" vertical="center"/>
    </xf>
    <xf numFmtId="0" fontId="35" fillId="0" borderId="0" xfId="0" applyFont="1" applyAlignment="1">
      <alignment horizontal="center"/>
    </xf>
    <xf numFmtId="0" fontId="35" fillId="0" borderId="9" xfId="0" applyFont="1" applyBorder="1" applyAlignment="1">
      <alignment horizontal="center"/>
    </xf>
    <xf numFmtId="0" fontId="36" fillId="0" borderId="0" xfId="0" applyFont="1" applyAlignment="1">
      <alignment horizontal="center" vertical="top" wrapText="1"/>
    </xf>
    <xf numFmtId="0" fontId="35" fillId="0" borderId="0" xfId="0" applyFont="1" applyAlignment="1">
      <alignment horizontal="center" wrapText="1"/>
    </xf>
    <xf numFmtId="0" fontId="35" fillId="4" borderId="0" xfId="0" applyFont="1" applyFill="1" applyAlignment="1">
      <alignment horizontal="center" wrapText="1"/>
    </xf>
    <xf numFmtId="0" fontId="35" fillId="0" borderId="0" xfId="0" applyFont="1" applyAlignment="1">
      <alignment horizontal="center" vertical="center" wrapText="1"/>
    </xf>
    <xf numFmtId="0" fontId="35" fillId="6" borderId="0" xfId="0" applyFont="1" applyFill="1" applyAlignment="1">
      <alignment horizontal="left" vertical="center" wrapText="1"/>
    </xf>
    <xf numFmtId="0" fontId="35" fillId="6" borderId="0" xfId="0" applyFont="1" applyFill="1" applyAlignment="1">
      <alignment horizontal="left" vertical="center"/>
    </xf>
    <xf numFmtId="0" fontId="68" fillId="0" borderId="0" xfId="5" applyFont="1" applyAlignment="1">
      <alignment horizontal="center" vertical="center"/>
    </xf>
    <xf numFmtId="0" fontId="69" fillId="0" borderId="0" xfId="0" applyFont="1" applyAlignment="1">
      <alignment horizontal="left" vertical="center" wrapText="1" readingOrder="1"/>
    </xf>
    <xf numFmtId="0" fontId="70" fillId="0" borderId="0" xfId="0" applyFont="1" applyAlignment="1">
      <alignment horizontal="left" vertical="center" wrapText="1" readingOrder="1"/>
    </xf>
    <xf numFmtId="0" fontId="12" fillId="0" borderId="0" xfId="0" applyFont="1" applyAlignment="1">
      <alignment horizontal="left" vertical="center" wrapText="1" readingOrder="1"/>
    </xf>
    <xf numFmtId="0" fontId="71" fillId="0" borderId="0" xfId="0" applyFont="1" applyAlignment="1">
      <alignment horizontal="left" vertical="center" wrapText="1" readingOrder="1"/>
    </xf>
    <xf numFmtId="0" fontId="92" fillId="0" borderId="1"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applyAlignment="1">
      <alignment horizontal="center" vertical="center" wrapText="1"/>
    </xf>
  </cellXfs>
  <cellStyles count="12">
    <cellStyle name="%" xfId="1" xr:uid="{00000000-0005-0000-0000-000000000000}"/>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Percentuale 2" xfId="11" xr:uid="{00000000-0005-0000-0000-00000B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9</xdr:col>
      <xdr:colOff>220926</xdr:colOff>
      <xdr:row>2</xdr:row>
      <xdr:rowOff>190502</xdr:rowOff>
    </xdr:from>
    <xdr:to>
      <xdr:col>16</xdr:col>
      <xdr:colOff>148166</xdr:colOff>
      <xdr:row>14</xdr:row>
      <xdr:rowOff>45357</xdr:rowOff>
    </xdr:to>
    <xdr:sp macro="" textlink="">
      <xdr:nvSpPr>
        <xdr:cNvPr id="4" name="CasellaDiTesto 3">
          <a:extLst>
            <a:ext uri="{FF2B5EF4-FFF2-40B4-BE49-F238E27FC236}">
              <a16:creationId xmlns:a16="http://schemas.microsoft.com/office/drawing/2014/main" id="{DDCF0FC3-5428-436C-A0E2-98755E20A626}"/>
            </a:ext>
          </a:extLst>
        </xdr:cNvPr>
        <xdr:cNvSpPr txBox="1"/>
      </xdr:nvSpPr>
      <xdr:spPr>
        <a:xfrm>
          <a:off x="8738997" y="653145"/>
          <a:ext cx="4798598" cy="300264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2021</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33"/>
  <sheetViews>
    <sheetView showGridLines="0" tabSelected="1" zoomScale="85" zoomScaleNormal="85" workbookViewId="0">
      <selection activeCell="A14" sqref="A14"/>
    </sheetView>
  </sheetViews>
  <sheetFormatPr defaultColWidth="9.140625" defaultRowHeight="15" x14ac:dyDescent="0.25"/>
  <cols>
    <col min="1" max="1" width="139.7109375" style="54" customWidth="1"/>
    <col min="2" max="2" width="1.85546875" style="54" customWidth="1"/>
    <col min="3" max="3" width="157" style="54" customWidth="1"/>
    <col min="4" max="16384" width="9.140625" style="54"/>
  </cols>
  <sheetData>
    <row r="1" spans="1:3" ht="38.450000000000003" customHeight="1" x14ac:dyDescent="0.25">
      <c r="A1" s="711" t="s">
        <v>254</v>
      </c>
      <c r="B1" s="711"/>
      <c r="C1" s="711"/>
    </row>
    <row r="2" spans="1:3" ht="27" customHeight="1" x14ac:dyDescent="0.25">
      <c r="A2" s="712" t="s">
        <v>512</v>
      </c>
      <c r="B2" s="712"/>
      <c r="C2" s="712"/>
    </row>
    <row r="3" spans="1:3" ht="24.95" customHeight="1" x14ac:dyDescent="0.25">
      <c r="A3" s="434" t="s">
        <v>365</v>
      </c>
      <c r="C3" s="435" t="s">
        <v>366</v>
      </c>
    </row>
    <row r="4" spans="1:3" ht="7.5" customHeight="1" x14ac:dyDescent="0.25">
      <c r="A4" s="434"/>
      <c r="C4" s="435"/>
    </row>
    <row r="5" spans="1:3" ht="24.95" customHeight="1" x14ac:dyDescent="0.25">
      <c r="A5" s="552" t="s">
        <v>424</v>
      </c>
      <c r="C5" s="555" t="s">
        <v>428</v>
      </c>
    </row>
    <row r="6" spans="1:3" ht="24.95" customHeight="1" x14ac:dyDescent="0.25">
      <c r="A6" s="317" t="s">
        <v>501</v>
      </c>
      <c r="B6" s="217"/>
      <c r="C6" s="319" t="s">
        <v>460</v>
      </c>
    </row>
    <row r="7" spans="1:3" ht="24.95" customHeight="1" x14ac:dyDescent="0.25">
      <c r="A7" s="317" t="s">
        <v>502</v>
      </c>
      <c r="B7" s="217"/>
      <c r="C7" s="320" t="s">
        <v>461</v>
      </c>
    </row>
    <row r="8" spans="1:3" ht="24.95" customHeight="1" x14ac:dyDescent="0.25">
      <c r="A8" s="317" t="s">
        <v>503</v>
      </c>
      <c r="B8" s="217"/>
      <c r="C8" s="320" t="s">
        <v>561</v>
      </c>
    </row>
    <row r="9" spans="1:3" ht="24.95" customHeight="1" x14ac:dyDescent="0.25">
      <c r="A9" s="317" t="s">
        <v>504</v>
      </c>
      <c r="B9" s="217"/>
      <c r="C9" s="320" t="s">
        <v>562</v>
      </c>
    </row>
    <row r="10" spans="1:3" ht="24.95" customHeight="1" x14ac:dyDescent="0.25">
      <c r="A10" s="317" t="s">
        <v>505</v>
      </c>
      <c r="B10" s="217"/>
      <c r="C10" s="320" t="s">
        <v>563</v>
      </c>
    </row>
    <row r="11" spans="1:3" ht="24.95" customHeight="1" x14ac:dyDescent="0.25">
      <c r="A11" s="553" t="s">
        <v>425</v>
      </c>
      <c r="B11" s="217"/>
      <c r="C11" s="554" t="s">
        <v>426</v>
      </c>
    </row>
    <row r="12" spans="1:3" ht="24.95" customHeight="1" x14ac:dyDescent="0.25">
      <c r="A12" s="317" t="s">
        <v>506</v>
      </c>
      <c r="C12" s="320" t="s">
        <v>564</v>
      </c>
    </row>
    <row r="13" spans="1:3" ht="24.95" customHeight="1" x14ac:dyDescent="0.25">
      <c r="A13" s="317" t="s">
        <v>507</v>
      </c>
      <c r="C13" s="320" t="s">
        <v>565</v>
      </c>
    </row>
    <row r="14" spans="1:3" ht="24.95" customHeight="1" x14ac:dyDescent="0.25">
      <c r="A14" s="317" t="s">
        <v>508</v>
      </c>
      <c r="C14" s="320" t="s">
        <v>566</v>
      </c>
    </row>
    <row r="15" spans="1:3" ht="24.95" customHeight="1" x14ac:dyDescent="0.25">
      <c r="A15" s="485" t="s">
        <v>509</v>
      </c>
      <c r="C15" s="554" t="s">
        <v>427</v>
      </c>
    </row>
    <row r="16" spans="1:3" ht="24.95" customHeight="1" x14ac:dyDescent="0.25">
      <c r="A16" s="317" t="s">
        <v>510</v>
      </c>
      <c r="C16" s="320" t="s">
        <v>567</v>
      </c>
    </row>
    <row r="17" spans="1:3" ht="24.95" customHeight="1" x14ac:dyDescent="0.25">
      <c r="A17" s="318" t="s">
        <v>511</v>
      </c>
      <c r="C17" s="320" t="s">
        <v>568</v>
      </c>
    </row>
    <row r="18" spans="1:3" ht="24.95" customHeight="1" x14ac:dyDescent="0.25">
      <c r="A18" s="236" t="s">
        <v>475</v>
      </c>
      <c r="C18" s="320" t="s">
        <v>569</v>
      </c>
    </row>
    <row r="19" spans="1:3" ht="24.95" customHeight="1" x14ac:dyDescent="0.25">
      <c r="A19" s="315" t="s">
        <v>265</v>
      </c>
      <c r="C19" s="320" t="s">
        <v>570</v>
      </c>
    </row>
    <row r="20" spans="1:3" ht="24.95" customHeight="1" x14ac:dyDescent="0.25">
      <c r="A20" s="218" t="s">
        <v>266</v>
      </c>
      <c r="C20" s="320" t="s">
        <v>571</v>
      </c>
    </row>
    <row r="21" spans="1:3" ht="24.95" customHeight="1" x14ac:dyDescent="0.25">
      <c r="A21" s="219" t="s">
        <v>466</v>
      </c>
      <c r="C21" s="320" t="s">
        <v>572</v>
      </c>
    </row>
    <row r="22" spans="1:3" ht="24.95" customHeight="1" x14ac:dyDescent="0.25">
      <c r="A22" s="219" t="s">
        <v>467</v>
      </c>
      <c r="C22" s="320" t="s">
        <v>573</v>
      </c>
    </row>
    <row r="23" spans="1:3" ht="24.95" customHeight="1" x14ac:dyDescent="0.25">
      <c r="A23" s="218" t="s">
        <v>468</v>
      </c>
      <c r="C23" s="316" t="s">
        <v>335</v>
      </c>
    </row>
    <row r="24" spans="1:3" ht="24.95" customHeight="1" x14ac:dyDescent="0.25">
      <c r="A24" s="219" t="s">
        <v>469</v>
      </c>
      <c r="C24" s="321" t="s">
        <v>462</v>
      </c>
    </row>
    <row r="25" spans="1:3" ht="24.95" customHeight="1" x14ac:dyDescent="0.25">
      <c r="A25" s="219" t="s">
        <v>470</v>
      </c>
      <c r="C25" s="321" t="s">
        <v>463</v>
      </c>
    </row>
    <row r="26" spans="1:3" ht="24.95" customHeight="1" x14ac:dyDescent="0.25">
      <c r="A26" s="219" t="s">
        <v>471</v>
      </c>
      <c r="C26" s="321" t="s">
        <v>464</v>
      </c>
    </row>
    <row r="27" spans="1:3" ht="24.95" customHeight="1" x14ac:dyDescent="0.25">
      <c r="A27" s="218" t="s">
        <v>472</v>
      </c>
      <c r="C27" s="321" t="s">
        <v>465</v>
      </c>
    </row>
    <row r="28" spans="1:3" ht="24.95" customHeight="1" x14ac:dyDescent="0.25">
      <c r="A28" s="218" t="s">
        <v>473</v>
      </c>
    </row>
    <row r="29" spans="1:3" ht="24.95" customHeight="1" x14ac:dyDescent="0.25">
      <c r="A29" s="219" t="s">
        <v>474</v>
      </c>
    </row>
    <row r="30" spans="1:3" ht="24.95" customHeight="1" x14ac:dyDescent="0.25">
      <c r="A30" s="220" t="s">
        <v>476</v>
      </c>
    </row>
    <row r="31" spans="1:3" ht="24.95" customHeight="1" x14ac:dyDescent="0.25"/>
    <row r="32" spans="1:3" ht="24.95" customHeight="1" x14ac:dyDescent="0.25"/>
    <row r="33" ht="24.95" customHeight="1" x14ac:dyDescent="0.25"/>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tabColor rgb="FF0000FF"/>
  </sheetPr>
  <dimension ref="A1:L30"/>
  <sheetViews>
    <sheetView showGridLines="0" zoomScale="90" zoomScaleNormal="90" workbookViewId="0">
      <selection activeCell="M11" sqref="M11"/>
    </sheetView>
  </sheetViews>
  <sheetFormatPr defaultColWidth="9.140625" defaultRowHeight="15.75" x14ac:dyDescent="0.25"/>
  <cols>
    <col min="1" max="1" width="22.5703125" style="6" customWidth="1"/>
    <col min="2" max="10" width="11.28515625" style="6" customWidth="1"/>
    <col min="11" max="11" width="5" style="6" customWidth="1"/>
    <col min="12" max="12" width="14.42578125" style="6" customWidth="1"/>
    <col min="13" max="16384" width="9.140625" style="6"/>
  </cols>
  <sheetData>
    <row r="1" spans="1:12" ht="23.25" x14ac:dyDescent="0.35">
      <c r="A1" s="2" t="str">
        <f>+'Indice-Index'!A15</f>
        <v>1.9 Traffico dati medio giornaliero - Avg daily data traffic (1/2)</v>
      </c>
      <c r="B1" s="201"/>
      <c r="C1" s="201"/>
      <c r="D1" s="201"/>
      <c r="E1" s="201"/>
      <c r="F1" s="201"/>
      <c r="G1" s="201"/>
      <c r="H1" s="201"/>
      <c r="I1" s="201"/>
      <c r="J1" s="201"/>
      <c r="K1" s="201"/>
      <c r="L1" s="100"/>
    </row>
    <row r="4" spans="1:12" ht="15.6" customHeight="1" x14ac:dyDescent="0.25">
      <c r="A4" s="24"/>
      <c r="B4" s="208" t="str">
        <f>+'1.4'!B4</f>
        <v>Gennaio</v>
      </c>
      <c r="C4" s="208" t="str">
        <f>+'1.4'!C4</f>
        <v>Febbraio</v>
      </c>
      <c r="D4" s="208" t="str">
        <f>+'1.4'!D4</f>
        <v>Marzo</v>
      </c>
      <c r="E4" s="208" t="str">
        <f>+'1.4'!E4</f>
        <v>Aprile</v>
      </c>
      <c r="F4" s="208" t="str">
        <f>+'1.4'!F4</f>
        <v>Maggio</v>
      </c>
      <c r="G4" s="208" t="str">
        <f>+'1.4'!G4</f>
        <v>Giugno</v>
      </c>
      <c r="H4" s="208" t="str">
        <f>+'1.4'!H4</f>
        <v>Luglio</v>
      </c>
      <c r="I4" s="208" t="str">
        <f>+'1.4'!I4</f>
        <v>Agosto</v>
      </c>
      <c r="J4" s="208" t="str">
        <f>+'1.4'!J4</f>
        <v>Settembre</v>
      </c>
      <c r="K4" s="487"/>
      <c r="L4" s="715" t="s">
        <v>523</v>
      </c>
    </row>
    <row r="5" spans="1:12" ht="15.6" customHeight="1" x14ac:dyDescent="0.25">
      <c r="B5" s="389" t="str">
        <f>+'1.4'!B5</f>
        <v>January</v>
      </c>
      <c r="C5" s="389" t="str">
        <f>+'1.4'!C5</f>
        <v>February</v>
      </c>
      <c r="D5" s="389" t="str">
        <f>+'1.4'!D5</f>
        <v>March</v>
      </c>
      <c r="E5" s="389" t="str">
        <f>+'1.4'!E5</f>
        <v>April</v>
      </c>
      <c r="F5" s="389" t="str">
        <f>+'1.4'!F5</f>
        <v>May</v>
      </c>
      <c r="G5" s="389" t="str">
        <f>+'1.4'!G5</f>
        <v>June</v>
      </c>
      <c r="H5" s="389" t="str">
        <f>+'1.4'!H5</f>
        <v>July</v>
      </c>
      <c r="I5" s="389" t="str">
        <f>+'1.4'!I5</f>
        <v>August</v>
      </c>
      <c r="J5" s="389" t="str">
        <f>+'1.4'!J5</f>
        <v>September</v>
      </c>
      <c r="K5" s="486"/>
      <c r="L5" s="716"/>
    </row>
    <row r="6" spans="1:12" ht="21" x14ac:dyDescent="0.35">
      <c r="B6" s="35"/>
      <c r="C6" s="35"/>
      <c r="D6" s="35"/>
      <c r="E6" s="35"/>
      <c r="F6" s="35"/>
      <c r="G6" s="35"/>
      <c r="H6" s="35"/>
      <c r="I6" s="35"/>
      <c r="J6" s="35"/>
      <c r="K6" s="35"/>
      <c r="L6" s="413"/>
    </row>
    <row r="7" spans="1:12" ht="17.25" x14ac:dyDescent="0.25">
      <c r="A7" s="474" t="s">
        <v>240</v>
      </c>
      <c r="B7" s="475"/>
      <c r="C7" s="475"/>
      <c r="D7" s="475"/>
      <c r="E7" s="475"/>
      <c r="F7" s="475"/>
      <c r="G7" s="475"/>
      <c r="H7" s="475"/>
      <c r="I7" s="475"/>
      <c r="J7" s="475"/>
      <c r="K7" s="475"/>
    </row>
    <row r="8" spans="1:12" s="25" customFormat="1" ht="18.75" x14ac:dyDescent="0.25">
      <c r="A8" s="478">
        <v>2022</v>
      </c>
      <c r="B8" s="384">
        <v>30.062638097482733</v>
      </c>
      <c r="C8" s="384">
        <v>30.493831464303977</v>
      </c>
      <c r="D8" s="384">
        <v>30.814207342427693</v>
      </c>
      <c r="E8" s="384">
        <v>31.268383852407471</v>
      </c>
      <c r="F8" s="384">
        <v>31.202686457348619</v>
      </c>
      <c r="G8" s="384">
        <v>32.2877648476818</v>
      </c>
      <c r="H8" s="384">
        <v>33.991773586927096</v>
      </c>
      <c r="I8" s="384">
        <v>36.357751880836062</v>
      </c>
      <c r="J8" s="384">
        <v>35.197824087282278</v>
      </c>
      <c r="K8" s="167"/>
      <c r="L8" s="490">
        <v>32.423982574862073</v>
      </c>
    </row>
    <row r="9" spans="1:12" ht="18.75" x14ac:dyDescent="0.25">
      <c r="A9" s="250">
        <v>2021</v>
      </c>
      <c r="B9" s="384">
        <v>22.783466229495247</v>
      </c>
      <c r="C9" s="384">
        <v>22.993135516188712</v>
      </c>
      <c r="D9" s="384">
        <v>24.976913139982788</v>
      </c>
      <c r="E9" s="384">
        <v>24.821274561572999</v>
      </c>
      <c r="F9" s="384">
        <v>23.935043562796629</v>
      </c>
      <c r="G9" s="384">
        <v>24.650882902449755</v>
      </c>
      <c r="H9" s="384">
        <v>26.448014361530188</v>
      </c>
      <c r="I9" s="384">
        <v>27.957948010417617</v>
      </c>
      <c r="J9" s="384">
        <v>27.445411614505431</v>
      </c>
      <c r="K9" s="167"/>
      <c r="L9" s="490">
        <v>25.129955352527571</v>
      </c>
    </row>
    <row r="10" spans="1:12" ht="18.75" x14ac:dyDescent="0.25">
      <c r="A10" s="250">
        <v>2020</v>
      </c>
      <c r="B10" s="384">
        <v>15.12402332607798</v>
      </c>
      <c r="C10" s="384">
        <v>15.970285975437244</v>
      </c>
      <c r="D10" s="384">
        <v>19.317173799084518</v>
      </c>
      <c r="E10" s="384">
        <v>19.937894328640201</v>
      </c>
      <c r="F10" s="384">
        <v>18.035061035541155</v>
      </c>
      <c r="G10" s="384">
        <v>18.451661064443453</v>
      </c>
      <c r="H10" s="384">
        <v>19.681175738168871</v>
      </c>
      <c r="I10" s="384">
        <v>20.996335233475946</v>
      </c>
      <c r="J10" s="384">
        <v>19.945814401528043</v>
      </c>
      <c r="K10" s="167"/>
      <c r="L10" s="490">
        <v>18.616665073827864</v>
      </c>
    </row>
    <row r="11" spans="1:12" ht="18.75" x14ac:dyDescent="0.25">
      <c r="A11" s="250">
        <v>2019</v>
      </c>
      <c r="B11" s="384">
        <v>9.7339251297189744</v>
      </c>
      <c r="C11" s="384">
        <v>10.241913487711642</v>
      </c>
      <c r="D11" s="384">
        <v>10.609163866176926</v>
      </c>
      <c r="E11" s="384">
        <v>10.959998948178963</v>
      </c>
      <c r="F11" s="384">
        <v>11.383686924264991</v>
      </c>
      <c r="G11" s="384">
        <v>12.130811597057535</v>
      </c>
      <c r="H11" s="384">
        <v>13.184825344373612</v>
      </c>
      <c r="I11" s="384">
        <v>14.11229500571131</v>
      </c>
      <c r="J11" s="384">
        <v>13.668809577666318</v>
      </c>
      <c r="K11" s="167"/>
      <c r="L11" s="490">
        <v>11.792318555753226</v>
      </c>
    </row>
    <row r="12" spans="1:12" ht="21" x14ac:dyDescent="0.25">
      <c r="A12" s="387" t="s">
        <v>247</v>
      </c>
      <c r="B12" s="388"/>
      <c r="C12" s="388"/>
      <c r="D12" s="388"/>
      <c r="E12" s="388"/>
      <c r="F12" s="388"/>
      <c r="G12" s="388"/>
      <c r="H12" s="388"/>
      <c r="I12" s="388"/>
      <c r="J12" s="388"/>
      <c r="K12" s="376"/>
      <c r="L12" s="414"/>
    </row>
    <row r="13" spans="1:12" x14ac:dyDescent="0.25">
      <c r="A13" s="379" t="s">
        <v>379</v>
      </c>
      <c r="B13" s="380">
        <f>(B8-B9)/B9*100</f>
        <v>31.949360973722001</v>
      </c>
      <c r="C13" s="380">
        <f t="shared" ref="C13:L13" si="0">(C8-C9)/C9*100</f>
        <v>32.621457577346376</v>
      </c>
      <c r="D13" s="380">
        <f t="shared" si="0"/>
        <v>23.370759107540092</v>
      </c>
      <c r="E13" s="380">
        <f t="shared" ref="E13:G13" si="1">(E8-E9)/E9*100</f>
        <v>25.974126650271018</v>
      </c>
      <c r="F13" s="380">
        <f t="shared" si="1"/>
        <v>30.364026183969145</v>
      </c>
      <c r="G13" s="380">
        <f t="shared" si="1"/>
        <v>30.980155864815316</v>
      </c>
      <c r="H13" s="380">
        <f t="shared" ref="H13:J13" si="2">(H8-H9)/H9*100</f>
        <v>28.522970088709727</v>
      </c>
      <c r="I13" s="380">
        <f t="shared" si="2"/>
        <v>30.044421955747723</v>
      </c>
      <c r="J13" s="380">
        <f t="shared" si="2"/>
        <v>28.246661342399204</v>
      </c>
      <c r="K13" s="488"/>
      <c r="L13" s="380">
        <f t="shared" si="0"/>
        <v>29.025229531897555</v>
      </c>
    </row>
    <row r="14" spans="1:12" x14ac:dyDescent="0.25">
      <c r="A14" s="379" t="s">
        <v>381</v>
      </c>
      <c r="B14" s="380">
        <f>(B8-B10)/B10*100</f>
        <v>98.774079154231856</v>
      </c>
      <c r="C14" s="380">
        <f t="shared" ref="C14:L14" si="3">(C8-C10)/C10*100</f>
        <v>90.941048339424597</v>
      </c>
      <c r="D14" s="380">
        <f t="shared" si="3"/>
        <v>59.517161583378432</v>
      </c>
      <c r="E14" s="380">
        <f t="shared" ref="E14:G14" si="4">(E8-E10)/E10*100</f>
        <v>56.828917522605948</v>
      </c>
      <c r="F14" s="380">
        <f t="shared" si="4"/>
        <v>73.011260654224671</v>
      </c>
      <c r="G14" s="380">
        <f t="shared" si="4"/>
        <v>74.985681424100434</v>
      </c>
      <c r="H14" s="380">
        <f t="shared" ref="H14:J14" si="5">(H8-H10)/H10*100</f>
        <v>72.712108459073576</v>
      </c>
      <c r="I14" s="380">
        <f t="shared" si="5"/>
        <v>73.162370844928788</v>
      </c>
      <c r="J14" s="380">
        <f t="shared" si="5"/>
        <v>76.467219531461112</v>
      </c>
      <c r="K14" s="488"/>
      <c r="L14" s="380">
        <f t="shared" si="3"/>
        <v>74.166438759459396</v>
      </c>
    </row>
    <row r="15" spans="1:12" x14ac:dyDescent="0.25">
      <c r="A15" s="379" t="s">
        <v>380</v>
      </c>
      <c r="B15" s="380">
        <f>(B8-B11)/B11*100</f>
        <v>208.84394215954546</v>
      </c>
      <c r="C15" s="380">
        <f t="shared" ref="C15:L15" si="6">(C8-C11)/C11*100</f>
        <v>197.73568680199071</v>
      </c>
      <c r="D15" s="380">
        <f t="shared" si="6"/>
        <v>190.4489715788674</v>
      </c>
      <c r="E15" s="380">
        <f t="shared" ref="E15:G15" si="7">(E8-E11)/E11*100</f>
        <v>185.29550048545221</v>
      </c>
      <c r="F15" s="380">
        <f t="shared" si="7"/>
        <v>174.10000525258894</v>
      </c>
      <c r="G15" s="380">
        <f t="shared" si="7"/>
        <v>166.1632701930146</v>
      </c>
      <c r="H15" s="380">
        <f t="shared" ref="H15:J15" si="8">(H8-H11)/H11*100</f>
        <v>157.80981316853374</v>
      </c>
      <c r="I15" s="380">
        <f t="shared" si="8"/>
        <v>157.63174498635348</v>
      </c>
      <c r="J15" s="380">
        <f t="shared" si="8"/>
        <v>157.50467798448636</v>
      </c>
      <c r="K15" s="488"/>
      <c r="L15" s="380">
        <f t="shared" si="6"/>
        <v>174.9585030421612</v>
      </c>
    </row>
    <row r="16" spans="1:12" ht="21" x14ac:dyDescent="0.35">
      <c r="L16" s="415"/>
    </row>
    <row r="17" spans="1:12" ht="21" x14ac:dyDescent="0.35">
      <c r="L17" s="415"/>
    </row>
    <row r="18" spans="1:12" ht="21" x14ac:dyDescent="0.25">
      <c r="A18" s="474" t="s">
        <v>397</v>
      </c>
      <c r="B18" s="476"/>
      <c r="C18" s="476"/>
      <c r="D18" s="476"/>
      <c r="E18" s="476"/>
      <c r="F18" s="476"/>
      <c r="G18" s="476"/>
      <c r="H18" s="476"/>
      <c r="I18" s="476"/>
      <c r="J18" s="476"/>
      <c r="K18" s="476"/>
      <c r="L18" s="477"/>
    </row>
    <row r="19" spans="1:12" s="25" customFormat="1" ht="18.75" x14ac:dyDescent="0.25">
      <c r="A19" s="478">
        <v>2022</v>
      </c>
      <c r="B19" s="386">
        <v>0.55167331257653174</v>
      </c>
      <c r="C19" s="386">
        <v>0.56173377634653743</v>
      </c>
      <c r="D19" s="386">
        <v>0.56982250366937814</v>
      </c>
      <c r="E19" s="386">
        <v>0.57876352709558609</v>
      </c>
      <c r="F19" s="386">
        <v>0.57808967518451415</v>
      </c>
      <c r="G19" s="386">
        <v>0.59875492123199503</v>
      </c>
      <c r="H19" s="386">
        <v>0.629094518440101</v>
      </c>
      <c r="I19" s="386">
        <v>0.67153985726567211</v>
      </c>
      <c r="J19" s="386">
        <v>0.64882117386308991</v>
      </c>
      <c r="K19" s="489"/>
      <c r="L19" s="491">
        <v>0.59895935327014793</v>
      </c>
    </row>
    <row r="20" spans="1:12" ht="18.75" x14ac:dyDescent="0.25">
      <c r="A20" s="250">
        <v>2021</v>
      </c>
      <c r="B20" s="386">
        <v>0.42502465236371745</v>
      </c>
      <c r="C20" s="386">
        <v>0.42989283681586049</v>
      </c>
      <c r="D20" s="386">
        <v>0.46802669042511447</v>
      </c>
      <c r="E20" s="386">
        <v>0.46342384060941322</v>
      </c>
      <c r="F20" s="386">
        <v>0.44526305530870625</v>
      </c>
      <c r="G20" s="386">
        <v>0.45692901144702674</v>
      </c>
      <c r="H20" s="386">
        <v>0.49071747735938831</v>
      </c>
      <c r="I20" s="386">
        <v>0.51923786705260178</v>
      </c>
      <c r="J20" s="386">
        <v>0.510215719326368</v>
      </c>
      <c r="K20" s="489"/>
      <c r="L20" s="491">
        <v>0.4680135981313015</v>
      </c>
    </row>
    <row r="21" spans="1:12" ht="18.75" x14ac:dyDescent="0.25">
      <c r="A21" s="250">
        <v>2020</v>
      </c>
      <c r="B21" s="386">
        <v>0.28055404608036066</v>
      </c>
      <c r="C21" s="386">
        <v>0.29752048876122111</v>
      </c>
      <c r="D21" s="386">
        <v>0.36141878213212369</v>
      </c>
      <c r="E21" s="386">
        <v>0.37353474172298989</v>
      </c>
      <c r="F21" s="386">
        <v>0.3383410521067447</v>
      </c>
      <c r="G21" s="386">
        <v>0.34662406064628537</v>
      </c>
      <c r="H21" s="386">
        <v>0.36731373401676159</v>
      </c>
      <c r="I21" s="386">
        <v>0.38932377919598327</v>
      </c>
      <c r="J21" s="386">
        <v>0.36746728991667515</v>
      </c>
      <c r="K21" s="489"/>
      <c r="L21" s="491">
        <v>0.34708282587727729</v>
      </c>
    </row>
    <row r="22" spans="1:12" ht="18.75" x14ac:dyDescent="0.25">
      <c r="A22" s="250">
        <v>2019</v>
      </c>
      <c r="B22" s="386">
        <v>0.18515136970210003</v>
      </c>
      <c r="C22" s="386">
        <v>0.19458309987072131</v>
      </c>
      <c r="D22" s="386">
        <v>0.2013218297509117</v>
      </c>
      <c r="E22" s="386">
        <v>0.20934087491212147</v>
      </c>
      <c r="F22" s="386">
        <v>0.2188662964360919</v>
      </c>
      <c r="G22" s="386">
        <v>0.23477783067570449</v>
      </c>
      <c r="H22" s="386">
        <v>0.25328793214862833</v>
      </c>
      <c r="I22" s="386">
        <v>0.26911286271342716</v>
      </c>
      <c r="J22" s="386">
        <v>0.2587543441641274</v>
      </c>
      <c r="K22" s="489"/>
      <c r="L22" s="491">
        <v>0.22520572238218839</v>
      </c>
    </row>
    <row r="23" spans="1:12" ht="21" x14ac:dyDescent="0.25">
      <c r="A23" s="387" t="s">
        <v>247</v>
      </c>
      <c r="B23" s="388"/>
      <c r="C23" s="388"/>
      <c r="D23" s="388"/>
      <c r="E23" s="388"/>
      <c r="F23" s="388"/>
      <c r="G23" s="388"/>
      <c r="H23" s="388"/>
      <c r="I23" s="388"/>
      <c r="J23" s="388"/>
      <c r="K23" s="376"/>
      <c r="L23" s="414"/>
    </row>
    <row r="24" spans="1:12" x14ac:dyDescent="0.25">
      <c r="A24" s="379" t="s">
        <v>379</v>
      </c>
      <c r="B24" s="380">
        <f>(B19-B20)/B20*100</f>
        <v>29.797956308763457</v>
      </c>
      <c r="C24" s="380">
        <f t="shared" ref="C24:L24" si="9">(C19-C20)/C20*100</f>
        <v>30.668326671176761</v>
      </c>
      <c r="D24" s="380">
        <f t="shared" si="9"/>
        <v>21.750001725713823</v>
      </c>
      <c r="E24" s="380">
        <f t="shared" ref="E24:G24" si="10">(E19-E20)/E20*100</f>
        <v>24.888595790518348</v>
      </c>
      <c r="F24" s="380">
        <f t="shared" si="10"/>
        <v>29.83104443365902</v>
      </c>
      <c r="G24" s="380">
        <f t="shared" si="10"/>
        <v>31.038937391133594</v>
      </c>
      <c r="H24" s="380">
        <f t="shared" ref="H24:J24" si="11">(H19-H20)/H20*100</f>
        <v>28.198922489033144</v>
      </c>
      <c r="I24" s="380">
        <f t="shared" si="11"/>
        <v>29.331834189520173</v>
      </c>
      <c r="J24" s="380">
        <f t="shared" si="11"/>
        <v>27.16604943487847</v>
      </c>
      <c r="K24" s="488"/>
      <c r="L24" s="380">
        <f t="shared" si="9"/>
        <v>27.979049254485449</v>
      </c>
    </row>
    <row r="25" spans="1:12" x14ac:dyDescent="0.25">
      <c r="A25" s="379" t="s">
        <v>381</v>
      </c>
      <c r="B25" s="380">
        <f>(B19-B21)/B21*100</f>
        <v>96.637090173532144</v>
      </c>
      <c r="C25" s="380">
        <f t="shared" ref="C25:L25" si="12">(C19-C21)/C21*100</f>
        <v>88.80507311796066</v>
      </c>
      <c r="D25" s="380">
        <f t="shared" si="12"/>
        <v>57.662670519726447</v>
      </c>
      <c r="E25" s="380">
        <f t="shared" ref="E25:G25" si="13">(E19-E21)/E21*100</f>
        <v>54.94235540874859</v>
      </c>
      <c r="F25" s="380">
        <f t="shared" si="13"/>
        <v>70.860045384658235</v>
      </c>
      <c r="G25" s="380">
        <f t="shared" si="13"/>
        <v>72.738995704916789</v>
      </c>
      <c r="H25" s="380">
        <f t="shared" ref="H25:J25" si="14">(H19-H21)/H21*100</f>
        <v>71.268988926886564</v>
      </c>
      <c r="I25" s="380">
        <f t="shared" si="14"/>
        <v>72.488785209192926</v>
      </c>
      <c r="J25" s="380">
        <f t="shared" si="14"/>
        <v>76.565694870477586</v>
      </c>
      <c r="K25" s="488"/>
      <c r="L25" s="380">
        <f t="shared" si="12"/>
        <v>72.569573777162347</v>
      </c>
    </row>
    <row r="26" spans="1:12" x14ac:dyDescent="0.25">
      <c r="A26" s="379" t="s">
        <v>380</v>
      </c>
      <c r="B26" s="380">
        <f>(B19-B22)/B22*100</f>
        <v>197.95799699680782</v>
      </c>
      <c r="C26" s="380">
        <f t="shared" ref="C26:L26" si="15">(C19-C22)/C22*100</f>
        <v>188.68579887962861</v>
      </c>
      <c r="D26" s="380">
        <f t="shared" si="15"/>
        <v>183.04059444244029</v>
      </c>
      <c r="E26" s="380">
        <f t="shared" ref="E26:G26" si="16">(E19-E22)/E22*100</f>
        <v>176.46943165712062</v>
      </c>
      <c r="F26" s="380">
        <f t="shared" si="16"/>
        <v>164.12914395584613</v>
      </c>
      <c r="G26" s="380">
        <f t="shared" si="16"/>
        <v>155.03043430835993</v>
      </c>
      <c r="H26" s="380">
        <f t="shared" ref="H26:J26" si="17">(H19-H22)/H22*100</f>
        <v>148.37129550686643</v>
      </c>
      <c r="I26" s="380">
        <f t="shared" si="17"/>
        <v>149.5383723002424</v>
      </c>
      <c r="J26" s="380">
        <f t="shared" si="17"/>
        <v>150.74793467101901</v>
      </c>
      <c r="K26" s="488"/>
      <c r="L26" s="380">
        <f t="shared" si="15"/>
        <v>165.96098311111115</v>
      </c>
    </row>
    <row r="30" spans="1:12" ht="16.5" customHeight="1" x14ac:dyDescent="0.25"/>
  </sheetData>
  <mergeCells count="1">
    <mergeCell ref="L4:L5"/>
  </mergeCells>
  <phoneticPr fontId="88"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tabColor rgb="FF0000FF"/>
  </sheetPr>
  <dimension ref="A1:Q25"/>
  <sheetViews>
    <sheetView showGridLines="0" topLeftCell="D1" zoomScale="80" zoomScaleNormal="80" workbookViewId="0">
      <selection activeCell="V26" sqref="V26"/>
    </sheetView>
  </sheetViews>
  <sheetFormatPr defaultColWidth="9.140625" defaultRowHeight="15.75" x14ac:dyDescent="0.25"/>
  <cols>
    <col min="1" max="1" width="24.5703125" style="24" customWidth="1"/>
    <col min="2" max="5" width="10.5703125" style="24" customWidth="1"/>
    <col min="6" max="6" width="2.5703125" style="24" customWidth="1"/>
    <col min="7" max="10" width="10.5703125" style="24" customWidth="1"/>
    <col min="11" max="11" width="1.85546875" style="24" customWidth="1"/>
    <col min="12" max="13" width="10.5703125" style="24" customWidth="1"/>
    <col min="14" max="14" width="13.42578125" style="24" customWidth="1"/>
    <col min="15" max="15" width="10.5703125" style="24" customWidth="1"/>
    <col min="16" max="16" width="2.5703125" style="24" customWidth="1"/>
    <col min="17" max="17" width="10.5703125" style="24" customWidth="1"/>
    <col min="18" max="16384" width="9.140625" style="24"/>
  </cols>
  <sheetData>
    <row r="1" spans="1:17" ht="23.25" x14ac:dyDescent="0.25">
      <c r="A1" s="198" t="str">
        <f>'Indice-Index'!A16</f>
        <v>1.10 Traffico dati - Data traffic: download/upload (2/2)</v>
      </c>
      <c r="B1" s="199"/>
      <c r="C1" s="199"/>
      <c r="D1" s="199"/>
      <c r="E1" s="199"/>
      <c r="F1" s="199"/>
      <c r="G1" s="199"/>
      <c r="H1" s="199"/>
      <c r="I1" s="199"/>
      <c r="J1" s="199"/>
      <c r="K1" s="199"/>
      <c r="L1" s="199"/>
      <c r="M1" s="199"/>
      <c r="N1" s="199"/>
      <c r="O1" s="199"/>
      <c r="P1" s="199"/>
      <c r="Q1" s="199"/>
    </row>
    <row r="3" spans="1:17" x14ac:dyDescent="0.25">
      <c r="A3" s="175"/>
    </row>
    <row r="4" spans="1:17" ht="23.25" customHeight="1" x14ac:dyDescent="0.25">
      <c r="A4" s="246" t="s">
        <v>241</v>
      </c>
      <c r="B4" s="302" t="str">
        <f>+'1.5'!B4</f>
        <v>Gennaio</v>
      </c>
      <c r="C4" s="302" t="str">
        <f>+'1.5'!C4</f>
        <v>Febbraio</v>
      </c>
      <c r="D4" s="302" t="str">
        <f>+'1.5'!D4</f>
        <v>Marzo</v>
      </c>
      <c r="E4" s="295" t="s">
        <v>453</v>
      </c>
      <c r="F4" s="629"/>
      <c r="G4" s="302" t="str">
        <f>+'1.5'!G4</f>
        <v>Aprile</v>
      </c>
      <c r="H4" s="302" t="str">
        <f>+'1.5'!H4</f>
        <v>Maggio</v>
      </c>
      <c r="I4" s="302" t="str">
        <f>+'1.5'!I4</f>
        <v>Giugno</v>
      </c>
      <c r="J4" s="295" t="s">
        <v>455</v>
      </c>
      <c r="K4" s="629"/>
      <c r="L4" s="302" t="str">
        <f>+'1.5'!L4</f>
        <v>Luglio</v>
      </c>
      <c r="M4" s="302" t="str">
        <f>+'1.5'!M4</f>
        <v>Agosto</v>
      </c>
      <c r="N4" s="302" t="str">
        <f>+'1.5'!N4</f>
        <v>Settembre</v>
      </c>
      <c r="O4" s="302" t="str">
        <f>+'1.5'!O4</f>
        <v>3T</v>
      </c>
      <c r="P4" s="629"/>
      <c r="Q4" s="719" t="str">
        <f>+'1.5'!Q4</f>
        <v>Tot. 9M</v>
      </c>
    </row>
    <row r="5" spans="1:17" ht="23.25" customHeight="1" x14ac:dyDescent="0.25">
      <c r="A5" s="175"/>
      <c r="B5" s="303" t="str">
        <f>+'1.5'!B5</f>
        <v>January</v>
      </c>
      <c r="C5" s="303" t="str">
        <f>+'1.5'!C5</f>
        <v>February</v>
      </c>
      <c r="D5" s="303" t="str">
        <f>+'1.5'!D5</f>
        <v>March</v>
      </c>
      <c r="E5" s="390" t="s">
        <v>454</v>
      </c>
      <c r="F5" s="630"/>
      <c r="G5" s="303" t="str">
        <f>+'1.5'!G5</f>
        <v>April</v>
      </c>
      <c r="H5" s="303" t="str">
        <f>+'1.5'!H5</f>
        <v>May</v>
      </c>
      <c r="I5" s="303" t="str">
        <f>+'1.5'!I5</f>
        <v>June</v>
      </c>
      <c r="J5" s="390" t="s">
        <v>456</v>
      </c>
      <c r="K5" s="630"/>
      <c r="L5" s="303" t="str">
        <f>+'1.5'!L5</f>
        <v>July</v>
      </c>
      <c r="M5" s="303" t="str">
        <f>+'1.5'!M5</f>
        <v>August</v>
      </c>
      <c r="N5" s="303" t="str">
        <f>+'1.5'!N5</f>
        <v>September</v>
      </c>
      <c r="O5" s="303" t="str">
        <f>+'1.5'!O5</f>
        <v>Q3</v>
      </c>
      <c r="P5" s="630"/>
      <c r="Q5" s="720"/>
    </row>
    <row r="6" spans="1:17" ht="18.75" x14ac:dyDescent="0.25">
      <c r="A6" s="175"/>
      <c r="B6" s="304"/>
      <c r="C6" s="304"/>
      <c r="D6" s="304"/>
      <c r="G6" s="304"/>
      <c r="H6" s="304"/>
      <c r="I6" s="304"/>
      <c r="Q6" s="305"/>
    </row>
    <row r="7" spans="1:17" s="176" customFormat="1" ht="18.75" x14ac:dyDescent="0.25">
      <c r="A7" s="246" t="s">
        <v>238</v>
      </c>
      <c r="B7" s="206"/>
      <c r="C7" s="206"/>
      <c r="D7" s="206"/>
      <c r="G7" s="206"/>
      <c r="H7" s="206"/>
      <c r="I7" s="206"/>
      <c r="Q7" s="498"/>
    </row>
    <row r="8" spans="1:17" s="176" customFormat="1" ht="18.75" x14ac:dyDescent="0.25">
      <c r="A8" s="480">
        <v>2022</v>
      </c>
      <c r="B8" s="381">
        <v>0.83627283302179978</v>
      </c>
      <c r="C8" s="381">
        <v>0.767230536658142</v>
      </c>
      <c r="D8" s="381">
        <v>0.85929059069555769</v>
      </c>
      <c r="E8" s="617">
        <f>D8+C8+B8</f>
        <v>2.4627939603754996</v>
      </c>
      <c r="F8" s="618"/>
      <c r="G8" s="381">
        <v>0.84292380071679851</v>
      </c>
      <c r="H8" s="381">
        <v>0.8690811696263252</v>
      </c>
      <c r="I8" s="381">
        <v>0.87066133521753875</v>
      </c>
      <c r="J8" s="617">
        <f>I8+H8+G8</f>
        <v>2.5826663055606627</v>
      </c>
      <c r="K8" s="618"/>
      <c r="L8" s="381">
        <v>0.94893289793200719</v>
      </c>
      <c r="M8" s="381">
        <v>1.0174614036924898</v>
      </c>
      <c r="N8" s="381">
        <v>0.95319240547626893</v>
      </c>
      <c r="O8" s="617">
        <f>N8+M8+L8</f>
        <v>2.9195867071007657</v>
      </c>
      <c r="P8" s="618"/>
      <c r="Q8" s="497">
        <f>E8+J8+O8</f>
        <v>7.9650469730369284</v>
      </c>
    </row>
    <row r="9" spans="1:17" ht="18.75" x14ac:dyDescent="0.25">
      <c r="A9" s="259">
        <v>2021</v>
      </c>
      <c r="B9" s="381">
        <v>0.63055302397412105</v>
      </c>
      <c r="C9" s="381">
        <v>0.57469812396996256</v>
      </c>
      <c r="D9" s="381">
        <v>0.68788623646572633</v>
      </c>
      <c r="E9" s="617">
        <f t="shared" ref="E9:E11" si="0">D9+C9+B9</f>
        <v>1.8931373844098098</v>
      </c>
      <c r="F9" s="618"/>
      <c r="G9" s="381">
        <v>0.66511194624176684</v>
      </c>
      <c r="H9" s="381">
        <v>0.66341461342335228</v>
      </c>
      <c r="I9" s="381">
        <v>0.66396510994304936</v>
      </c>
      <c r="J9" s="617">
        <f t="shared" ref="J9:J11" si="1">I9+H9+G9</f>
        <v>1.9924916696081683</v>
      </c>
      <c r="K9" s="618"/>
      <c r="L9" s="381">
        <v>0.73663169755440439</v>
      </c>
      <c r="M9" s="381">
        <v>0.77911869333921913</v>
      </c>
      <c r="N9" s="381">
        <v>0.74033582907740003</v>
      </c>
      <c r="O9" s="617">
        <f t="shared" ref="O9:O11" si="2">N9+M9+L9</f>
        <v>2.2560862199710234</v>
      </c>
      <c r="P9" s="618"/>
      <c r="Q9" s="497">
        <f t="shared" ref="Q9:Q11" si="3">E9+J9+O9</f>
        <v>6.1417152739890017</v>
      </c>
    </row>
    <row r="10" spans="1:17" ht="18.75" x14ac:dyDescent="0.25">
      <c r="A10" s="259">
        <v>2020</v>
      </c>
      <c r="B10" s="381">
        <v>0.42093970509066819</v>
      </c>
      <c r="C10" s="381">
        <v>0.41597742968908702</v>
      </c>
      <c r="D10" s="381">
        <v>0.52852480454319983</v>
      </c>
      <c r="E10" s="617">
        <f t="shared" si="0"/>
        <v>1.3654419393229551</v>
      </c>
      <c r="F10" s="618"/>
      <c r="G10" s="381">
        <v>0.52022283532969416</v>
      </c>
      <c r="H10" s="381">
        <v>0.48874408511641437</v>
      </c>
      <c r="I10" s="381">
        <v>0.49252291704130835</v>
      </c>
      <c r="J10" s="617">
        <f t="shared" si="1"/>
        <v>1.501489837487417</v>
      </c>
      <c r="K10" s="618"/>
      <c r="L10" s="381">
        <v>0.54563437305971674</v>
      </c>
      <c r="M10" s="381">
        <v>0.58388202762572672</v>
      </c>
      <c r="N10" s="381">
        <v>0.53665484383894146</v>
      </c>
      <c r="O10" s="617">
        <f t="shared" si="2"/>
        <v>1.666171244524385</v>
      </c>
      <c r="P10" s="618"/>
      <c r="Q10" s="497">
        <f t="shared" si="3"/>
        <v>4.5331030213347567</v>
      </c>
    </row>
    <row r="11" spans="1:17" ht="18.75" x14ac:dyDescent="0.25">
      <c r="A11" s="259">
        <v>2019</v>
      </c>
      <c r="B11" s="381">
        <v>0.26827339730632999</v>
      </c>
      <c r="C11" s="381">
        <v>0.25607640565743495</v>
      </c>
      <c r="D11" s="381">
        <v>0.292870683189283</v>
      </c>
      <c r="E11" s="617">
        <f t="shared" si="0"/>
        <v>0.81722048615304788</v>
      </c>
      <c r="F11" s="618"/>
      <c r="G11" s="381">
        <v>0.29276886533088819</v>
      </c>
      <c r="H11" s="381">
        <v>0.31352899258842343</v>
      </c>
      <c r="I11" s="381">
        <v>0.32252167652109215</v>
      </c>
      <c r="J11" s="617">
        <f t="shared" si="1"/>
        <v>0.92881953444040377</v>
      </c>
      <c r="K11" s="618"/>
      <c r="L11" s="381">
        <v>0.36460239535262667</v>
      </c>
      <c r="M11" s="381">
        <v>0.39016149612960604</v>
      </c>
      <c r="N11" s="381">
        <v>0.36647193185532312</v>
      </c>
      <c r="O11" s="617">
        <f t="shared" si="2"/>
        <v>1.1212358233375559</v>
      </c>
      <c r="P11" s="618"/>
      <c r="Q11" s="497">
        <f t="shared" si="3"/>
        <v>2.8672758439310075</v>
      </c>
    </row>
    <row r="12" spans="1:17" ht="18.75" x14ac:dyDescent="0.25">
      <c r="A12" s="387" t="s">
        <v>247</v>
      </c>
      <c r="B12" s="376"/>
      <c r="C12" s="376"/>
      <c r="D12" s="376"/>
      <c r="E12" s="383"/>
      <c r="F12" s="377"/>
      <c r="G12" s="376"/>
      <c r="H12" s="376"/>
      <c r="I12" s="376"/>
      <c r="J12" s="377"/>
      <c r="K12" s="377"/>
      <c r="L12" s="376"/>
      <c r="M12" s="376"/>
      <c r="N12" s="376"/>
      <c r="O12" s="377"/>
      <c r="P12" s="377"/>
      <c r="Q12" s="391"/>
    </row>
    <row r="13" spans="1:17" x14ac:dyDescent="0.25">
      <c r="A13" s="379" t="s">
        <v>379</v>
      </c>
      <c r="B13" s="380">
        <f>(B8-B9)/B9*100</f>
        <v>32.625298940144617</v>
      </c>
      <c r="C13" s="380">
        <f t="shared" ref="C13:Q13" si="4">(C8-C9)/C9*100</f>
        <v>33.501486199081874</v>
      </c>
      <c r="D13" s="380">
        <f t="shared" si="4"/>
        <v>24.917543794811994</v>
      </c>
      <c r="E13" s="380">
        <f t="shared" si="4"/>
        <v>30.090609411491897</v>
      </c>
      <c r="F13" s="488"/>
      <c r="G13" s="380">
        <f t="shared" ref="G13:J13" si="5">(G8-G9)/G9*100</f>
        <v>26.734124304902718</v>
      </c>
      <c r="H13" s="380">
        <f t="shared" si="5"/>
        <v>31.001209807799125</v>
      </c>
      <c r="I13" s="380">
        <f t="shared" si="5"/>
        <v>31.130585354435031</v>
      </c>
      <c r="J13" s="380">
        <f t="shared" si="5"/>
        <v>29.61992990758926</v>
      </c>
      <c r="K13" s="488"/>
      <c r="L13" s="380">
        <f t="shared" ref="L13:O13" si="6">(L8-L9)/L9*100</f>
        <v>28.820535565118437</v>
      </c>
      <c r="M13" s="380">
        <f t="shared" si="6"/>
        <v>30.591322271034137</v>
      </c>
      <c r="N13" s="380">
        <f t="shared" si="6"/>
        <v>28.751354188021523</v>
      </c>
      <c r="O13" s="380">
        <f t="shared" si="6"/>
        <v>29.409358616545433</v>
      </c>
      <c r="P13" s="488"/>
      <c r="Q13" s="380">
        <f t="shared" si="4"/>
        <v>29.687662447817857</v>
      </c>
    </row>
    <row r="14" spans="1:17" x14ac:dyDescent="0.25">
      <c r="A14" s="379" t="s">
        <v>381</v>
      </c>
      <c r="B14" s="380">
        <f>(B8-B10)/B10*100</f>
        <v>98.668080703309045</v>
      </c>
      <c r="C14" s="380">
        <f t="shared" ref="C14:Q14" si="7">(C8-C10)/C10*100</f>
        <v>84.440424383503512</v>
      </c>
      <c r="D14" s="380">
        <f t="shared" si="7"/>
        <v>62.582831176341159</v>
      </c>
      <c r="E14" s="380">
        <f t="shared" si="7"/>
        <v>80.366069728066122</v>
      </c>
      <c r="F14" s="488"/>
      <c r="G14" s="380">
        <f t="shared" ref="G14:J14" si="8">(G8-G10)/G10*100</f>
        <v>62.031295720148613</v>
      </c>
      <c r="H14" s="380">
        <f t="shared" si="8"/>
        <v>77.819271085258862</v>
      </c>
      <c r="I14" s="380">
        <f t="shared" si="8"/>
        <v>76.775801712494854</v>
      </c>
      <c r="J14" s="380">
        <f t="shared" si="8"/>
        <v>72.006912140176667</v>
      </c>
      <c r="K14" s="488"/>
      <c r="L14" s="380">
        <f t="shared" ref="L14:O14" si="9">(L8-L10)/L10*100</f>
        <v>73.913694734945082</v>
      </c>
      <c r="M14" s="380">
        <f t="shared" si="9"/>
        <v>74.258044528250338</v>
      </c>
      <c r="N14" s="380">
        <f t="shared" si="9"/>
        <v>77.617404635284899</v>
      </c>
      <c r="O14" s="380">
        <f t="shared" si="9"/>
        <v>75.227289313480668</v>
      </c>
      <c r="P14" s="488"/>
      <c r="Q14" s="380">
        <f t="shared" si="7"/>
        <v>75.708492296556003</v>
      </c>
    </row>
    <row r="15" spans="1:17" x14ac:dyDescent="0.25">
      <c r="A15" s="379" t="s">
        <v>380</v>
      </c>
      <c r="B15" s="380">
        <f>(B8-B11)/B11*100</f>
        <v>211.7240998990651</v>
      </c>
      <c r="C15" s="380">
        <f t="shared" ref="C15:Q15" si="10">(C8-C11)/C11*100</f>
        <v>199.61000689946468</v>
      </c>
      <c r="D15" s="380">
        <f t="shared" si="10"/>
        <v>193.40273370421178</v>
      </c>
      <c r="E15" s="380">
        <f t="shared" si="10"/>
        <v>201.36223970213481</v>
      </c>
      <c r="F15" s="488"/>
      <c r="G15" s="380">
        <f t="shared" ref="G15:J15" si="11">(G8-G11)/G11*100</f>
        <v>187.91442688556506</v>
      </c>
      <c r="H15" s="380">
        <f t="shared" si="11"/>
        <v>177.19323895738967</v>
      </c>
      <c r="I15" s="380">
        <f t="shared" si="11"/>
        <v>169.95436232658912</v>
      </c>
      <c r="J15" s="380">
        <f t="shared" si="11"/>
        <v>178.05899960067813</v>
      </c>
      <c r="K15" s="488"/>
      <c r="L15" s="380">
        <f t="shared" ref="L15:O15" si="12">(L8-L11)/L11*100</f>
        <v>160.26512991343432</v>
      </c>
      <c r="M15" s="380">
        <f t="shared" si="12"/>
        <v>160.77955251496775</v>
      </c>
      <c r="N15" s="380">
        <f t="shared" si="12"/>
        <v>160.09970276593327</v>
      </c>
      <c r="O15" s="380">
        <f t="shared" si="12"/>
        <v>160.39006659723927</v>
      </c>
      <c r="P15" s="488"/>
      <c r="Q15" s="380">
        <f t="shared" si="10"/>
        <v>177.7914440947867</v>
      </c>
    </row>
    <row r="16" spans="1:17" ht="18.75" x14ac:dyDescent="0.25">
      <c r="Q16" s="382"/>
    </row>
    <row r="17" spans="1:17" ht="18.75" x14ac:dyDescent="0.25">
      <c r="A17" s="479" t="s">
        <v>239</v>
      </c>
      <c r="Q17" s="382"/>
    </row>
    <row r="18" spans="1:17" ht="18.75" x14ac:dyDescent="0.25">
      <c r="A18" s="480">
        <v>2022</v>
      </c>
      <c r="B18" s="381">
        <v>7.3826562507462681E-2</v>
      </c>
      <c r="C18" s="381">
        <v>6.6585167443919874E-2</v>
      </c>
      <c r="D18" s="381">
        <v>7.356138939746816E-2</v>
      </c>
      <c r="E18" s="617">
        <f>D18+C18+B18</f>
        <v>0.21397311934885072</v>
      </c>
      <c r="F18" s="618"/>
      <c r="G18" s="381">
        <v>7.3142132459201689E-2</v>
      </c>
      <c r="H18" s="381">
        <v>7.5531408672314684E-2</v>
      </c>
      <c r="I18" s="381">
        <v>7.5269275554389017E-2</v>
      </c>
      <c r="J18" s="617">
        <f>I18+H18+G18</f>
        <v>0.22394281668590538</v>
      </c>
      <c r="K18" s="618"/>
      <c r="L18" s="381">
        <v>8.0114935265981027E-2</v>
      </c>
      <c r="M18" s="381">
        <v>8.321272551250819E-2</v>
      </c>
      <c r="N18" s="381">
        <v>7.7993847080829029E-2</v>
      </c>
      <c r="O18" s="617">
        <f>N18+M18+L18</f>
        <v>0.24132150785931822</v>
      </c>
      <c r="P18" s="618"/>
      <c r="Q18" s="497">
        <f t="shared" ref="Q18:Q21" si="13">E18+J18+O18</f>
        <v>0.67923744389407426</v>
      </c>
    </row>
    <row r="19" spans="1:17" ht="18.75" x14ac:dyDescent="0.25">
      <c r="A19" s="259">
        <v>2021</v>
      </c>
      <c r="B19" s="381">
        <v>5.9180816957863924E-2</v>
      </c>
      <c r="C19" s="381">
        <v>5.4020425300822468E-2</v>
      </c>
      <c r="D19" s="381">
        <v>6.825078242047132E-2</v>
      </c>
      <c r="E19" s="617">
        <f t="shared" ref="E19:E21" si="14">D19+C19+B19</f>
        <v>0.18145202467915772</v>
      </c>
      <c r="F19" s="618"/>
      <c r="G19" s="381">
        <v>6.2073831929317154E-2</v>
      </c>
      <c r="H19" s="381">
        <v>6.1181431934748842E-2</v>
      </c>
      <c r="I19" s="381">
        <v>5.822872508965829E-2</v>
      </c>
      <c r="J19" s="617">
        <f t="shared" ref="J19:J21" si="15">I19+H19+G19</f>
        <v>0.18148398895372428</v>
      </c>
      <c r="K19" s="618"/>
      <c r="L19" s="381">
        <v>6.4040612218482132E-2</v>
      </c>
      <c r="M19" s="381">
        <v>6.7264498382408E-2</v>
      </c>
      <c r="N19" s="381">
        <v>6.3728964316313849E-2</v>
      </c>
      <c r="O19" s="617">
        <f t="shared" ref="O19:O21" si="16">N19+M19+L19</f>
        <v>0.19503407491720398</v>
      </c>
      <c r="P19" s="618"/>
      <c r="Q19" s="497">
        <f t="shared" si="13"/>
        <v>0.55797008855008601</v>
      </c>
    </row>
    <row r="20" spans="1:17" ht="18.75" x14ac:dyDescent="0.25">
      <c r="A20" s="259">
        <v>2020</v>
      </c>
      <c r="B20" s="381">
        <v>3.6916469819895631E-2</v>
      </c>
      <c r="C20" s="381">
        <v>3.6306059849663043E-2</v>
      </c>
      <c r="D20" s="381">
        <v>5.6272449140022843E-2</v>
      </c>
      <c r="E20" s="617">
        <f t="shared" si="14"/>
        <v>0.12949497880958152</v>
      </c>
      <c r="F20" s="618"/>
      <c r="G20" s="381">
        <v>6.3895162579686804E-2</v>
      </c>
      <c r="H20" s="381">
        <v>5.7239207951726045E-2</v>
      </c>
      <c r="I20" s="381">
        <v>4.8053090706058427E-2</v>
      </c>
      <c r="J20" s="617">
        <f t="shared" si="15"/>
        <v>0.16918746123747128</v>
      </c>
      <c r="K20" s="618"/>
      <c r="L20" s="381">
        <v>5.0182470576254863E-2</v>
      </c>
      <c r="M20" s="381">
        <v>5.1749214793955264E-2</v>
      </c>
      <c r="N20" s="381">
        <v>4.7695187455825419E-2</v>
      </c>
      <c r="O20" s="617">
        <f t="shared" si="16"/>
        <v>0.14962687282603554</v>
      </c>
      <c r="P20" s="618"/>
      <c r="Q20" s="497">
        <f t="shared" si="13"/>
        <v>0.44830931287308834</v>
      </c>
    </row>
    <row r="21" spans="1:17" ht="18.75" x14ac:dyDescent="0.25">
      <c r="A21" s="259">
        <v>2019</v>
      </c>
      <c r="B21" s="381">
        <v>2.640597673789679E-2</v>
      </c>
      <c r="C21" s="381">
        <v>2.397591627218024E-2</v>
      </c>
      <c r="D21" s="381">
        <v>2.8305176040682552E-2</v>
      </c>
      <c r="E21" s="617">
        <f t="shared" si="14"/>
        <v>7.8687069050759589E-2</v>
      </c>
      <c r="F21" s="618"/>
      <c r="G21" s="381">
        <v>2.8324853854042365E-2</v>
      </c>
      <c r="H21" s="381">
        <v>3.1094342032880022E-2</v>
      </c>
      <c r="I21" s="381">
        <v>3.2873194486452845E-2</v>
      </c>
      <c r="J21" s="617">
        <f t="shared" si="15"/>
        <v>9.2292390373375235E-2</v>
      </c>
      <c r="K21" s="618"/>
      <c r="L21" s="381">
        <v>3.4547590658683847E-2</v>
      </c>
      <c r="M21" s="381">
        <v>3.706618470735748E-2</v>
      </c>
      <c r="N21" s="381">
        <v>3.3981473740369819E-2</v>
      </c>
      <c r="O21" s="617">
        <f t="shared" si="16"/>
        <v>0.10559524910641115</v>
      </c>
      <c r="P21" s="618"/>
      <c r="Q21" s="497">
        <f t="shared" si="13"/>
        <v>0.276574708530546</v>
      </c>
    </row>
    <row r="22" spans="1:17" ht="18.75" x14ac:dyDescent="0.25">
      <c r="A22" s="387" t="s">
        <v>247</v>
      </c>
      <c r="B22" s="377"/>
      <c r="C22" s="377"/>
      <c r="D22" s="377"/>
      <c r="G22" s="377"/>
      <c r="H22" s="377"/>
      <c r="I22" s="377"/>
      <c r="L22" s="377"/>
      <c r="M22" s="377"/>
      <c r="N22" s="377"/>
      <c r="Q22" s="382"/>
    </row>
    <row r="23" spans="1:17" x14ac:dyDescent="0.25">
      <c r="A23" s="379" t="s">
        <v>379</v>
      </c>
      <c r="B23" s="380">
        <f>(B18-B19)/B19*100</f>
        <v>24.747454162429634</v>
      </c>
      <c r="C23" s="380">
        <f t="shared" ref="C23:Q23" si="17">(C18-C19)/C19*100</f>
        <v>23.259243282755321</v>
      </c>
      <c r="D23" s="380">
        <f t="shared" si="17"/>
        <v>7.7810199219107608</v>
      </c>
      <c r="E23" s="380">
        <f t="shared" ref="E23:J23" si="18">(E18-E19)/E19*100</f>
        <v>17.922695945221104</v>
      </c>
      <c r="F23" s="488"/>
      <c r="G23" s="380">
        <f t="shared" si="18"/>
        <v>17.83086396613616</v>
      </c>
      <c r="H23" s="380">
        <f t="shared" si="18"/>
        <v>23.454790585598527</v>
      </c>
      <c r="I23" s="380">
        <f t="shared" si="18"/>
        <v>29.264852422051764</v>
      </c>
      <c r="J23" s="380">
        <f t="shared" si="18"/>
        <v>23.39535734086574</v>
      </c>
      <c r="K23" s="488"/>
      <c r="L23" s="380">
        <f t="shared" ref="L23:O23" si="19">(L18-L19)/L19*100</f>
        <v>25.100202029080293</v>
      </c>
      <c r="M23" s="380">
        <f t="shared" si="19"/>
        <v>23.709724317621916</v>
      </c>
      <c r="N23" s="380">
        <f t="shared" si="19"/>
        <v>22.383672663676947</v>
      </c>
      <c r="O23" s="380">
        <f t="shared" si="19"/>
        <v>23.73299791934523</v>
      </c>
      <c r="P23" s="488"/>
      <c r="Q23" s="380">
        <f t="shared" si="17"/>
        <v>21.733665985412895</v>
      </c>
    </row>
    <row r="24" spans="1:17" x14ac:dyDescent="0.25">
      <c r="A24" s="379" t="s">
        <v>381</v>
      </c>
      <c r="B24" s="380">
        <f>(B18-B20)/B20*100</f>
        <v>99.98272550880489</v>
      </c>
      <c r="C24" s="380">
        <f t="shared" ref="C24:Q24" si="20">(C18-C20)/C20*100</f>
        <v>83.399596980882109</v>
      </c>
      <c r="D24" s="380">
        <f t="shared" si="20"/>
        <v>30.723632117779726</v>
      </c>
      <c r="E24" s="380">
        <f t="shared" ref="E24:J24" si="21">(E18-E20)/E20*100</f>
        <v>65.236614821561361</v>
      </c>
      <c r="F24" s="488"/>
      <c r="G24" s="380">
        <f t="shared" si="21"/>
        <v>14.472096957234493</v>
      </c>
      <c r="H24" s="380">
        <f t="shared" si="21"/>
        <v>31.957466525420429</v>
      </c>
      <c r="I24" s="380">
        <f t="shared" si="21"/>
        <v>56.637740566600506</v>
      </c>
      <c r="J24" s="380">
        <f t="shared" si="21"/>
        <v>32.363719538045174</v>
      </c>
      <c r="K24" s="488"/>
      <c r="L24" s="380">
        <f t="shared" ref="L24:O24" si="22">(L18-L20)/L20*100</f>
        <v>59.647252010524745</v>
      </c>
      <c r="M24" s="380">
        <f t="shared" si="22"/>
        <v>60.799977050527389</v>
      </c>
      <c r="N24" s="380">
        <f t="shared" si="22"/>
        <v>63.525611788539003</v>
      </c>
      <c r="O24" s="380">
        <f t="shared" si="22"/>
        <v>61.282197042166295</v>
      </c>
      <c r="P24" s="488"/>
      <c r="Q24" s="380">
        <f t="shared" si="20"/>
        <v>51.510893124444024</v>
      </c>
    </row>
    <row r="25" spans="1:17" x14ac:dyDescent="0.25">
      <c r="A25" s="379" t="s">
        <v>380</v>
      </c>
      <c r="B25" s="380">
        <f>(B18-B21)/B21*100</f>
        <v>179.58277491591434</v>
      </c>
      <c r="C25" s="380">
        <f t="shared" ref="C25:Q25" si="23">(C18-C21)/C21*100</f>
        <v>177.71688342597378</v>
      </c>
      <c r="D25" s="380">
        <f t="shared" si="23"/>
        <v>159.88670514445701</v>
      </c>
      <c r="E25" s="380">
        <f t="shared" ref="E25:J25" si="24">(E18-E21)/E21*100</f>
        <v>171.92920251079698</v>
      </c>
      <c r="F25" s="488"/>
      <c r="G25" s="380">
        <f t="shared" si="24"/>
        <v>158.22598356942009</v>
      </c>
      <c r="H25" s="380">
        <f t="shared" si="24"/>
        <v>142.91045809056089</v>
      </c>
      <c r="I25" s="380">
        <f t="shared" si="24"/>
        <v>128.96854634984663</v>
      </c>
      <c r="J25" s="380">
        <f t="shared" si="24"/>
        <v>142.64494156011048</v>
      </c>
      <c r="K25" s="488"/>
      <c r="L25" s="380">
        <f t="shared" ref="L25:O25" si="25">(L18-L21)/L21*100</f>
        <v>131.89731538006231</v>
      </c>
      <c r="M25" s="380">
        <f t="shared" si="25"/>
        <v>124.49768210427878</v>
      </c>
      <c r="N25" s="380">
        <f t="shared" si="25"/>
        <v>129.51873034327153</v>
      </c>
      <c r="O25" s="380">
        <f t="shared" si="25"/>
        <v>128.53443682502427</v>
      </c>
      <c r="P25" s="488"/>
      <c r="Q25" s="380">
        <f t="shared" si="23"/>
        <v>145.58913846565858</v>
      </c>
    </row>
  </sheetData>
  <mergeCells count="1">
    <mergeCell ref="Q4:Q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L32"/>
  <sheetViews>
    <sheetView showGridLines="0" zoomScale="90" zoomScaleNormal="90" workbookViewId="0">
      <selection activeCell="F27" sqref="F27"/>
    </sheetView>
  </sheetViews>
  <sheetFormatPr defaultColWidth="9.140625" defaultRowHeight="15" x14ac:dyDescent="0.2"/>
  <cols>
    <col min="1" max="1" width="60" style="43" customWidth="1"/>
    <col min="2" max="9" width="8.42578125" style="43" customWidth="1"/>
    <col min="10" max="16384" width="9.140625" style="43"/>
  </cols>
  <sheetData>
    <row r="1" spans="1:12" ht="20.25" x14ac:dyDescent="0.3">
      <c r="A1" s="101" t="str">
        <f>+'Indice-Index'!A17</f>
        <v>1.11 Portabilità del numero mobile - Mobile number portability</v>
      </c>
      <c r="B1" s="102"/>
      <c r="C1" s="102"/>
      <c r="D1" s="102"/>
      <c r="E1" s="102"/>
      <c r="F1" s="102"/>
      <c r="G1" s="42"/>
      <c r="H1" s="42"/>
      <c r="I1" s="42"/>
    </row>
    <row r="4" spans="1:12" s="6" customFormat="1" ht="15.75" x14ac:dyDescent="0.25">
      <c r="B4" s="293">
        <f>+'1.7'!B4</f>
        <v>43344</v>
      </c>
      <c r="C4" s="293">
        <f>+'1.7'!C4</f>
        <v>43709</v>
      </c>
      <c r="D4" s="293">
        <f>+'1.7'!D4</f>
        <v>44075</v>
      </c>
      <c r="E4" s="293">
        <f>+'1.7'!E4</f>
        <v>44440</v>
      </c>
      <c r="F4" s="293">
        <f>+'1.7'!F4</f>
        <v>44805</v>
      </c>
      <c r="G4" s="17"/>
      <c r="H4" s="17"/>
    </row>
    <row r="5" spans="1:12" s="6" customFormat="1" ht="15.75" x14ac:dyDescent="0.25">
      <c r="B5" s="306" t="str">
        <f>+'1.7'!B5</f>
        <v>sept-18</v>
      </c>
      <c r="C5" s="306" t="str">
        <f>+'1.7'!C5</f>
        <v>sept-19</v>
      </c>
      <c r="D5" s="306" t="str">
        <f>+'1.7'!D5</f>
        <v>sept-20</v>
      </c>
      <c r="E5" s="306" t="str">
        <f>+'1.7'!E5</f>
        <v>sept-21</v>
      </c>
      <c r="F5" s="306" t="str">
        <f>+'1.7'!F5</f>
        <v>sept-22</v>
      </c>
      <c r="G5" s="17"/>
      <c r="H5" s="17"/>
    </row>
    <row r="6" spans="1:12" s="6" customFormat="1" ht="15.75" x14ac:dyDescent="0.25">
      <c r="B6" s="8"/>
      <c r="C6" s="8"/>
      <c r="D6" s="8"/>
      <c r="E6" s="8"/>
    </row>
    <row r="7" spans="1:12" s="6" customFormat="1" ht="15.75" x14ac:dyDescent="0.25">
      <c r="A7" s="252" t="s">
        <v>36</v>
      </c>
      <c r="B7" s="253">
        <v>130.22300000000001</v>
      </c>
      <c r="C7" s="253">
        <v>144.026725</v>
      </c>
      <c r="D7" s="253">
        <v>155.122468</v>
      </c>
      <c r="E7" s="253">
        <v>165.04444149999998</v>
      </c>
      <c r="F7" s="254">
        <v>173.8447755</v>
      </c>
      <c r="G7" s="38"/>
      <c r="H7" s="38"/>
    </row>
    <row r="8" spans="1:12" s="6" customFormat="1" ht="15.75" x14ac:dyDescent="0.25">
      <c r="A8" s="6" t="s">
        <v>37</v>
      </c>
      <c r="B8" s="29"/>
      <c r="C8" s="29"/>
      <c r="D8" s="29"/>
      <c r="E8" s="29"/>
      <c r="F8" s="23"/>
      <c r="G8" s="23"/>
      <c r="H8" s="23"/>
      <c r="I8" s="23"/>
    </row>
    <row r="9" spans="1:12" s="6" customFormat="1" ht="10.5" customHeight="1" x14ac:dyDescent="0.25">
      <c r="B9" s="30"/>
      <c r="C9" s="30"/>
      <c r="D9" s="30"/>
      <c r="E9" s="30"/>
      <c r="F9" s="30"/>
    </row>
    <row r="10" spans="1:12" s="6" customFormat="1" ht="15.75" x14ac:dyDescent="0.25">
      <c r="A10" s="252" t="s">
        <v>78</v>
      </c>
      <c r="B10" s="255">
        <v>31.534917857339256</v>
      </c>
      <c r="C10" s="255">
        <v>24.480040062020649</v>
      </c>
      <c r="D10" s="255">
        <v>22.106501079093142</v>
      </c>
      <c r="E10" s="255">
        <v>18.161280647160595</v>
      </c>
      <c r="F10" s="255">
        <v>16.872301527582557</v>
      </c>
    </row>
    <row r="11" spans="1:12" s="6" customFormat="1" ht="15.75" x14ac:dyDescent="0.25">
      <c r="B11" s="4"/>
      <c r="C11" s="4"/>
      <c r="D11" s="4"/>
      <c r="E11" s="4"/>
      <c r="F11" s="4"/>
    </row>
    <row r="12" spans="1:12" s="6" customFormat="1" ht="15.75" x14ac:dyDescent="0.25">
      <c r="B12" s="4"/>
      <c r="C12" s="4"/>
      <c r="D12" s="4"/>
      <c r="E12" s="4"/>
      <c r="F12" s="4"/>
    </row>
    <row r="13" spans="1:12" s="6" customFormat="1" ht="15.75" x14ac:dyDescent="0.25">
      <c r="A13" s="47" t="s">
        <v>494</v>
      </c>
      <c r="B13" s="37">
        <f>+F4</f>
        <v>44805</v>
      </c>
      <c r="C13" s="28"/>
      <c r="D13" s="28"/>
      <c r="E13" s="28"/>
      <c r="F13" s="28"/>
    </row>
    <row r="14" spans="1:12" s="6" customFormat="1" ht="15.75" x14ac:dyDescent="0.25">
      <c r="B14" s="34" t="str">
        <f>+F5</f>
        <v>sept-22</v>
      </c>
      <c r="C14" s="28"/>
      <c r="D14" s="28"/>
      <c r="E14" s="28"/>
      <c r="F14" s="28"/>
    </row>
    <row r="15" spans="1:12" s="6" customFormat="1" ht="15.75" x14ac:dyDescent="0.25">
      <c r="A15" s="45" t="s">
        <v>46</v>
      </c>
      <c r="C15" s="8"/>
      <c r="D15" s="8"/>
      <c r="E15" s="8"/>
      <c r="F15" s="8"/>
    </row>
    <row r="16" spans="1:12" s="6" customFormat="1" ht="15.75" x14ac:dyDescent="0.25">
      <c r="A16" s="256" t="s">
        <v>56</v>
      </c>
      <c r="B16" s="254">
        <v>25.759414358591371</v>
      </c>
      <c r="C16" s="44"/>
      <c r="D16" s="44"/>
      <c r="E16" s="44"/>
      <c r="F16" s="44"/>
      <c r="G16" s="44"/>
      <c r="H16" s="44"/>
      <c r="I16" s="44"/>
      <c r="J16" s="44"/>
      <c r="K16" s="44"/>
      <c r="L16" s="44"/>
    </row>
    <row r="17" spans="1:12" s="6" customFormat="1" ht="15.75" x14ac:dyDescent="0.25">
      <c r="A17" s="256" t="s">
        <v>57</v>
      </c>
      <c r="B17" s="254">
        <v>19.467982692475129</v>
      </c>
      <c r="C17" s="44"/>
      <c r="D17" s="44"/>
      <c r="E17" s="44"/>
      <c r="F17" s="44"/>
      <c r="G17" s="44"/>
      <c r="H17" s="44"/>
      <c r="I17" s="44"/>
      <c r="J17" s="44"/>
      <c r="K17" s="44"/>
      <c r="L17" s="44"/>
    </row>
    <row r="18" spans="1:12" s="6" customFormat="1" ht="15.75" x14ac:dyDescent="0.25">
      <c r="A18" s="256" t="s">
        <v>4</v>
      </c>
      <c r="B18" s="254">
        <v>23.823840095160012</v>
      </c>
      <c r="C18" s="44"/>
      <c r="D18" s="44"/>
      <c r="E18" s="44"/>
      <c r="F18" s="44"/>
      <c r="G18" s="44"/>
      <c r="H18" s="44"/>
      <c r="I18" s="44"/>
      <c r="J18" s="44"/>
      <c r="K18" s="44"/>
      <c r="L18" s="44"/>
    </row>
    <row r="19" spans="1:12" s="6" customFormat="1" ht="15.75" x14ac:dyDescent="0.25">
      <c r="A19" s="256" t="s">
        <v>113</v>
      </c>
      <c r="B19" s="254">
        <v>8.4930412868420664</v>
      </c>
      <c r="C19" s="44"/>
      <c r="D19" s="44"/>
      <c r="E19" s="44"/>
      <c r="F19" s="44"/>
      <c r="G19" s="44"/>
      <c r="H19" s="44"/>
      <c r="I19" s="44"/>
      <c r="J19" s="44"/>
      <c r="K19" s="44"/>
      <c r="L19" s="44"/>
    </row>
    <row r="20" spans="1:12" s="6" customFormat="1" ht="15.75" x14ac:dyDescent="0.25">
      <c r="A20" s="256" t="s">
        <v>8</v>
      </c>
      <c r="B20" s="257">
        <v>22.45572156693143</v>
      </c>
    </row>
    <row r="21" spans="1:12" s="6" customFormat="1" ht="15" customHeight="1" x14ac:dyDescent="0.25">
      <c r="A21" s="631" t="s">
        <v>67</v>
      </c>
      <c r="B21" s="632">
        <f>SUM(B16:B20)</f>
        <v>100.00000000000001</v>
      </c>
    </row>
    <row r="22" spans="1:12" s="6" customFormat="1" ht="15.75" x14ac:dyDescent="0.25">
      <c r="A22" s="44"/>
      <c r="B22" s="44"/>
    </row>
    <row r="23" spans="1:12" s="6" customFormat="1" ht="15.75" x14ac:dyDescent="0.25">
      <c r="A23" s="45" t="s">
        <v>47</v>
      </c>
      <c r="B23" s="36"/>
    </row>
    <row r="24" spans="1:12" s="6" customFormat="1" ht="15.75" x14ac:dyDescent="0.25">
      <c r="A24" s="256" t="s">
        <v>56</v>
      </c>
      <c r="B24" s="254">
        <v>18.871312157015815</v>
      </c>
    </row>
    <row r="25" spans="1:12" s="6" customFormat="1" ht="15.75" x14ac:dyDescent="0.25">
      <c r="A25" s="256" t="s">
        <v>57</v>
      </c>
      <c r="B25" s="254">
        <v>15.642059721824268</v>
      </c>
    </row>
    <row r="26" spans="1:12" s="6" customFormat="1" ht="15.75" x14ac:dyDescent="0.25">
      <c r="A26" s="256" t="s">
        <v>4</v>
      </c>
      <c r="B26" s="254">
        <v>17.960767170882406</v>
      </c>
      <c r="G26" s="3"/>
    </row>
    <row r="27" spans="1:12" s="6" customFormat="1" ht="15.75" x14ac:dyDescent="0.25">
      <c r="A27" s="256" t="s">
        <v>113</v>
      </c>
      <c r="B27" s="254">
        <v>17.456405631877136</v>
      </c>
      <c r="G27" s="3"/>
    </row>
    <row r="28" spans="1:12" s="6" customFormat="1" ht="15.75" x14ac:dyDescent="0.25">
      <c r="A28" s="256" t="s">
        <v>8</v>
      </c>
      <c r="B28" s="257">
        <v>30.069455318400372</v>
      </c>
    </row>
    <row r="29" spans="1:12" s="6" customFormat="1" ht="15.75" x14ac:dyDescent="0.25">
      <c r="A29" s="631" t="s">
        <v>67</v>
      </c>
      <c r="B29" s="633">
        <f>SUM(B24:B28)</f>
        <v>100</v>
      </c>
    </row>
    <row r="30" spans="1:12" s="6" customFormat="1" ht="15.75" x14ac:dyDescent="0.25"/>
    <row r="31" spans="1:12" s="6" customFormat="1" ht="15.75" x14ac:dyDescent="0.25"/>
    <row r="32" spans="1:12" s="6" customFormat="1" ht="15.7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tabColor rgb="FF0000FF"/>
  </sheetPr>
  <dimension ref="A1:AJ41"/>
  <sheetViews>
    <sheetView showGridLines="0" zoomScale="80" zoomScaleNormal="80" workbookViewId="0">
      <pane xSplit="1" ySplit="1" topLeftCell="B2" activePane="bottomRight" state="frozen"/>
      <selection pane="topRight" activeCell="B1" sqref="B1"/>
      <selection pane="bottomLeft" activeCell="A3" sqref="A3"/>
      <selection pane="bottomRight" activeCell="T12" sqref="T12"/>
    </sheetView>
  </sheetViews>
  <sheetFormatPr defaultColWidth="9.140625" defaultRowHeight="15" x14ac:dyDescent="0.25"/>
  <cols>
    <col min="1" max="1" width="52.85546875" style="54" customWidth="1"/>
    <col min="2" max="2" width="9.28515625" style="54" customWidth="1"/>
    <col min="3" max="3" width="9.28515625" style="172" customWidth="1"/>
    <col min="4" max="6" width="9.28515625" style="54" customWidth="1"/>
    <col min="7" max="7" width="9.28515625" style="172" customWidth="1"/>
    <col min="8" max="10" width="9.28515625" style="54" customWidth="1"/>
    <col min="11" max="11" width="9.28515625" style="172" customWidth="1"/>
    <col min="12" max="14" width="9.28515625" style="54" customWidth="1"/>
    <col min="15" max="15" width="9.28515625" style="172" customWidth="1"/>
    <col min="16" max="17" width="9.28515625" style="54" customWidth="1"/>
    <col min="18" max="20" width="10.140625" style="54" customWidth="1"/>
    <col min="21" max="16384" width="9.140625" style="54"/>
  </cols>
  <sheetData>
    <row r="1" spans="1:36" ht="45.95" customHeight="1" x14ac:dyDescent="0.25">
      <c r="A1" s="634" t="str">
        <f>'Indice-Index'!A18</f>
        <v>Principali indicatori/Serie storica - Main indicators/Time series</v>
      </c>
      <c r="B1" s="187" t="s">
        <v>195</v>
      </c>
      <c r="C1" s="195" t="s">
        <v>186</v>
      </c>
      <c r="D1" s="195" t="s">
        <v>196</v>
      </c>
      <c r="E1" s="188" t="s">
        <v>197</v>
      </c>
      <c r="F1" s="189" t="s">
        <v>198</v>
      </c>
      <c r="G1" s="188" t="s">
        <v>187</v>
      </c>
      <c r="H1" s="188" t="s">
        <v>199</v>
      </c>
      <c r="I1" s="188" t="s">
        <v>200</v>
      </c>
      <c r="J1" s="189" t="s">
        <v>201</v>
      </c>
      <c r="K1" s="188" t="s">
        <v>188</v>
      </c>
      <c r="L1" s="188" t="s">
        <v>202</v>
      </c>
      <c r="M1" s="188" t="s">
        <v>231</v>
      </c>
      <c r="N1" s="189" t="s">
        <v>285</v>
      </c>
      <c r="O1" s="188" t="s">
        <v>337</v>
      </c>
      <c r="P1" s="188" t="s">
        <v>378</v>
      </c>
      <c r="Q1" s="188" t="s">
        <v>445</v>
      </c>
      <c r="R1" s="189" t="s">
        <v>530</v>
      </c>
    </row>
    <row r="2" spans="1:36" s="172" customFormat="1" ht="6.75" customHeight="1" x14ac:dyDescent="0.25">
      <c r="A2" s="194"/>
      <c r="B2" s="195"/>
      <c r="C2" s="195"/>
      <c r="D2" s="195"/>
      <c r="E2" s="195"/>
      <c r="F2" s="188"/>
      <c r="G2" s="188"/>
      <c r="H2" s="188"/>
      <c r="I2" s="188"/>
      <c r="J2" s="188"/>
      <c r="K2" s="188"/>
      <c r="L2" s="188"/>
      <c r="M2" s="188"/>
      <c r="N2" s="188"/>
      <c r="O2" s="188"/>
      <c r="P2" s="188"/>
      <c r="Q2" s="188"/>
      <c r="R2" s="188"/>
    </row>
    <row r="3" spans="1:36" ht="18.75" customHeight="1" thickBot="1" x14ac:dyDescent="0.3">
      <c r="A3" s="158" t="s">
        <v>203</v>
      </c>
      <c r="B3" s="637"/>
      <c r="C3" s="637"/>
      <c r="D3" s="637"/>
      <c r="E3" s="637"/>
      <c r="F3" s="637"/>
      <c r="G3" s="637"/>
      <c r="H3" s="637"/>
      <c r="I3" s="637"/>
      <c r="J3" s="637"/>
      <c r="K3" s="637"/>
      <c r="L3" s="637"/>
      <c r="M3" s="637"/>
      <c r="N3" s="637"/>
      <c r="O3" s="637"/>
      <c r="P3" s="637"/>
      <c r="Q3" s="637"/>
      <c r="R3" s="637"/>
    </row>
    <row r="4" spans="1:36" s="24" customFormat="1" ht="17.100000000000001" customHeight="1" x14ac:dyDescent="0.25">
      <c r="A4" s="436" t="s">
        <v>367</v>
      </c>
      <c r="B4" s="668">
        <v>20.606857600000001</v>
      </c>
      <c r="C4" s="437">
        <v>20.4260302</v>
      </c>
      <c r="D4" s="437">
        <v>20.264650999999997</v>
      </c>
      <c r="E4" s="437">
        <v>20.03631188</v>
      </c>
      <c r="F4" s="668">
        <v>19.938779879999998</v>
      </c>
      <c r="G4" s="437">
        <v>19.710271420000002</v>
      </c>
      <c r="H4" s="437">
        <v>19.570177872202567</v>
      </c>
      <c r="I4" s="437">
        <v>19.66504898685735</v>
      </c>
      <c r="J4" s="668">
        <v>19.537769564000001</v>
      </c>
      <c r="K4" s="437">
        <v>19.830407399207143</v>
      </c>
      <c r="L4" s="437">
        <v>19.974592338000001</v>
      </c>
      <c r="M4" s="437">
        <v>19.978556067999996</v>
      </c>
      <c r="N4" s="668">
        <v>19.984944809791116</v>
      </c>
      <c r="O4" s="437">
        <v>20.050627971835883</v>
      </c>
      <c r="P4" s="437">
        <v>20.052972081609873</v>
      </c>
      <c r="Q4" s="437">
        <v>19.973424463064408</v>
      </c>
      <c r="R4" s="668">
        <v>19.982392999999998</v>
      </c>
    </row>
    <row r="5" spans="1:36" s="24" customFormat="1" ht="17.100000000000001" customHeight="1" x14ac:dyDescent="0.25">
      <c r="A5" s="438" t="s">
        <v>227</v>
      </c>
      <c r="B5" s="669">
        <v>99.999999999999972</v>
      </c>
      <c r="C5" s="439">
        <v>100</v>
      </c>
      <c r="D5" s="439">
        <v>100.00000000000001</v>
      </c>
      <c r="E5" s="439">
        <v>100.00000000000001</v>
      </c>
      <c r="F5" s="669">
        <v>100</v>
      </c>
      <c r="G5" s="439">
        <v>99.999999999999986</v>
      </c>
      <c r="H5" s="439">
        <v>100</v>
      </c>
      <c r="I5" s="439">
        <v>100</v>
      </c>
      <c r="J5" s="669">
        <v>100</v>
      </c>
      <c r="K5" s="439">
        <v>100.00000000000001</v>
      </c>
      <c r="L5" s="439">
        <v>99.999999999999986</v>
      </c>
      <c r="M5" s="439">
        <v>100.00000000000003</v>
      </c>
      <c r="N5" s="669">
        <v>100</v>
      </c>
      <c r="O5" s="439">
        <v>99.999999999999986</v>
      </c>
      <c r="P5" s="439">
        <v>100</v>
      </c>
      <c r="Q5" s="439">
        <v>100.00000000000001</v>
      </c>
      <c r="R5" s="669">
        <v>100</v>
      </c>
    </row>
    <row r="6" spans="1:36" s="24" customFormat="1" ht="17.100000000000001" customHeight="1" x14ac:dyDescent="0.25">
      <c r="A6" s="440" t="s">
        <v>204</v>
      </c>
      <c r="B6" s="670">
        <v>61.855413607555555</v>
      </c>
      <c r="C6" s="441">
        <v>57.959265134152204</v>
      </c>
      <c r="D6" s="441">
        <v>54.491454108930867</v>
      </c>
      <c r="E6" s="441">
        <v>51.68363849604841</v>
      </c>
      <c r="F6" s="670">
        <v>49.689996377050136</v>
      </c>
      <c r="G6" s="441">
        <v>47.139462476260512</v>
      </c>
      <c r="H6" s="441">
        <v>44.409243782830565</v>
      </c>
      <c r="I6" s="441">
        <v>41.475787858199688</v>
      </c>
      <c r="J6" s="670">
        <v>39.183362128019006</v>
      </c>
      <c r="K6" s="441">
        <v>36.131063047582515</v>
      </c>
      <c r="L6" s="441">
        <v>33.333386170456727</v>
      </c>
      <c r="M6" s="441">
        <v>31.210198468683458</v>
      </c>
      <c r="N6" s="670">
        <v>29.289042605373002</v>
      </c>
      <c r="O6" s="441">
        <v>27.286427176669886</v>
      </c>
      <c r="P6" s="441">
        <v>25.602918006894392</v>
      </c>
      <c r="Q6" s="441">
        <v>24.071165207002075</v>
      </c>
      <c r="R6" s="670">
        <v>23.087615182025495</v>
      </c>
    </row>
    <row r="7" spans="1:36" s="24" customFormat="1" ht="17.100000000000001" customHeight="1" x14ac:dyDescent="0.25">
      <c r="A7" s="440" t="s">
        <v>205</v>
      </c>
      <c r="B7" s="670">
        <v>28.588119131759321</v>
      </c>
      <c r="C7" s="441">
        <v>31.674994781903337</v>
      </c>
      <c r="D7" s="441">
        <v>34.516143406565462</v>
      </c>
      <c r="E7" s="441">
        <v>36.708028124385535</v>
      </c>
      <c r="F7" s="670">
        <v>38.128682124755976</v>
      </c>
      <c r="G7" s="441">
        <v>39.80646858083702</v>
      </c>
      <c r="H7" s="441">
        <v>41.587639382472332</v>
      </c>
      <c r="I7" s="441">
        <v>43.723609800742942</v>
      </c>
      <c r="J7" s="670">
        <v>45.161943747449548</v>
      </c>
      <c r="K7" s="441">
        <v>46.768953418501866</v>
      </c>
      <c r="L7" s="441">
        <v>48.010884215923959</v>
      </c>
      <c r="M7" s="441">
        <v>49.195922701053931</v>
      </c>
      <c r="N7" s="670">
        <v>50.033146906126632</v>
      </c>
      <c r="O7" s="441">
        <v>50.981301574985253</v>
      </c>
      <c r="P7" s="441">
        <v>51.513855427247648</v>
      </c>
      <c r="Q7" s="441">
        <v>51.940425989980866</v>
      </c>
      <c r="R7" s="670">
        <v>51.812758361823832</v>
      </c>
      <c r="S7" s="192"/>
      <c r="T7" s="192"/>
      <c r="U7" s="192"/>
      <c r="V7" s="192"/>
      <c r="W7" s="192"/>
      <c r="X7" s="192"/>
      <c r="Y7" s="192"/>
      <c r="Z7" s="192"/>
      <c r="AA7" s="192"/>
      <c r="AB7" s="192"/>
      <c r="AC7" s="192"/>
      <c r="AD7" s="192"/>
      <c r="AE7" s="192"/>
      <c r="AF7" s="192"/>
      <c r="AG7" s="192"/>
      <c r="AH7" s="192"/>
      <c r="AI7" s="192"/>
      <c r="AJ7" s="192"/>
    </row>
    <row r="8" spans="1:36" s="24" customFormat="1" ht="17.100000000000001" customHeight="1" x14ac:dyDescent="0.25">
      <c r="A8" s="440" t="s">
        <v>206</v>
      </c>
      <c r="B8" s="670">
        <v>3.8293106853904786</v>
      </c>
      <c r="C8" s="441">
        <v>4.330720122013723</v>
      </c>
      <c r="D8" s="441">
        <v>4.8528642314145953</v>
      </c>
      <c r="E8" s="441">
        <v>5.2800130400046452</v>
      </c>
      <c r="F8" s="670">
        <v>5.6868769645096258</v>
      </c>
      <c r="G8" s="441">
        <v>6.342852380670057</v>
      </c>
      <c r="H8" s="441">
        <v>6.9807177079520848</v>
      </c>
      <c r="I8" s="441">
        <v>7.5736028001469027</v>
      </c>
      <c r="J8" s="670">
        <v>8.2728945016233659</v>
      </c>
      <c r="K8" s="441">
        <v>9.3345202784226107</v>
      </c>
      <c r="L8" s="441">
        <v>10.606739312368537</v>
      </c>
      <c r="M8" s="441">
        <v>11.408973002062304</v>
      </c>
      <c r="N8" s="670">
        <v>12.254639866706732</v>
      </c>
      <c r="O8" s="441">
        <v>13.230627297869018</v>
      </c>
      <c r="P8" s="441">
        <v>14.304450700438887</v>
      </c>
      <c r="Q8" s="441">
        <v>15.326599769557228</v>
      </c>
      <c r="R8" s="670">
        <v>16.323945785672418</v>
      </c>
      <c r="S8" s="192"/>
      <c r="T8" s="192"/>
      <c r="U8" s="192"/>
      <c r="V8" s="192"/>
      <c r="W8" s="192"/>
      <c r="X8" s="192"/>
      <c r="Y8" s="192"/>
      <c r="Z8" s="192"/>
      <c r="AA8" s="192"/>
      <c r="AB8" s="192"/>
      <c r="AC8" s="192"/>
      <c r="AD8" s="192"/>
      <c r="AE8" s="192"/>
      <c r="AF8" s="192"/>
      <c r="AG8" s="192"/>
      <c r="AH8" s="192"/>
      <c r="AI8" s="192"/>
      <c r="AJ8" s="192"/>
    </row>
    <row r="9" spans="1:36" s="24" customFormat="1" ht="17.100000000000001" customHeight="1" thickBot="1" x14ac:dyDescent="0.3">
      <c r="A9" s="442" t="s">
        <v>207</v>
      </c>
      <c r="B9" s="671">
        <v>5.7271565752946234</v>
      </c>
      <c r="C9" s="443">
        <v>6.0350199619307325</v>
      </c>
      <c r="D9" s="443">
        <v>6.1395382530890865</v>
      </c>
      <c r="E9" s="443">
        <v>6.3283203395614134</v>
      </c>
      <c r="F9" s="671">
        <v>6.4944445336842751</v>
      </c>
      <c r="G9" s="443">
        <v>6.7112165622324031</v>
      </c>
      <c r="H9" s="443">
        <v>7.0223991267450199</v>
      </c>
      <c r="I9" s="443">
        <v>7.2269995409104713</v>
      </c>
      <c r="J9" s="671">
        <v>7.3817996229080709</v>
      </c>
      <c r="K9" s="443">
        <v>7.765463255493021</v>
      </c>
      <c r="L9" s="443">
        <v>8.0489903012507718</v>
      </c>
      <c r="M9" s="443">
        <v>8.1849058282003195</v>
      </c>
      <c r="N9" s="671">
        <v>8.4231706217936484</v>
      </c>
      <c r="O9" s="443">
        <v>8.501643950475831</v>
      </c>
      <c r="P9" s="443">
        <v>8.5787758654190647</v>
      </c>
      <c r="Q9" s="443">
        <v>8.661809033459841</v>
      </c>
      <c r="R9" s="671">
        <v>8.7756806704782537</v>
      </c>
      <c r="S9" s="192"/>
      <c r="T9" s="192"/>
      <c r="U9" s="192"/>
      <c r="V9" s="192"/>
      <c r="W9" s="192"/>
      <c r="X9" s="192"/>
      <c r="Y9" s="192"/>
      <c r="Z9" s="192"/>
      <c r="AA9" s="192"/>
      <c r="AB9" s="192"/>
      <c r="AC9" s="192"/>
      <c r="AD9" s="192"/>
      <c r="AE9" s="192"/>
      <c r="AF9" s="192"/>
      <c r="AG9" s="192"/>
      <c r="AH9" s="192"/>
      <c r="AI9" s="192"/>
      <c r="AJ9" s="192"/>
    </row>
    <row r="10" spans="1:36" s="24" customFormat="1" ht="17.100000000000001" customHeight="1" x14ac:dyDescent="0.25">
      <c r="A10" s="444" t="s">
        <v>495</v>
      </c>
      <c r="B10" s="668">
        <v>17.079043343482851</v>
      </c>
      <c r="C10" s="437">
        <v>17.153118518348837</v>
      </c>
      <c r="D10" s="437">
        <v>17.141450177084376</v>
      </c>
      <c r="E10" s="437">
        <v>17.268656441815075</v>
      </c>
      <c r="F10" s="668">
        <v>17.492455120609137</v>
      </c>
      <c r="G10" s="437">
        <v>17.595968932696461</v>
      </c>
      <c r="H10" s="437">
        <v>17.677901819431899</v>
      </c>
      <c r="I10" s="437">
        <v>17.803012634584672</v>
      </c>
      <c r="J10" s="668">
        <v>17.854836775113288</v>
      </c>
      <c r="K10" s="437">
        <v>18.178068070740455</v>
      </c>
      <c r="L10" s="437">
        <v>18.429325265511547</v>
      </c>
      <c r="M10" s="437">
        <v>18.510270869764398</v>
      </c>
      <c r="N10" s="668">
        <v>18.624858925679263</v>
      </c>
      <c r="O10" s="437">
        <v>18.686502757241236</v>
      </c>
      <c r="P10" s="437">
        <v>18.717150188331392</v>
      </c>
      <c r="Q10" s="437">
        <v>18.664733250368513</v>
      </c>
      <c r="R10" s="668">
        <v>18.679327900226294</v>
      </c>
    </row>
    <row r="11" spans="1:36" s="24" customFormat="1" ht="17.100000000000001" customHeight="1" x14ac:dyDescent="0.25">
      <c r="A11" s="445" t="s">
        <v>208</v>
      </c>
      <c r="B11" s="672">
        <v>9.2041013199999995</v>
      </c>
      <c r="C11" s="446">
        <v>8.5511543200000002</v>
      </c>
      <c r="D11" s="446">
        <v>7.9057311768201242</v>
      </c>
      <c r="E11" s="446">
        <v>7.5745246653201246</v>
      </c>
      <c r="F11" s="672">
        <v>7.4477732400000001</v>
      </c>
      <c r="G11" s="446">
        <v>7.1615175852705582</v>
      </c>
      <c r="H11" s="446">
        <v>6.7833006035333092</v>
      </c>
      <c r="I11" s="446">
        <v>6.2785406488695052</v>
      </c>
      <c r="J11" s="672">
        <v>5.9574981175333077</v>
      </c>
      <c r="K11" s="446">
        <v>5.4990316715333076</v>
      </c>
      <c r="L11" s="446">
        <v>5.1000883475333074</v>
      </c>
      <c r="M11" s="446">
        <v>4.7531589999999992</v>
      </c>
      <c r="N11" s="672">
        <v>4.4821521158881472</v>
      </c>
      <c r="O11" s="446">
        <v>4.0976854495333086</v>
      </c>
      <c r="P11" s="446">
        <v>3.7852053955333087</v>
      </c>
      <c r="Q11" s="446">
        <v>3.4866387873041034</v>
      </c>
      <c r="R11" s="672">
        <v>3.2976319002262908</v>
      </c>
    </row>
    <row r="12" spans="1:36" s="24" customFormat="1" ht="17.100000000000001" customHeight="1" x14ac:dyDescent="0.25">
      <c r="A12" s="331" t="s">
        <v>205</v>
      </c>
      <c r="B12" s="672">
        <v>5.8911130000000007</v>
      </c>
      <c r="C12" s="446">
        <v>6.4699440000000008</v>
      </c>
      <c r="D12" s="446">
        <v>6.9945760000000003</v>
      </c>
      <c r="E12" s="446">
        <v>7.3549350000000002</v>
      </c>
      <c r="F12" s="672">
        <v>7.6023940000000003</v>
      </c>
      <c r="G12" s="446">
        <v>7.8459629999999994</v>
      </c>
      <c r="H12" s="446">
        <v>8.138774999999999</v>
      </c>
      <c r="I12" s="446">
        <v>8.5982692861384606</v>
      </c>
      <c r="J12" s="672">
        <v>8.823636500000001</v>
      </c>
      <c r="K12" s="446">
        <v>9.2744739992343366</v>
      </c>
      <c r="L12" s="446">
        <v>9.5899783999999997</v>
      </c>
      <c r="M12" s="446">
        <v>9.8286349999999967</v>
      </c>
      <c r="N12" s="672">
        <v>9.9990967957911181</v>
      </c>
      <c r="O12" s="446">
        <v>10.222071114</v>
      </c>
      <c r="P12" s="446">
        <v>10.330059046986843</v>
      </c>
      <c r="Q12" s="446">
        <v>10.374281750902702</v>
      </c>
      <c r="R12" s="672">
        <v>10.353429</v>
      </c>
    </row>
    <row r="13" spans="1:36" s="24" customFormat="1" ht="17.100000000000001" customHeight="1" x14ac:dyDescent="0.25">
      <c r="A13" s="331" t="s">
        <v>206</v>
      </c>
      <c r="B13" s="672">
        <v>0.78910060000000015</v>
      </c>
      <c r="C13" s="446">
        <v>0.8845942</v>
      </c>
      <c r="D13" s="446">
        <v>0.98341600000000007</v>
      </c>
      <c r="E13" s="446">
        <v>1.0579198799999998</v>
      </c>
      <c r="F13" s="672">
        <v>1.1338938799999998</v>
      </c>
      <c r="G13" s="446">
        <v>1.2501934199999998</v>
      </c>
      <c r="H13" s="446">
        <v>1.3661388722025649</v>
      </c>
      <c r="I13" s="446">
        <v>1.4893527007188885</v>
      </c>
      <c r="J13" s="672">
        <v>1.6163390639999997</v>
      </c>
      <c r="K13" s="446">
        <v>1.8510733999728086</v>
      </c>
      <c r="L13" s="446">
        <v>2.1186529380000003</v>
      </c>
      <c r="M13" s="446">
        <v>2.279348068</v>
      </c>
      <c r="N13" s="672">
        <v>2.4490830139999997</v>
      </c>
      <c r="O13" s="446">
        <v>2.6528238578358798</v>
      </c>
      <c r="P13" s="446">
        <v>2.8684675053866582</v>
      </c>
      <c r="Q13" s="446">
        <v>3.0612468277287164</v>
      </c>
      <c r="R13" s="672">
        <v>3.2619150000000001</v>
      </c>
    </row>
    <row r="14" spans="1:36" s="24" customFormat="1" ht="17.100000000000001" customHeight="1" x14ac:dyDescent="0.25">
      <c r="A14" s="331" t="s">
        <v>207</v>
      </c>
      <c r="B14" s="672">
        <v>1.1801869999999999</v>
      </c>
      <c r="C14" s="446">
        <v>1.232715</v>
      </c>
      <c r="D14" s="446">
        <v>1.244156</v>
      </c>
      <c r="E14" s="446">
        <v>1.267962</v>
      </c>
      <c r="F14" s="672">
        <v>1.294913</v>
      </c>
      <c r="G14" s="446">
        <v>1.3227990000000001</v>
      </c>
      <c r="H14" s="446">
        <v>1.374296</v>
      </c>
      <c r="I14" s="446">
        <v>1.4211929999999999</v>
      </c>
      <c r="J14" s="672">
        <v>1.442239</v>
      </c>
      <c r="K14" s="446">
        <v>1.5399229999999999</v>
      </c>
      <c r="L14" s="446">
        <v>1.607753</v>
      </c>
      <c r="M14" s="446">
        <v>1.6352260000000001</v>
      </c>
      <c r="N14" s="672">
        <v>1.6833659999999999</v>
      </c>
      <c r="O14" s="446">
        <v>1.7046330000000001</v>
      </c>
      <c r="P14" s="446">
        <v>1.720299529236371</v>
      </c>
      <c r="Q14" s="446">
        <v>1.7300598844329904</v>
      </c>
      <c r="R14" s="672">
        <v>1.7535909999999999</v>
      </c>
    </row>
    <row r="15" spans="1:36" s="345" customFormat="1" ht="26.45" customHeight="1" thickBot="1" x14ac:dyDescent="0.3">
      <c r="A15" s="636" t="s">
        <v>496</v>
      </c>
      <c r="B15" s="673">
        <v>1.4541423482848131E-2</v>
      </c>
      <c r="C15" s="447">
        <v>1.4710998348834209E-2</v>
      </c>
      <c r="D15" s="447">
        <v>1.3570690571833438E-2</v>
      </c>
      <c r="E15" s="447">
        <v>1.3314896494948698E-2</v>
      </c>
      <c r="F15" s="673">
        <v>1.3481000609137709E-2</v>
      </c>
      <c r="G15" s="447">
        <v>1.5495502155349413E-2</v>
      </c>
      <c r="H15" s="447">
        <v>1.5391343696025843E-2</v>
      </c>
      <c r="I15" s="447">
        <v>1.565699992420241E-2</v>
      </c>
      <c r="J15" s="673">
        <v>1.5115093579975564E-2</v>
      </c>
      <c r="K15" s="447">
        <v>1.3574000000007119E-2</v>
      </c>
      <c r="L15" s="447">
        <v>1.2852579978239874E-2</v>
      </c>
      <c r="M15" s="447">
        <v>1.3902801764397737E-2</v>
      </c>
      <c r="N15" s="673">
        <v>1.1160555645161366E-2</v>
      </c>
      <c r="O15" s="447">
        <v>9.2896156625336054E-3</v>
      </c>
      <c r="P15" s="447">
        <v>1.3118746344959391E-2</v>
      </c>
      <c r="Q15" s="447">
        <v>1.2505620257962846E-2</v>
      </c>
      <c r="R15" s="673">
        <v>1.276150530701625E-2</v>
      </c>
    </row>
    <row r="16" spans="1:36" s="24" customFormat="1" ht="17.100000000000001" customHeight="1" x14ac:dyDescent="0.25">
      <c r="A16" s="448" t="s">
        <v>216</v>
      </c>
      <c r="B16" s="668"/>
      <c r="C16" s="437">
        <v>14.252817893693658</v>
      </c>
      <c r="D16" s="437"/>
      <c r="E16" s="437">
        <v>14.325407420346608</v>
      </c>
      <c r="F16" s="668"/>
      <c r="G16" s="437">
        <v>14.643424380509051</v>
      </c>
      <c r="H16" s="437"/>
      <c r="I16" s="437">
        <v>14.870041480078607</v>
      </c>
      <c r="J16" s="668"/>
      <c r="K16" s="437">
        <v>15.345142918856336</v>
      </c>
      <c r="L16" s="569"/>
      <c r="M16" s="437">
        <v>15.681080367432738</v>
      </c>
      <c r="N16" s="668"/>
      <c r="O16" s="437">
        <v>15.862653550185849</v>
      </c>
      <c r="P16" s="437"/>
      <c r="Q16" s="437">
        <v>15.839989045756086</v>
      </c>
      <c r="R16" s="668"/>
    </row>
    <row r="17" spans="1:18" s="24" customFormat="1" ht="17.100000000000001" customHeight="1" x14ac:dyDescent="0.25">
      <c r="A17" s="449" t="s">
        <v>215</v>
      </c>
      <c r="B17" s="674"/>
      <c r="C17" s="450">
        <v>100.00000000000001</v>
      </c>
      <c r="D17" s="451"/>
      <c r="E17" s="450">
        <v>100</v>
      </c>
      <c r="F17" s="674"/>
      <c r="G17" s="450">
        <v>100</v>
      </c>
      <c r="H17" s="451"/>
      <c r="I17" s="450">
        <v>100</v>
      </c>
      <c r="J17" s="674"/>
      <c r="K17" s="450">
        <v>100</v>
      </c>
      <c r="L17" s="570"/>
      <c r="M17" s="450">
        <v>100</v>
      </c>
      <c r="N17" s="687"/>
      <c r="O17" s="450">
        <v>100</v>
      </c>
      <c r="P17" s="450"/>
      <c r="Q17" s="450">
        <v>100</v>
      </c>
      <c r="R17" s="687"/>
    </row>
    <row r="18" spans="1:18" s="345" customFormat="1" ht="17.100000000000001" customHeight="1" x14ac:dyDescent="0.25">
      <c r="A18" s="452" t="s">
        <v>212</v>
      </c>
      <c r="B18" s="675"/>
      <c r="C18" s="453">
        <v>51.507916937537992</v>
      </c>
      <c r="D18" s="571"/>
      <c r="E18" s="453">
        <v>46.200882360633081</v>
      </c>
      <c r="F18" s="675"/>
      <c r="G18" s="453">
        <v>42.45118365808414</v>
      </c>
      <c r="H18" s="453"/>
      <c r="I18" s="453">
        <v>35.179435832641673</v>
      </c>
      <c r="J18" s="675"/>
      <c r="K18" s="453">
        <v>30.057259108305523</v>
      </c>
      <c r="L18" s="572"/>
      <c r="M18" s="453">
        <v>25.460011150910006</v>
      </c>
      <c r="N18" s="675"/>
      <c r="O18" s="453">
        <v>21.298065109435303</v>
      </c>
      <c r="P18" s="453"/>
      <c r="Q18" s="453">
        <v>19.107918535271981</v>
      </c>
      <c r="R18" s="675"/>
    </row>
    <row r="19" spans="1:18" s="345" customFormat="1" ht="17.100000000000001" customHeight="1" x14ac:dyDescent="0.25">
      <c r="A19" s="452" t="s">
        <v>213</v>
      </c>
      <c r="B19" s="675"/>
      <c r="C19" s="453">
        <v>16.368059336740608</v>
      </c>
      <c r="D19" s="571"/>
      <c r="E19" s="453">
        <v>16.345046944186258</v>
      </c>
      <c r="F19" s="675"/>
      <c r="G19" s="453">
        <v>16.18350486983018</v>
      </c>
      <c r="H19" s="453"/>
      <c r="I19" s="453">
        <v>16.569545786644525</v>
      </c>
      <c r="J19" s="675"/>
      <c r="K19" s="453">
        <v>16.137296757286528</v>
      </c>
      <c r="L19" s="572"/>
      <c r="M19" s="453">
        <v>16.366496287274273</v>
      </c>
      <c r="N19" s="675"/>
      <c r="O19" s="453">
        <v>16.040414589641323</v>
      </c>
      <c r="P19" s="453"/>
      <c r="Q19" s="453">
        <v>14.697309813032552</v>
      </c>
      <c r="R19" s="675"/>
    </row>
    <row r="20" spans="1:18" s="345" customFormat="1" ht="17.100000000000001" customHeight="1" thickBot="1" x14ac:dyDescent="0.3">
      <c r="A20" s="454" t="s">
        <v>214</v>
      </c>
      <c r="B20" s="676"/>
      <c r="C20" s="455">
        <v>32.124023725721415</v>
      </c>
      <c r="D20" s="573"/>
      <c r="E20" s="455">
        <v>37.454070695180661</v>
      </c>
      <c r="F20" s="676"/>
      <c r="G20" s="455">
        <v>41.365311472085686</v>
      </c>
      <c r="H20" s="455"/>
      <c r="I20" s="455">
        <v>48.251018380713795</v>
      </c>
      <c r="J20" s="676"/>
      <c r="K20" s="455">
        <v>53.805444134407942</v>
      </c>
      <c r="L20" s="574"/>
      <c r="M20" s="455">
        <v>58.173492561815721</v>
      </c>
      <c r="N20" s="676"/>
      <c r="O20" s="455">
        <v>62.661520300923371</v>
      </c>
      <c r="P20" s="455"/>
      <c r="Q20" s="455">
        <v>66.194771651695476</v>
      </c>
      <c r="R20" s="676"/>
    </row>
    <row r="21" spans="1:18" s="24" customFormat="1" ht="17.100000000000001" customHeight="1" x14ac:dyDescent="0.25">
      <c r="A21" s="448" t="s">
        <v>217</v>
      </c>
      <c r="B21" s="668"/>
      <c r="C21" s="437">
        <v>2.9003006246551819</v>
      </c>
      <c r="D21" s="437"/>
      <c r="E21" s="437">
        <v>2.9432490214684668</v>
      </c>
      <c r="F21" s="668"/>
      <c r="G21" s="437">
        <v>2.9525445521874083</v>
      </c>
      <c r="H21" s="437"/>
      <c r="I21" s="437">
        <v>2.9329711545060664</v>
      </c>
      <c r="J21" s="668"/>
      <c r="K21" s="437">
        <v>2.8329331518841183</v>
      </c>
      <c r="L21" s="575"/>
      <c r="M21" s="437">
        <v>2.8375499284167112</v>
      </c>
      <c r="N21" s="668"/>
      <c r="O21" s="437">
        <v>2.8238492070553893</v>
      </c>
      <c r="P21" s="437"/>
      <c r="Q21" s="437">
        <v>2.8063632046124232</v>
      </c>
      <c r="R21" s="668"/>
    </row>
    <row r="22" spans="1:18" s="24" customFormat="1" ht="17.100000000000001" customHeight="1" x14ac:dyDescent="0.25">
      <c r="A22" s="175" t="s">
        <v>215</v>
      </c>
      <c r="B22" s="674"/>
      <c r="C22" s="450">
        <v>100</v>
      </c>
      <c r="D22" s="451"/>
      <c r="E22" s="450">
        <v>100</v>
      </c>
      <c r="F22" s="674"/>
      <c r="G22" s="450">
        <v>100</v>
      </c>
      <c r="H22" s="451"/>
      <c r="I22" s="450">
        <v>100</v>
      </c>
      <c r="J22" s="674"/>
      <c r="K22" s="450">
        <v>100</v>
      </c>
      <c r="L22" s="576"/>
      <c r="M22" s="450">
        <v>100</v>
      </c>
      <c r="N22" s="687"/>
      <c r="O22" s="450">
        <v>100.00000000000001</v>
      </c>
      <c r="P22" s="450"/>
      <c r="Q22" s="450">
        <v>100</v>
      </c>
      <c r="R22" s="687"/>
    </row>
    <row r="23" spans="1:18" s="345" customFormat="1" ht="17.100000000000001" customHeight="1" x14ac:dyDescent="0.25">
      <c r="A23" s="452" t="s">
        <v>212</v>
      </c>
      <c r="B23" s="675"/>
      <c r="C23" s="453">
        <v>65.153439244982408</v>
      </c>
      <c r="D23" s="453"/>
      <c r="E23" s="453">
        <v>57.330854424864533</v>
      </c>
      <c r="F23" s="675"/>
      <c r="G23" s="453">
        <v>52.461357575327675</v>
      </c>
      <c r="H23" s="453"/>
      <c r="I23" s="453">
        <v>48.90139999401201</v>
      </c>
      <c r="J23" s="675"/>
      <c r="K23" s="453">
        <v>42.636173856398436</v>
      </c>
      <c r="L23" s="572"/>
      <c r="M23" s="453">
        <v>36.490765643008388</v>
      </c>
      <c r="N23" s="675"/>
      <c r="O23" s="453">
        <v>32.752285993875887</v>
      </c>
      <c r="P23" s="453"/>
      <c r="Q23" s="453">
        <v>28.919192751356931</v>
      </c>
      <c r="R23" s="675"/>
    </row>
    <row r="24" spans="1:18" s="345" customFormat="1" ht="17.100000000000001" customHeight="1" x14ac:dyDescent="0.25">
      <c r="A24" s="452" t="s">
        <v>213</v>
      </c>
      <c r="B24" s="675"/>
      <c r="C24" s="453">
        <v>14.0080175671769</v>
      </c>
      <c r="D24" s="453"/>
      <c r="E24" s="453">
        <v>15.412573957879941</v>
      </c>
      <c r="F24" s="675"/>
      <c r="G24" s="453">
        <v>11.556835002459916</v>
      </c>
      <c r="H24" s="453"/>
      <c r="I24" s="453">
        <v>11.766704052074321</v>
      </c>
      <c r="J24" s="675"/>
      <c r="K24" s="453">
        <v>11.634288766536404</v>
      </c>
      <c r="L24" s="572"/>
      <c r="M24" s="453">
        <v>12.029260611896737</v>
      </c>
      <c r="N24" s="675"/>
      <c r="O24" s="453">
        <v>11.85401843679842</v>
      </c>
      <c r="P24" s="453"/>
      <c r="Q24" s="453">
        <v>11.463835359349108</v>
      </c>
      <c r="R24" s="675"/>
    </row>
    <row r="25" spans="1:18" s="345" customFormat="1" ht="17.100000000000001" customHeight="1" thickBot="1" x14ac:dyDescent="0.3">
      <c r="A25" s="456" t="s">
        <v>214</v>
      </c>
      <c r="B25" s="677"/>
      <c r="C25" s="457">
        <v>20.838543187840681</v>
      </c>
      <c r="D25" s="457"/>
      <c r="E25" s="457">
        <v>27.256571617255531</v>
      </c>
      <c r="F25" s="677"/>
      <c r="G25" s="457">
        <v>35.981807422212405</v>
      </c>
      <c r="H25" s="457"/>
      <c r="I25" s="457">
        <v>39.331895953913666</v>
      </c>
      <c r="J25" s="677"/>
      <c r="K25" s="457">
        <v>45.729537377065164</v>
      </c>
      <c r="L25" s="577"/>
      <c r="M25" s="457">
        <v>51.479973745094874</v>
      </c>
      <c r="N25" s="677"/>
      <c r="O25" s="457">
        <v>55.393695569325708</v>
      </c>
      <c r="P25" s="457"/>
      <c r="Q25" s="457">
        <v>59.616971889293957</v>
      </c>
      <c r="R25" s="677"/>
    </row>
    <row r="26" spans="1:18" ht="9" customHeight="1" x14ac:dyDescent="0.25">
      <c r="B26" s="678"/>
      <c r="C26" s="247"/>
      <c r="D26" s="247"/>
      <c r="E26" s="416"/>
      <c r="F26" s="686"/>
      <c r="G26" s="416"/>
      <c r="H26" s="416"/>
      <c r="I26" s="416"/>
      <c r="J26" s="686"/>
      <c r="K26" s="416"/>
      <c r="L26" s="416"/>
      <c r="M26" s="416"/>
      <c r="N26" s="686"/>
      <c r="O26" s="416"/>
      <c r="P26" s="416"/>
      <c r="Q26" s="416"/>
      <c r="R26" s="686"/>
    </row>
    <row r="27" spans="1:18" ht="18.75" customHeight="1" thickBot="1" x14ac:dyDescent="0.3">
      <c r="A27" s="158" t="s">
        <v>209</v>
      </c>
      <c r="B27" s="679"/>
      <c r="C27" s="417"/>
      <c r="D27" s="417"/>
      <c r="E27" s="417"/>
      <c r="F27" s="679"/>
      <c r="G27" s="417"/>
      <c r="H27" s="417"/>
      <c r="I27" s="417"/>
      <c r="J27" s="679"/>
      <c r="K27" s="417"/>
      <c r="L27" s="417"/>
      <c r="M27" s="417"/>
      <c r="N27" s="679"/>
      <c r="O27" s="417"/>
      <c r="P27" s="417"/>
      <c r="Q27" s="417" t="s">
        <v>377</v>
      </c>
      <c r="R27" s="679" t="s">
        <v>377</v>
      </c>
    </row>
    <row r="28" spans="1:18" s="24" customFormat="1" ht="17.100000000000001" customHeight="1" x14ac:dyDescent="0.25">
      <c r="A28" s="448" t="s">
        <v>368</v>
      </c>
      <c r="B28" s="680">
        <v>103.57522093000001</v>
      </c>
      <c r="C28" s="458">
        <v>103.64219533000001</v>
      </c>
      <c r="D28" s="458">
        <v>104.10908071</v>
      </c>
      <c r="E28" s="458">
        <v>104.51291424999998</v>
      </c>
      <c r="F28" s="680">
        <v>104.32772797999999</v>
      </c>
      <c r="G28" s="458">
        <v>103.85176638999999</v>
      </c>
      <c r="H28" s="458">
        <v>103.12985693</v>
      </c>
      <c r="I28" s="458">
        <v>103.66262209</v>
      </c>
      <c r="J28" s="680">
        <v>104.15249742</v>
      </c>
      <c r="K28" s="458">
        <v>103.97316253</v>
      </c>
      <c r="L28" s="458">
        <v>104.33501871999999</v>
      </c>
      <c r="M28" s="458">
        <v>105.17874576</v>
      </c>
      <c r="N28" s="680">
        <v>105.76714337999999</v>
      </c>
      <c r="O28" s="458">
        <v>106.09907339</v>
      </c>
      <c r="P28" s="458">
        <v>106.47283821999999</v>
      </c>
      <c r="Q28" s="458">
        <v>106.97051997</v>
      </c>
      <c r="R28" s="680">
        <v>107.13173327000001</v>
      </c>
    </row>
    <row r="29" spans="1:18" s="24" customFormat="1" ht="17.100000000000001" customHeight="1" x14ac:dyDescent="0.25">
      <c r="A29" s="331" t="s">
        <v>228</v>
      </c>
      <c r="B29" s="681">
        <v>83.304206860000008</v>
      </c>
      <c r="C29" s="459">
        <v>82.592419410000019</v>
      </c>
      <c r="D29" s="459">
        <v>82.244732869999993</v>
      </c>
      <c r="E29" s="459">
        <v>81.722087389999999</v>
      </c>
      <c r="F29" s="681">
        <v>80.804510900000011</v>
      </c>
      <c r="G29" s="459">
        <v>79.597418209999987</v>
      </c>
      <c r="H29" s="459">
        <v>78.445228409999999</v>
      </c>
      <c r="I29" s="459">
        <v>78.115237020000009</v>
      </c>
      <c r="J29" s="681">
        <v>77.840866009999999</v>
      </c>
      <c r="K29" s="459">
        <v>77.62776147000001</v>
      </c>
      <c r="L29" s="459">
        <v>77.603943209999997</v>
      </c>
      <c r="M29" s="459">
        <v>77.688228389999992</v>
      </c>
      <c r="N29" s="681">
        <v>77.914639690000001</v>
      </c>
      <c r="O29" s="459">
        <v>78.016386089999997</v>
      </c>
      <c r="P29" s="459">
        <v>78.013413670000006</v>
      </c>
      <c r="Q29" s="459">
        <v>78.148540920000002</v>
      </c>
      <c r="R29" s="681">
        <v>78.502853189999996</v>
      </c>
    </row>
    <row r="30" spans="1:18" s="24" customFormat="1" ht="17.100000000000001" customHeight="1" x14ac:dyDescent="0.25">
      <c r="A30" s="449" t="s">
        <v>369</v>
      </c>
      <c r="B30" s="682">
        <v>73.790227210000012</v>
      </c>
      <c r="C30" s="190">
        <v>73.072508330000005</v>
      </c>
      <c r="D30" s="190">
        <v>72.668678109999988</v>
      </c>
      <c r="E30" s="190">
        <v>72.064522179999997</v>
      </c>
      <c r="F30" s="682">
        <v>71.182063920000004</v>
      </c>
      <c r="G30" s="190">
        <v>70.158702959999999</v>
      </c>
      <c r="H30" s="190">
        <v>68.95019846371062</v>
      </c>
      <c r="I30" s="190">
        <v>68.484016270531797</v>
      </c>
      <c r="J30" s="682">
        <v>68.193576563006118</v>
      </c>
      <c r="K30" s="190">
        <v>67.809585299972184</v>
      </c>
      <c r="L30" s="190">
        <v>67.673840628166658</v>
      </c>
      <c r="M30" s="190">
        <v>67.71196999</v>
      </c>
      <c r="N30" s="682">
        <v>67.899166339999994</v>
      </c>
      <c r="O30" s="190">
        <v>67.880864139999986</v>
      </c>
      <c r="P30" s="190">
        <v>67.703890001530283</v>
      </c>
      <c r="Q30" s="190">
        <v>67.81198273614207</v>
      </c>
      <c r="R30" s="682">
        <v>68.094388120000005</v>
      </c>
    </row>
    <row r="31" spans="1:18" s="24" customFormat="1" ht="17.100000000000001" customHeight="1" x14ac:dyDescent="0.25">
      <c r="A31" s="460" t="s">
        <v>370</v>
      </c>
      <c r="B31" s="683">
        <v>9.5139796500000013</v>
      </c>
      <c r="C31" s="191">
        <v>9.5198302800000008</v>
      </c>
      <c r="D31" s="191">
        <v>9.5760547600000034</v>
      </c>
      <c r="E31" s="191">
        <v>9.6575652100000031</v>
      </c>
      <c r="F31" s="683">
        <v>9.6224469799999994</v>
      </c>
      <c r="G31" s="191">
        <v>9.4387152499999996</v>
      </c>
      <c r="H31" s="191">
        <v>9.4950299462893817</v>
      </c>
      <c r="I31" s="191">
        <v>9.6312207494682074</v>
      </c>
      <c r="J31" s="683">
        <v>9.6472894469938844</v>
      </c>
      <c r="K31" s="191">
        <v>9.8181761700278116</v>
      </c>
      <c r="L31" s="191">
        <v>9.9301025818333422</v>
      </c>
      <c r="M31" s="191">
        <v>9.976258399999999</v>
      </c>
      <c r="N31" s="683">
        <v>10.015473350000001</v>
      </c>
      <c r="O31" s="191">
        <v>10.135521950000001</v>
      </c>
      <c r="P31" s="191">
        <v>10.309523668469724</v>
      </c>
      <c r="Q31" s="191">
        <v>10.336558183857925</v>
      </c>
      <c r="R31" s="683">
        <v>10.40846507</v>
      </c>
    </row>
    <row r="32" spans="1:18" s="24" customFormat="1" ht="17.100000000000001" customHeight="1" x14ac:dyDescent="0.25">
      <c r="A32" s="449" t="s">
        <v>371</v>
      </c>
      <c r="B32" s="682">
        <v>71.786115529999989</v>
      </c>
      <c r="C32" s="190">
        <v>71.078494850000013</v>
      </c>
      <c r="D32" s="190">
        <v>70.843614770000016</v>
      </c>
      <c r="E32" s="190">
        <v>70.397285490000016</v>
      </c>
      <c r="F32" s="682">
        <v>69.777074569999996</v>
      </c>
      <c r="G32" s="190">
        <v>69.112986149999983</v>
      </c>
      <c r="H32" s="190">
        <v>68.25247291161682</v>
      </c>
      <c r="I32" s="190">
        <v>68.008758973379614</v>
      </c>
      <c r="J32" s="682">
        <v>67.929194895379368</v>
      </c>
      <c r="K32" s="190">
        <v>67.954246265691722</v>
      </c>
      <c r="L32" s="190">
        <v>68.548861103390152</v>
      </c>
      <c r="M32" s="190">
        <v>68.735931960000002</v>
      </c>
      <c r="N32" s="682">
        <v>69.071878550000008</v>
      </c>
      <c r="O32" s="190">
        <v>69.207667000000001</v>
      </c>
      <c r="P32" s="190">
        <v>69.305289009999996</v>
      </c>
      <c r="Q32" s="190">
        <v>69.575257020000009</v>
      </c>
      <c r="R32" s="682">
        <v>69.96553578000001</v>
      </c>
    </row>
    <row r="33" spans="1:18" s="24" customFormat="1" ht="17.100000000000001" customHeight="1" x14ac:dyDescent="0.25">
      <c r="A33" s="460" t="s">
        <v>372</v>
      </c>
      <c r="B33" s="683">
        <v>11.518091329999999</v>
      </c>
      <c r="C33" s="191">
        <v>11.51392456</v>
      </c>
      <c r="D33" s="191">
        <v>11.401118100000001</v>
      </c>
      <c r="E33" s="191">
        <v>11.324801900000001</v>
      </c>
      <c r="F33" s="683">
        <v>11.027436329999999</v>
      </c>
      <c r="G33" s="191">
        <v>10.484432059999998</v>
      </c>
      <c r="H33" s="191">
        <v>10.19275549838318</v>
      </c>
      <c r="I33" s="191">
        <v>10.106478046620397</v>
      </c>
      <c r="J33" s="683">
        <v>9.9116711146206473</v>
      </c>
      <c r="K33" s="191">
        <v>9.6735152043082842</v>
      </c>
      <c r="L33" s="191">
        <v>9.0550821066098415</v>
      </c>
      <c r="M33" s="191">
        <v>8.9522964299999988</v>
      </c>
      <c r="N33" s="683">
        <v>8.8427611400000004</v>
      </c>
      <c r="O33" s="191">
        <v>8.8087190900000003</v>
      </c>
      <c r="P33" s="191">
        <v>8.7081246600000011</v>
      </c>
      <c r="Q33" s="191">
        <v>8.5732838999999945</v>
      </c>
      <c r="R33" s="683">
        <v>8.5373174100000018</v>
      </c>
    </row>
    <row r="34" spans="1:18" s="24" customFormat="1" ht="17.100000000000001" customHeight="1" thickBot="1" x14ac:dyDescent="0.3">
      <c r="A34" s="461" t="s">
        <v>229</v>
      </c>
      <c r="B34" s="684">
        <v>20.27101407</v>
      </c>
      <c r="C34" s="462">
        <v>21.049775919999995</v>
      </c>
      <c r="D34" s="462">
        <v>21.864347839999997</v>
      </c>
      <c r="E34" s="462">
        <v>22.790826860000003</v>
      </c>
      <c r="F34" s="684">
        <v>23.523217080000002</v>
      </c>
      <c r="G34" s="462">
        <v>24.254348180000001</v>
      </c>
      <c r="H34" s="462">
        <v>24.684628519999997</v>
      </c>
      <c r="I34" s="462">
        <v>25.547385070000001</v>
      </c>
      <c r="J34" s="684">
        <v>26.31163141</v>
      </c>
      <c r="K34" s="462">
        <v>26.345401059999997</v>
      </c>
      <c r="L34" s="462">
        <v>26.73107551</v>
      </c>
      <c r="M34" s="462">
        <v>27.490517370000003</v>
      </c>
      <c r="N34" s="684">
        <v>27.852503689999999</v>
      </c>
      <c r="O34" s="462">
        <v>28.0826873</v>
      </c>
      <c r="P34" s="462">
        <v>28.459424550000001</v>
      </c>
      <c r="Q34" s="462">
        <v>28.821979050000003</v>
      </c>
      <c r="R34" s="684">
        <v>28.628880079999998</v>
      </c>
    </row>
    <row r="35" spans="1:18" s="24" customFormat="1" ht="17.100000000000001" customHeight="1" thickBot="1" x14ac:dyDescent="0.3">
      <c r="A35" s="463" t="s">
        <v>210</v>
      </c>
      <c r="B35" s="685">
        <v>8.5152709299999998</v>
      </c>
      <c r="C35" s="464">
        <v>8.4509712299999986</v>
      </c>
      <c r="D35" s="464">
        <v>8.6535636100000008</v>
      </c>
      <c r="E35" s="464">
        <v>8.8810701499999993</v>
      </c>
      <c r="F35" s="685">
        <v>9.1751278799999998</v>
      </c>
      <c r="G35" s="464">
        <v>9.2609552899999983</v>
      </c>
      <c r="H35" s="464">
        <v>9.3653408300000009</v>
      </c>
      <c r="I35" s="464">
        <v>9.5433879899999994</v>
      </c>
      <c r="J35" s="685">
        <v>9.7397343200000019</v>
      </c>
      <c r="K35" s="464">
        <v>9.7783294299999977</v>
      </c>
      <c r="L35" s="464">
        <v>10.195796619999999</v>
      </c>
      <c r="M35" s="464">
        <v>10.53791766</v>
      </c>
      <c r="N35" s="685">
        <v>10.78797428</v>
      </c>
      <c r="O35" s="464">
        <v>10.966907289999998</v>
      </c>
      <c r="P35" s="464">
        <v>11.288160120000001</v>
      </c>
      <c r="Q35" s="464">
        <v>11.525161870000002</v>
      </c>
      <c r="R35" s="685">
        <v>11.702565169999998</v>
      </c>
    </row>
    <row r="36" spans="1:18" s="24" customFormat="1" ht="17.100000000000001" customHeight="1" thickBot="1" x14ac:dyDescent="0.3">
      <c r="A36" s="465" t="s">
        <v>373</v>
      </c>
      <c r="B36" s="685">
        <v>57.735827087000033</v>
      </c>
      <c r="C36" s="464">
        <v>55.06117326866665</v>
      </c>
      <c r="D36" s="464">
        <v>55.257368879988327</v>
      </c>
      <c r="E36" s="464">
        <v>54.179212170872638</v>
      </c>
      <c r="F36" s="685">
        <v>55.391478423333368</v>
      </c>
      <c r="G36" s="464">
        <v>56.767244494324174</v>
      </c>
      <c r="H36" s="464">
        <v>56.044472049999996</v>
      </c>
      <c r="I36" s="464">
        <v>55.818309081704555</v>
      </c>
      <c r="J36" s="685">
        <v>56.915820416666669</v>
      </c>
      <c r="K36" s="464">
        <v>56.33406944666666</v>
      </c>
      <c r="L36" s="464">
        <v>55.958756644587339</v>
      </c>
      <c r="M36" s="464">
        <v>56.56967174936284</v>
      </c>
      <c r="N36" s="685">
        <v>56.404769275019014</v>
      </c>
      <c r="O36" s="464">
        <v>57.359100749666602</v>
      </c>
      <c r="P36" s="464">
        <v>56.703689429999997</v>
      </c>
      <c r="Q36" s="464">
        <v>56.544295691566923</v>
      </c>
      <c r="R36" s="685">
        <v>56.884076964378025</v>
      </c>
    </row>
    <row r="37" spans="1:18" s="24" customFormat="1" ht="32.1" customHeight="1" thickBot="1" x14ac:dyDescent="0.3">
      <c r="A37" s="635" t="s">
        <v>374</v>
      </c>
      <c r="B37" s="685">
        <v>130.22300000000001</v>
      </c>
      <c r="C37" s="464">
        <v>134.02679999999998</v>
      </c>
      <c r="D37" s="464">
        <v>136.96779999999998</v>
      </c>
      <c r="E37" s="464">
        <v>139.55901749999998</v>
      </c>
      <c r="F37" s="685">
        <v>144.026725</v>
      </c>
      <c r="G37" s="464">
        <v>146.42144400000001</v>
      </c>
      <c r="H37" s="464">
        <v>149.40963200000002</v>
      </c>
      <c r="I37" s="464">
        <v>151.78544500000001</v>
      </c>
      <c r="J37" s="685">
        <v>155.122468</v>
      </c>
      <c r="K37" s="464">
        <v>157.98231849999999</v>
      </c>
      <c r="L37" s="464">
        <v>160.42511850000002</v>
      </c>
      <c r="M37" s="464">
        <v>162.75422800000001</v>
      </c>
      <c r="N37" s="685">
        <v>165.04444149999998</v>
      </c>
      <c r="O37" s="464">
        <v>167.24267600000002</v>
      </c>
      <c r="P37" s="464">
        <v>169.44601400000002</v>
      </c>
      <c r="Q37" s="464">
        <v>171.60221800000002</v>
      </c>
      <c r="R37" s="685">
        <v>173.8447755</v>
      </c>
    </row>
    <row r="39" spans="1:18" x14ac:dyDescent="0.25">
      <c r="B39" s="180"/>
      <c r="C39" s="181"/>
      <c r="D39" s="180"/>
      <c r="E39" s="180"/>
      <c r="F39" s="180"/>
      <c r="G39" s="181"/>
      <c r="H39" s="180"/>
      <c r="I39" s="180"/>
      <c r="J39" s="180"/>
      <c r="K39" s="181"/>
      <c r="L39" s="180"/>
      <c r="M39" s="180"/>
      <c r="N39" s="180"/>
      <c r="O39" s="180"/>
      <c r="P39" s="180"/>
    </row>
    <row r="40" spans="1:18" x14ac:dyDescent="0.25">
      <c r="B40" s="181"/>
      <c r="C40" s="181"/>
      <c r="D40" s="181"/>
      <c r="E40" s="180"/>
      <c r="F40" s="180"/>
      <c r="G40" s="181"/>
      <c r="H40" s="180"/>
      <c r="I40" s="180"/>
      <c r="J40" s="180"/>
      <c r="K40" s="181"/>
      <c r="L40" s="180"/>
      <c r="M40" s="180"/>
      <c r="N40" s="180"/>
      <c r="O40" s="181"/>
      <c r="P40" s="180"/>
    </row>
    <row r="41" spans="1:18" x14ac:dyDescent="0.25">
      <c r="B41" s="182"/>
      <c r="C41" s="182"/>
      <c r="D41" s="182"/>
    </row>
  </sheetData>
  <phoneticPr fontId="88"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P54"/>
  <sheetViews>
    <sheetView showGridLines="0" zoomScale="90" zoomScaleNormal="90" workbookViewId="0">
      <pane xSplit="1" ySplit="5" topLeftCell="B30" activePane="bottomRight" state="frozen"/>
      <selection pane="topRight" activeCell="B1" sqref="B1"/>
      <selection pane="bottomLeft" activeCell="A6" sqref="A6"/>
      <selection pane="bottomRight" activeCell="O49" sqref="O49:P53"/>
    </sheetView>
  </sheetViews>
  <sheetFormatPr defaultColWidth="9.140625" defaultRowHeight="15.75" x14ac:dyDescent="0.25"/>
  <cols>
    <col min="1" max="1" width="10.140625" style="356" customWidth="1"/>
    <col min="2" max="3" width="15.85546875" style="6" customWidth="1"/>
    <col min="4" max="7" width="11.85546875" style="6" customWidth="1"/>
    <col min="8" max="8" width="11.85546875" style="6" bestFit="1" customWidth="1"/>
    <col min="9" max="13" width="9.140625" style="6"/>
    <col min="14" max="14" width="1.5703125" style="6" customWidth="1"/>
    <col min="15" max="15" width="9.140625" style="6"/>
    <col min="16" max="16" width="9" style="6" customWidth="1"/>
    <col min="17" max="51" width="9.140625" style="6"/>
    <col min="52" max="52" width="9.140625" style="6" customWidth="1"/>
    <col min="53" max="16384" width="9.140625" style="6"/>
  </cols>
  <sheetData>
    <row r="1" spans="1:10" ht="21" x14ac:dyDescent="0.35">
      <c r="A1" s="322" t="str">
        <f>'Indice-Index'!C6</f>
        <v>2.1   Ascolti complessivi delle emittenti nazionali -  Total audience of national broadcaster</v>
      </c>
      <c r="B1" s="1"/>
      <c r="C1" s="1"/>
      <c r="D1" s="1"/>
      <c r="E1" s="1"/>
      <c r="F1" s="1"/>
      <c r="G1" s="1"/>
      <c r="H1" s="363"/>
      <c r="I1" s="363"/>
      <c r="J1" s="363"/>
    </row>
    <row r="2" spans="1:10" ht="14.25" customHeight="1" x14ac:dyDescent="0.25"/>
    <row r="3" spans="1:10" ht="14.25" customHeight="1" x14ac:dyDescent="0.25"/>
    <row r="4" spans="1:10" x14ac:dyDescent="0.25">
      <c r="A4" s="356" t="s">
        <v>272</v>
      </c>
      <c r="B4" s="35" t="s">
        <v>268</v>
      </c>
      <c r="C4" s="35" t="s">
        <v>269</v>
      </c>
    </row>
    <row r="5" spans="1:10" x14ac:dyDescent="0.25">
      <c r="B5" s="48" t="s">
        <v>270</v>
      </c>
      <c r="C5" s="48" t="s">
        <v>271</v>
      </c>
    </row>
    <row r="6" spans="1:10" s="24" customFormat="1" ht="16.5" customHeight="1" x14ac:dyDescent="0.25">
      <c r="A6" s="361">
        <v>43344</v>
      </c>
      <c r="B6" s="469">
        <v>8.5514917465832632</v>
      </c>
      <c r="C6" s="469">
        <v>20.792868556439174</v>
      </c>
    </row>
    <row r="7" spans="1:10" s="24" customFormat="1" ht="16.5" customHeight="1" x14ac:dyDescent="0.25">
      <c r="A7" s="393">
        <v>43374</v>
      </c>
      <c r="B7" s="470">
        <v>9.46072276024932</v>
      </c>
      <c r="C7" s="470">
        <v>22.8463429414812</v>
      </c>
    </row>
    <row r="8" spans="1:10" s="24" customFormat="1" ht="16.5" customHeight="1" x14ac:dyDescent="0.25">
      <c r="A8" s="393">
        <v>43405</v>
      </c>
      <c r="B8" s="470">
        <v>9.8229104028863503</v>
      </c>
      <c r="C8" s="470">
        <v>23.381091006143517</v>
      </c>
    </row>
    <row r="9" spans="1:10" s="24" customFormat="1" ht="16.5" customHeight="1" x14ac:dyDescent="0.25">
      <c r="A9" s="393">
        <v>43435</v>
      </c>
      <c r="B9" s="470">
        <v>9.6008126978425352</v>
      </c>
      <c r="C9" s="470">
        <v>22.13729647557707</v>
      </c>
    </row>
    <row r="10" spans="1:10" s="24" customFormat="1" ht="16.5" customHeight="1" x14ac:dyDescent="0.25">
      <c r="A10" s="393">
        <v>43466</v>
      </c>
      <c r="B10" s="470">
        <v>10.24629551052797</v>
      </c>
      <c r="C10" s="470">
        <v>23.422942870131838</v>
      </c>
    </row>
    <row r="11" spans="1:10" s="24" customFormat="1" ht="16.5" customHeight="1" x14ac:dyDescent="0.25">
      <c r="A11" s="393">
        <v>43497</v>
      </c>
      <c r="B11" s="470">
        <v>10.215859072898267</v>
      </c>
      <c r="C11" s="470">
        <v>24.304204198285206</v>
      </c>
    </row>
    <row r="12" spans="1:10" s="24" customFormat="1" ht="16.5" customHeight="1" x14ac:dyDescent="0.25">
      <c r="A12" s="393">
        <v>43525</v>
      </c>
      <c r="B12" s="470">
        <v>9.7078989778323734</v>
      </c>
      <c r="C12" s="470">
        <v>23.50661890986833</v>
      </c>
      <c r="D12" s="23"/>
      <c r="E12" s="23"/>
    </row>
    <row r="13" spans="1:10" s="24" customFormat="1" ht="16.5" customHeight="1" x14ac:dyDescent="0.25">
      <c r="A13" s="393">
        <v>43556</v>
      </c>
      <c r="B13" s="470">
        <v>9.4570320175610973</v>
      </c>
      <c r="C13" s="470">
        <v>22.671569486079765</v>
      </c>
    </row>
    <row r="14" spans="1:10" s="24" customFormat="1" ht="16.5" customHeight="1" x14ac:dyDescent="0.25">
      <c r="A14" s="393">
        <v>43586</v>
      </c>
      <c r="B14" s="470">
        <v>9.5678628754872737</v>
      </c>
      <c r="C14" s="470">
        <v>22.421294277579705</v>
      </c>
    </row>
    <row r="15" spans="1:10" s="24" customFormat="1" ht="16.5" customHeight="1" x14ac:dyDescent="0.25">
      <c r="A15" s="393">
        <v>43617</v>
      </c>
      <c r="B15" s="470">
        <v>8.2119338596680969</v>
      </c>
      <c r="C15" s="470">
        <v>18.898313494681837</v>
      </c>
    </row>
    <row r="16" spans="1:10" s="24" customFormat="1" ht="16.5" customHeight="1" x14ac:dyDescent="0.25">
      <c r="A16" s="393">
        <v>43647</v>
      </c>
      <c r="B16" s="470">
        <v>7.5718291700241735</v>
      </c>
      <c r="C16" s="470">
        <v>16.515140492319436</v>
      </c>
    </row>
    <row r="17" spans="1:5" s="24" customFormat="1" ht="16.5" customHeight="1" x14ac:dyDescent="0.25">
      <c r="A17" s="393">
        <v>43678</v>
      </c>
      <c r="B17" s="470">
        <v>7.4314660231303824</v>
      </c>
      <c r="C17" s="470">
        <v>15.902765489521981</v>
      </c>
    </row>
    <row r="18" spans="1:5" s="24" customFormat="1" ht="16.5" customHeight="1" x14ac:dyDescent="0.25">
      <c r="A18" s="361">
        <v>43709</v>
      </c>
      <c r="B18" s="469">
        <v>8.7210056483081804</v>
      </c>
      <c r="C18" s="469">
        <v>20.858747925267057</v>
      </c>
    </row>
    <row r="19" spans="1:5" s="24" customFormat="1" ht="16.5" customHeight="1" x14ac:dyDescent="0.25">
      <c r="A19" s="393">
        <v>43739</v>
      </c>
      <c r="B19" s="470">
        <v>9.4638112901356202</v>
      </c>
      <c r="C19" s="470">
        <v>22.929618972709804</v>
      </c>
    </row>
    <row r="20" spans="1:5" s="24" customFormat="1" ht="16.5" customHeight="1" x14ac:dyDescent="0.25">
      <c r="A20" s="393">
        <v>43770</v>
      </c>
      <c r="B20" s="470">
        <v>10.119395131771595</v>
      </c>
      <c r="C20" s="470">
        <v>23.70367229116448</v>
      </c>
    </row>
    <row r="21" spans="1:5" s="24" customFormat="1" ht="16.5" customHeight="1" x14ac:dyDescent="0.25">
      <c r="A21" s="393">
        <v>43800</v>
      </c>
      <c r="B21" s="470">
        <v>9.7506219335222166</v>
      </c>
      <c r="C21" s="470">
        <v>22.312151616499442</v>
      </c>
    </row>
    <row r="22" spans="1:5" s="24" customFormat="1" ht="16.5" customHeight="1" x14ac:dyDescent="0.25">
      <c r="A22" s="393">
        <v>43831</v>
      </c>
      <c r="B22" s="470">
        <v>10.182028101513996</v>
      </c>
      <c r="C22" s="470">
        <v>23.326484698097602</v>
      </c>
    </row>
    <row r="23" spans="1:5" s="24" customFormat="1" ht="16.5" customHeight="1" x14ac:dyDescent="0.25">
      <c r="A23" s="393">
        <v>43862</v>
      </c>
      <c r="B23" s="470">
        <v>10.543716781860899</v>
      </c>
      <c r="C23" s="470">
        <v>24.721871410014792</v>
      </c>
    </row>
    <row r="24" spans="1:5" s="24" customFormat="1" ht="16.5" customHeight="1" x14ac:dyDescent="0.25">
      <c r="A24" s="393">
        <v>43891</v>
      </c>
      <c r="B24" s="470">
        <v>12.792528290356726</v>
      </c>
      <c r="C24" s="470">
        <v>27.807369566061926</v>
      </c>
      <c r="D24" s="23"/>
      <c r="E24" s="23"/>
    </row>
    <row r="25" spans="1:5" s="24" customFormat="1" ht="16.5" customHeight="1" x14ac:dyDescent="0.25">
      <c r="A25" s="393">
        <v>43922</v>
      </c>
      <c r="B25" s="470">
        <v>12.584971279191759</v>
      </c>
      <c r="C25" s="470">
        <v>27.787589034076351</v>
      </c>
    </row>
    <row r="26" spans="1:5" s="24" customFormat="1" ht="16.5" customHeight="1" x14ac:dyDescent="0.25">
      <c r="A26" s="393">
        <v>43952</v>
      </c>
      <c r="B26" s="470">
        <v>10.489016192202023</v>
      </c>
      <c r="C26" s="470">
        <v>24.691593357971996</v>
      </c>
    </row>
    <row r="27" spans="1:5" s="24" customFormat="1" ht="16.5" customHeight="1" x14ac:dyDescent="0.25">
      <c r="A27" s="393">
        <v>43983</v>
      </c>
      <c r="B27" s="470">
        <v>9.1506286280862152</v>
      </c>
      <c r="C27" s="470">
        <v>21.486671262509809</v>
      </c>
    </row>
    <row r="28" spans="1:5" s="24" customFormat="1" ht="16.5" customHeight="1" x14ac:dyDescent="0.25">
      <c r="A28" s="393">
        <v>44013</v>
      </c>
      <c r="B28" s="470">
        <v>7.8376454517541925</v>
      </c>
      <c r="C28" s="470">
        <v>17.63778922372753</v>
      </c>
    </row>
    <row r="29" spans="1:5" s="24" customFormat="1" ht="16.5" customHeight="1" x14ac:dyDescent="0.25">
      <c r="A29" s="393">
        <v>44044</v>
      </c>
      <c r="B29" s="470">
        <v>7.4030069809319423</v>
      </c>
      <c r="C29" s="470">
        <v>16.547403069846037</v>
      </c>
    </row>
    <row r="30" spans="1:5" s="24" customFormat="1" ht="16.5" customHeight="1" x14ac:dyDescent="0.25">
      <c r="A30" s="361">
        <v>44075</v>
      </c>
      <c r="B30" s="469">
        <v>8.6574581701673203</v>
      </c>
      <c r="C30" s="469">
        <v>20.594709232133507</v>
      </c>
    </row>
    <row r="31" spans="1:5" s="24" customFormat="1" ht="16.5" customHeight="1" x14ac:dyDescent="0.25">
      <c r="A31" s="393">
        <v>44105</v>
      </c>
      <c r="B31" s="470">
        <v>9.9765991685664481</v>
      </c>
      <c r="C31" s="470">
        <v>24.02656571033426</v>
      </c>
    </row>
    <row r="32" spans="1:5" s="24" customFormat="1" ht="16.5" customHeight="1" x14ac:dyDescent="0.25">
      <c r="A32" s="393">
        <v>44136</v>
      </c>
      <c r="B32" s="470">
        <v>10.928446943540168</v>
      </c>
      <c r="C32" s="470">
        <v>25.600002978643126</v>
      </c>
    </row>
    <row r="33" spans="1:5" s="24" customFormat="1" ht="16.5" customHeight="1" x14ac:dyDescent="0.25">
      <c r="A33" s="393">
        <v>44166</v>
      </c>
      <c r="B33" s="470">
        <v>10.78027224479826</v>
      </c>
      <c r="C33" s="470">
        <v>24.278851000360028</v>
      </c>
    </row>
    <row r="34" spans="1:5" s="24" customFormat="1" ht="16.5" customHeight="1" x14ac:dyDescent="0.25">
      <c r="A34" s="393">
        <v>44197</v>
      </c>
      <c r="B34" s="470">
        <v>10.851060409529827</v>
      </c>
      <c r="C34" s="470">
        <v>24.868023394546793</v>
      </c>
    </row>
    <row r="35" spans="1:5" s="24" customFormat="1" ht="16.5" customHeight="1" x14ac:dyDescent="0.25">
      <c r="A35" s="393">
        <v>44228</v>
      </c>
      <c r="B35" s="470">
        <v>10.420920455802632</v>
      </c>
      <c r="C35" s="470">
        <v>24.671845355113565</v>
      </c>
    </row>
    <row r="36" spans="1:5" s="24" customFormat="1" ht="16.5" customHeight="1" x14ac:dyDescent="0.25">
      <c r="A36" s="393">
        <v>44256</v>
      </c>
      <c r="B36" s="470">
        <v>10.417467437453524</v>
      </c>
      <c r="C36" s="470">
        <v>25.056290849004903</v>
      </c>
      <c r="D36" s="23"/>
      <c r="E36" s="23"/>
    </row>
    <row r="37" spans="1:5" s="24" customFormat="1" ht="16.5" customHeight="1" x14ac:dyDescent="0.25">
      <c r="A37" s="393">
        <v>44287</v>
      </c>
      <c r="B37" s="470">
        <v>10.074403604925564</v>
      </c>
      <c r="C37" s="470">
        <v>24.143637226970561</v>
      </c>
    </row>
    <row r="38" spans="1:5" s="24" customFormat="1" ht="16.5" customHeight="1" x14ac:dyDescent="0.25">
      <c r="A38" s="393">
        <v>44317</v>
      </c>
      <c r="B38" s="470">
        <v>9.2518497639348887</v>
      </c>
      <c r="C38" s="470">
        <v>22.569120214364016</v>
      </c>
    </row>
    <row r="39" spans="1:5" s="24" customFormat="1" ht="16.5" customHeight="1" x14ac:dyDescent="0.25">
      <c r="A39" s="393">
        <v>44348</v>
      </c>
      <c r="B39" s="470">
        <v>8.2006725478207709</v>
      </c>
      <c r="C39" s="470">
        <v>19.49340191024384</v>
      </c>
    </row>
    <row r="40" spans="1:5" s="24" customFormat="1" ht="16.5" customHeight="1" x14ac:dyDescent="0.25">
      <c r="A40" s="393">
        <v>44378</v>
      </c>
      <c r="B40" s="470">
        <v>7.6541123194183109</v>
      </c>
      <c r="C40" s="470">
        <v>17.162128582927938</v>
      </c>
    </row>
    <row r="41" spans="1:5" s="24" customFormat="1" ht="16.5" customHeight="1" x14ac:dyDescent="0.25">
      <c r="A41" s="393">
        <v>44409</v>
      </c>
      <c r="B41" s="470">
        <v>6.9689966808796289</v>
      </c>
      <c r="C41" s="470">
        <v>14.844012144383223</v>
      </c>
    </row>
    <row r="42" spans="1:5" s="24" customFormat="1" ht="16.5" customHeight="1" x14ac:dyDescent="0.25">
      <c r="A42" s="361">
        <v>44440</v>
      </c>
      <c r="B42" s="469">
        <v>7.9693640397211061</v>
      </c>
      <c r="C42" s="469">
        <v>19.216700332841469</v>
      </c>
    </row>
    <row r="43" spans="1:5" s="24" customFormat="1" ht="16.5" customHeight="1" x14ac:dyDescent="0.25">
      <c r="A43" s="393">
        <v>44470</v>
      </c>
      <c r="B43" s="470">
        <v>8.830517052174006</v>
      </c>
      <c r="C43" s="470">
        <v>21.341648422227117</v>
      </c>
    </row>
    <row r="44" spans="1:5" s="24" customFormat="1" ht="16.5" customHeight="1" x14ac:dyDescent="0.25">
      <c r="A44" s="393">
        <v>44501</v>
      </c>
      <c r="B44" s="470">
        <v>9.3480770032084681</v>
      </c>
      <c r="C44" s="470">
        <v>21.726450667161188</v>
      </c>
    </row>
    <row r="45" spans="1:5" s="24" customFormat="1" ht="16.5" customHeight="1" x14ac:dyDescent="0.25">
      <c r="A45" s="393">
        <v>44531</v>
      </c>
      <c r="B45" s="470">
        <v>9.2711302288540534</v>
      </c>
      <c r="C45" s="470">
        <v>20.770355172527907</v>
      </c>
    </row>
    <row r="46" spans="1:5" x14ac:dyDescent="0.25">
      <c r="A46" s="393">
        <v>44562</v>
      </c>
      <c r="B46" s="470">
        <v>9.8081027451838185</v>
      </c>
      <c r="C46" s="470">
        <v>22.146748702315616</v>
      </c>
    </row>
    <row r="47" spans="1:5" x14ac:dyDescent="0.25">
      <c r="A47" s="393">
        <v>44593</v>
      </c>
      <c r="B47" s="470">
        <v>9.7112493900516892</v>
      </c>
      <c r="C47" s="470">
        <v>22.788980779759676</v>
      </c>
    </row>
    <row r="48" spans="1:5" x14ac:dyDescent="0.25">
      <c r="A48" s="393">
        <v>44621</v>
      </c>
      <c r="B48" s="470">
        <v>9.3138657879596227</v>
      </c>
      <c r="C48" s="470">
        <v>21.760361732599524</v>
      </c>
      <c r="D48" s="23"/>
      <c r="E48" s="23"/>
    </row>
    <row r="49" spans="1:16" x14ac:dyDescent="0.25">
      <c r="A49" s="393">
        <v>44652</v>
      </c>
      <c r="B49" s="470">
        <v>8.5871387836745114</v>
      </c>
      <c r="C49" s="470">
        <v>20.4555461757624</v>
      </c>
      <c r="D49" s="7"/>
      <c r="E49" s="24"/>
      <c r="F49" s="24"/>
      <c r="G49" s="24"/>
      <c r="H49" s="24"/>
      <c r="I49" s="24"/>
      <c r="J49" s="24"/>
      <c r="K49" s="24"/>
      <c r="L49" s="24"/>
      <c r="M49" s="24"/>
      <c r="N49" s="24"/>
      <c r="O49" s="721" t="s">
        <v>590</v>
      </c>
      <c r="P49" s="721"/>
    </row>
    <row r="50" spans="1:16" x14ac:dyDescent="0.25">
      <c r="A50" s="393">
        <v>44682</v>
      </c>
      <c r="B50" s="470">
        <v>8.3901179999999993</v>
      </c>
      <c r="C50" s="470">
        <v>20.119159</v>
      </c>
      <c r="E50" s="175" t="s">
        <v>531</v>
      </c>
      <c r="F50" s="24"/>
      <c r="G50" s="24"/>
      <c r="H50" s="24"/>
      <c r="I50" s="137" t="s">
        <v>532</v>
      </c>
      <c r="J50" s="137" t="s">
        <v>533</v>
      </c>
      <c r="K50" s="137" t="s">
        <v>534</v>
      </c>
      <c r="L50" s="137" t="s">
        <v>535</v>
      </c>
      <c r="M50" s="137" t="s">
        <v>536</v>
      </c>
      <c r="N50" s="24"/>
      <c r="O50" s="196" t="s">
        <v>591</v>
      </c>
      <c r="P50" s="196" t="s">
        <v>592</v>
      </c>
    </row>
    <row r="51" spans="1:16" x14ac:dyDescent="0.25">
      <c r="A51" s="393">
        <v>44713</v>
      </c>
      <c r="B51" s="470">
        <v>7.3948749999999999</v>
      </c>
      <c r="C51" s="470">
        <v>16.755023999999999</v>
      </c>
      <c r="D51" s="23"/>
      <c r="E51" s="24"/>
      <c r="F51" s="24"/>
      <c r="G51" s="24"/>
      <c r="H51" s="24"/>
      <c r="I51" s="24"/>
      <c r="J51" s="24"/>
      <c r="K51" s="24"/>
      <c r="L51" s="24"/>
      <c r="M51" s="24"/>
      <c r="N51" s="24"/>
      <c r="O51" s="124"/>
      <c r="P51" s="124"/>
    </row>
    <row r="52" spans="1:16" x14ac:dyDescent="0.25">
      <c r="A52" s="393">
        <v>44743</v>
      </c>
      <c r="B52" s="470">
        <v>6.9435359999999999</v>
      </c>
      <c r="C52" s="470">
        <v>14.942197</v>
      </c>
      <c r="E52" s="418" t="s">
        <v>589</v>
      </c>
      <c r="F52" s="70"/>
      <c r="G52" s="70"/>
      <c r="H52" s="70"/>
      <c r="I52" s="428">
        <v>9.2575434330193609</v>
      </c>
      <c r="J52" s="428">
        <v>9.0145759061597559</v>
      </c>
      <c r="K52" s="428">
        <v>9.9601110973405653</v>
      </c>
      <c r="L52" s="428">
        <v>9.0898719177206946</v>
      </c>
      <c r="M52" s="428">
        <v>8.3083638563188487</v>
      </c>
      <c r="O52" s="638">
        <f>(M52-L52)/L52*100</f>
        <v>-8.5975695639703886</v>
      </c>
      <c r="P52" s="638">
        <f>(M52-I52)/I52*100</f>
        <v>-10.253039411244069</v>
      </c>
    </row>
    <row r="53" spans="1:16" x14ac:dyDescent="0.25">
      <c r="A53" s="393">
        <v>44774</v>
      </c>
      <c r="B53" s="470">
        <v>6.7115090000000004</v>
      </c>
      <c r="C53" s="470">
        <v>14.447429</v>
      </c>
      <c r="E53" s="418" t="s">
        <v>396</v>
      </c>
      <c r="F53" s="70"/>
      <c r="G53" s="70"/>
      <c r="H53" s="70"/>
      <c r="I53" s="428">
        <v>21.733540027207841</v>
      </c>
      <c r="J53" s="428">
        <v>20.94462190485946</v>
      </c>
      <c r="K53" s="428">
        <v>22.73349787271551</v>
      </c>
      <c r="L53" s="428">
        <v>21.336128890044034</v>
      </c>
      <c r="M53" s="428">
        <v>19.117052598937462</v>
      </c>
      <c r="O53" s="638">
        <f>(M53-L53)/L53*100</f>
        <v>-10.400557207648136</v>
      </c>
      <c r="P53" s="638">
        <f>(M53-I53)/I53*100</f>
        <v>-12.038938088295065</v>
      </c>
    </row>
    <row r="54" spans="1:16" x14ac:dyDescent="0.25">
      <c r="A54" s="361">
        <v>44805</v>
      </c>
      <c r="B54" s="469">
        <v>7.9148800000000001</v>
      </c>
      <c r="C54" s="469">
        <v>18.638027000000001</v>
      </c>
      <c r="E54" s="483" t="s">
        <v>334</v>
      </c>
    </row>
  </sheetData>
  <mergeCells count="1">
    <mergeCell ref="O49:P49"/>
  </mergeCells>
  <phoneticPr fontId="8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S30"/>
  <sheetViews>
    <sheetView showGridLines="0" zoomScale="90" zoomScaleNormal="90" workbookViewId="0">
      <selection activeCell="D31" sqref="D31"/>
    </sheetView>
  </sheetViews>
  <sheetFormatPr defaultColWidth="9.140625" defaultRowHeight="15.75" x14ac:dyDescent="0.25"/>
  <cols>
    <col min="1" max="1" width="32.7109375" style="13" customWidth="1"/>
    <col min="2" max="8" width="12.28515625" style="13" customWidth="1"/>
    <col min="9" max="9" width="2.42578125" style="13" customWidth="1"/>
    <col min="10" max="10" width="2.28515625" style="13" customWidth="1"/>
    <col min="11" max="11" width="2.42578125" style="13" customWidth="1"/>
    <col min="12" max="12" width="32" style="13" customWidth="1"/>
    <col min="13" max="15" width="10.85546875" style="13" bestFit="1" customWidth="1"/>
    <col min="16" max="16384" width="9.140625" style="13"/>
  </cols>
  <sheetData>
    <row r="1" spans="1:19" ht="21" x14ac:dyDescent="0.35">
      <c r="A1" s="322" t="str">
        <f>'Indice-Index'!C7</f>
        <v xml:space="preserve">2.2   Ascolti dei principali gruppi televisivi - Leading TV broadcaster by audience </v>
      </c>
      <c r="B1" s="314"/>
      <c r="C1" s="314"/>
      <c r="D1" s="314"/>
      <c r="E1" s="314"/>
      <c r="F1" s="314"/>
      <c r="G1" s="103"/>
      <c r="H1" s="103"/>
      <c r="I1" s="103"/>
      <c r="J1" s="103"/>
      <c r="K1" s="103"/>
      <c r="L1" s="103"/>
      <c r="M1" s="103"/>
      <c r="N1" s="103"/>
      <c r="O1" s="103"/>
      <c r="P1" s="103"/>
      <c r="Q1" s="103"/>
      <c r="R1" s="103"/>
      <c r="S1" s="103"/>
    </row>
    <row r="2" spans="1:19" x14ac:dyDescent="0.25">
      <c r="A2" s="6"/>
      <c r="B2" s="6"/>
      <c r="C2" s="6"/>
      <c r="D2" s="6"/>
      <c r="E2" s="6"/>
      <c r="F2" s="6"/>
      <c r="G2" s="6"/>
      <c r="H2" s="6"/>
    </row>
    <row r="3" spans="1:19" x14ac:dyDescent="0.25">
      <c r="A3"/>
      <c r="B3" s="147"/>
      <c r="C3" s="147"/>
      <c r="D3" s="98"/>
      <c r="E3" s="147"/>
      <c r="F3" s="6"/>
      <c r="G3" s="6"/>
      <c r="H3" s="6"/>
    </row>
    <row r="4" spans="1:19" ht="19.5" x14ac:dyDescent="0.3">
      <c r="A4" s="623" t="s">
        <v>457</v>
      </c>
      <c r="B4" s="624"/>
      <c r="C4" s="624"/>
      <c r="D4" s="98"/>
      <c r="E4" s="147"/>
      <c r="F4" s="6"/>
      <c r="G4" s="6"/>
      <c r="H4" s="6"/>
    </row>
    <row r="5" spans="1:19" x14ac:dyDescent="0.25">
      <c r="A5"/>
      <c r="B5" s="147"/>
      <c r="C5" s="147"/>
      <c r="D5" s="98"/>
      <c r="E5" s="147"/>
      <c r="F5" s="6"/>
      <c r="G5" s="6"/>
      <c r="H5" s="6"/>
    </row>
    <row r="6" spans="1:19" ht="18.75" x14ac:dyDescent="0.3">
      <c r="A6" s="620" t="s">
        <v>396</v>
      </c>
      <c r="J6" s="500"/>
      <c r="L6" s="620" t="s">
        <v>458</v>
      </c>
    </row>
    <row r="7" spans="1:19" ht="21" customHeight="1" x14ac:dyDescent="0.3">
      <c r="E7" s="355"/>
      <c r="F7" s="355"/>
      <c r="G7" s="724" t="s">
        <v>499</v>
      </c>
      <c r="H7" s="725"/>
      <c r="J7" s="500"/>
      <c r="M7" s="324"/>
      <c r="N7" s="324"/>
      <c r="O7" s="324"/>
      <c r="P7" s="324"/>
      <c r="Q7" s="324"/>
      <c r="R7" s="724" t="s">
        <v>499</v>
      </c>
      <c r="S7" s="725"/>
    </row>
    <row r="8" spans="1:19" x14ac:dyDescent="0.25">
      <c r="A8" s="499" t="s">
        <v>393</v>
      </c>
      <c r="B8" s="589" t="str">
        <f>+'2.1'!I50</f>
        <v>9M2018</v>
      </c>
      <c r="C8" s="589" t="str">
        <f>+'2.1'!J50</f>
        <v>9M2019</v>
      </c>
      <c r="D8" s="589" t="str">
        <f>+'2.1'!K50</f>
        <v>9M2020</v>
      </c>
      <c r="E8" s="589" t="str">
        <f>+'2.1'!L50</f>
        <v>9M2021</v>
      </c>
      <c r="F8" s="589" t="str">
        <f>+'2.1'!M50</f>
        <v>9M2022</v>
      </c>
      <c r="G8" s="585" t="s">
        <v>432</v>
      </c>
      <c r="H8" s="586" t="s">
        <v>431</v>
      </c>
      <c r="J8" s="500"/>
      <c r="L8" s="499" t="s">
        <v>393</v>
      </c>
      <c r="M8" s="589" t="str">
        <f>+B8</f>
        <v>9M2018</v>
      </c>
      <c r="N8" s="589" t="str">
        <f t="shared" ref="N8:Q8" si="0">+C8</f>
        <v>9M2019</v>
      </c>
      <c r="O8" s="589" t="str">
        <f t="shared" si="0"/>
        <v>9M2020</v>
      </c>
      <c r="P8" s="589" t="str">
        <f t="shared" si="0"/>
        <v>9M2021</v>
      </c>
      <c r="Q8" s="589" t="str">
        <f t="shared" si="0"/>
        <v>9M2022</v>
      </c>
      <c r="R8" s="585" t="s">
        <v>432</v>
      </c>
      <c r="S8" s="586" t="s">
        <v>431</v>
      </c>
    </row>
    <row r="9" spans="1:19" x14ac:dyDescent="0.25">
      <c r="A9" s="499"/>
      <c r="B9" s="557"/>
      <c r="C9" s="557"/>
      <c r="D9" s="557"/>
      <c r="E9" s="557"/>
      <c r="F9" s="557"/>
      <c r="G9" s="583"/>
      <c r="H9" s="558"/>
      <c r="J9" s="500"/>
      <c r="L9" s="499"/>
      <c r="M9" s="557"/>
      <c r="N9" s="557"/>
      <c r="O9" s="557"/>
      <c r="P9" s="557"/>
      <c r="Q9" s="557"/>
      <c r="R9" s="584"/>
      <c r="S9" s="562"/>
    </row>
    <row r="10" spans="1:19" x14ac:dyDescent="0.25">
      <c r="A10" s="418" t="s">
        <v>0</v>
      </c>
      <c r="B10" s="82">
        <v>8.7198425555555552</v>
      </c>
      <c r="C10" s="82">
        <v>8.2965362222222225</v>
      </c>
      <c r="D10" s="82">
        <v>8.9158486666666672</v>
      </c>
      <c r="E10" s="82">
        <v>8.8472096666666662</v>
      </c>
      <c r="F10" s="82">
        <v>7.5280499999999995</v>
      </c>
      <c r="G10" s="559">
        <f>(F10-B10)/B10*100</f>
        <v>-13.667592596568673</v>
      </c>
      <c r="H10" s="76">
        <f>(F10-E10)/E10*100</f>
        <v>-14.910460092709457</v>
      </c>
      <c r="J10" s="501"/>
      <c r="K10" s="308"/>
      <c r="L10" s="418" t="s">
        <v>0</v>
      </c>
      <c r="M10" s="82">
        <v>3.6257931111111117</v>
      </c>
      <c r="N10" s="82">
        <v>3.4848684444444449</v>
      </c>
      <c r="O10" s="82">
        <v>3.8329212222222231</v>
      </c>
      <c r="P10" s="82">
        <v>3.6551074444444445</v>
      </c>
      <c r="Q10" s="82">
        <v>3.1590290000000003</v>
      </c>
      <c r="R10" s="563">
        <f>(Q10-M10)/M10*100</f>
        <v>-12.873434771573965</v>
      </c>
      <c r="S10" s="564">
        <f>(Q10-P10)/P10*100</f>
        <v>-13.572198683200277</v>
      </c>
    </row>
    <row r="11" spans="1:19" x14ac:dyDescent="0.25">
      <c r="A11" s="418" t="s">
        <v>1</v>
      </c>
      <c r="B11" s="82">
        <v>7.589080222222222</v>
      </c>
      <c r="C11" s="82">
        <v>7.2044148888888895</v>
      </c>
      <c r="D11" s="82">
        <v>8.2352196666666675</v>
      </c>
      <c r="E11" s="82">
        <v>7.4570242222222225</v>
      </c>
      <c r="F11" s="82">
        <v>7.1856168888888892</v>
      </c>
      <c r="G11" s="559">
        <f t="shared" ref="G11:G16" si="1">(F11-B11)/B11*100</f>
        <v>-5.3163666942394157</v>
      </c>
      <c r="H11" s="76">
        <f t="shared" ref="H11:H16" si="2">(F11-E11)/E11*100</f>
        <v>-3.6396198435902742</v>
      </c>
      <c r="J11" s="502"/>
      <c r="K11" s="309"/>
      <c r="L11" s="418" t="s">
        <v>1</v>
      </c>
      <c r="M11" s="82">
        <v>3.1452036666666667</v>
      </c>
      <c r="N11" s="82">
        <v>3.0398112222222218</v>
      </c>
      <c r="O11" s="82">
        <v>3.4656987777777783</v>
      </c>
      <c r="P11" s="82">
        <v>3.1511650000000002</v>
      </c>
      <c r="Q11" s="82">
        <v>3.0724602222222224</v>
      </c>
      <c r="R11" s="563">
        <f t="shared" ref="R11:R16" si="3">(Q11-M11)/M11*100</f>
        <v>-2.3128373280048646</v>
      </c>
      <c r="S11" s="564">
        <f t="shared" ref="S11:S16" si="4">(Q11-P11)/P11*100</f>
        <v>-2.49764064331058</v>
      </c>
    </row>
    <row r="12" spans="1:19" x14ac:dyDescent="0.25">
      <c r="A12" s="418" t="s">
        <v>429</v>
      </c>
      <c r="B12" s="82">
        <v>1.6753736666666665</v>
      </c>
      <c r="C12" s="82">
        <v>1.7813388888888886</v>
      </c>
      <c r="D12" s="82">
        <v>1.6814186666666666</v>
      </c>
      <c r="E12" s="82">
        <v>1.5617143333333334</v>
      </c>
      <c r="F12" s="82">
        <v>1.3615755555555555</v>
      </c>
      <c r="G12" s="559">
        <f t="shared" si="1"/>
        <v>-18.730037206293542</v>
      </c>
      <c r="H12" s="76">
        <f t="shared" si="2"/>
        <v>-12.815325665264297</v>
      </c>
      <c r="J12" s="502"/>
      <c r="K12" s="309"/>
      <c r="L12" s="418" t="s">
        <v>429</v>
      </c>
      <c r="M12" s="82">
        <v>0.68898988888888879</v>
      </c>
      <c r="N12" s="82">
        <v>0.7140185555555556</v>
      </c>
      <c r="O12" s="82">
        <v>0.71796222222222239</v>
      </c>
      <c r="P12" s="82">
        <v>0.62710088888888882</v>
      </c>
      <c r="Q12" s="82">
        <v>0.61426155555555551</v>
      </c>
      <c r="R12" s="563">
        <f t="shared" si="3"/>
        <v>-10.846071116347614</v>
      </c>
      <c r="S12" s="564">
        <f t="shared" si="4"/>
        <v>-2.0474111200962142</v>
      </c>
    </row>
    <row r="13" spans="1:19" x14ac:dyDescent="0.25">
      <c r="A13" s="418" t="s">
        <v>2</v>
      </c>
      <c r="B13" s="82">
        <v>1.248826777777778</v>
      </c>
      <c r="C13" s="82">
        <v>1.3830830000000001</v>
      </c>
      <c r="D13" s="82">
        <v>1.5308546666666667</v>
      </c>
      <c r="E13" s="82">
        <v>1.4303452222222219</v>
      </c>
      <c r="F13" s="82">
        <v>1.2883867777777778</v>
      </c>
      <c r="G13" s="559">
        <f t="shared" si="1"/>
        <v>3.1677732015319831</v>
      </c>
      <c r="H13" s="76">
        <f t="shared" si="2"/>
        <v>-9.9247679678262415</v>
      </c>
      <c r="J13" s="503"/>
      <c r="K13" s="310"/>
      <c r="L13" s="418" t="s">
        <v>2</v>
      </c>
      <c r="M13" s="82">
        <v>0.66698166666666658</v>
      </c>
      <c r="N13" s="82">
        <v>0.71520555555555554</v>
      </c>
      <c r="O13" s="82">
        <v>0.85841833333333328</v>
      </c>
      <c r="P13" s="82">
        <v>0.75387377777777775</v>
      </c>
      <c r="Q13" s="82">
        <v>0.67266044444444439</v>
      </c>
      <c r="R13" s="563">
        <f t="shared" si="3"/>
        <v>0.85141437337525194</v>
      </c>
      <c r="S13" s="564">
        <f t="shared" si="4"/>
        <v>-10.772802520433721</v>
      </c>
    </row>
    <row r="14" spans="1:19" x14ac:dyDescent="0.25">
      <c r="A14" s="418" t="s">
        <v>430</v>
      </c>
      <c r="B14" s="82">
        <v>1.2205482222222221</v>
      </c>
      <c r="C14" s="82">
        <v>1.2092053333333335</v>
      </c>
      <c r="D14" s="82">
        <v>1.2785755555555558</v>
      </c>
      <c r="E14" s="82">
        <v>1.1381686666666666</v>
      </c>
      <c r="F14" s="82">
        <v>1.0409158888888888</v>
      </c>
      <c r="G14" s="559">
        <f t="shared" si="1"/>
        <v>-14.717348324532498</v>
      </c>
      <c r="H14" s="76">
        <f t="shared" si="2"/>
        <v>-8.5446718598044225</v>
      </c>
      <c r="J14" s="500"/>
      <c r="L14" s="418" t="s">
        <v>430</v>
      </c>
      <c r="M14" s="82">
        <v>0.41873055555555549</v>
      </c>
      <c r="N14" s="82">
        <v>0.41280600000000001</v>
      </c>
      <c r="O14" s="82">
        <v>0.4246350000000001</v>
      </c>
      <c r="P14" s="82">
        <v>0.37346988888888893</v>
      </c>
      <c r="Q14" s="82">
        <v>0.36519188888888887</v>
      </c>
      <c r="R14" s="563">
        <f t="shared" si="3"/>
        <v>-12.785946942809939</v>
      </c>
      <c r="S14" s="564">
        <f t="shared" si="4"/>
        <v>-2.216510687013606</v>
      </c>
    </row>
    <row r="15" spans="1:19" ht="17.25" customHeight="1" x14ac:dyDescent="0.25">
      <c r="A15" s="418" t="s">
        <v>394</v>
      </c>
      <c r="B15" s="82">
        <v>1.279868582763398</v>
      </c>
      <c r="C15" s="82">
        <v>1.0700435715261281</v>
      </c>
      <c r="D15" s="82">
        <v>1.0915806504932832</v>
      </c>
      <c r="E15" s="82">
        <v>0.90166677893292324</v>
      </c>
      <c r="F15" s="82">
        <v>0.71250748782635698</v>
      </c>
      <c r="G15" s="559">
        <f t="shared" si="1"/>
        <v>-44.329636853186656</v>
      </c>
      <c r="H15" s="76">
        <f t="shared" si="2"/>
        <v>-20.978846678861416</v>
      </c>
      <c r="J15" s="500"/>
      <c r="L15" s="418" t="s">
        <v>394</v>
      </c>
      <c r="M15" s="82">
        <v>0.71184454413047304</v>
      </c>
      <c r="N15" s="82">
        <v>0.64786612838197932</v>
      </c>
      <c r="O15" s="82">
        <v>0.660475541785008</v>
      </c>
      <c r="P15" s="82">
        <v>0.52915491772069467</v>
      </c>
      <c r="Q15" s="82">
        <v>0.4247607452077381</v>
      </c>
      <c r="R15" s="563">
        <f t="shared" si="3"/>
        <v>-40.329563707397853</v>
      </c>
      <c r="S15" s="564">
        <f t="shared" si="4"/>
        <v>-19.728470626830543</v>
      </c>
    </row>
    <row r="16" spans="1:19" ht="17.25" customHeight="1" x14ac:dyDescent="0.25">
      <c r="A16" s="418" t="s">
        <v>305</v>
      </c>
      <c r="B16" s="484">
        <f>+B10+B11+B12+B13+B14+B15</f>
        <v>21.733540027207845</v>
      </c>
      <c r="C16" s="484">
        <f t="shared" ref="C16:F16" si="5">+C10+C11+C12+C13+C14+C15</f>
        <v>20.94462190485946</v>
      </c>
      <c r="D16" s="484">
        <f t="shared" si="5"/>
        <v>22.733497872715507</v>
      </c>
      <c r="E16" s="484">
        <f t="shared" si="5"/>
        <v>21.336128890044034</v>
      </c>
      <c r="F16" s="484">
        <f t="shared" si="5"/>
        <v>19.117052598937466</v>
      </c>
      <c r="G16" s="559">
        <f t="shared" si="1"/>
        <v>-12.038938088295064</v>
      </c>
      <c r="H16" s="76">
        <f t="shared" si="2"/>
        <v>-10.40055720764812</v>
      </c>
      <c r="J16" s="500"/>
      <c r="L16" s="418" t="s">
        <v>305</v>
      </c>
      <c r="M16" s="484">
        <f>+M10+M11+M12+M13+M14+M15</f>
        <v>9.2575434330193627</v>
      </c>
      <c r="N16" s="484">
        <f t="shared" ref="N16" si="6">+N10+N11+N12+N13+N14+N15</f>
        <v>9.0145759061597577</v>
      </c>
      <c r="O16" s="484">
        <f t="shared" ref="O16" si="7">+O10+O11+O12+O13+O14+O15</f>
        <v>9.9601110973405653</v>
      </c>
      <c r="P16" s="484">
        <f t="shared" ref="P16" si="8">+P10+P11+P12+P13+P14+P15</f>
        <v>9.0898719177206964</v>
      </c>
      <c r="Q16" s="484">
        <f t="shared" ref="Q16" si="9">+Q10+Q11+Q12+Q13+Q14+Q15</f>
        <v>8.3083638563188487</v>
      </c>
      <c r="R16" s="563">
        <f t="shared" si="3"/>
        <v>-10.253039411244085</v>
      </c>
      <c r="S16" s="564">
        <f t="shared" si="4"/>
        <v>-8.5975695639704064</v>
      </c>
    </row>
    <row r="17" spans="1:19" ht="17.25" customHeight="1" x14ac:dyDescent="0.25">
      <c r="A17" s="323"/>
      <c r="J17" s="500"/>
      <c r="L17" s="323"/>
    </row>
    <row r="18" spans="1:19" ht="17.25" customHeight="1" x14ac:dyDescent="0.3">
      <c r="A18" s="622" t="s">
        <v>459</v>
      </c>
      <c r="J18" s="500"/>
      <c r="L18" s="35"/>
      <c r="R18" s="641"/>
      <c r="S18" s="641"/>
    </row>
    <row r="19" spans="1:19" ht="17.25" customHeight="1" x14ac:dyDescent="0.3">
      <c r="A19" s="621"/>
      <c r="G19" s="722" t="s">
        <v>500</v>
      </c>
      <c r="H19" s="723"/>
      <c r="J19" s="500"/>
      <c r="L19" s="35"/>
      <c r="R19" s="722" t="s">
        <v>500</v>
      </c>
      <c r="S19" s="723"/>
    </row>
    <row r="20" spans="1:19" x14ac:dyDescent="0.25">
      <c r="A20" s="499" t="s">
        <v>395</v>
      </c>
      <c r="G20" s="587" t="s">
        <v>432</v>
      </c>
      <c r="H20" s="588" t="s">
        <v>431</v>
      </c>
      <c r="J20" s="500"/>
      <c r="L20" s="499" t="s">
        <v>395</v>
      </c>
      <c r="R20" s="587" t="s">
        <v>432</v>
      </c>
      <c r="S20" s="588" t="s">
        <v>431</v>
      </c>
    </row>
    <row r="21" spans="1:19" x14ac:dyDescent="0.25">
      <c r="A21" s="499"/>
      <c r="G21" s="560"/>
      <c r="H21" s="560"/>
      <c r="J21" s="500"/>
      <c r="L21" s="499"/>
      <c r="R21" s="560"/>
      <c r="S21" s="560"/>
    </row>
    <row r="22" spans="1:19" x14ac:dyDescent="0.25">
      <c r="A22" s="418" t="s">
        <v>0</v>
      </c>
      <c r="B22" s="51">
        <v>40.121593374293077</v>
      </c>
      <c r="C22" s="51">
        <v>39.611773656784436</v>
      </c>
      <c r="D22" s="51">
        <v>39.218991800497925</v>
      </c>
      <c r="E22" s="51">
        <v>41.465861554646835</v>
      </c>
      <c r="F22" s="51">
        <v>39.378716781991869</v>
      </c>
      <c r="G22" s="559">
        <f t="shared" ref="G22:G28" si="10">F22-B22</f>
        <v>-0.74287659230120795</v>
      </c>
      <c r="H22" s="76">
        <f t="shared" ref="H22:H28" si="11">F22-E22</f>
        <v>-2.0871447726549661</v>
      </c>
      <c r="J22" s="500"/>
      <c r="L22" s="418" t="s">
        <v>0</v>
      </c>
      <c r="M22" s="51">
        <v>39.165823388727588</v>
      </c>
      <c r="N22" s="51">
        <v>38.658151872271631</v>
      </c>
      <c r="O22" s="51">
        <v>38.482715551693452</v>
      </c>
      <c r="P22" s="51">
        <v>40.210769497409714</v>
      </c>
      <c r="Q22" s="51">
        <v>38.022275560276888</v>
      </c>
      <c r="R22" s="563">
        <f t="shared" ref="R22:R27" si="12">Q22-M22</f>
        <v>-1.1435478284506999</v>
      </c>
      <c r="S22" s="564">
        <f t="shared" ref="S22:S27" si="13">Q22-P22</f>
        <v>-2.1884939371328258</v>
      </c>
    </row>
    <row r="23" spans="1:19" x14ac:dyDescent="0.25">
      <c r="A23" s="418" t="s">
        <v>1</v>
      </c>
      <c r="B23" s="51">
        <v>34.918748683930851</v>
      </c>
      <c r="C23" s="51">
        <v>34.397445423530705</v>
      </c>
      <c r="D23" s="51">
        <v>36.22504426188847</v>
      </c>
      <c r="E23" s="51">
        <v>34.950221104550295</v>
      </c>
      <c r="F23" s="51">
        <v>37.587472502368222</v>
      </c>
      <c r="G23" s="559">
        <f t="shared" si="10"/>
        <v>2.6687238184373712</v>
      </c>
      <c r="H23" s="76">
        <f t="shared" si="11"/>
        <v>2.6372513978179271</v>
      </c>
      <c r="J23" s="500"/>
      <c r="L23" s="418" t="s">
        <v>1</v>
      </c>
      <c r="M23" s="51">
        <v>33.974495387712743</v>
      </c>
      <c r="N23" s="51">
        <v>33.721067456374584</v>
      </c>
      <c r="O23" s="51">
        <v>34.795784343240406</v>
      </c>
      <c r="P23" s="51">
        <v>34.666770098892236</v>
      </c>
      <c r="Q23" s="51">
        <v>36.980328201267824</v>
      </c>
      <c r="R23" s="563">
        <f t="shared" si="12"/>
        <v>3.0058328135550809</v>
      </c>
      <c r="S23" s="564">
        <f t="shared" si="13"/>
        <v>2.3135581023755876</v>
      </c>
    </row>
    <row r="24" spans="1:19" x14ac:dyDescent="0.25">
      <c r="A24" s="418" t="s">
        <v>429</v>
      </c>
      <c r="B24" s="51">
        <v>7.7087012266261983</v>
      </c>
      <c r="C24" s="51">
        <v>8.504994250937477</v>
      </c>
      <c r="D24" s="51">
        <v>7.3962162623671137</v>
      </c>
      <c r="E24" s="51">
        <v>7.3195767675647474</v>
      </c>
      <c r="F24" s="51">
        <v>7.1223089883177533</v>
      </c>
      <c r="G24" s="559">
        <f t="shared" si="10"/>
        <v>-0.586392238308445</v>
      </c>
      <c r="H24" s="76">
        <f t="shared" si="11"/>
        <v>-0.19726777924699412</v>
      </c>
      <c r="J24" s="500"/>
      <c r="L24" s="418" t="s">
        <v>429</v>
      </c>
      <c r="M24" s="51">
        <v>7.4424699584063818</v>
      </c>
      <c r="N24" s="51">
        <v>7.9207115563546271</v>
      </c>
      <c r="O24" s="51">
        <v>7.2083756416524754</v>
      </c>
      <c r="P24" s="51">
        <v>6.8988968663723016</v>
      </c>
      <c r="Q24" s="51">
        <v>7.3932914612109171</v>
      </c>
      <c r="R24" s="563">
        <f t="shared" si="12"/>
        <v>-4.9178497195464743E-2</v>
      </c>
      <c r="S24" s="564">
        <f t="shared" si="13"/>
        <v>0.49439459483861548</v>
      </c>
    </row>
    <row r="25" spans="1:19" x14ac:dyDescent="0.25">
      <c r="A25" s="418" t="s">
        <v>2</v>
      </c>
      <c r="B25" s="51">
        <v>5.7460808327331554</v>
      </c>
      <c r="C25" s="51">
        <v>6.6035233592787108</v>
      </c>
      <c r="D25" s="51">
        <v>6.7339160706280117</v>
      </c>
      <c r="E25" s="51">
        <v>6.7038647431946128</v>
      </c>
      <c r="F25" s="51">
        <v>6.7394634769660415</v>
      </c>
      <c r="G25" s="559">
        <f t="shared" si="10"/>
        <v>0.99338264423288614</v>
      </c>
      <c r="H25" s="76">
        <f t="shared" si="11"/>
        <v>3.5598733771428748E-2</v>
      </c>
      <c r="J25" s="500"/>
      <c r="L25" s="418" t="s">
        <v>2</v>
      </c>
      <c r="M25" s="51">
        <v>7.204737104313315</v>
      </c>
      <c r="N25" s="51">
        <v>7.9338791197803102</v>
      </c>
      <c r="O25" s="51">
        <v>8.6185618307263478</v>
      </c>
      <c r="P25" s="51">
        <v>8.293557759687479</v>
      </c>
      <c r="Q25" s="51">
        <v>8.0961842316626367</v>
      </c>
      <c r="R25" s="563">
        <f t="shared" si="12"/>
        <v>0.89144712734932163</v>
      </c>
      <c r="S25" s="564">
        <f t="shared" si="13"/>
        <v>-0.19737352802484232</v>
      </c>
    </row>
    <row r="26" spans="1:19" x14ac:dyDescent="0.25">
      <c r="A26" s="418" t="s">
        <v>430</v>
      </c>
      <c r="B26" s="51">
        <v>5.6159660170144354</v>
      </c>
      <c r="C26" s="51">
        <v>5.7733452474154241</v>
      </c>
      <c r="D26" s="51">
        <v>5.6241919422795377</v>
      </c>
      <c r="E26" s="51">
        <v>5.3344665873187722</v>
      </c>
      <c r="F26" s="51">
        <v>5.4449601134996275</v>
      </c>
      <c r="G26" s="559">
        <f t="shared" si="10"/>
        <v>-0.17100590351480793</v>
      </c>
      <c r="H26" s="76">
        <f t="shared" si="11"/>
        <v>0.11049352618085528</v>
      </c>
      <c r="J26" s="500"/>
      <c r="L26" s="418" t="s">
        <v>430</v>
      </c>
      <c r="M26" s="51">
        <v>4.523128177417429</v>
      </c>
      <c r="N26" s="51">
        <v>4.5793169229173083</v>
      </c>
      <c r="O26" s="51">
        <v>4.2633560594859361</v>
      </c>
      <c r="P26" s="51">
        <v>4.1086375283331531</v>
      </c>
      <c r="Q26" s="51">
        <v>4.3954729860698816</v>
      </c>
      <c r="R26" s="563">
        <f t="shared" si="12"/>
        <v>-0.12765519134754744</v>
      </c>
      <c r="S26" s="564">
        <f t="shared" si="13"/>
        <v>0.28683545773672847</v>
      </c>
    </row>
    <row r="27" spans="1:19" ht="13.5" customHeight="1" x14ac:dyDescent="0.25">
      <c r="A27" s="418" t="s">
        <v>394</v>
      </c>
      <c r="B27" s="51">
        <v>5.8889098654022893</v>
      </c>
      <c r="C27" s="51">
        <v>5.1089180620532577</v>
      </c>
      <c r="D27" s="51">
        <v>4.8016396623389221</v>
      </c>
      <c r="E27" s="51">
        <v>4.2260092427247349</v>
      </c>
      <c r="F27" s="51">
        <v>3.7270781368565076</v>
      </c>
      <c r="G27" s="559">
        <f t="shared" si="10"/>
        <v>-2.1618317285457818</v>
      </c>
      <c r="H27" s="76">
        <f t="shared" si="11"/>
        <v>-0.49893110586822731</v>
      </c>
      <c r="J27" s="500"/>
      <c r="L27" s="418" t="s">
        <v>394</v>
      </c>
      <c r="M27" s="51">
        <v>7.6893459834225588</v>
      </c>
      <c r="N27" s="51">
        <v>7.1868730723015544</v>
      </c>
      <c r="O27" s="51">
        <v>6.631206573201383</v>
      </c>
      <c r="P27" s="51">
        <v>5.8213682493051175</v>
      </c>
      <c r="Q27" s="51">
        <v>5.1124475595118559</v>
      </c>
      <c r="R27" s="563">
        <f t="shared" si="12"/>
        <v>-2.5768984239107029</v>
      </c>
      <c r="S27" s="564">
        <f t="shared" si="13"/>
        <v>-0.70892068979326162</v>
      </c>
    </row>
    <row r="28" spans="1:19" ht="13.5" customHeight="1" x14ac:dyDescent="0.25">
      <c r="A28" s="418" t="s">
        <v>305</v>
      </c>
      <c r="B28" s="484">
        <f>+B22+B23+B24+B25+B26+B27</f>
        <v>100</v>
      </c>
      <c r="C28" s="484">
        <f t="shared" ref="C28" si="14">+C22+C23+C24+C25+C26+C27</f>
        <v>100.00000000000001</v>
      </c>
      <c r="D28" s="484">
        <f t="shared" ref="D28" si="15">+D22+D23+D24+D25+D26+D27</f>
        <v>100</v>
      </c>
      <c r="E28" s="484">
        <f t="shared" ref="E28" si="16">+E22+E23+E24+E25+E26+E27</f>
        <v>100</v>
      </c>
      <c r="F28" s="484">
        <f t="shared" ref="F28" si="17">+F22+F23+F24+F25+F26+F27</f>
        <v>100.00000000000003</v>
      </c>
      <c r="G28" s="561">
        <f t="shared" si="10"/>
        <v>0</v>
      </c>
      <c r="H28" s="556">
        <f t="shared" si="11"/>
        <v>0</v>
      </c>
      <c r="J28" s="500"/>
      <c r="L28" s="418" t="s">
        <v>305</v>
      </c>
      <c r="M28" s="484">
        <f>+M22+M23+M24+M25+M26+M27</f>
        <v>100</v>
      </c>
      <c r="N28" s="484">
        <f t="shared" ref="N28" si="18">+N22+N23+N24+N25+N26+N27</f>
        <v>100.00000000000003</v>
      </c>
      <c r="O28" s="484">
        <f t="shared" ref="O28" si="19">+O22+O23+O24+O25+O26+O27</f>
        <v>100</v>
      </c>
      <c r="P28" s="484">
        <f t="shared" ref="P28" si="20">+P22+P23+P24+P25+P26+P27</f>
        <v>99.999999999999986</v>
      </c>
      <c r="Q28" s="484">
        <f t="shared" ref="Q28" si="21">+Q22+Q23+Q24+Q25+Q26+Q27</f>
        <v>100</v>
      </c>
      <c r="R28" s="615"/>
      <c r="S28" s="616"/>
    </row>
    <row r="29" spans="1:19" ht="13.5" customHeight="1" x14ac:dyDescent="0.25">
      <c r="J29" s="500"/>
      <c r="L29" s="35"/>
    </row>
    <row r="30" spans="1:19" x14ac:dyDescent="0.25">
      <c r="A30" s="483" t="s">
        <v>334</v>
      </c>
    </row>
  </sheetData>
  <mergeCells count="4">
    <mergeCell ref="G19:H19"/>
    <mergeCell ref="R19:S19"/>
    <mergeCell ref="G7:H7"/>
    <mergeCell ref="R7:S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tabColor rgb="FFFF0000"/>
  </sheetPr>
  <dimension ref="A1:S34"/>
  <sheetViews>
    <sheetView showGridLines="0" zoomScale="90" zoomScaleNormal="90" workbookViewId="0">
      <selection activeCell="D18" sqref="D18"/>
    </sheetView>
  </sheetViews>
  <sheetFormatPr defaultColWidth="9.140625" defaultRowHeight="15.75" x14ac:dyDescent="0.25"/>
  <cols>
    <col min="1" max="1" width="32.7109375" style="13" customWidth="1"/>
    <col min="2" max="8" width="12.28515625" style="13" customWidth="1"/>
    <col min="9" max="9" width="2.42578125" style="13" customWidth="1"/>
    <col min="10" max="10" width="2.28515625" style="13" customWidth="1"/>
    <col min="11" max="11" width="2.42578125" style="13" customWidth="1"/>
    <col min="12" max="12" width="32" style="13" customWidth="1"/>
    <col min="13" max="15" width="10.85546875" style="13" bestFit="1" customWidth="1"/>
    <col min="16" max="16384" width="9.140625" style="13"/>
  </cols>
  <sheetData>
    <row r="1" spans="1:19" ht="21" x14ac:dyDescent="0.35">
      <c r="A1" s="322" t="str">
        <f>+'Indice-Index'!C8</f>
        <v xml:space="preserve">2.3   Ascolti dei principali canali televisivi - Leading TV channels by audience </v>
      </c>
      <c r="B1" s="314"/>
      <c r="C1" s="314"/>
      <c r="D1" s="314"/>
      <c r="E1" s="314"/>
      <c r="F1" s="314"/>
      <c r="G1" s="103"/>
      <c r="H1" s="103"/>
      <c r="I1" s="103"/>
      <c r="J1" s="103"/>
      <c r="K1" s="103"/>
      <c r="L1" s="103"/>
      <c r="M1" s="103"/>
      <c r="N1" s="103"/>
      <c r="O1" s="103"/>
      <c r="P1" s="103"/>
      <c r="Q1" s="103"/>
      <c r="R1" s="103"/>
      <c r="S1" s="103"/>
    </row>
    <row r="2" spans="1:19" x14ac:dyDescent="0.25">
      <c r="A2" s="6"/>
      <c r="B2" s="6"/>
      <c r="C2" s="6"/>
      <c r="D2" s="6"/>
      <c r="E2" s="6"/>
      <c r="F2" s="6"/>
      <c r="G2" s="6"/>
      <c r="H2" s="6"/>
    </row>
    <row r="3" spans="1:19" x14ac:dyDescent="0.25">
      <c r="A3"/>
      <c r="B3" s="147"/>
      <c r="C3" s="147"/>
      <c r="D3" s="98"/>
      <c r="E3" s="147"/>
      <c r="F3" s="6"/>
      <c r="G3" s="6"/>
      <c r="H3" s="6"/>
    </row>
    <row r="4" spans="1:19" ht="19.5" x14ac:dyDescent="0.3">
      <c r="A4" s="623" t="s">
        <v>457</v>
      </c>
      <c r="B4" s="624"/>
      <c r="C4" s="624"/>
      <c r="D4" s="98"/>
      <c r="E4" s="147"/>
      <c r="F4" s="6"/>
      <c r="G4" s="6"/>
      <c r="H4" s="6"/>
    </row>
    <row r="5" spans="1:19" x14ac:dyDescent="0.25">
      <c r="A5"/>
      <c r="B5" s="147"/>
      <c r="C5" s="147"/>
      <c r="D5" s="98"/>
      <c r="E5" s="147"/>
      <c r="F5" s="6"/>
      <c r="G5" s="6"/>
      <c r="H5" s="6"/>
    </row>
    <row r="6" spans="1:19" ht="18.75" x14ac:dyDescent="0.3">
      <c r="A6" s="620" t="s">
        <v>396</v>
      </c>
      <c r="J6" s="500"/>
      <c r="L6" s="620" t="s">
        <v>458</v>
      </c>
    </row>
    <row r="7" spans="1:19" ht="21" customHeight="1" x14ac:dyDescent="0.3">
      <c r="E7" s="355"/>
      <c r="F7" s="355"/>
      <c r="G7" s="724" t="s">
        <v>499</v>
      </c>
      <c r="H7" s="725"/>
      <c r="J7" s="500"/>
      <c r="M7" s="324"/>
      <c r="N7" s="324"/>
      <c r="O7" s="324"/>
      <c r="P7" s="324"/>
      <c r="Q7" s="324"/>
      <c r="R7" s="724" t="s">
        <v>499</v>
      </c>
      <c r="S7" s="725"/>
    </row>
    <row r="8" spans="1:19" x14ac:dyDescent="0.25">
      <c r="A8" s="499" t="s">
        <v>393</v>
      </c>
      <c r="B8" s="589" t="str">
        <f>+'2.1'!I50</f>
        <v>9M2018</v>
      </c>
      <c r="C8" s="589" t="str">
        <f>+'2.1'!J50</f>
        <v>9M2019</v>
      </c>
      <c r="D8" s="589" t="str">
        <f>+'2.1'!K50</f>
        <v>9M2020</v>
      </c>
      <c r="E8" s="589" t="str">
        <f>+'2.1'!L50</f>
        <v>9M2021</v>
      </c>
      <c r="F8" s="589" t="str">
        <f>+'2.1'!M50</f>
        <v>9M2022</v>
      </c>
      <c r="G8" s="585" t="s">
        <v>587</v>
      </c>
      <c r="H8" s="586" t="s">
        <v>588</v>
      </c>
      <c r="J8" s="500"/>
      <c r="L8" s="499" t="s">
        <v>393</v>
      </c>
      <c r="M8" s="589" t="str">
        <f>+B8</f>
        <v>9M2018</v>
      </c>
      <c r="N8" s="589" t="str">
        <f t="shared" ref="N8:Q8" si="0">+C8</f>
        <v>9M2019</v>
      </c>
      <c r="O8" s="589" t="str">
        <f t="shared" si="0"/>
        <v>9M2020</v>
      </c>
      <c r="P8" s="589" t="str">
        <f t="shared" si="0"/>
        <v>9M2021</v>
      </c>
      <c r="Q8" s="589" t="str">
        <f t="shared" si="0"/>
        <v>9M2022</v>
      </c>
      <c r="R8" s="585" t="s">
        <v>432</v>
      </c>
      <c r="S8" s="586" t="s">
        <v>431</v>
      </c>
    </row>
    <row r="9" spans="1:19" x14ac:dyDescent="0.25">
      <c r="A9" s="499"/>
      <c r="B9" s="557"/>
      <c r="C9" s="557"/>
      <c r="D9" s="557"/>
      <c r="E9" s="557"/>
      <c r="F9" s="557"/>
      <c r="G9" s="583"/>
      <c r="H9" s="558"/>
      <c r="J9" s="500"/>
      <c r="L9" s="499"/>
      <c r="M9" s="557"/>
      <c r="N9" s="557"/>
      <c r="O9" s="557"/>
      <c r="P9" s="557"/>
      <c r="Q9" s="557"/>
      <c r="R9" s="584"/>
      <c r="S9" s="562"/>
    </row>
    <row r="10" spans="1:19" x14ac:dyDescent="0.25">
      <c r="A10" s="418" t="s">
        <v>578</v>
      </c>
      <c r="B10" s="82">
        <v>4.4914153333333333</v>
      </c>
      <c r="C10" s="82">
        <v>4.180460222222222</v>
      </c>
      <c r="D10" s="82">
        <v>4.6820551111111106</v>
      </c>
      <c r="E10" s="82">
        <v>4.5892483333333338</v>
      </c>
      <c r="F10" s="82">
        <v>4.067066111111111</v>
      </c>
      <c r="G10" s="559">
        <f>(F10-B10)/B10*100</f>
        <v>-9.4480067134492494</v>
      </c>
      <c r="H10" s="76">
        <f>(F10-E10)/E10*100</f>
        <v>-11.378382347048614</v>
      </c>
      <c r="J10" s="501"/>
      <c r="K10" s="308"/>
      <c r="L10" s="418" t="s">
        <v>578</v>
      </c>
      <c r="M10" s="82">
        <v>1.6846524444444444</v>
      </c>
      <c r="N10" s="82">
        <v>1.589431</v>
      </c>
      <c r="O10" s="82">
        <v>1.7910757777777779</v>
      </c>
      <c r="P10" s="82">
        <v>1.7065622222222223</v>
      </c>
      <c r="Q10" s="82">
        <v>1.5653842222222221</v>
      </c>
      <c r="R10" s="563">
        <f>(Q10-M10)/M10*100</f>
        <v>-7.0796930616483307</v>
      </c>
      <c r="S10" s="564">
        <f>(Q10-P10)/P10*100</f>
        <v>-8.2726547067333698</v>
      </c>
    </row>
    <row r="11" spans="1:19" x14ac:dyDescent="0.25">
      <c r="A11" s="418" t="s">
        <v>579</v>
      </c>
      <c r="B11" s="82">
        <v>1.4559329999999999</v>
      </c>
      <c r="C11" s="82">
        <v>1.3989308888888887</v>
      </c>
      <c r="D11" s="82">
        <v>1.4720623333333331</v>
      </c>
      <c r="E11" s="82">
        <v>1.2962466666666668</v>
      </c>
      <c r="F11" s="82">
        <v>1.0555998888888889</v>
      </c>
      <c r="G11" s="559">
        <f t="shared" ref="G11:G15" si="1">(F11-B11)/B11*100</f>
        <v>-27.496671283026831</v>
      </c>
      <c r="H11" s="76">
        <f t="shared" ref="H11:H15" si="2">(F11-E11)/E11*100</f>
        <v>-18.564890770103776</v>
      </c>
      <c r="J11" s="502"/>
      <c r="K11" s="309"/>
      <c r="L11" s="418" t="s">
        <v>579</v>
      </c>
      <c r="M11" s="82">
        <v>0.58013411111111113</v>
      </c>
      <c r="N11" s="82">
        <v>0.55370588888888894</v>
      </c>
      <c r="O11" s="82">
        <v>0.54498355555555555</v>
      </c>
      <c r="P11" s="82">
        <v>0.53886499999999993</v>
      </c>
      <c r="Q11" s="82">
        <v>0.43097333333333332</v>
      </c>
      <c r="R11" s="563">
        <f t="shared" ref="R11:R15" si="3">(Q11-M11)/M11*100</f>
        <v>-25.711430326359409</v>
      </c>
      <c r="S11" s="564">
        <f t="shared" ref="S11:S15" si="4">(Q11-P11)/P11*100</f>
        <v>-20.022021594771719</v>
      </c>
    </row>
    <row r="12" spans="1:19" x14ac:dyDescent="0.25">
      <c r="A12" s="418" t="s">
        <v>580</v>
      </c>
      <c r="B12" s="82">
        <v>1.3009863333333334</v>
      </c>
      <c r="C12" s="82">
        <v>1.287479111111111</v>
      </c>
      <c r="D12" s="82">
        <v>1.2292252222222222</v>
      </c>
      <c r="E12" s="82">
        <v>1.4861568888888887</v>
      </c>
      <c r="F12" s="82">
        <v>1.2366092222222222</v>
      </c>
      <c r="G12" s="559">
        <f t="shared" si="1"/>
        <v>-4.9483310824769955</v>
      </c>
      <c r="H12" s="76">
        <f t="shared" si="2"/>
        <v>-16.791475283153883</v>
      </c>
      <c r="J12" s="502"/>
      <c r="K12" s="309"/>
      <c r="L12" s="418" t="s">
        <v>580</v>
      </c>
      <c r="M12" s="82">
        <v>0.64919322222222209</v>
      </c>
      <c r="N12" s="82">
        <v>0.64773199999999997</v>
      </c>
      <c r="O12" s="82">
        <v>0.72634911111111122</v>
      </c>
      <c r="P12" s="82">
        <v>0.71134677777777788</v>
      </c>
      <c r="Q12" s="82">
        <v>0.58936311111111106</v>
      </c>
      <c r="R12" s="563">
        <f t="shared" si="3"/>
        <v>-9.2160714349896402</v>
      </c>
      <c r="S12" s="564">
        <f t="shared" si="4"/>
        <v>-17.148270081118451</v>
      </c>
    </row>
    <row r="13" spans="1:19" x14ac:dyDescent="0.25">
      <c r="A13" s="418" t="s">
        <v>581</v>
      </c>
      <c r="B13" s="82">
        <v>3.6583025555555548</v>
      </c>
      <c r="C13" s="82">
        <v>3.3430197777777781</v>
      </c>
      <c r="D13" s="82">
        <v>3.6284644444444445</v>
      </c>
      <c r="E13" s="82">
        <v>3.2450481111111116</v>
      </c>
      <c r="F13" s="82">
        <v>3.0533817777777781</v>
      </c>
      <c r="G13" s="559">
        <f t="shared" si="1"/>
        <v>-16.53555900834759</v>
      </c>
      <c r="H13" s="76">
        <f t="shared" si="2"/>
        <v>-5.9064250134555483</v>
      </c>
      <c r="J13" s="503"/>
      <c r="K13" s="310"/>
      <c r="L13" s="418" t="s">
        <v>581</v>
      </c>
      <c r="M13" s="82">
        <v>1.5346674444444444</v>
      </c>
      <c r="N13" s="82">
        <v>1.4929211111111114</v>
      </c>
      <c r="O13" s="82">
        <v>1.603501111111111</v>
      </c>
      <c r="P13" s="82">
        <v>1.5067334444444442</v>
      </c>
      <c r="Q13" s="82">
        <v>1.4432787777777778</v>
      </c>
      <c r="R13" s="563">
        <f t="shared" si="3"/>
        <v>-5.954949197462752</v>
      </c>
      <c r="S13" s="564">
        <f t="shared" si="4"/>
        <v>-4.2114062643683567</v>
      </c>
    </row>
    <row r="14" spans="1:19" x14ac:dyDescent="0.25">
      <c r="A14" s="418" t="s">
        <v>582</v>
      </c>
      <c r="B14" s="82">
        <v>1.3653727777777778</v>
      </c>
      <c r="C14" s="82">
        <v>1.1662537777777779</v>
      </c>
      <c r="D14" s="82">
        <v>1.316586888888889</v>
      </c>
      <c r="E14" s="82">
        <v>1.1731753333333335</v>
      </c>
      <c r="F14" s="82">
        <v>1.1441209999999999</v>
      </c>
      <c r="G14" s="559">
        <f t="shared" si="1"/>
        <v>-16.204496045239583</v>
      </c>
      <c r="H14" s="76">
        <f t="shared" si="2"/>
        <v>-2.4765550815649759</v>
      </c>
      <c r="J14" s="500"/>
      <c r="L14" s="418" t="s">
        <v>582</v>
      </c>
      <c r="M14" s="82">
        <v>0.51734655555555553</v>
      </c>
      <c r="N14" s="82">
        <v>0.45562466666666673</v>
      </c>
      <c r="O14" s="82">
        <v>0.51639433333333329</v>
      </c>
      <c r="P14" s="82">
        <v>0.44281411111111108</v>
      </c>
      <c r="Q14" s="82">
        <v>0.39982388888888892</v>
      </c>
      <c r="R14" s="563">
        <f t="shared" si="3"/>
        <v>-22.716429713244001</v>
      </c>
      <c r="S14" s="564">
        <f t="shared" si="4"/>
        <v>-9.7084128855674674</v>
      </c>
    </row>
    <row r="15" spans="1:19" ht="17.25" customHeight="1" x14ac:dyDescent="0.25">
      <c r="A15" s="418" t="s">
        <v>583</v>
      </c>
      <c r="B15" s="82">
        <v>0.93660511111111111</v>
      </c>
      <c r="C15" s="82">
        <v>1.0319417777777777</v>
      </c>
      <c r="D15" s="82">
        <v>1.1868976666666666</v>
      </c>
      <c r="E15" s="82">
        <v>1.0903655555555556</v>
      </c>
      <c r="F15" s="82">
        <v>0.95306299999999999</v>
      </c>
      <c r="G15" s="559">
        <f t="shared" si="1"/>
        <v>1.757185466280939</v>
      </c>
      <c r="H15" s="76">
        <f t="shared" si="2"/>
        <v>-12.592341610204125</v>
      </c>
      <c r="J15" s="500"/>
      <c r="L15" s="418" t="s">
        <v>583</v>
      </c>
      <c r="M15" s="82">
        <v>0.38404777777777777</v>
      </c>
      <c r="N15" s="82">
        <v>0.37620066666666674</v>
      </c>
      <c r="O15" s="82">
        <v>0.41528622222222217</v>
      </c>
      <c r="P15" s="82">
        <v>0.38233122222222221</v>
      </c>
      <c r="Q15" s="82">
        <v>0.35349277777777777</v>
      </c>
      <c r="R15" s="563">
        <f t="shared" si="3"/>
        <v>-7.9560413490219677</v>
      </c>
      <c r="S15" s="564">
        <f t="shared" si="4"/>
        <v>-7.5427908494699629</v>
      </c>
    </row>
    <row r="16" spans="1:19" ht="17.25" customHeight="1" x14ac:dyDescent="0.25">
      <c r="A16" s="688" t="s">
        <v>584</v>
      </c>
      <c r="B16" s="689">
        <v>1.1251690000000001</v>
      </c>
      <c r="C16" s="689">
        <v>1.1211536666666668</v>
      </c>
      <c r="D16" s="689">
        <v>1.1881984444444447</v>
      </c>
      <c r="E16" s="689">
        <v>1.056746</v>
      </c>
      <c r="F16" s="689">
        <v>1.1441209999999999</v>
      </c>
      <c r="G16" s="559">
        <f t="shared" ref="G16:G18" si="5">(F16-B16)/B16*100</f>
        <v>1.6843691925390636</v>
      </c>
      <c r="H16" s="76">
        <f t="shared" ref="H16:H18" si="6">(F16-E16)/E16*100</f>
        <v>8.2683066697200633</v>
      </c>
      <c r="J16" s="500"/>
      <c r="L16" s="688" t="s">
        <v>584</v>
      </c>
      <c r="M16" s="82">
        <v>0.36660155555555551</v>
      </c>
      <c r="N16" s="82">
        <v>0.36350211111111114</v>
      </c>
      <c r="O16" s="82">
        <v>0.37129211111111116</v>
      </c>
      <c r="P16" s="82">
        <v>0.32490377777777774</v>
      </c>
      <c r="Q16" s="82">
        <v>0.32429911111111109</v>
      </c>
      <c r="R16" s="563">
        <f t="shared" ref="R16:R18" si="7">(Q16-M16)/M16*100</f>
        <v>-11.53907936379005</v>
      </c>
      <c r="S16" s="564">
        <f t="shared" ref="S16:S18" si="8">(Q16-P16)/P16*100</f>
        <v>-0.18610638226564793</v>
      </c>
    </row>
    <row r="17" spans="1:19" ht="17.25" customHeight="1" x14ac:dyDescent="0.25">
      <c r="A17" s="688" t="s">
        <v>585</v>
      </c>
      <c r="B17" s="689">
        <v>0.53949444444444439</v>
      </c>
      <c r="C17" s="689">
        <v>0.56096333333333337</v>
      </c>
      <c r="D17" s="689">
        <v>0.52025755555555564</v>
      </c>
      <c r="E17" s="689">
        <v>0.47550455555555565</v>
      </c>
      <c r="F17" s="689">
        <v>0.43187466666666663</v>
      </c>
      <c r="G17" s="559">
        <f t="shared" si="5"/>
        <v>-19.948264321535593</v>
      </c>
      <c r="H17" s="76">
        <f t="shared" si="6"/>
        <v>-9.1754933531423379</v>
      </c>
      <c r="J17" s="500"/>
      <c r="L17" s="688" t="s">
        <v>585</v>
      </c>
      <c r="M17" s="82">
        <v>0.19706433333333331</v>
      </c>
      <c r="N17" s="82">
        <v>0.219138</v>
      </c>
      <c r="O17" s="82">
        <v>0.2346398888888889</v>
      </c>
      <c r="P17" s="82">
        <v>0.1877247777777778</v>
      </c>
      <c r="Q17" s="82">
        <v>0.18397166666666667</v>
      </c>
      <c r="R17" s="563">
        <f t="shared" si="7"/>
        <v>-6.6438540375139628</v>
      </c>
      <c r="S17" s="564">
        <f t="shared" si="8"/>
        <v>-1.9992625137390914</v>
      </c>
    </row>
    <row r="18" spans="1:19" ht="17.100000000000001" customHeight="1" x14ac:dyDescent="0.25">
      <c r="A18" s="688" t="s">
        <v>586</v>
      </c>
      <c r="B18" s="689">
        <v>0.33013888888888887</v>
      </c>
      <c r="C18" s="689">
        <v>0.36025122222222228</v>
      </c>
      <c r="D18" s="689">
        <v>0.38356555555555555</v>
      </c>
      <c r="E18" s="689">
        <v>0.41218733333333329</v>
      </c>
      <c r="F18" s="689">
        <v>0.35230744444444445</v>
      </c>
      <c r="G18" s="559">
        <f t="shared" si="5"/>
        <v>6.7149179638199481</v>
      </c>
      <c r="H18" s="76">
        <f t="shared" si="6"/>
        <v>-14.52734813674256</v>
      </c>
      <c r="J18" s="500"/>
      <c r="L18" s="688" t="s">
        <v>586</v>
      </c>
      <c r="M18" s="82">
        <v>0.14362466666666665</v>
      </c>
      <c r="N18" s="82">
        <v>0.15418599999999999</v>
      </c>
      <c r="O18" s="82">
        <v>0.18153577777777777</v>
      </c>
      <c r="P18" s="82">
        <v>0.17556266666666664</v>
      </c>
      <c r="Q18" s="82">
        <v>0.1557368888888889</v>
      </c>
      <c r="R18" s="563">
        <f t="shared" si="7"/>
        <v>8.4332465330158559</v>
      </c>
      <c r="S18" s="564">
        <f t="shared" si="8"/>
        <v>-11.292707130850379</v>
      </c>
    </row>
    <row r="19" spans="1:19" ht="17.25" customHeight="1" x14ac:dyDescent="0.25">
      <c r="A19" s="323"/>
      <c r="J19" s="500"/>
      <c r="L19" s="323"/>
    </row>
    <row r="20" spans="1:19" ht="17.25" customHeight="1" x14ac:dyDescent="0.3">
      <c r="A20" s="622" t="s">
        <v>459</v>
      </c>
      <c r="J20" s="500"/>
      <c r="L20" s="35"/>
      <c r="R20" s="641"/>
      <c r="S20" s="641"/>
    </row>
    <row r="21" spans="1:19" ht="17.25" customHeight="1" x14ac:dyDescent="0.3">
      <c r="A21" s="621"/>
      <c r="G21" s="722" t="s">
        <v>500</v>
      </c>
      <c r="H21" s="723"/>
      <c r="J21" s="500"/>
      <c r="L21" s="35"/>
      <c r="R21" s="722" t="s">
        <v>500</v>
      </c>
      <c r="S21" s="723"/>
    </row>
    <row r="22" spans="1:19" x14ac:dyDescent="0.25">
      <c r="A22" s="499" t="s">
        <v>395</v>
      </c>
      <c r="G22" s="585" t="s">
        <v>587</v>
      </c>
      <c r="H22" s="586" t="s">
        <v>588</v>
      </c>
      <c r="J22" s="500"/>
      <c r="L22" s="499" t="s">
        <v>395</v>
      </c>
      <c r="R22" s="587" t="s">
        <v>432</v>
      </c>
      <c r="S22" s="588" t="s">
        <v>431</v>
      </c>
    </row>
    <row r="23" spans="1:19" x14ac:dyDescent="0.25">
      <c r="A23" s="499"/>
      <c r="G23" s="560"/>
      <c r="H23" s="560"/>
      <c r="J23" s="500"/>
      <c r="L23" s="499"/>
      <c r="R23" s="560"/>
      <c r="S23" s="560"/>
    </row>
    <row r="24" spans="1:19" x14ac:dyDescent="0.25">
      <c r="A24" s="418" t="s">
        <v>578</v>
      </c>
      <c r="B24" s="51">
        <v>20.665824931008057</v>
      </c>
      <c r="C24" s="51">
        <v>19.959587913364498</v>
      </c>
      <c r="D24" s="51">
        <v>20.595401276679297</v>
      </c>
      <c r="E24" s="51">
        <v>21.509282949048885</v>
      </c>
      <c r="F24" s="51">
        <v>21.274545801778885</v>
      </c>
      <c r="G24" s="559">
        <f t="shared" ref="G24:G29" si="9">F24-B24</f>
        <v>0.60872087077082782</v>
      </c>
      <c r="H24" s="76">
        <f t="shared" ref="H24:H29" si="10">F24-E24</f>
        <v>-0.23473714726999972</v>
      </c>
      <c r="J24" s="500"/>
      <c r="L24" s="418" t="s">
        <v>578</v>
      </c>
      <c r="M24" s="51">
        <v>18.197618586759283</v>
      </c>
      <c r="N24" s="51">
        <v>17.631788966510616</v>
      </c>
      <c r="O24" s="51">
        <v>17.982487948914649</v>
      </c>
      <c r="P24" s="51">
        <v>18.774326389520201</v>
      </c>
      <c r="Q24" s="51">
        <v>18.841064850953583</v>
      </c>
      <c r="R24" s="563">
        <f t="shared" ref="R24:R29" si="11">Q24-M24</f>
        <v>0.64344626419429929</v>
      </c>
      <c r="S24" s="564">
        <f t="shared" ref="S24:S29" si="12">Q24-P24</f>
        <v>6.6738461433381246E-2</v>
      </c>
    </row>
    <row r="25" spans="1:19" x14ac:dyDescent="0.25">
      <c r="A25" s="418" t="s">
        <v>579</v>
      </c>
      <c r="B25" s="51">
        <v>6.6990145101872161</v>
      </c>
      <c r="C25" s="51">
        <v>6.6791890311675486</v>
      </c>
      <c r="D25" s="51">
        <v>6.4753006403826916</v>
      </c>
      <c r="E25" s="51">
        <v>6.0753601243547397</v>
      </c>
      <c r="F25" s="51">
        <v>5.5217711173089503</v>
      </c>
      <c r="G25" s="559">
        <f t="shared" si="9"/>
        <v>-1.1772433928782657</v>
      </c>
      <c r="H25" s="76">
        <f t="shared" si="10"/>
        <v>-0.55358900704578939</v>
      </c>
      <c r="J25" s="500"/>
      <c r="L25" s="418" t="s">
        <v>579</v>
      </c>
      <c r="M25" s="51">
        <v>6.2666096606354191</v>
      </c>
      <c r="N25" s="51">
        <v>6.1423398577245969</v>
      </c>
      <c r="O25" s="51">
        <v>5.4716614125024252</v>
      </c>
      <c r="P25" s="51">
        <v>5.9281913417226839</v>
      </c>
      <c r="Q25" s="51">
        <v>5.1872226684627032</v>
      </c>
      <c r="R25" s="563">
        <f t="shared" si="11"/>
        <v>-1.0793869921727159</v>
      </c>
      <c r="S25" s="564">
        <f t="shared" si="12"/>
        <v>-0.74096867325998073</v>
      </c>
    </row>
    <row r="26" spans="1:19" x14ac:dyDescent="0.25">
      <c r="A26" s="418" t="s">
        <v>580</v>
      </c>
      <c r="B26" s="51">
        <v>5.9860765052754923</v>
      </c>
      <c r="C26" s="51">
        <v>6.1470630358450009</v>
      </c>
      <c r="D26" s="51">
        <v>5.4071099357636667</v>
      </c>
      <c r="E26" s="51">
        <v>6.9654476524200524</v>
      </c>
      <c r="F26" s="51">
        <v>6.4686186106479289</v>
      </c>
      <c r="G26" s="559">
        <f t="shared" si="9"/>
        <v>0.48254210537243658</v>
      </c>
      <c r="H26" s="76">
        <f t="shared" si="10"/>
        <v>-0.4968290417721235</v>
      </c>
      <c r="J26" s="500"/>
      <c r="L26" s="418" t="s">
        <v>580</v>
      </c>
      <c r="M26" s="51">
        <v>7.0125862969944146</v>
      </c>
      <c r="N26" s="51">
        <v>7.1853851666765349</v>
      </c>
      <c r="O26" s="51">
        <v>7.2925804141386799</v>
      </c>
      <c r="P26" s="51">
        <v>7.8257073830821335</v>
      </c>
      <c r="Q26" s="51">
        <v>7.0936121877098151</v>
      </c>
      <c r="R26" s="563">
        <f t="shared" si="11"/>
        <v>8.102589071540045E-2</v>
      </c>
      <c r="S26" s="564">
        <f t="shared" si="12"/>
        <v>-0.73209519537231849</v>
      </c>
    </row>
    <row r="27" spans="1:19" x14ac:dyDescent="0.25">
      <c r="A27" s="418" t="s">
        <v>581</v>
      </c>
      <c r="B27" s="51">
        <v>16.83252038543095</v>
      </c>
      <c r="C27" s="51">
        <v>15.961232401154726</v>
      </c>
      <c r="D27" s="51">
        <v>15.96087177063626</v>
      </c>
      <c r="E27" s="51">
        <v>15.209169985026344</v>
      </c>
      <c r="F27" s="51">
        <v>15.972032100531475</v>
      </c>
      <c r="G27" s="559">
        <f t="shared" si="9"/>
        <v>-0.86048828489947482</v>
      </c>
      <c r="H27" s="76">
        <f t="shared" si="10"/>
        <v>0.76286211550513094</v>
      </c>
      <c r="J27" s="500"/>
      <c r="L27" s="418" t="s">
        <v>581</v>
      </c>
      <c r="M27" s="51">
        <v>16.577480360185685</v>
      </c>
      <c r="N27" s="51">
        <v>16.561190749871908</v>
      </c>
      <c r="O27" s="51">
        <v>16.099229169635059</v>
      </c>
      <c r="P27" s="51">
        <v>16.575959024318802</v>
      </c>
      <c r="Q27" s="51">
        <v>17.371395893790876</v>
      </c>
      <c r="R27" s="563">
        <f t="shared" si="11"/>
        <v>0.7939155336051904</v>
      </c>
      <c r="S27" s="564">
        <f t="shared" si="12"/>
        <v>0.79543686947207348</v>
      </c>
    </row>
    <row r="28" spans="1:19" x14ac:dyDescent="0.25">
      <c r="A28" s="418" t="s">
        <v>582</v>
      </c>
      <c r="B28" s="51">
        <v>6.2823303339837473</v>
      </c>
      <c r="C28" s="51">
        <v>5.5682732449192116</v>
      </c>
      <c r="D28" s="51">
        <v>5.7913960106818489</v>
      </c>
      <c r="E28" s="51">
        <v>5.4985388370088355</v>
      </c>
      <c r="F28" s="51">
        <v>5.9848190199758662</v>
      </c>
      <c r="G28" s="559">
        <f t="shared" si="9"/>
        <v>-0.29751131400788111</v>
      </c>
      <c r="H28" s="76">
        <f t="shared" si="10"/>
        <v>0.48628018296703068</v>
      </c>
      <c r="J28" s="500"/>
      <c r="L28" s="418" t="s">
        <v>582</v>
      </c>
      <c r="M28" s="51">
        <v>5.5883783781160421</v>
      </c>
      <c r="N28" s="51">
        <v>5.0543106121646115</v>
      </c>
      <c r="O28" s="51">
        <v>5.1846242304587848</v>
      </c>
      <c r="P28" s="51">
        <v>4.8715110082887474</v>
      </c>
      <c r="Q28" s="51">
        <v>4.8123059582279435</v>
      </c>
      <c r="R28" s="563">
        <f t="shared" si="11"/>
        <v>-0.77607241988809861</v>
      </c>
      <c r="S28" s="564">
        <f t="shared" si="12"/>
        <v>-5.9205050060803899E-2</v>
      </c>
    </row>
    <row r="29" spans="1:19" ht="13.5" customHeight="1" x14ac:dyDescent="0.25">
      <c r="A29" s="418" t="s">
        <v>583</v>
      </c>
      <c r="B29" s="51">
        <v>4.3094917346119939</v>
      </c>
      <c r="C29" s="51">
        <v>4.9270012247791026</v>
      </c>
      <c r="D29" s="51">
        <v>5.2209196900190529</v>
      </c>
      <c r="E29" s="51">
        <v>5.1104188635847025</v>
      </c>
      <c r="F29" s="51">
        <v>4.9854076357616535</v>
      </c>
      <c r="G29" s="559">
        <f t="shared" si="9"/>
        <v>0.6759159011496596</v>
      </c>
      <c r="H29" s="76">
        <f t="shared" si="10"/>
        <v>-0.12501122782304908</v>
      </c>
      <c r="J29" s="500"/>
      <c r="L29" s="418" t="s">
        <v>583</v>
      </c>
      <c r="M29" s="51">
        <v>4.1484847525313748</v>
      </c>
      <c r="N29" s="51">
        <v>4.1732486428962767</v>
      </c>
      <c r="O29" s="51">
        <v>4.1694938757571398</v>
      </c>
      <c r="P29" s="51">
        <v>4.2061233170609142</v>
      </c>
      <c r="Q29" s="51">
        <v>4.2546617347401332</v>
      </c>
      <c r="R29" s="563">
        <f t="shared" si="11"/>
        <v>0.10617698220875837</v>
      </c>
      <c r="S29" s="564">
        <f t="shared" si="12"/>
        <v>4.8538417679218959E-2</v>
      </c>
    </row>
    <row r="30" spans="1:19" ht="13.5" customHeight="1" x14ac:dyDescent="0.25">
      <c r="A30" s="688" t="s">
        <v>584</v>
      </c>
      <c r="B30" s="51">
        <v>5.1771087388038053</v>
      </c>
      <c r="C30" s="51">
        <v>5.3529429739027306</v>
      </c>
      <c r="D30" s="51">
        <v>5.226641544988583</v>
      </c>
      <c r="E30" s="51">
        <v>4.9528478452954223</v>
      </c>
      <c r="F30" s="51">
        <v>5.9848190199758662</v>
      </c>
      <c r="G30" s="559">
        <f t="shared" ref="G30:G32" si="13">F30-B30</f>
        <v>0.8077102811720609</v>
      </c>
      <c r="H30" s="76">
        <f t="shared" ref="H30:H32" si="14">F30-E30</f>
        <v>1.0319711746804439</v>
      </c>
      <c r="J30" s="500"/>
      <c r="L30" s="688" t="s">
        <v>584</v>
      </c>
      <c r="M30" s="51">
        <v>3.9600306302423465</v>
      </c>
      <c r="N30" s="51">
        <v>4.0323817215042395</v>
      </c>
      <c r="O30" s="51">
        <v>3.7277908597851814</v>
      </c>
      <c r="P30" s="51">
        <v>3.5743493496798147</v>
      </c>
      <c r="Q30" s="51">
        <v>3.9032848912180036</v>
      </c>
      <c r="R30" s="563">
        <f t="shared" ref="R30:R32" si="15">Q30-M30</f>
        <v>-5.6745739024342878E-2</v>
      </c>
      <c r="S30" s="564">
        <f t="shared" ref="S30:S32" si="16">Q30-P30</f>
        <v>0.32893554153818894</v>
      </c>
    </row>
    <row r="31" spans="1:19" ht="13.5" customHeight="1" x14ac:dyDescent="0.25">
      <c r="A31" s="688" t="s">
        <v>585</v>
      </c>
      <c r="B31" s="51">
        <v>2.4823127928955002</v>
      </c>
      <c r="C31" s="51">
        <v>2.6783168294061284</v>
      </c>
      <c r="D31" s="51">
        <v>2.288506407894066</v>
      </c>
      <c r="E31" s="51">
        <v>2.2286355599278265</v>
      </c>
      <c r="F31" s="51">
        <v>2.2591069644840047</v>
      </c>
      <c r="G31" s="559">
        <f t="shared" si="13"/>
        <v>-0.2232058284114955</v>
      </c>
      <c r="H31" s="76">
        <f t="shared" si="14"/>
        <v>3.047140455617825E-2</v>
      </c>
      <c r="J31" s="500"/>
      <c r="L31" s="688" t="s">
        <v>585</v>
      </c>
      <c r="M31" s="51">
        <v>2.1286892657770715</v>
      </c>
      <c r="N31" s="51">
        <v>2.4309296663668967</v>
      </c>
      <c r="O31" s="51">
        <v>2.3557959002238413</v>
      </c>
      <c r="P31" s="51">
        <v>2.065208173195582</v>
      </c>
      <c r="Q31" s="51">
        <v>2.2142947738952081</v>
      </c>
      <c r="R31" s="563">
        <f t="shared" si="15"/>
        <v>8.5605508118136608E-2</v>
      </c>
      <c r="S31" s="564">
        <f t="shared" si="16"/>
        <v>0.14908660069962609</v>
      </c>
    </row>
    <row r="32" spans="1:19" ht="13.5" customHeight="1" x14ac:dyDescent="0.25">
      <c r="A32" s="688" t="s">
        <v>586</v>
      </c>
      <c r="B32" s="51">
        <v>1.5190295206192537</v>
      </c>
      <c r="C32" s="51">
        <v>1.7200177871849704</v>
      </c>
      <c r="D32" s="51">
        <v>1.6872263023628522</v>
      </c>
      <c r="E32" s="51">
        <v>1.9318749687796934</v>
      </c>
      <c r="F32" s="51">
        <v>1.8428962447068118</v>
      </c>
      <c r="G32" s="559">
        <f t="shared" si="13"/>
        <v>0.32386672408755812</v>
      </c>
      <c r="H32" s="76">
        <f t="shared" si="14"/>
        <v>-8.8978724072881654E-2</v>
      </c>
      <c r="J32" s="500"/>
      <c r="L32" s="688" t="s">
        <v>586</v>
      </c>
      <c r="M32" s="51">
        <v>1.5514338950265476</v>
      </c>
      <c r="N32" s="51">
        <v>1.710407695326444</v>
      </c>
      <c r="O32" s="51">
        <v>1.8226280410290743</v>
      </c>
      <c r="P32" s="51">
        <v>1.9314096860309709</v>
      </c>
      <c r="Q32" s="51">
        <v>1.8744591785113582</v>
      </c>
      <c r="R32" s="563">
        <f t="shared" si="15"/>
        <v>0.32302528348481063</v>
      </c>
      <c r="S32" s="564">
        <f t="shared" si="16"/>
        <v>-5.6950507519612614E-2</v>
      </c>
    </row>
    <row r="33" spans="1:12" ht="13.5" customHeight="1" x14ac:dyDescent="0.25">
      <c r="J33" s="500"/>
      <c r="L33" s="35"/>
    </row>
    <row r="34" spans="1:12" x14ac:dyDescent="0.25">
      <c r="A34" s="483" t="s">
        <v>334</v>
      </c>
    </row>
  </sheetData>
  <mergeCells count="4">
    <mergeCell ref="G7:H7"/>
    <mergeCell ref="R7:S7"/>
    <mergeCell ref="G21:H21"/>
    <mergeCell ref="R21:S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N54"/>
  <sheetViews>
    <sheetView showGridLines="0" zoomScale="90" zoomScaleNormal="90" workbookViewId="0">
      <pane xSplit="1" ySplit="5" topLeftCell="B30" activePane="bottomRight" state="frozen"/>
      <selection pane="topRight" activeCell="B1" sqref="B1"/>
      <selection pane="bottomLeft" activeCell="A6" sqref="A6"/>
      <selection pane="bottomRight" activeCell="F60" sqref="F60"/>
    </sheetView>
  </sheetViews>
  <sheetFormatPr defaultColWidth="9.140625" defaultRowHeight="15.75" x14ac:dyDescent="0.25"/>
  <cols>
    <col min="1" max="1" width="9.42578125" style="251" customWidth="1"/>
    <col min="2" max="3" width="15.7109375" style="124" customWidth="1"/>
    <col min="4" max="5" width="6" style="124" customWidth="1"/>
    <col min="6" max="6" width="47.28515625" style="124" customWidth="1"/>
    <col min="7" max="11" width="9.140625" style="124"/>
    <col min="12" max="12" width="2.42578125" style="124" customWidth="1"/>
    <col min="13" max="16384" width="9.140625" style="124"/>
  </cols>
  <sheetData>
    <row r="1" spans="1:10" ht="21" x14ac:dyDescent="0.25">
      <c r="A1" s="693" t="str">
        <f>+'Indice-Index'!C9</f>
        <v xml:space="preserve">2.4   Ascolti complessivi dei principali TG nazionali  - Total audience  of the main national news programs </v>
      </c>
      <c r="B1" s="593"/>
      <c r="C1" s="593"/>
      <c r="D1" s="594"/>
      <c r="E1" s="594"/>
      <c r="F1" s="594"/>
      <c r="G1" s="594"/>
      <c r="H1" s="594"/>
      <c r="I1" s="594"/>
      <c r="J1" s="594"/>
    </row>
    <row r="2" spans="1:10" x14ac:dyDescent="0.25">
      <c r="B2" s="24"/>
      <c r="C2" s="24"/>
    </row>
    <row r="3" spans="1:10" x14ac:dyDescent="0.25">
      <c r="B3" s="24"/>
      <c r="C3" s="24"/>
    </row>
    <row r="4" spans="1:10" x14ac:dyDescent="0.25">
      <c r="A4" s="694"/>
      <c r="B4" s="726" t="s">
        <v>319</v>
      </c>
      <c r="C4" s="726"/>
    </row>
    <row r="5" spans="1:10" x14ac:dyDescent="0.25">
      <c r="A5" s="251" t="s">
        <v>272</v>
      </c>
      <c r="B5" s="196" t="s">
        <v>376</v>
      </c>
      <c r="C5" s="196" t="s">
        <v>320</v>
      </c>
    </row>
    <row r="6" spans="1:10" s="578" customFormat="1" ht="16.5" customHeight="1" x14ac:dyDescent="0.25">
      <c r="A6" s="361">
        <v>43344</v>
      </c>
      <c r="B6" s="362">
        <v>13.113017999999999</v>
      </c>
      <c r="C6" s="362">
        <v>15.754714</v>
      </c>
    </row>
    <row r="7" spans="1:10" s="578" customFormat="1" ht="16.5" customHeight="1" x14ac:dyDescent="0.25">
      <c r="A7" s="393">
        <v>43374</v>
      </c>
      <c r="B7" s="394">
        <v>13.779555000000002</v>
      </c>
      <c r="C7" s="394">
        <v>18.087810000000001</v>
      </c>
    </row>
    <row r="8" spans="1:10" s="578" customFormat="1" ht="16.5" customHeight="1" x14ac:dyDescent="0.25">
      <c r="A8" s="393">
        <v>43405</v>
      </c>
      <c r="B8" s="394">
        <v>14.489165</v>
      </c>
      <c r="C8" s="394">
        <v>18.912496000000001</v>
      </c>
    </row>
    <row r="9" spans="1:10" s="578" customFormat="1" ht="16.5" customHeight="1" x14ac:dyDescent="0.25">
      <c r="A9" s="393">
        <v>43435</v>
      </c>
      <c r="B9" s="394">
        <v>14.150327000000001</v>
      </c>
      <c r="C9" s="394">
        <v>18.337054999999999</v>
      </c>
    </row>
    <row r="10" spans="1:10" s="578" customFormat="1" ht="16.5" customHeight="1" x14ac:dyDescent="0.25">
      <c r="A10" s="393">
        <v>43466</v>
      </c>
      <c r="B10" s="394">
        <v>15.312273999999999</v>
      </c>
      <c r="C10" s="394">
        <v>20.066815999999999</v>
      </c>
    </row>
    <row r="11" spans="1:10" s="578" customFormat="1" ht="16.5" customHeight="1" x14ac:dyDescent="0.25">
      <c r="A11" s="393">
        <v>43497</v>
      </c>
      <c r="B11" s="394">
        <v>14.703848000000001</v>
      </c>
      <c r="C11" s="394">
        <v>19.296296999999999</v>
      </c>
    </row>
    <row r="12" spans="1:10" s="578" customFormat="1" ht="16.5" customHeight="1" x14ac:dyDescent="0.25">
      <c r="A12" s="393">
        <v>43525</v>
      </c>
      <c r="B12" s="394">
        <v>14.116029999999999</v>
      </c>
      <c r="C12" s="394">
        <v>18.41169</v>
      </c>
    </row>
    <row r="13" spans="1:10" s="578" customFormat="1" ht="16.5" customHeight="1" x14ac:dyDescent="0.25">
      <c r="A13" s="393">
        <v>43556</v>
      </c>
      <c r="B13" s="394">
        <v>13.679463</v>
      </c>
      <c r="C13" s="394">
        <v>16.820824999999999</v>
      </c>
    </row>
    <row r="14" spans="1:10" s="578" customFormat="1" ht="16.5" customHeight="1" x14ac:dyDescent="0.25">
      <c r="A14" s="393">
        <v>43586</v>
      </c>
      <c r="B14" s="394">
        <v>13.917952000000001</v>
      </c>
      <c r="C14" s="394">
        <v>16.672373</v>
      </c>
    </row>
    <row r="15" spans="1:10" s="578" customFormat="1" ht="16.5" customHeight="1" x14ac:dyDescent="0.25">
      <c r="A15" s="393">
        <v>43617</v>
      </c>
      <c r="B15" s="394">
        <v>12.866876999999997</v>
      </c>
      <c r="C15" s="394">
        <v>13.528878000000001</v>
      </c>
    </row>
    <row r="16" spans="1:10" s="578" customFormat="1" ht="16.5" customHeight="1" x14ac:dyDescent="0.25">
      <c r="A16" s="393">
        <v>43647</v>
      </c>
      <c r="B16" s="394">
        <v>12.314311</v>
      </c>
      <c r="C16" s="394">
        <v>12.973713</v>
      </c>
    </row>
    <row r="17" spans="1:3" s="578" customFormat="1" ht="16.5" customHeight="1" x14ac:dyDescent="0.25">
      <c r="A17" s="393">
        <v>43678</v>
      </c>
      <c r="B17" s="394">
        <v>12.643353999999999</v>
      </c>
      <c r="C17" s="394">
        <v>12.844818</v>
      </c>
    </row>
    <row r="18" spans="1:3" s="578" customFormat="1" ht="16.5" customHeight="1" x14ac:dyDescent="0.25">
      <c r="A18" s="361">
        <v>43709</v>
      </c>
      <c r="B18" s="362">
        <v>13.281795000000002</v>
      </c>
      <c r="C18" s="362">
        <v>16.016195</v>
      </c>
    </row>
    <row r="19" spans="1:3" s="578" customFormat="1" ht="16.5" customHeight="1" x14ac:dyDescent="0.25">
      <c r="A19" s="393">
        <v>43739</v>
      </c>
      <c r="B19" s="394">
        <v>13.322372</v>
      </c>
      <c r="C19" s="394">
        <v>17.468744000000001</v>
      </c>
    </row>
    <row r="20" spans="1:3" s="578" customFormat="1" ht="16.5" customHeight="1" x14ac:dyDescent="0.25">
      <c r="A20" s="393">
        <v>43770</v>
      </c>
      <c r="B20" s="394">
        <v>14.690561000000001</v>
      </c>
      <c r="C20" s="394">
        <v>18.854476999999999</v>
      </c>
    </row>
    <row r="21" spans="1:3" s="578" customFormat="1" ht="16.5" customHeight="1" x14ac:dyDescent="0.25">
      <c r="A21" s="393">
        <v>43800</v>
      </c>
      <c r="B21" s="394">
        <v>13.935471000000003</v>
      </c>
      <c r="C21" s="394">
        <v>17.899776000000003</v>
      </c>
    </row>
    <row r="22" spans="1:3" s="578" customFormat="1" ht="16.5" customHeight="1" x14ac:dyDescent="0.25">
      <c r="A22" s="393">
        <v>43831</v>
      </c>
      <c r="B22" s="394">
        <v>14.61885</v>
      </c>
      <c r="C22" s="394">
        <v>19.280491000000001</v>
      </c>
    </row>
    <row r="23" spans="1:3" s="578" customFormat="1" ht="16.5" customHeight="1" x14ac:dyDescent="0.25">
      <c r="A23" s="393">
        <v>43862</v>
      </c>
      <c r="B23" s="394">
        <v>15.602945000000002</v>
      </c>
      <c r="C23" s="394">
        <v>20.284563999999996</v>
      </c>
    </row>
    <row r="24" spans="1:3" s="578" customFormat="1" ht="16.5" customHeight="1" x14ac:dyDescent="0.25">
      <c r="A24" s="393">
        <v>43891</v>
      </c>
      <c r="B24" s="394">
        <v>22.773198000000001</v>
      </c>
      <c r="C24" s="394">
        <v>27.891433000000003</v>
      </c>
    </row>
    <row r="25" spans="1:3" s="578" customFormat="1" ht="16.5" customHeight="1" x14ac:dyDescent="0.25">
      <c r="A25" s="393">
        <v>43922</v>
      </c>
      <c r="B25" s="394">
        <v>22.447732999999999</v>
      </c>
      <c r="C25" s="394">
        <v>26.455393000000001</v>
      </c>
    </row>
    <row r="26" spans="1:3" s="578" customFormat="1" ht="16.5" customHeight="1" x14ac:dyDescent="0.25">
      <c r="A26" s="393">
        <v>43952</v>
      </c>
      <c r="B26" s="394">
        <v>18.576830000000001</v>
      </c>
      <c r="C26" s="394">
        <v>21.132441</v>
      </c>
    </row>
    <row r="27" spans="1:3" s="578" customFormat="1" ht="16.5" customHeight="1" x14ac:dyDescent="0.25">
      <c r="A27" s="393">
        <v>43983</v>
      </c>
      <c r="B27" s="394">
        <v>15.088782</v>
      </c>
      <c r="C27" s="394">
        <v>16.753997000000002</v>
      </c>
    </row>
    <row r="28" spans="1:3" s="578" customFormat="1" ht="16.5" customHeight="1" x14ac:dyDescent="0.25">
      <c r="A28" s="393">
        <v>44013</v>
      </c>
      <c r="B28" s="394">
        <v>13.301515999999999</v>
      </c>
      <c r="C28" s="394">
        <v>13.55369</v>
      </c>
    </row>
    <row r="29" spans="1:3" s="578" customFormat="1" ht="16.5" customHeight="1" x14ac:dyDescent="0.25">
      <c r="A29" s="393">
        <v>44044</v>
      </c>
      <c r="B29" s="394">
        <v>13.456237000000002</v>
      </c>
      <c r="C29" s="394">
        <v>13.929822</v>
      </c>
    </row>
    <row r="30" spans="1:3" s="578" customFormat="1" ht="16.5" customHeight="1" x14ac:dyDescent="0.25">
      <c r="A30" s="361">
        <v>44075</v>
      </c>
      <c r="B30" s="362">
        <v>14.157859999999998</v>
      </c>
      <c r="C30" s="362">
        <v>17.024748000000002</v>
      </c>
    </row>
    <row r="31" spans="1:3" s="578" customFormat="1" ht="16.5" customHeight="1" x14ac:dyDescent="0.25">
      <c r="A31" s="393">
        <v>44105</v>
      </c>
      <c r="B31" s="394">
        <v>15.716833999999999</v>
      </c>
      <c r="C31" s="394">
        <v>21.111848000000002</v>
      </c>
    </row>
    <row r="32" spans="1:3" s="578" customFormat="1" ht="16.5" customHeight="1" x14ac:dyDescent="0.25">
      <c r="A32" s="393">
        <v>44136</v>
      </c>
      <c r="B32" s="394">
        <v>17.554345000000001</v>
      </c>
      <c r="C32" s="394">
        <v>24.021720999999999</v>
      </c>
    </row>
    <row r="33" spans="1:14" s="578" customFormat="1" ht="16.5" customHeight="1" x14ac:dyDescent="0.25">
      <c r="A33" s="393">
        <v>44166</v>
      </c>
      <c r="B33" s="394">
        <v>17.394858000000003</v>
      </c>
      <c r="C33" s="394">
        <v>22.244465999999999</v>
      </c>
    </row>
    <row r="34" spans="1:14" s="578" customFormat="1" ht="16.5" customHeight="1" x14ac:dyDescent="0.25">
      <c r="A34" s="393">
        <v>44197</v>
      </c>
      <c r="B34" s="394">
        <v>17.730959000000002</v>
      </c>
      <c r="C34" s="394">
        <v>22.627334999999999</v>
      </c>
    </row>
    <row r="35" spans="1:14" s="578" customFormat="1" ht="16.5" customHeight="1" x14ac:dyDescent="0.25">
      <c r="A35" s="393">
        <v>44228</v>
      </c>
      <c r="B35" s="394">
        <v>16.163433000000001</v>
      </c>
      <c r="C35" s="394">
        <v>21.788118000000001</v>
      </c>
    </row>
    <row r="36" spans="1:14" s="578" customFormat="1" ht="16.5" customHeight="1" x14ac:dyDescent="0.25">
      <c r="A36" s="393">
        <v>44256</v>
      </c>
      <c r="B36" s="394">
        <v>16.678267999999999</v>
      </c>
      <c r="C36" s="394">
        <v>22.236296000000003</v>
      </c>
    </row>
    <row r="37" spans="1:14" s="578" customFormat="1" ht="16.5" customHeight="1" x14ac:dyDescent="0.25">
      <c r="A37" s="393">
        <v>44287</v>
      </c>
      <c r="B37" s="394">
        <v>15.946782000000001</v>
      </c>
      <c r="C37" s="394">
        <v>19.982935000000001</v>
      </c>
    </row>
    <row r="38" spans="1:14" s="578" customFormat="1" ht="16.5" customHeight="1" x14ac:dyDescent="0.25">
      <c r="A38" s="393">
        <v>44317</v>
      </c>
      <c r="B38" s="394">
        <v>14.363310999999998</v>
      </c>
      <c r="C38" s="394">
        <v>17.699448999999998</v>
      </c>
      <c r="M38" s="721" t="s">
        <v>590</v>
      </c>
      <c r="N38" s="721"/>
    </row>
    <row r="39" spans="1:14" s="578" customFormat="1" ht="16.5" customHeight="1" x14ac:dyDescent="0.25">
      <c r="A39" s="393">
        <v>44348</v>
      </c>
      <c r="B39" s="394">
        <v>13.342699</v>
      </c>
      <c r="C39" s="394">
        <v>14.731450000000001</v>
      </c>
      <c r="F39" s="579" t="s">
        <v>594</v>
      </c>
      <c r="G39" s="690" t="str">
        <f>+'2.1'!I50</f>
        <v>9M2018</v>
      </c>
      <c r="H39" s="690" t="str">
        <f>+'2.1'!J50</f>
        <v>9M2019</v>
      </c>
      <c r="I39" s="690" t="str">
        <f>+'2.1'!K50</f>
        <v>9M2020</v>
      </c>
      <c r="J39" s="690" t="str">
        <f>+'2.1'!L50</f>
        <v>9M2021</v>
      </c>
      <c r="K39" s="690" t="str">
        <f>+'2.1'!M50</f>
        <v>9M2022</v>
      </c>
      <c r="M39" s="196" t="s">
        <v>591</v>
      </c>
      <c r="N39" s="196" t="s">
        <v>592</v>
      </c>
    </row>
    <row r="40" spans="1:14" s="578" customFormat="1" ht="16.5" customHeight="1" x14ac:dyDescent="0.25">
      <c r="A40" s="393">
        <v>44378</v>
      </c>
      <c r="B40" s="394">
        <v>13.116216</v>
      </c>
      <c r="C40" s="394">
        <v>13.81941</v>
      </c>
      <c r="F40" s="176"/>
      <c r="G40" s="176"/>
      <c r="H40" s="176"/>
      <c r="I40" s="176"/>
      <c r="J40" s="176"/>
      <c r="K40" s="176"/>
      <c r="M40" s="124"/>
      <c r="N40" s="124"/>
    </row>
    <row r="41" spans="1:14" s="578" customFormat="1" ht="16.5" customHeight="1" x14ac:dyDescent="0.25">
      <c r="A41" s="393">
        <v>44409</v>
      </c>
      <c r="B41" s="394">
        <v>12.520987999999999</v>
      </c>
      <c r="C41" s="394">
        <v>13.237617999999998</v>
      </c>
      <c r="F41" s="691" t="s">
        <v>593</v>
      </c>
      <c r="G41" s="692">
        <v>16.628521444444445</v>
      </c>
      <c r="H41" s="580">
        <v>16.292400555555556</v>
      </c>
      <c r="I41" s="580">
        <v>19.58961988888889</v>
      </c>
      <c r="J41" s="580">
        <v>17.984617666666665</v>
      </c>
      <c r="K41" s="580">
        <v>15.518950999999999</v>
      </c>
      <c r="M41" s="695">
        <f>(K41-J41)/J41*100</f>
        <v>-13.70986424268902</v>
      </c>
      <c r="N41" s="695">
        <f>(K41-G41)/G41*100</f>
        <v>-6.672694551656309</v>
      </c>
    </row>
    <row r="42" spans="1:14" s="578" customFormat="1" ht="16.5" customHeight="1" x14ac:dyDescent="0.25">
      <c r="A42" s="361">
        <v>44440</v>
      </c>
      <c r="B42" s="362">
        <v>12.88761</v>
      </c>
      <c r="C42" s="362">
        <v>15.738948000000002</v>
      </c>
      <c r="F42" s="691" t="s">
        <v>327</v>
      </c>
      <c r="G42" s="692">
        <v>14.146550222222224</v>
      </c>
      <c r="H42" s="580">
        <v>13.648433777777779</v>
      </c>
      <c r="I42" s="580">
        <v>16.669327888888887</v>
      </c>
      <c r="J42" s="580">
        <v>14.750029555555553</v>
      </c>
      <c r="K42" s="580">
        <v>12.926482444444444</v>
      </c>
      <c r="M42" s="695">
        <f>(K42-J42)/J42*100</f>
        <v>-12.363006489192259</v>
      </c>
      <c r="N42" s="695">
        <f>(K42-G42)/G42*100</f>
        <v>-8.6244897774527871</v>
      </c>
    </row>
    <row r="43" spans="1:14" s="578" customFormat="1" ht="16.5" customHeight="1" x14ac:dyDescent="0.25">
      <c r="A43" s="393">
        <v>44470</v>
      </c>
      <c r="B43" s="394">
        <v>13.43267</v>
      </c>
      <c r="C43" s="394">
        <v>17.705825999999998</v>
      </c>
    </row>
    <row r="44" spans="1:14" s="578" customFormat="1" ht="16.5" customHeight="1" x14ac:dyDescent="0.25">
      <c r="A44" s="393">
        <v>44501</v>
      </c>
      <c r="B44" s="394">
        <v>13.896738000000001</v>
      </c>
      <c r="C44" s="394">
        <v>18.636672999999998</v>
      </c>
      <c r="F44" s="479" t="s">
        <v>327</v>
      </c>
      <c r="G44" s="479" t="s">
        <v>317</v>
      </c>
    </row>
    <row r="45" spans="1:14" s="578" customFormat="1" ht="16.5" customHeight="1" x14ac:dyDescent="0.25">
      <c r="A45" s="393">
        <v>44531</v>
      </c>
      <c r="B45" s="394">
        <v>13.623716</v>
      </c>
      <c r="C45" s="394">
        <v>18.298372999999998</v>
      </c>
      <c r="F45" s="581" t="s">
        <v>289</v>
      </c>
      <c r="G45" s="581" t="s">
        <v>297</v>
      </c>
      <c r="H45" s="582"/>
      <c r="I45" s="582"/>
      <c r="J45" s="582"/>
      <c r="K45" s="582"/>
    </row>
    <row r="46" spans="1:14" s="578" customFormat="1" x14ac:dyDescent="0.25">
      <c r="A46" s="393">
        <v>44562</v>
      </c>
      <c r="B46" s="394">
        <v>14.873578000000002</v>
      </c>
      <c r="C46" s="394">
        <v>19.710942000000003</v>
      </c>
      <c r="F46" s="581" t="s">
        <v>290</v>
      </c>
      <c r="G46" s="581" t="s">
        <v>298</v>
      </c>
      <c r="H46" s="582"/>
      <c r="I46" s="582"/>
      <c r="J46" s="582"/>
      <c r="K46" s="582"/>
    </row>
    <row r="47" spans="1:14" s="578" customFormat="1" x14ac:dyDescent="0.25">
      <c r="A47" s="393">
        <v>44593</v>
      </c>
      <c r="B47" s="394">
        <v>14.305821</v>
      </c>
      <c r="C47" s="394">
        <v>19.232627999999995</v>
      </c>
      <c r="F47" s="581" t="s">
        <v>291</v>
      </c>
      <c r="G47" s="581" t="s">
        <v>299</v>
      </c>
      <c r="H47" s="582"/>
      <c r="I47" s="582"/>
      <c r="J47" s="582"/>
      <c r="K47" s="582"/>
    </row>
    <row r="48" spans="1:14" s="578" customFormat="1" x14ac:dyDescent="0.25">
      <c r="A48" s="393">
        <v>44621</v>
      </c>
      <c r="B48" s="394">
        <v>14.141365</v>
      </c>
      <c r="C48" s="394">
        <v>18.770731000000001</v>
      </c>
      <c r="F48" s="581" t="s">
        <v>292</v>
      </c>
      <c r="G48" s="581" t="s">
        <v>300</v>
      </c>
      <c r="H48" s="582"/>
      <c r="I48" s="582"/>
      <c r="J48" s="582"/>
      <c r="K48" s="582"/>
    </row>
    <row r="49" spans="1:12" s="578" customFormat="1" x14ac:dyDescent="0.25">
      <c r="A49" s="393">
        <v>44652</v>
      </c>
      <c r="B49" s="394">
        <v>13.101083000000001</v>
      </c>
      <c r="C49" s="394">
        <v>16.075973999999999</v>
      </c>
      <c r="F49" s="581" t="s">
        <v>293</v>
      </c>
      <c r="G49" s="581" t="s">
        <v>301</v>
      </c>
      <c r="H49" s="582"/>
      <c r="I49" s="582"/>
      <c r="J49" s="582"/>
      <c r="K49" s="582"/>
    </row>
    <row r="50" spans="1:12" x14ac:dyDescent="0.25">
      <c r="A50" s="393">
        <v>44682</v>
      </c>
      <c r="B50" s="394">
        <v>12.283994</v>
      </c>
      <c r="C50" s="394">
        <v>14.371573</v>
      </c>
      <c r="F50" s="581" t="s">
        <v>294</v>
      </c>
      <c r="G50" s="581" t="s">
        <v>302</v>
      </c>
      <c r="H50" s="582"/>
      <c r="I50" s="582"/>
      <c r="J50" s="582"/>
      <c r="K50" s="582"/>
    </row>
    <row r="51" spans="1:12" x14ac:dyDescent="0.25">
      <c r="A51" s="393">
        <v>44713</v>
      </c>
      <c r="B51" s="394">
        <v>11.953437000000001</v>
      </c>
      <c r="C51" s="394">
        <v>12.610966000000001</v>
      </c>
      <c r="F51" s="581" t="s">
        <v>295</v>
      </c>
      <c r="G51" s="581" t="s">
        <v>303</v>
      </c>
      <c r="H51" s="582"/>
      <c r="I51" s="582"/>
      <c r="J51" s="582"/>
      <c r="K51" s="582"/>
    </row>
    <row r="52" spans="1:12" x14ac:dyDescent="0.25">
      <c r="A52" s="393">
        <v>44743</v>
      </c>
      <c r="B52" s="394">
        <v>11.779676</v>
      </c>
      <c r="C52" s="394">
        <v>11.805503999999999</v>
      </c>
      <c r="F52" s="581" t="s">
        <v>296</v>
      </c>
      <c r="G52" s="581" t="s">
        <v>304</v>
      </c>
      <c r="H52" s="582"/>
      <c r="I52" s="582"/>
      <c r="J52" s="582"/>
      <c r="K52" s="582"/>
    </row>
    <row r="53" spans="1:12" x14ac:dyDescent="0.25">
      <c r="A53" s="393">
        <v>44774</v>
      </c>
      <c r="B53" s="394">
        <v>11.436076999999999</v>
      </c>
      <c r="C53" s="394">
        <v>11.885137000000002</v>
      </c>
      <c r="F53" s="696" t="s">
        <v>334</v>
      </c>
      <c r="G53" s="578"/>
      <c r="H53" s="578"/>
      <c r="I53" s="578"/>
      <c r="J53" s="578"/>
      <c r="K53" s="578"/>
      <c r="L53" s="578"/>
    </row>
    <row r="54" spans="1:12" x14ac:dyDescent="0.25">
      <c r="A54" s="361">
        <v>44805</v>
      </c>
      <c r="B54" s="362">
        <v>12.463310999999999</v>
      </c>
      <c r="C54" s="362">
        <v>15.207104000000001</v>
      </c>
    </row>
  </sheetData>
  <mergeCells count="2">
    <mergeCell ref="B4:C4"/>
    <mergeCell ref="M38:N38"/>
  </mergeCells>
  <phoneticPr fontId="88"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tabColor rgb="FFFF0000"/>
  </sheetPr>
  <dimension ref="A1:P36"/>
  <sheetViews>
    <sheetView showGridLines="0" zoomScale="90" zoomScaleNormal="90" workbookViewId="0">
      <selection activeCell="E3" sqref="E3"/>
    </sheetView>
  </sheetViews>
  <sheetFormatPr defaultColWidth="9.140625" defaultRowHeight="15.75" x14ac:dyDescent="0.25"/>
  <cols>
    <col min="1" max="1" width="46.5703125" style="13" customWidth="1"/>
    <col min="2" max="6" width="11.28515625" style="13" customWidth="1"/>
    <col min="7" max="7" width="14" style="13" customWidth="1"/>
    <col min="8" max="8" width="12.7109375" style="13" customWidth="1"/>
    <col min="9" max="9" width="2.42578125" style="13" customWidth="1"/>
    <col min="10" max="11" width="13.85546875" style="13" customWidth="1"/>
    <col min="12" max="16384" width="9.140625" style="13"/>
  </cols>
  <sheetData>
    <row r="1" spans="1:16" ht="21" x14ac:dyDescent="0.35">
      <c r="A1" s="16" t="str">
        <f>+'Indice-Index'!C10</f>
        <v>2.5   Ascolti giornalieri medi dei principali TG nazionali nel giorno medio da inizio anno - Avg monthly audience of main national news programs since b.y.</v>
      </c>
      <c r="B1" s="314"/>
      <c r="C1" s="314"/>
      <c r="D1" s="314"/>
      <c r="E1" s="314"/>
      <c r="F1" s="103"/>
      <c r="G1" s="103"/>
      <c r="H1" s="103"/>
      <c r="I1" s="103"/>
      <c r="J1" s="103"/>
      <c r="K1" s="103"/>
      <c r="L1" s="103"/>
      <c r="M1" s="103"/>
      <c r="N1" s="103"/>
      <c r="O1" s="103"/>
      <c r="P1" s="103"/>
    </row>
    <row r="2" spans="1:16" x14ac:dyDescent="0.25">
      <c r="A2" s="6"/>
      <c r="B2" s="6"/>
      <c r="C2" s="6"/>
      <c r="D2" s="6"/>
      <c r="E2" s="6"/>
    </row>
    <row r="3" spans="1:16" x14ac:dyDescent="0.25">
      <c r="B3" s="151"/>
      <c r="C3" s="151"/>
      <c r="D3" s="151"/>
      <c r="E3" s="151"/>
    </row>
    <row r="4" spans="1:16" x14ac:dyDescent="0.25">
      <c r="B4" s="151"/>
      <c r="C4" s="151"/>
      <c r="D4" s="151"/>
      <c r="E4" s="151"/>
    </row>
    <row r="5" spans="1:16" ht="17.25" customHeight="1" x14ac:dyDescent="0.3">
      <c r="A5" s="360" t="s">
        <v>327</v>
      </c>
      <c r="G5" s="727" t="s">
        <v>498</v>
      </c>
      <c r="H5" s="727"/>
      <c r="J5" s="727" t="s">
        <v>497</v>
      </c>
      <c r="K5" s="727"/>
    </row>
    <row r="6" spans="1:16" s="124" customFormat="1" ht="48.6" customHeight="1" x14ac:dyDescent="0.25">
      <c r="A6" s="24" t="s">
        <v>318</v>
      </c>
      <c r="B6" s="590" t="str">
        <f>+'2.1'!I50</f>
        <v>9M2018</v>
      </c>
      <c r="C6" s="590" t="str">
        <f>+'2.1'!J50</f>
        <v>9M2019</v>
      </c>
      <c r="D6" s="590" t="str">
        <f>+'2.1'!K50</f>
        <v>9M2020</v>
      </c>
      <c r="E6" s="590" t="str">
        <f>+'2.1'!L50</f>
        <v>9M2021</v>
      </c>
      <c r="F6" s="590" t="str">
        <f>+'2.1'!M50</f>
        <v>9M2022</v>
      </c>
      <c r="G6" s="193" t="s">
        <v>542</v>
      </c>
      <c r="H6" s="193" t="s">
        <v>595</v>
      </c>
      <c r="I6" s="698"/>
      <c r="J6" s="170" t="str">
        <f>+G6</f>
        <v>9M2022 
vs 
9M2021</v>
      </c>
      <c r="K6" s="170" t="str">
        <f>+H6</f>
        <v>9M2022
vs 
9M2018</v>
      </c>
    </row>
    <row r="7" spans="1:16" ht="17.25" customHeight="1" thickBot="1" x14ac:dyDescent="0.3">
      <c r="E7" s="471"/>
      <c r="F7" s="471"/>
      <c r="G7" s="170"/>
      <c r="H7" s="170"/>
    </row>
    <row r="8" spans="1:16" x14ac:dyDescent="0.25">
      <c r="A8" s="642" t="s">
        <v>289</v>
      </c>
      <c r="B8" s="643">
        <v>3.9530458888888891</v>
      </c>
      <c r="C8" s="643">
        <v>3.2752618888888891</v>
      </c>
      <c r="D8" s="643">
        <v>4.0038858888888891</v>
      </c>
      <c r="E8" s="643">
        <v>3.7248129999999997</v>
      </c>
      <c r="F8" s="643">
        <v>3.397537777777778</v>
      </c>
      <c r="G8" s="656">
        <f>(F8-E8)*1000</f>
        <v>-327.27522222222171</v>
      </c>
      <c r="H8" s="656">
        <f>(F8-B8)*1000</f>
        <v>-555.50811111111113</v>
      </c>
      <c r="J8" s="653">
        <f>G8/(E8*1000)*100</f>
        <v>-8.7863530926846991</v>
      </c>
      <c r="K8" s="646">
        <f>H8/(B8*1000)*100</f>
        <v>-14.052660321311164</v>
      </c>
    </row>
    <row r="9" spans="1:16" x14ac:dyDescent="0.25">
      <c r="A9" s="639" t="s">
        <v>290</v>
      </c>
      <c r="B9" s="640">
        <v>2.0139271111111108</v>
      </c>
      <c r="C9" s="640">
        <v>2.0059173333333331</v>
      </c>
      <c r="D9" s="640">
        <v>2.3270227777777777</v>
      </c>
      <c r="E9" s="640">
        <v>2.0050713333333339</v>
      </c>
      <c r="F9" s="640">
        <v>1.7376733333333334</v>
      </c>
      <c r="G9" s="657">
        <f t="shared" ref="G9:G16" si="0">(F9-E9)*1000</f>
        <v>-267.39800000000048</v>
      </c>
      <c r="H9" s="657">
        <f t="shared" ref="H9:H16" si="1">(F9-B9)*1000</f>
        <v>-276.25377777777737</v>
      </c>
      <c r="J9" s="654">
        <f t="shared" ref="J9:J16" si="2">G9/(E9*1000)*100</f>
        <v>-13.336084135992524</v>
      </c>
      <c r="K9" s="638">
        <f t="shared" ref="K9:K16" si="3">H9/(B9*1000)*100</f>
        <v>-13.717168623116871</v>
      </c>
    </row>
    <row r="10" spans="1:16" x14ac:dyDescent="0.25">
      <c r="A10" s="639" t="s">
        <v>291</v>
      </c>
      <c r="B10" s="640">
        <v>1.0952804444444442</v>
      </c>
      <c r="C10" s="640">
        <v>0.90467044444444455</v>
      </c>
      <c r="D10" s="640">
        <v>1.1051999999999997</v>
      </c>
      <c r="E10" s="640">
        <v>0.95622477777777781</v>
      </c>
      <c r="F10" s="640">
        <v>0.77928799999999998</v>
      </c>
      <c r="G10" s="657">
        <f t="shared" si="0"/>
        <v>-176.93677777777782</v>
      </c>
      <c r="H10" s="657">
        <f t="shared" si="1"/>
        <v>-315.99244444444417</v>
      </c>
      <c r="J10" s="654">
        <f t="shared" si="2"/>
        <v>-18.503680503758822</v>
      </c>
      <c r="K10" s="638">
        <f t="shared" si="3"/>
        <v>-28.850368510388595</v>
      </c>
    </row>
    <row r="11" spans="1:16" ht="16.5" thickBot="1" x14ac:dyDescent="0.3">
      <c r="A11" s="644" t="s">
        <v>292</v>
      </c>
      <c r="B11" s="645">
        <v>2.3111036666666664</v>
      </c>
      <c r="C11" s="645">
        <v>2.3367545555555553</v>
      </c>
      <c r="D11" s="645">
        <v>3.0330299999999997</v>
      </c>
      <c r="E11" s="645">
        <v>2.7595834444444449</v>
      </c>
      <c r="F11" s="645">
        <v>2.2401308888888889</v>
      </c>
      <c r="G11" s="658">
        <f t="shared" si="0"/>
        <v>-519.45255555555605</v>
      </c>
      <c r="H11" s="658">
        <f t="shared" si="1"/>
        <v>-70.972777777777551</v>
      </c>
      <c r="J11" s="286">
        <f t="shared" si="2"/>
        <v>-18.823585733611743</v>
      </c>
      <c r="K11" s="647">
        <f t="shared" si="3"/>
        <v>-3.0709473919939936</v>
      </c>
    </row>
    <row r="12" spans="1:16" x14ac:dyDescent="0.25">
      <c r="A12" s="642" t="s">
        <v>294</v>
      </c>
      <c r="B12" s="643">
        <v>3.0286749999999993</v>
      </c>
      <c r="C12" s="643">
        <v>2.7593121111111114</v>
      </c>
      <c r="D12" s="643">
        <v>3.3421513333333337</v>
      </c>
      <c r="E12" s="643">
        <v>2.9434923333333334</v>
      </c>
      <c r="F12" s="643">
        <v>2.7709031111111111</v>
      </c>
      <c r="G12" s="656">
        <f>(F12-E12)*1000</f>
        <v>-172.58922222222228</v>
      </c>
      <c r="H12" s="656">
        <f>(F12-B12)*1000</f>
        <v>-257.77188888888827</v>
      </c>
      <c r="J12" s="653">
        <f t="shared" si="2"/>
        <v>-5.8634167403036868</v>
      </c>
      <c r="K12" s="646">
        <f>H12/(B12*1000)*100</f>
        <v>-8.5110448922016495</v>
      </c>
    </row>
    <row r="13" spans="1:16" x14ac:dyDescent="0.25">
      <c r="A13" s="639" t="s">
        <v>293</v>
      </c>
      <c r="B13" s="640">
        <v>0.43625633333333336</v>
      </c>
      <c r="C13" s="640">
        <v>0.38008266666666668</v>
      </c>
      <c r="D13" s="640">
        <v>0.4117676666666667</v>
      </c>
      <c r="E13" s="640">
        <v>0.33385811111111113</v>
      </c>
      <c r="F13" s="640">
        <v>0.28601722222222226</v>
      </c>
      <c r="G13" s="657">
        <f t="shared" si="0"/>
        <v>-47.840888888888877</v>
      </c>
      <c r="H13" s="657">
        <f t="shared" si="1"/>
        <v>-150.2391111111111</v>
      </c>
      <c r="J13" s="654">
        <f t="shared" si="2"/>
        <v>-14.329706931387678</v>
      </c>
      <c r="K13" s="638">
        <f t="shared" si="3"/>
        <v>-34.438264761262936</v>
      </c>
    </row>
    <row r="14" spans="1:16" ht="16.5" thickBot="1" x14ac:dyDescent="0.3">
      <c r="A14" s="644" t="s">
        <v>295</v>
      </c>
      <c r="B14" s="645">
        <v>1.1730695555555555</v>
      </c>
      <c r="C14" s="645">
        <v>1.3642231111111112</v>
      </c>
      <c r="D14" s="645">
        <v>1.7619226666666665</v>
      </c>
      <c r="E14" s="645">
        <v>1.4513981111111112</v>
      </c>
      <c r="F14" s="645">
        <v>1.1711346666666667</v>
      </c>
      <c r="G14" s="658">
        <f t="shared" si="0"/>
        <v>-280.26344444444453</v>
      </c>
      <c r="H14" s="658">
        <f t="shared" si="1"/>
        <v>-1.9348888888888194</v>
      </c>
      <c r="J14" s="655">
        <f t="shared" si="2"/>
        <v>-19.30989452851707</v>
      </c>
      <c r="K14" s="647">
        <f t="shared" si="3"/>
        <v>-0.16494238382757045</v>
      </c>
    </row>
    <row r="15" spans="1:16" ht="16.5" thickBot="1" x14ac:dyDescent="0.3">
      <c r="A15" s="648" t="s">
        <v>296</v>
      </c>
      <c r="B15" s="649">
        <v>0.81119755555555562</v>
      </c>
      <c r="C15" s="649">
        <v>0.62221166666666661</v>
      </c>
      <c r="D15" s="649">
        <v>0.6843475555555556</v>
      </c>
      <c r="E15" s="649">
        <v>0.57558844444444435</v>
      </c>
      <c r="F15" s="649">
        <v>0.54379744444444444</v>
      </c>
      <c r="G15" s="659">
        <f t="shared" si="0"/>
        <v>-31.790999999999904</v>
      </c>
      <c r="H15" s="659">
        <f t="shared" si="1"/>
        <v>-267.40011111111119</v>
      </c>
      <c r="J15" s="286">
        <f t="shared" si="2"/>
        <v>-5.523217206121025</v>
      </c>
      <c r="K15" s="650">
        <f t="shared" si="3"/>
        <v>-32.96362387679779</v>
      </c>
    </row>
    <row r="16" spans="1:16" ht="16.5" thickBot="1" x14ac:dyDescent="0.3">
      <c r="A16" s="651" t="s">
        <v>344</v>
      </c>
      <c r="B16" s="652">
        <f>+B8+B9+B10+B11+B12+B13+B14+B15</f>
        <v>14.822555555555553</v>
      </c>
      <c r="C16" s="652">
        <f>+C8+C9+C10+C11+C12+C13+C14+C15</f>
        <v>13.648433777777777</v>
      </c>
      <c r="D16" s="652">
        <f>+D8+D9+D10+D11+D12+D13+D14+D15</f>
        <v>16.669327888888887</v>
      </c>
      <c r="E16" s="652">
        <f>+E8+E9+E10+E11+E12+E13+E14+E15</f>
        <v>14.750029555555555</v>
      </c>
      <c r="F16" s="652">
        <f>+F8+F9+F10+F11+F12+F13+F14+F15</f>
        <v>12.926482444444446</v>
      </c>
      <c r="G16" s="660">
        <f t="shared" si="0"/>
        <v>-1823.5471111111092</v>
      </c>
      <c r="H16" s="660">
        <f t="shared" si="1"/>
        <v>-1896.0731111111072</v>
      </c>
      <c r="J16" s="646">
        <f t="shared" si="2"/>
        <v>-12.363006489192257</v>
      </c>
      <c r="K16" s="650">
        <f t="shared" si="3"/>
        <v>-12.791809779390245</v>
      </c>
    </row>
    <row r="18" spans="1:11" ht="19.5" customHeight="1" thickBot="1" x14ac:dyDescent="0.35">
      <c r="A18" s="360" t="s">
        <v>317</v>
      </c>
      <c r="B18" s="123"/>
      <c r="C18" s="123"/>
      <c r="D18" s="123"/>
      <c r="E18" s="471"/>
      <c r="F18" s="471"/>
    </row>
    <row r="19" spans="1:11" x14ac:dyDescent="0.25">
      <c r="A19" s="642" t="s">
        <v>297</v>
      </c>
      <c r="B19" s="643">
        <v>4.8711230000000008</v>
      </c>
      <c r="C19" s="643">
        <v>4.5993264444444444</v>
      </c>
      <c r="D19" s="643">
        <v>5.4731748888888889</v>
      </c>
      <c r="E19" s="643">
        <v>5.1447038888888894</v>
      </c>
      <c r="F19" s="643">
        <v>4.6129611111111108</v>
      </c>
      <c r="G19" s="656">
        <f>(F19-E19)*1000</f>
        <v>-531.74277777777854</v>
      </c>
      <c r="H19" s="656">
        <f>(F19-B19)*1000</f>
        <v>-258.16188888888991</v>
      </c>
      <c r="J19" s="653">
        <f>G19/(E19*1000)*100</f>
        <v>-10.335731448532794</v>
      </c>
      <c r="K19" s="646">
        <f>H19/(B19*1000)*100</f>
        <v>-5.2998433603275847</v>
      </c>
    </row>
    <row r="20" spans="1:11" x14ac:dyDescent="0.25">
      <c r="A20" s="639" t="s">
        <v>298</v>
      </c>
      <c r="B20" s="640">
        <v>1.7593363333333334</v>
      </c>
      <c r="C20" s="640">
        <v>1.5943426666666667</v>
      </c>
      <c r="D20" s="640">
        <v>1.8292105555555556</v>
      </c>
      <c r="E20" s="640">
        <v>1.6322344444444445</v>
      </c>
      <c r="F20" s="640">
        <v>1.2511813333333333</v>
      </c>
      <c r="G20" s="657">
        <f t="shared" ref="G20:G27" si="4">(F20-E20)*1000</f>
        <v>-381.05311111111126</v>
      </c>
      <c r="H20" s="657">
        <f t="shared" ref="H20:H27" si="5">(F20-B20)*1000</f>
        <v>-508.15500000000014</v>
      </c>
      <c r="J20" s="654">
        <f t="shared" ref="J20:J27" si="6">G20/(E20*1000)*100</f>
        <v>-23.345488903759069</v>
      </c>
      <c r="K20" s="638">
        <f t="shared" ref="K20:K27" si="7">H20/(B20*1000)*100</f>
        <v>-28.883334605909166</v>
      </c>
    </row>
    <row r="21" spans="1:11" x14ac:dyDescent="0.25">
      <c r="A21" s="639" t="s">
        <v>299</v>
      </c>
      <c r="B21" s="640">
        <v>1.6829879999999999</v>
      </c>
      <c r="C21" s="640">
        <v>1.6836827777777779</v>
      </c>
      <c r="D21" s="640">
        <v>2.1591158888888886</v>
      </c>
      <c r="E21" s="640">
        <v>2.0500436666666668</v>
      </c>
      <c r="F21" s="640">
        <v>1.6969459999999998</v>
      </c>
      <c r="G21" s="657">
        <f t="shared" si="4"/>
        <v>-353.09766666666695</v>
      </c>
      <c r="H21" s="657">
        <f t="shared" si="5"/>
        <v>13.957999999999915</v>
      </c>
      <c r="J21" s="654">
        <f t="shared" si="6"/>
        <v>-17.22390953948787</v>
      </c>
      <c r="K21" s="638">
        <f t="shared" si="7"/>
        <v>0.82935826042728267</v>
      </c>
    </row>
    <row r="22" spans="1:11" ht="16.5" thickBot="1" x14ac:dyDescent="0.3">
      <c r="A22" s="644" t="s">
        <v>300</v>
      </c>
      <c r="B22" s="645">
        <v>2.1962513333333336</v>
      </c>
      <c r="C22" s="645">
        <v>2.2071938888888889</v>
      </c>
      <c r="D22" s="645">
        <v>2.9879908888888895</v>
      </c>
      <c r="E22" s="645">
        <v>2.7506733333333333</v>
      </c>
      <c r="F22" s="645">
        <v>2.1934055555555556</v>
      </c>
      <c r="G22" s="658">
        <f t="shared" si="4"/>
        <v>-557.26777777777772</v>
      </c>
      <c r="H22" s="658">
        <f t="shared" si="5"/>
        <v>-2.8457777777779469</v>
      </c>
      <c r="J22" s="286">
        <f t="shared" si="6"/>
        <v>-20.259322363897969</v>
      </c>
      <c r="K22" s="647">
        <f t="shared" si="7"/>
        <v>-0.12957432214548972</v>
      </c>
    </row>
    <row r="23" spans="1:11" x14ac:dyDescent="0.25">
      <c r="A23" s="642" t="s">
        <v>302</v>
      </c>
      <c r="B23" s="643">
        <v>3.6486864444444445</v>
      </c>
      <c r="C23" s="643">
        <v>3.7829380000000006</v>
      </c>
      <c r="D23" s="643">
        <v>4.4239728888888887</v>
      </c>
      <c r="E23" s="643">
        <v>3.9742295555555551</v>
      </c>
      <c r="F23" s="643">
        <v>3.6372468888888889</v>
      </c>
      <c r="G23" s="656">
        <f>(F23-E23)*1000</f>
        <v>-336.9826666666662</v>
      </c>
      <c r="H23" s="656">
        <f>(F23-B23)*1000</f>
        <v>-11.439555555555536</v>
      </c>
      <c r="J23" s="653">
        <f t="shared" si="6"/>
        <v>-8.4791948214365185</v>
      </c>
      <c r="K23" s="646">
        <f>H23/(B23*1000)*100</f>
        <v>-0.3135253119098137</v>
      </c>
    </row>
    <row r="24" spans="1:11" x14ac:dyDescent="0.25">
      <c r="A24" s="639" t="s">
        <v>301</v>
      </c>
      <c r="B24" s="640">
        <v>0.63005299999999997</v>
      </c>
      <c r="C24" s="640">
        <v>0.5524703333333334</v>
      </c>
      <c r="D24" s="640">
        <v>0.65410288888888879</v>
      </c>
      <c r="E24" s="640">
        <v>0.612622</v>
      </c>
      <c r="F24" s="640">
        <v>0.58666444444444421</v>
      </c>
      <c r="G24" s="657">
        <f t="shared" si="4"/>
        <v>-25.957555555555789</v>
      </c>
      <c r="H24" s="657">
        <f t="shared" si="5"/>
        <v>-43.388555555555762</v>
      </c>
      <c r="J24" s="654">
        <f t="shared" si="6"/>
        <v>-4.2371242879876645</v>
      </c>
      <c r="K24" s="638">
        <f t="shared" si="7"/>
        <v>-6.8864929705208553</v>
      </c>
    </row>
    <row r="25" spans="1:11" ht="16.5" thickBot="1" x14ac:dyDescent="0.3">
      <c r="A25" s="644" t="s">
        <v>303</v>
      </c>
      <c r="B25" s="645">
        <v>0.71182333333333336</v>
      </c>
      <c r="C25" s="645">
        <v>0.7021155555555556</v>
      </c>
      <c r="D25" s="645">
        <v>0.88400622222222225</v>
      </c>
      <c r="E25" s="645">
        <v>0.71377355555555555</v>
      </c>
      <c r="F25" s="645">
        <v>0.53566344444444447</v>
      </c>
      <c r="G25" s="658">
        <f t="shared" si="4"/>
        <v>-178.11011111111108</v>
      </c>
      <c r="H25" s="658">
        <f t="shared" si="5"/>
        <v>-176.1598888888889</v>
      </c>
      <c r="J25" s="655">
        <f t="shared" si="6"/>
        <v>-24.953307631645391</v>
      </c>
      <c r="K25" s="647">
        <f t="shared" si="7"/>
        <v>-24.747698008713147</v>
      </c>
    </row>
    <row r="26" spans="1:11" ht="16.5" thickBot="1" x14ac:dyDescent="0.3">
      <c r="A26" s="648" t="s">
        <v>304</v>
      </c>
      <c r="B26" s="649">
        <v>1.12826</v>
      </c>
      <c r="C26" s="649">
        <v>1.1703308888888888</v>
      </c>
      <c r="D26" s="649">
        <v>1.1780456666666665</v>
      </c>
      <c r="E26" s="649">
        <v>1.1063372222222221</v>
      </c>
      <c r="F26" s="649">
        <v>1.0048822222222222</v>
      </c>
      <c r="G26" s="659">
        <f t="shared" si="4"/>
        <v>-101.45499999999986</v>
      </c>
      <c r="H26" s="659">
        <f t="shared" si="5"/>
        <v>-123.37777777777781</v>
      </c>
      <c r="J26" s="286">
        <f t="shared" si="6"/>
        <v>-9.1703504105388678</v>
      </c>
      <c r="K26" s="650">
        <f t="shared" si="7"/>
        <v>-10.935225726142717</v>
      </c>
    </row>
    <row r="27" spans="1:11" ht="16.5" thickBot="1" x14ac:dyDescent="0.3">
      <c r="A27" s="651" t="s">
        <v>344</v>
      </c>
      <c r="B27" s="652">
        <f>+B19+B20+B21+B22+B23+B24+B25+B26</f>
        <v>16.628521444444445</v>
      </c>
      <c r="C27" s="652">
        <f>+C19+C20+C21+C22+C23+C24+C25+C26</f>
        <v>16.292400555555556</v>
      </c>
      <c r="D27" s="652">
        <f>+D19+D20+D21+D22+D23+D24+D25+D26</f>
        <v>19.58961988888889</v>
      </c>
      <c r="E27" s="652">
        <f>+E19+E20+E21+E22+E23+E24+E25+E26</f>
        <v>17.984617666666665</v>
      </c>
      <c r="F27" s="652">
        <f>+F19+F20+F21+F22+F23+F24+F25+F26</f>
        <v>15.518951000000001</v>
      </c>
      <c r="G27" s="660">
        <f t="shared" si="4"/>
        <v>-2465.6666666666638</v>
      </c>
      <c r="H27" s="660">
        <f t="shared" si="5"/>
        <v>-1109.5704444444436</v>
      </c>
      <c r="J27" s="646">
        <f t="shared" si="6"/>
        <v>-13.70986424268901</v>
      </c>
      <c r="K27" s="650">
        <f t="shared" si="7"/>
        <v>-6.6726945516562965</v>
      </c>
    </row>
    <row r="28" spans="1:11" x14ac:dyDescent="0.25">
      <c r="G28" s="8"/>
      <c r="H28" s="8"/>
    </row>
    <row r="29" spans="1:11" x14ac:dyDescent="0.25">
      <c r="A29" s="483" t="s">
        <v>334</v>
      </c>
      <c r="G29" s="355"/>
    </row>
    <row r="30" spans="1:11" x14ac:dyDescent="0.25">
      <c r="B30" s="371"/>
      <c r="C30" s="371"/>
      <c r="D30" s="371"/>
      <c r="E30" s="371"/>
      <c r="F30" s="371"/>
      <c r="G30" s="355"/>
    </row>
    <row r="32" spans="1:11" x14ac:dyDescent="0.25">
      <c r="G32" s="370"/>
    </row>
    <row r="33" spans="6:7" x14ac:dyDescent="0.25">
      <c r="G33" s="370"/>
    </row>
    <row r="35" spans="6:7" x14ac:dyDescent="0.25">
      <c r="F35" s="372"/>
    </row>
    <row r="36" spans="6:7" x14ac:dyDescent="0.25">
      <c r="F36" s="372"/>
    </row>
  </sheetData>
  <mergeCells count="2">
    <mergeCell ref="G5:H5"/>
    <mergeCell ref="J5:K5"/>
  </mergeCells>
  <phoneticPr fontId="88"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tabColor rgb="FFFF0000"/>
  </sheetPr>
  <dimension ref="A1:V16"/>
  <sheetViews>
    <sheetView showGridLines="0" zoomScale="90" zoomScaleNormal="90" workbookViewId="0">
      <selection activeCell="F19" sqref="F19"/>
    </sheetView>
  </sheetViews>
  <sheetFormatPr defaultColWidth="9.140625" defaultRowHeight="15.75" x14ac:dyDescent="0.25"/>
  <cols>
    <col min="1" max="1" width="17.85546875" style="13" customWidth="1"/>
    <col min="2" max="6" width="12.85546875" style="13" customWidth="1"/>
    <col min="7" max="7" width="5.5703125" style="13" customWidth="1"/>
    <col min="8" max="9" width="18.140625" style="13" customWidth="1"/>
    <col min="10" max="16" width="14" style="13" customWidth="1"/>
    <col min="17" max="22" width="10.85546875" style="13" bestFit="1" customWidth="1"/>
    <col min="23" max="16384" width="9.140625" style="13"/>
  </cols>
  <sheetData>
    <row r="1" spans="1:22" ht="21" x14ac:dyDescent="0.35">
      <c r="A1" s="16" t="str">
        <f>+'Indice-Index'!C12</f>
        <v>2.6   Copie giornaliere vendute da inizio anno  - Daily copies sold since b.y. (1/2)</v>
      </c>
      <c r="B1" s="314"/>
      <c r="C1" s="314"/>
      <c r="D1" s="314"/>
      <c r="E1" s="314"/>
      <c r="F1" s="314"/>
      <c r="G1" s="314"/>
      <c r="H1" s="103"/>
      <c r="I1" s="103"/>
      <c r="J1" s="53"/>
      <c r="K1" s="53"/>
      <c r="L1" s="53"/>
      <c r="M1" s="53"/>
      <c r="N1" s="53"/>
      <c r="O1" s="53"/>
      <c r="P1" s="53"/>
      <c r="Q1" s="53"/>
      <c r="R1" s="53"/>
      <c r="S1" s="53"/>
      <c r="T1" s="53"/>
      <c r="U1" s="53"/>
      <c r="V1" s="53"/>
    </row>
    <row r="2" spans="1:22" x14ac:dyDescent="0.25">
      <c r="A2" s="6"/>
      <c r="B2" s="6"/>
      <c r="C2" s="6"/>
      <c r="D2" s="6"/>
      <c r="E2" s="6"/>
      <c r="F2" s="6"/>
      <c r="G2" s="6"/>
      <c r="H2" s="6"/>
      <c r="I2" s="6"/>
    </row>
    <row r="3" spans="1:22" x14ac:dyDescent="0.25">
      <c r="A3" s="33"/>
      <c r="B3" s="6"/>
      <c r="C3" s="6"/>
      <c r="D3" s="6"/>
      <c r="E3" s="6"/>
      <c r="F3" s="6"/>
      <c r="G3" s="6"/>
      <c r="H3" s="6"/>
      <c r="I3" s="6"/>
    </row>
    <row r="5" spans="1:22" x14ac:dyDescent="0.25">
      <c r="G5" s="35"/>
      <c r="H5" s="728" t="s">
        <v>398</v>
      </c>
      <c r="I5" s="728"/>
    </row>
    <row r="6" spans="1:22" ht="47.25" x14ac:dyDescent="0.25">
      <c r="A6" s="249" t="s">
        <v>272</v>
      </c>
      <c r="B6" s="85" t="s">
        <v>537</v>
      </c>
      <c r="C6" s="85" t="s">
        <v>538</v>
      </c>
      <c r="D6" s="85" t="s">
        <v>539</v>
      </c>
      <c r="E6" s="85" t="s">
        <v>540</v>
      </c>
      <c r="F6" s="85" t="s">
        <v>541</v>
      </c>
      <c r="G6" s="124"/>
      <c r="H6" s="628" t="str">
        <f>+'2.5'!G6</f>
        <v>9M2022 
vs 
9M2021</v>
      </c>
      <c r="I6" s="628" t="str">
        <f>+'2.5'!H6</f>
        <v>9M2022
vs 
9M2018</v>
      </c>
    </row>
    <row r="7" spans="1:22" x14ac:dyDescent="0.25">
      <c r="H7" s="697"/>
      <c r="I7" s="697"/>
    </row>
    <row r="8" spans="1:22" x14ac:dyDescent="0.25">
      <c r="A8" s="326" t="s">
        <v>273</v>
      </c>
      <c r="B8" s="327">
        <v>2.3209773076923077</v>
      </c>
      <c r="C8" s="327">
        <v>2.1247944065934066</v>
      </c>
      <c r="D8" s="327">
        <v>1.8471737445255474</v>
      </c>
      <c r="E8" s="327">
        <v>1.7277144249084249</v>
      </c>
      <c r="F8" s="327">
        <v>1.5660137912087913</v>
      </c>
      <c r="G8" s="338"/>
      <c r="H8" s="332">
        <f>(F8-E8)/E8*100</f>
        <v>-9.3592222978750854</v>
      </c>
      <c r="I8" s="332">
        <f>(F8-B8)/B8*100</f>
        <v>-32.527828427334285</v>
      </c>
    </row>
    <row r="9" spans="1:22" x14ac:dyDescent="0.25">
      <c r="H9" s="124"/>
      <c r="I9" s="124"/>
    </row>
    <row r="10" spans="1:22" x14ac:dyDescent="0.25">
      <c r="A10" s="326" t="s">
        <v>274</v>
      </c>
      <c r="B10" s="327">
        <v>1.1754044945054944</v>
      </c>
      <c r="C10" s="327">
        <v>1.0728296996336997</v>
      </c>
      <c r="D10" s="327">
        <v>0.88675841240875919</v>
      </c>
      <c r="E10" s="327">
        <v>0.82479497435897442</v>
      </c>
      <c r="F10" s="327">
        <v>0.75499472161172154</v>
      </c>
      <c r="G10" s="338"/>
      <c r="H10" s="332">
        <f t="shared" ref="H10:H11" si="0">(F10-E10)/E10*100</f>
        <v>-8.462739822281435</v>
      </c>
      <c r="I10" s="332">
        <f t="shared" ref="I10:I11" si="1">(F10-B10)/B10*100</f>
        <v>-35.767242243755746</v>
      </c>
    </row>
    <row r="11" spans="1:22" x14ac:dyDescent="0.25">
      <c r="A11" s="326" t="s">
        <v>275</v>
      </c>
      <c r="B11" s="327">
        <v>1.1455728131868133</v>
      </c>
      <c r="C11" s="327">
        <v>1.0519647069597071</v>
      </c>
      <c r="D11" s="327">
        <v>0.96041533211678831</v>
      </c>
      <c r="E11" s="327">
        <v>0.90291945054945055</v>
      </c>
      <c r="F11" s="327">
        <v>0.81101906959706971</v>
      </c>
      <c r="G11" s="338"/>
      <c r="H11" s="332">
        <f t="shared" si="0"/>
        <v>-10.178137252050226</v>
      </c>
      <c r="I11" s="332">
        <f t="shared" si="1"/>
        <v>-29.204057545592825</v>
      </c>
    </row>
    <row r="12" spans="1:22" x14ac:dyDescent="0.25">
      <c r="H12" s="124"/>
      <c r="I12" s="124"/>
    </row>
    <row r="13" spans="1:22" x14ac:dyDescent="0.25">
      <c r="A13" s="326" t="s">
        <v>276</v>
      </c>
      <c r="B13" s="327">
        <v>2.133996249084249</v>
      </c>
      <c r="C13" s="327">
        <v>1.9418172747252749</v>
      </c>
      <c r="D13" s="327">
        <v>1.6432556788321167</v>
      </c>
      <c r="E13" s="327">
        <v>1.5045532930402929</v>
      </c>
      <c r="F13" s="327">
        <v>1.3556736959706961</v>
      </c>
      <c r="G13" s="338"/>
      <c r="H13" s="332">
        <f t="shared" ref="H13:H14" si="2">(F13-E13)/E13*100</f>
        <v>-9.8952690980292033</v>
      </c>
      <c r="I13" s="332">
        <f t="shared" ref="I13:I14" si="3">(F13-B13)/B13*100</f>
        <v>-36.472536137190986</v>
      </c>
    </row>
    <row r="14" spans="1:22" x14ac:dyDescent="0.25">
      <c r="A14" s="326" t="s">
        <v>277</v>
      </c>
      <c r="B14" s="327">
        <v>0.18698105860805869</v>
      </c>
      <c r="C14" s="327">
        <v>0.18297713186813194</v>
      </c>
      <c r="D14" s="327">
        <v>0.20391806569343074</v>
      </c>
      <c r="E14" s="327">
        <v>0.22316113186813197</v>
      </c>
      <c r="F14" s="327">
        <v>0.21034009523809521</v>
      </c>
      <c r="G14" s="338"/>
      <c r="H14" s="332">
        <f t="shared" si="2"/>
        <v>-5.74519250852914</v>
      </c>
      <c r="I14" s="332">
        <f t="shared" si="3"/>
        <v>12.492728837844847</v>
      </c>
    </row>
    <row r="16" spans="1:22" x14ac:dyDescent="0.25">
      <c r="A16" s="483" t="s">
        <v>333</v>
      </c>
    </row>
  </sheetData>
  <mergeCells count="1">
    <mergeCell ref="H5:I5"/>
  </mergeCells>
  <phoneticPr fontId="8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P20"/>
  <sheetViews>
    <sheetView showGridLines="0" zoomScale="90" zoomScaleNormal="90" workbookViewId="0">
      <selection activeCell="L19" sqref="L19"/>
    </sheetView>
  </sheetViews>
  <sheetFormatPr defaultColWidth="9.140625" defaultRowHeight="15.75" x14ac:dyDescent="0.25"/>
  <cols>
    <col min="1" max="1" width="19.42578125" style="6" customWidth="1"/>
    <col min="2" max="6" width="9.140625" style="6"/>
    <col min="7" max="7" width="9.85546875" style="6" bestFit="1" customWidth="1"/>
    <col min="8" max="9" width="9.140625" style="6"/>
    <col min="10" max="10" width="3" style="6" customWidth="1"/>
    <col min="11" max="11" width="18.42578125" style="6" customWidth="1"/>
    <col min="12" max="12" width="12.5703125" style="6" customWidth="1"/>
    <col min="13" max="13" width="2.28515625" style="6" customWidth="1"/>
    <col min="14" max="14" width="5.5703125" style="6" customWidth="1"/>
    <col min="15" max="16384" width="9.140625" style="6"/>
  </cols>
  <sheetData>
    <row r="1" spans="1:16" ht="21" x14ac:dyDescent="0.35">
      <c r="A1" s="2" t="str">
        <f>+'Indice-Index'!A6</f>
        <v>1.1   Accessi diretti complessivi  - Total access lines</v>
      </c>
      <c r="B1" s="59"/>
      <c r="C1" s="59"/>
      <c r="D1" s="59"/>
      <c r="E1" s="59"/>
      <c r="F1" s="59"/>
      <c r="G1" s="59"/>
      <c r="H1" s="59"/>
      <c r="I1" s="59"/>
      <c r="J1" s="59"/>
      <c r="K1" s="59"/>
      <c r="L1" s="59"/>
      <c r="M1" s="59"/>
      <c r="N1" s="59"/>
      <c r="O1" s="59"/>
      <c r="P1" s="59"/>
    </row>
    <row r="2" spans="1:16" x14ac:dyDescent="0.25">
      <c r="B2" s="4"/>
      <c r="C2" s="4"/>
      <c r="D2" s="4"/>
      <c r="E2" s="4"/>
      <c r="F2" s="4"/>
      <c r="G2" s="4"/>
      <c r="H2" s="4"/>
      <c r="I2" s="4"/>
    </row>
    <row r="4" spans="1:16" x14ac:dyDescent="0.25">
      <c r="B4" s="566">
        <v>43344</v>
      </c>
      <c r="C4" s="566">
        <v>43709</v>
      </c>
      <c r="D4" s="566">
        <v>44075</v>
      </c>
      <c r="E4" s="566">
        <v>44440</v>
      </c>
      <c r="F4" s="566">
        <v>44531</v>
      </c>
      <c r="G4" s="566">
        <v>44621</v>
      </c>
      <c r="H4" s="566">
        <v>44713</v>
      </c>
      <c r="I4" s="566">
        <v>44805</v>
      </c>
      <c r="K4" s="5" t="s">
        <v>145</v>
      </c>
      <c r="L4" s="77" t="s">
        <v>517</v>
      </c>
      <c r="M4" s="27"/>
      <c r="N4" s="27"/>
      <c r="O4" s="83" t="s">
        <v>518</v>
      </c>
    </row>
    <row r="5" spans="1:16" x14ac:dyDescent="0.25">
      <c r="B5" s="292" t="s">
        <v>514</v>
      </c>
      <c r="C5" s="292" t="s">
        <v>515</v>
      </c>
      <c r="D5" s="292" t="s">
        <v>516</v>
      </c>
      <c r="E5" s="292" t="s">
        <v>267</v>
      </c>
      <c r="F5" s="292" t="s">
        <v>336</v>
      </c>
      <c r="G5" s="292">
        <v>44621</v>
      </c>
      <c r="H5" s="292" t="s">
        <v>437</v>
      </c>
      <c r="I5" s="292" t="s">
        <v>513</v>
      </c>
      <c r="K5" s="110" t="s">
        <v>146</v>
      </c>
      <c r="L5" s="78"/>
      <c r="M5" s="111"/>
      <c r="N5" s="27"/>
      <c r="O5" s="112"/>
    </row>
    <row r="6" spans="1:16" x14ac:dyDescent="0.25">
      <c r="B6" s="4"/>
      <c r="C6" s="4"/>
      <c r="D6" s="4"/>
      <c r="E6" s="4"/>
      <c r="F6" s="4"/>
      <c r="G6" s="4"/>
      <c r="H6" s="4"/>
      <c r="I6" s="4"/>
      <c r="L6" s="34"/>
      <c r="O6" s="13"/>
    </row>
    <row r="7" spans="1:16" x14ac:dyDescent="0.25">
      <c r="A7" s="73" t="s">
        <v>144</v>
      </c>
      <c r="B7" s="67">
        <v>20.606857600000001</v>
      </c>
      <c r="C7" s="67">
        <v>19.938779879999998</v>
      </c>
      <c r="D7" s="67">
        <v>19.537769564000001</v>
      </c>
      <c r="E7" s="67">
        <v>19.984944809791116</v>
      </c>
      <c r="F7" s="67">
        <v>20.050627971835883</v>
      </c>
      <c r="G7" s="67">
        <v>20.052972081609873</v>
      </c>
      <c r="H7" s="67">
        <v>19.973424463064408</v>
      </c>
      <c r="I7" s="67">
        <v>19.982392999999998</v>
      </c>
      <c r="K7" s="70" t="s">
        <v>57</v>
      </c>
      <c r="L7" s="51">
        <v>41.948048964906256</v>
      </c>
      <c r="M7" s="68"/>
      <c r="N7" s="68"/>
      <c r="O7" s="51">
        <v>-1.7319055152000047</v>
      </c>
    </row>
    <row r="8" spans="1:16" x14ac:dyDescent="0.25">
      <c r="B8" s="4"/>
      <c r="C8" s="4"/>
      <c r="D8" s="4"/>
      <c r="E8" s="4"/>
      <c r="F8" s="4"/>
      <c r="G8" s="4"/>
      <c r="H8" s="4"/>
      <c r="I8" s="4"/>
      <c r="K8" s="71" t="s">
        <v>4</v>
      </c>
      <c r="L8" s="51">
        <v>16.243089603932823</v>
      </c>
      <c r="M8" s="68"/>
      <c r="N8" s="68"/>
      <c r="O8" s="51">
        <v>0.4750000245403978</v>
      </c>
    </row>
    <row r="9" spans="1:16" x14ac:dyDescent="0.25">
      <c r="A9" s="5" t="s">
        <v>7</v>
      </c>
      <c r="J9" s="23"/>
      <c r="K9" s="72" t="s">
        <v>56</v>
      </c>
      <c r="L9" s="51">
        <v>14.324685737088647</v>
      </c>
      <c r="M9" s="68"/>
      <c r="N9" s="68"/>
      <c r="O9" s="51">
        <v>0.18264518156338738</v>
      </c>
    </row>
    <row r="10" spans="1:16" x14ac:dyDescent="0.25">
      <c r="A10" s="70" t="s">
        <v>95</v>
      </c>
      <c r="B10" s="68">
        <v>61.855413607555562</v>
      </c>
      <c r="C10" s="68">
        <v>49.689996377050136</v>
      </c>
      <c r="D10" s="68">
        <v>39.183362128019006</v>
      </c>
      <c r="E10" s="68">
        <v>29.289042605372995</v>
      </c>
      <c r="F10" s="68">
        <v>27.286427176669893</v>
      </c>
      <c r="G10" s="68">
        <v>25.602918006894392</v>
      </c>
      <c r="H10" s="68">
        <v>24.071165207002068</v>
      </c>
      <c r="I10" s="68">
        <v>23.087615182025491</v>
      </c>
      <c r="J10" s="23"/>
      <c r="K10" s="71" t="s">
        <v>3</v>
      </c>
      <c r="L10" s="51">
        <v>14.086060663505117</v>
      </c>
      <c r="M10" s="68"/>
      <c r="N10" s="68"/>
      <c r="O10" s="51">
        <v>-0.26697378968325403</v>
      </c>
    </row>
    <row r="11" spans="1:16" x14ac:dyDescent="0.25">
      <c r="A11" s="71" t="s">
        <v>5</v>
      </c>
      <c r="B11" s="68">
        <v>5.7271565752946243</v>
      </c>
      <c r="C11" s="68">
        <v>6.4944445336842751</v>
      </c>
      <c r="D11" s="68">
        <v>7.3817996229080709</v>
      </c>
      <c r="E11" s="68">
        <v>8.4231706217936484</v>
      </c>
      <c r="F11" s="68">
        <v>8.501643950475831</v>
      </c>
      <c r="G11" s="68">
        <v>8.5787758654190647</v>
      </c>
      <c r="H11" s="68">
        <v>8.6618090334598392</v>
      </c>
      <c r="I11" s="68">
        <v>8.7756806704782537</v>
      </c>
      <c r="J11" s="23"/>
      <c r="K11" s="71" t="s">
        <v>575</v>
      </c>
      <c r="L11" s="51">
        <v>5.2678875848353099</v>
      </c>
      <c r="M11" s="68"/>
      <c r="N11" s="68"/>
      <c r="O11" s="51">
        <v>-0.75017757094517634</v>
      </c>
    </row>
    <row r="12" spans="1:16" x14ac:dyDescent="0.25">
      <c r="A12" s="71" t="s">
        <v>87</v>
      </c>
      <c r="B12" s="68">
        <v>28.588119131759328</v>
      </c>
      <c r="C12" s="68">
        <v>38.128682124755976</v>
      </c>
      <c r="D12" s="68">
        <v>45.161943747449556</v>
      </c>
      <c r="E12" s="68">
        <v>50.033146906126625</v>
      </c>
      <c r="F12" s="68">
        <v>50.98130157498526</v>
      </c>
      <c r="G12" s="68">
        <v>51.513855427247648</v>
      </c>
      <c r="H12" s="68">
        <v>51.940425989980852</v>
      </c>
      <c r="I12" s="68">
        <v>51.812758361823832</v>
      </c>
      <c r="J12" s="23"/>
      <c r="K12" s="52" t="s">
        <v>123</v>
      </c>
      <c r="L12" s="51">
        <v>3.0946944142275652</v>
      </c>
      <c r="M12" s="68"/>
      <c r="N12" s="68"/>
      <c r="O12" s="51">
        <v>0.21142900877247417</v>
      </c>
    </row>
    <row r="13" spans="1:16" x14ac:dyDescent="0.25">
      <c r="A13" s="72" t="s">
        <v>88</v>
      </c>
      <c r="B13" s="68">
        <v>3.8293106853904799</v>
      </c>
      <c r="C13" s="68">
        <v>5.6868769645096258</v>
      </c>
      <c r="D13" s="68">
        <v>8.2728945016233659</v>
      </c>
      <c r="E13" s="68">
        <v>12.25463986670673</v>
      </c>
      <c r="F13" s="68">
        <v>13.230627297869022</v>
      </c>
      <c r="G13" s="68">
        <v>14.30445070043889</v>
      </c>
      <c r="H13" s="68">
        <v>15.326599769557225</v>
      </c>
      <c r="I13" s="68">
        <v>16.323945785672418</v>
      </c>
      <c r="J13" s="23"/>
      <c r="K13" s="52" t="s">
        <v>382</v>
      </c>
      <c r="L13" s="51">
        <v>2.1651711083852674</v>
      </c>
      <c r="M13" s="68"/>
      <c r="N13" s="68"/>
      <c r="O13" s="51">
        <v>1.3309181165115178</v>
      </c>
    </row>
    <row r="14" spans="1:16" x14ac:dyDescent="0.25">
      <c r="A14" s="61" t="s">
        <v>147</v>
      </c>
      <c r="B14" s="69">
        <f t="shared" ref="B14:I14" si="0">+B11+B13+B12+B10</f>
        <v>100</v>
      </c>
      <c r="C14" s="69">
        <f t="shared" si="0"/>
        <v>100.00000000000001</v>
      </c>
      <c r="D14" s="69">
        <f t="shared" si="0"/>
        <v>100</v>
      </c>
      <c r="E14" s="69">
        <f t="shared" si="0"/>
        <v>100</v>
      </c>
      <c r="F14" s="69">
        <f t="shared" si="0"/>
        <v>100</v>
      </c>
      <c r="G14" s="69">
        <f t="shared" si="0"/>
        <v>100</v>
      </c>
      <c r="H14" s="69">
        <f t="shared" si="0"/>
        <v>99.999999999999986</v>
      </c>
      <c r="I14" s="69">
        <f t="shared" si="0"/>
        <v>99.999999999999986</v>
      </c>
      <c r="J14" s="23"/>
      <c r="K14" s="52" t="s">
        <v>63</v>
      </c>
      <c r="L14" s="51">
        <v>2.8703619231190163</v>
      </c>
      <c r="M14" s="68"/>
      <c r="N14" s="68"/>
      <c r="O14" s="51">
        <v>0.54906454444066055</v>
      </c>
    </row>
    <row r="15" spans="1:16" x14ac:dyDescent="0.25">
      <c r="K15" s="61" t="s">
        <v>574</v>
      </c>
      <c r="L15" s="58">
        <f>SUM(L7:L14)</f>
        <v>100</v>
      </c>
      <c r="M15" s="120"/>
      <c r="N15" s="120"/>
      <c r="O15" s="58">
        <f>SUM(O7:O14)</f>
        <v>2.6645352591003757E-15</v>
      </c>
    </row>
    <row r="16" spans="1:16" x14ac:dyDescent="0.25">
      <c r="I16" s="7"/>
    </row>
    <row r="17" spans="9:11" x14ac:dyDescent="0.25">
      <c r="I17" s="7"/>
      <c r="K17" s="6" t="s">
        <v>576</v>
      </c>
    </row>
    <row r="18" spans="9:11" x14ac:dyDescent="0.25">
      <c r="I18" s="7"/>
    </row>
    <row r="19" spans="9:11" x14ac:dyDescent="0.25">
      <c r="I19" s="7"/>
    </row>
    <row r="20" spans="9:11" x14ac:dyDescent="0.25">
      <c r="I20" s="7"/>
    </row>
  </sheetData>
  <phoneticPr fontId="27"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tabColor rgb="FFFF0000"/>
  </sheetPr>
  <dimension ref="A1:J28"/>
  <sheetViews>
    <sheetView showGridLines="0" zoomScale="90" zoomScaleNormal="90" workbookViewId="0">
      <selection activeCell="C19" sqref="C19"/>
    </sheetView>
  </sheetViews>
  <sheetFormatPr defaultColWidth="9.140625" defaultRowHeight="15.75" x14ac:dyDescent="0.2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x14ac:dyDescent="0.25">
      <c r="A1" s="328" t="str">
        <f>+'Indice-Index'!C13</f>
        <v>2.7   Copie giornaliere vendute da inizio anno  - Daily copies sold since b.y (2/2)</v>
      </c>
      <c r="B1" s="329"/>
      <c r="C1" s="329"/>
      <c r="D1" s="329"/>
      <c r="E1" s="329"/>
      <c r="F1" s="329"/>
      <c r="G1" s="329"/>
      <c r="H1" s="329"/>
      <c r="I1" s="330"/>
      <c r="J1" s="330"/>
    </row>
    <row r="2" spans="1:10" ht="15.75" customHeight="1" x14ac:dyDescent="0.25"/>
    <row r="3" spans="1:10" ht="15.75" customHeight="1" x14ac:dyDescent="0.25"/>
    <row r="4" spans="1:10" ht="18.600000000000001" customHeight="1" x14ac:dyDescent="0.25">
      <c r="A4" s="249" t="s">
        <v>348</v>
      </c>
      <c r="G4" s="124"/>
      <c r="H4" s="728" t="s">
        <v>282</v>
      </c>
      <c r="I4" s="728"/>
    </row>
    <row r="5" spans="1:10" ht="46.5" customHeight="1" x14ac:dyDescent="0.25">
      <c r="B5" s="336" t="str">
        <f>+'2.6'!B6</f>
        <v>9M18</v>
      </c>
      <c r="C5" s="336" t="str">
        <f>+'2.6'!C6</f>
        <v>9M19</v>
      </c>
      <c r="D5" s="336" t="str">
        <f>+'2.6'!D6</f>
        <v>9M20</v>
      </c>
      <c r="E5" s="336" t="str">
        <f>+'2.6'!E6</f>
        <v>9M21</v>
      </c>
      <c r="F5" s="336" t="str">
        <f>+'2.6'!F6</f>
        <v>9M22</v>
      </c>
      <c r="G5" s="336"/>
      <c r="H5" s="504" t="str">
        <f>+'2.6'!H6</f>
        <v>9M2022 
vs 
9M2021</v>
      </c>
      <c r="I5" s="504" t="str">
        <f>+'2.6'!I6</f>
        <v>9M2022
vs 
9M2018</v>
      </c>
    </row>
    <row r="6" spans="1:10" ht="18.600000000000001" customHeight="1" x14ac:dyDescent="0.25">
      <c r="A6" s="333" t="s">
        <v>280</v>
      </c>
      <c r="B6" s="124"/>
      <c r="C6" s="124"/>
      <c r="D6" s="124"/>
      <c r="E6" s="124"/>
      <c r="F6" s="124"/>
      <c r="G6" s="124"/>
      <c r="H6" s="124"/>
      <c r="I6" s="124"/>
    </row>
    <row r="7" spans="1:10" ht="18.600000000000001" customHeight="1" x14ac:dyDescent="0.25">
      <c r="A7" s="331" t="s">
        <v>345</v>
      </c>
      <c r="B7" s="334">
        <v>671.34759706959699</v>
      </c>
      <c r="C7" s="334">
        <v>617.31876556776569</v>
      </c>
      <c r="D7" s="334">
        <v>532.75006569343077</v>
      </c>
      <c r="E7" s="334">
        <v>480.40555311355308</v>
      </c>
      <c r="F7" s="334">
        <v>428.05067399267398</v>
      </c>
      <c r="G7" s="337"/>
      <c r="H7" s="332">
        <f t="shared" ref="H7" si="0">(F7-E7)/E7*100</f>
        <v>-10.898058688448179</v>
      </c>
      <c r="I7" s="332">
        <f t="shared" ref="I7" si="1">(F7-B7)/B7*100</f>
        <v>-36.240082505531184</v>
      </c>
    </row>
    <row r="8" spans="1:10" ht="18.600000000000001" customHeight="1" x14ac:dyDescent="0.25">
      <c r="A8" s="331" t="s">
        <v>346</v>
      </c>
      <c r="B8" s="419">
        <v>151.80326739926738</v>
      </c>
      <c r="C8" s="419">
        <v>138.42942124542122</v>
      </c>
      <c r="D8" s="419">
        <v>134.20636861313869</v>
      </c>
      <c r="E8" s="419">
        <v>122.36393406593405</v>
      </c>
      <c r="F8" s="419">
        <v>111.06775091575091</v>
      </c>
      <c r="G8" s="337"/>
      <c r="H8" s="332">
        <f t="shared" ref="H8:H10" si="2">(F8-E8)/E8*100</f>
        <v>-9.2316279599970645</v>
      </c>
      <c r="I8" s="332">
        <f t="shared" ref="I8:I10" si="3">(F8-B8)/B8*100</f>
        <v>-26.83441350203314</v>
      </c>
    </row>
    <row r="9" spans="1:10" ht="18.600000000000001" customHeight="1" x14ac:dyDescent="0.25">
      <c r="A9" s="331" t="s">
        <v>328</v>
      </c>
      <c r="B9" s="334">
        <v>93.687992673992682</v>
      </c>
      <c r="C9" s="334">
        <v>80.890534798534787</v>
      </c>
      <c r="D9" s="334">
        <v>69.154547445255488</v>
      </c>
      <c r="E9" s="334">
        <v>58.844417582417584</v>
      </c>
      <c r="F9" s="334">
        <v>51.792282051282051</v>
      </c>
      <c r="G9" s="337"/>
      <c r="H9" s="332">
        <f>(F9-E9)/E9*100</f>
        <v>-11.984374764621132</v>
      </c>
      <c r="I9" s="332">
        <f>(F9-B9)/B9*100</f>
        <v>-44.718335217721737</v>
      </c>
    </row>
    <row r="10" spans="1:10" ht="18.600000000000001" customHeight="1" x14ac:dyDescent="0.25">
      <c r="A10" s="331" t="s">
        <v>278</v>
      </c>
      <c r="B10" s="334">
        <v>279.93629304029304</v>
      </c>
      <c r="C10" s="334">
        <v>251.28932967032964</v>
      </c>
      <c r="D10" s="334">
        <v>159.25567883211681</v>
      </c>
      <c r="E10" s="334">
        <v>155.3906336996337</v>
      </c>
      <c r="F10" s="334">
        <v>153.14516483516482</v>
      </c>
      <c r="G10" s="337"/>
      <c r="H10" s="332">
        <f t="shared" si="2"/>
        <v>-1.4450477554582295</v>
      </c>
      <c r="I10" s="332">
        <f t="shared" si="3"/>
        <v>-45.292851036960172</v>
      </c>
    </row>
    <row r="11" spans="1:10" ht="6" customHeight="1" x14ac:dyDescent="0.25"/>
    <row r="12" spans="1:10" ht="18.600000000000001" customHeight="1" x14ac:dyDescent="0.25">
      <c r="A12" s="331" t="s">
        <v>349</v>
      </c>
      <c r="B12" s="334">
        <v>425.27084615384615</v>
      </c>
      <c r="C12" s="334">
        <v>397.28499633699636</v>
      </c>
      <c r="D12" s="334">
        <v>356.6090072992701</v>
      </c>
      <c r="E12" s="334">
        <v>334.85073260073256</v>
      </c>
      <c r="F12" s="334">
        <v>300.4041611721612</v>
      </c>
      <c r="G12" s="337"/>
      <c r="H12" s="332">
        <f>(F12-E12)/E12*100</f>
        <v>-10.287142321902747</v>
      </c>
      <c r="I12" s="332">
        <f>(F12-B12)/B12*100</f>
        <v>-29.361684703049956</v>
      </c>
    </row>
    <row r="13" spans="1:10" ht="18.600000000000001" customHeight="1" x14ac:dyDescent="0.25">
      <c r="A13" s="331" t="s">
        <v>279</v>
      </c>
      <c r="B13" s="334">
        <v>511.9502527472527</v>
      </c>
      <c r="C13" s="334">
        <v>456.60422710622714</v>
      </c>
      <c r="D13" s="334">
        <v>391.28001094890504</v>
      </c>
      <c r="E13" s="334">
        <v>352.6980219780221</v>
      </c>
      <c r="F13" s="334">
        <v>311.2136630036631</v>
      </c>
      <c r="G13" s="337"/>
      <c r="H13" s="332">
        <f>(F13-E13)/E13*100</f>
        <v>-11.762004998413072</v>
      </c>
      <c r="I13" s="332">
        <f>(F13-B13)/B13*100</f>
        <v>-39.210174946957643</v>
      </c>
    </row>
    <row r="14" spans="1:10" ht="6" customHeight="1" x14ac:dyDescent="0.25"/>
    <row r="15" spans="1:10" ht="18.600000000000001" customHeight="1" x14ac:dyDescent="0.25">
      <c r="A15" s="177" t="s">
        <v>305</v>
      </c>
      <c r="B15" s="352">
        <f>SUM(B7:B13)</f>
        <v>2133.996249084249</v>
      </c>
      <c r="C15" s="352">
        <f>SUM(C7:C13)</f>
        <v>1941.817274725275</v>
      </c>
      <c r="D15" s="352">
        <f>SUM(D7:D13)</f>
        <v>1643.2556788321169</v>
      </c>
      <c r="E15" s="352">
        <f>SUM(E7:E13)</f>
        <v>1504.5532930402931</v>
      </c>
      <c r="F15" s="352">
        <f>SUM(F7:F13)</f>
        <v>1355.6736959706959</v>
      </c>
      <c r="G15" s="337"/>
      <c r="H15" s="332">
        <f t="shared" ref="H15" si="4">(F15-E15)/E15*100</f>
        <v>-9.8952690980292211</v>
      </c>
      <c r="I15" s="332">
        <f t="shared" ref="I15" si="5">(F15-B15)/B15*100</f>
        <v>-36.472536137191</v>
      </c>
    </row>
    <row r="16" spans="1:10" ht="18.600000000000001" customHeight="1" x14ac:dyDescent="0.25">
      <c r="B16" s="335"/>
      <c r="C16" s="335"/>
      <c r="D16" s="335"/>
      <c r="E16" s="335"/>
      <c r="F16" s="335"/>
      <c r="G16" s="335"/>
    </row>
    <row r="17" spans="1:9" ht="18.600000000000001" customHeight="1" x14ac:dyDescent="0.25">
      <c r="A17" s="333" t="s">
        <v>281</v>
      </c>
      <c r="B17" s="335"/>
      <c r="C17" s="335"/>
      <c r="D17" s="335"/>
      <c r="E17" s="335"/>
      <c r="F17" s="335"/>
      <c r="G17" s="335"/>
      <c r="H17" s="124"/>
      <c r="I17" s="124"/>
    </row>
    <row r="18" spans="1:9" ht="18.600000000000001" customHeight="1" x14ac:dyDescent="0.25">
      <c r="A18" s="331" t="s">
        <v>345</v>
      </c>
      <c r="B18" s="334">
        <v>74.359062271062299</v>
      </c>
      <c r="C18" s="334">
        <v>74.934443223443225</v>
      </c>
      <c r="D18" s="334">
        <v>82.069171532846752</v>
      </c>
      <c r="E18" s="334">
        <v>94.549190476190475</v>
      </c>
      <c r="F18" s="334">
        <v>87.731787545787498</v>
      </c>
      <c r="G18" s="337"/>
      <c r="H18" s="332">
        <f t="shared" ref="H18" si="6">(F18-E18)/E18*100</f>
        <v>-7.2104297203049521</v>
      </c>
      <c r="I18" s="332">
        <f t="shared" ref="I18" si="7">(F18-B18)/B18*100</f>
        <v>17.983988590358209</v>
      </c>
    </row>
    <row r="19" spans="1:9" x14ac:dyDescent="0.25">
      <c r="A19" s="331" t="s">
        <v>346</v>
      </c>
      <c r="B19" s="419">
        <v>14.72864835164836</v>
      </c>
      <c r="C19" s="419">
        <v>17.053377289377284</v>
      </c>
      <c r="D19" s="419">
        <v>25.108189781021895</v>
      </c>
      <c r="E19" s="419">
        <v>31.359728937728946</v>
      </c>
      <c r="F19" s="419">
        <v>30.213142857142856</v>
      </c>
      <c r="G19" s="337"/>
      <c r="H19" s="332">
        <f t="shared" ref="H19:H21" si="8">(F19-E19)/E19*100</f>
        <v>-3.6562372170463187</v>
      </c>
      <c r="I19" s="332">
        <f t="shared" ref="I19:I21" si="9">(F19-B19)/B19*100</f>
        <v>105.13180935412545</v>
      </c>
    </row>
    <row r="20" spans="1:9" x14ac:dyDescent="0.25">
      <c r="A20" s="331" t="s">
        <v>328</v>
      </c>
      <c r="B20" s="334">
        <v>47.328732600732593</v>
      </c>
      <c r="C20" s="334">
        <v>40.276611721611715</v>
      </c>
      <c r="D20" s="334">
        <v>36.528014598540146</v>
      </c>
      <c r="E20" s="334">
        <v>29.047827838827839</v>
      </c>
      <c r="F20" s="334">
        <v>28.441681318681326</v>
      </c>
      <c r="G20" s="337"/>
      <c r="H20" s="332">
        <f>(F20-E20)/E20*100</f>
        <v>-2.0867189227012886</v>
      </c>
      <c r="I20" s="332">
        <f>(F20-B20)/B20*100</f>
        <v>-39.906099834498669</v>
      </c>
    </row>
    <row r="21" spans="1:9" x14ac:dyDescent="0.25">
      <c r="A21" s="331" t="s">
        <v>278</v>
      </c>
      <c r="B21" s="334">
        <v>8.7448168498168446</v>
      </c>
      <c r="C21" s="334">
        <v>8.1200146520146568</v>
      </c>
      <c r="D21" s="334">
        <v>7.0009343065693423</v>
      </c>
      <c r="E21" s="334">
        <v>6.5573516483516592</v>
      </c>
      <c r="F21" s="334">
        <v>5.8331318681318791</v>
      </c>
      <c r="G21" s="337"/>
      <c r="H21" s="332">
        <f t="shared" si="8"/>
        <v>-11.044394430209174</v>
      </c>
      <c r="I21" s="332">
        <f t="shared" si="9"/>
        <v>-33.296123082851636</v>
      </c>
    </row>
    <row r="22" spans="1:9" ht="6" customHeight="1" x14ac:dyDescent="0.25"/>
    <row r="23" spans="1:9" x14ac:dyDescent="0.25">
      <c r="A23" s="331" t="s">
        <v>347</v>
      </c>
      <c r="B23" s="334">
        <v>16.418212454212451</v>
      </c>
      <c r="C23" s="334">
        <v>17.346890109890122</v>
      </c>
      <c r="D23" s="334">
        <v>22.015551094890526</v>
      </c>
      <c r="E23" s="334">
        <v>26.067849816849829</v>
      </c>
      <c r="F23" s="334">
        <v>24.45346886446886</v>
      </c>
      <c r="G23" s="337"/>
      <c r="H23" s="332">
        <f>(F23-E23)/E23*100</f>
        <v>-6.192996214584066</v>
      </c>
      <c r="I23" s="332">
        <f>(F23-B23)/B23*100</f>
        <v>48.941116048201636</v>
      </c>
    </row>
    <row r="24" spans="1:9" x14ac:dyDescent="0.25">
      <c r="A24" s="331" t="s">
        <v>279</v>
      </c>
      <c r="B24" s="334">
        <v>25.40158608058616</v>
      </c>
      <c r="C24" s="334">
        <v>25.245794871794939</v>
      </c>
      <c r="D24" s="334">
        <v>31.196204379562072</v>
      </c>
      <c r="E24" s="334">
        <v>35.579183150183212</v>
      </c>
      <c r="F24" s="334">
        <v>33.666882783882805</v>
      </c>
      <c r="G24" s="337"/>
      <c r="H24" s="332">
        <f>(F24-E24)/E24*100</f>
        <v>-5.3747731032171258</v>
      </c>
      <c r="I24" s="332">
        <f>(F24-B24)/B24*100</f>
        <v>32.538506363638525</v>
      </c>
    </row>
    <row r="25" spans="1:9" ht="6" customHeight="1" x14ac:dyDescent="0.25"/>
    <row r="26" spans="1:9" x14ac:dyDescent="0.25">
      <c r="A26" s="177" t="s">
        <v>305</v>
      </c>
      <c r="B26" s="352">
        <f>B18+B19+B21+B20+B23+B24</f>
        <v>186.9810586080587</v>
      </c>
      <c r="C26" s="352">
        <f>C18+C19+C21+C20+C23+C24</f>
        <v>182.97713186813195</v>
      </c>
      <c r="D26" s="352">
        <f>D18+D19+D21+D20+D23+D24</f>
        <v>203.91806569343072</v>
      </c>
      <c r="E26" s="352">
        <f>E18+E19+E21+E20+E23+E24</f>
        <v>223.16113186813197</v>
      </c>
      <c r="F26" s="352">
        <f>F18+F19+F21+F20+F23+F24</f>
        <v>210.34009523809524</v>
      </c>
      <c r="G26" s="337"/>
      <c r="H26" s="332">
        <f>(F26-E26)/E26*100</f>
        <v>-5.7451925085291293</v>
      </c>
      <c r="I26" s="332">
        <f>(F26-B26)/B26*100</f>
        <v>12.492728837844856</v>
      </c>
    </row>
    <row r="28" spans="1:9" x14ac:dyDescent="0.2">
      <c r="A28" s="483" t="s">
        <v>333</v>
      </c>
    </row>
  </sheetData>
  <mergeCells count="1">
    <mergeCell ref="H4:I4"/>
  </mergeCells>
  <phoneticPr fontId="88" type="noConversion"/>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tabColor rgb="FFFF0000"/>
  </sheetPr>
  <dimension ref="A1:N21"/>
  <sheetViews>
    <sheetView showGridLines="0" zoomScale="90" zoomScaleNormal="90" workbookViewId="0">
      <selection activeCell="C9" sqref="C9"/>
    </sheetView>
  </sheetViews>
  <sheetFormatPr defaultColWidth="9.140625" defaultRowHeight="15.75" x14ac:dyDescent="0.25"/>
  <cols>
    <col min="1" max="1" width="29.28515625" style="13" customWidth="1"/>
    <col min="2" max="2" width="19.5703125" style="13" customWidth="1"/>
    <col min="3" max="3" width="13" style="13" customWidth="1"/>
    <col min="4" max="4" width="17.5703125" style="13" customWidth="1"/>
    <col min="5" max="7" width="10.140625" style="13" customWidth="1"/>
    <col min="8" max="12" width="10.85546875" style="13" bestFit="1" customWidth="1"/>
    <col min="13" max="16384" width="9.140625" style="13"/>
  </cols>
  <sheetData>
    <row r="1" spans="1:14" ht="21" x14ac:dyDescent="0.35">
      <c r="A1" s="322" t="str">
        <f>+'Indice-Index'!C14</f>
        <v>2.8   Vendite complessive e distribuzione per principali gruppi editoriali da inizio anno - Volume sales and shares by main publishing groups since b.y.</v>
      </c>
      <c r="B1" s="396"/>
      <c r="C1" s="396"/>
      <c r="D1" s="396"/>
      <c r="E1" s="395"/>
      <c r="F1" s="395"/>
      <c r="G1" s="395"/>
      <c r="H1" s="395"/>
      <c r="I1" s="395"/>
      <c r="J1" s="395"/>
      <c r="K1" s="395"/>
      <c r="L1" s="103"/>
      <c r="M1" s="103"/>
      <c r="N1" s="103"/>
    </row>
    <row r="2" spans="1:14" x14ac:dyDescent="0.25">
      <c r="A2" s="6"/>
      <c r="B2" s="6"/>
      <c r="C2" s="6"/>
      <c r="D2" s="6"/>
      <c r="E2" s="6"/>
      <c r="F2" s="6"/>
      <c r="G2" s="6"/>
    </row>
    <row r="3" spans="1:14" x14ac:dyDescent="0.25">
      <c r="A3" s="6"/>
      <c r="B3" s="6"/>
      <c r="C3" s="6"/>
      <c r="D3" s="6"/>
      <c r="E3" s="6"/>
      <c r="F3" s="6"/>
      <c r="G3" s="6"/>
    </row>
    <row r="4" spans="1:14" s="342" customFormat="1" ht="35.1" customHeight="1" x14ac:dyDescent="0.25">
      <c r="A4" s="88"/>
      <c r="B4" s="341" t="s">
        <v>286</v>
      </c>
      <c r="C4" s="591" t="s">
        <v>543</v>
      </c>
      <c r="D4" s="729" t="s">
        <v>544</v>
      </c>
      <c r="E4" s="88"/>
      <c r="F4" s="88"/>
      <c r="G4" s="88"/>
    </row>
    <row r="5" spans="1:14" x14ac:dyDescent="0.25">
      <c r="A5"/>
      <c r="B5" s="98" t="str">
        <f>'2.7'!F5</f>
        <v>9M22</v>
      </c>
      <c r="C5" s="35" t="s">
        <v>283</v>
      </c>
      <c r="D5" s="729"/>
      <c r="E5" s="6"/>
      <c r="F5" s="6"/>
      <c r="G5" s="85"/>
    </row>
    <row r="6" spans="1:14" x14ac:dyDescent="0.25">
      <c r="A6"/>
      <c r="B6" s="98"/>
      <c r="C6" s="35"/>
      <c r="D6" s="341"/>
      <c r="E6" s="6"/>
      <c r="F6" s="6"/>
      <c r="G6" s="85"/>
    </row>
    <row r="7" spans="1:14" x14ac:dyDescent="0.25">
      <c r="A7" s="33" t="s">
        <v>122</v>
      </c>
      <c r="B7" s="148"/>
      <c r="C7" s="149"/>
      <c r="E7" s="6"/>
      <c r="F7" s="6"/>
      <c r="G7" s="85"/>
    </row>
    <row r="8" spans="1:14" x14ac:dyDescent="0.25">
      <c r="A8" s="339" t="s">
        <v>134</v>
      </c>
      <c r="B8" s="325">
        <v>20.316589495741812</v>
      </c>
      <c r="C8" s="325">
        <v>-1.3769391360567731</v>
      </c>
      <c r="D8" s="340">
        <v>-15.112405021580761</v>
      </c>
      <c r="E8" s="6"/>
      <c r="F8" s="6"/>
      <c r="G8" s="85"/>
    </row>
    <row r="9" spans="1:14" x14ac:dyDescent="0.25">
      <c r="A9" s="339" t="s">
        <v>125</v>
      </c>
      <c r="B9" s="325">
        <v>18.148192525355991</v>
      </c>
      <c r="C9" s="325">
        <v>1.584812780808857</v>
      </c>
      <c r="D9" s="340">
        <v>-0.68655614034932766</v>
      </c>
      <c r="E9" s="6"/>
      <c r="F9" s="6"/>
      <c r="G9" s="85"/>
    </row>
    <row r="10" spans="1:14" x14ac:dyDescent="0.25">
      <c r="A10" s="339" t="s">
        <v>263</v>
      </c>
      <c r="B10" s="325">
        <v>8.7423366620878351</v>
      </c>
      <c r="C10" s="325">
        <v>0.22785824632367202</v>
      </c>
      <c r="D10" s="340">
        <v>-6.9335600735888239</v>
      </c>
      <c r="E10" s="6"/>
      <c r="F10" s="6"/>
      <c r="G10" s="85"/>
    </row>
    <row r="11" spans="1:14" x14ac:dyDescent="0.25">
      <c r="A11" s="339" t="s">
        <v>262</v>
      </c>
      <c r="B11" s="325">
        <v>8.2619159752018714</v>
      </c>
      <c r="C11" s="325">
        <v>-0.23779902865855185</v>
      </c>
      <c r="D11" s="340">
        <v>-11.89510601687407</v>
      </c>
      <c r="E11" s="6"/>
      <c r="F11" s="6"/>
      <c r="G11" s="85"/>
    </row>
    <row r="12" spans="1:14" x14ac:dyDescent="0.25">
      <c r="A12" s="339" t="s">
        <v>149</v>
      </c>
      <c r="B12" s="325">
        <v>4.7075853553327285</v>
      </c>
      <c r="C12" s="325">
        <v>8.6390220651439087E-2</v>
      </c>
      <c r="D12" s="340">
        <v>-7.6647522403485908</v>
      </c>
      <c r="E12" s="6"/>
      <c r="F12" s="6"/>
      <c r="G12" s="85"/>
    </row>
    <row r="13" spans="1:14" x14ac:dyDescent="0.25">
      <c r="A13" s="339" t="s">
        <v>264</v>
      </c>
      <c r="B13" s="325">
        <v>4.2660136847067891</v>
      </c>
      <c r="C13" s="325">
        <v>9.2985861151682947E-2</v>
      </c>
      <c r="D13" s="340">
        <v>-7.3395111609121795</v>
      </c>
      <c r="E13" s="6"/>
      <c r="F13" s="6"/>
      <c r="G13" s="85"/>
    </row>
    <row r="14" spans="1:14" x14ac:dyDescent="0.25">
      <c r="A14" s="339" t="s">
        <v>284</v>
      </c>
      <c r="B14" s="325">
        <v>35.557366301572976</v>
      </c>
      <c r="C14" s="325">
        <v>-0.37730894422031724</v>
      </c>
      <c r="D14" s="340">
        <v>-10.31093748395017</v>
      </c>
      <c r="E14" s="6"/>
      <c r="F14" s="6"/>
      <c r="G14" s="85"/>
    </row>
    <row r="15" spans="1:14" x14ac:dyDescent="0.25">
      <c r="B15" s="6"/>
      <c r="C15" s="6"/>
      <c r="D15"/>
      <c r="E15" s="6"/>
      <c r="F15" s="6"/>
      <c r="G15" s="6"/>
    </row>
    <row r="16" spans="1:14" x14ac:dyDescent="0.25">
      <c r="A16" s="483" t="s">
        <v>333</v>
      </c>
    </row>
    <row r="17" spans="2:8" x14ac:dyDescent="0.25">
      <c r="B17" s="355"/>
    </row>
    <row r="18" spans="2:8" x14ac:dyDescent="0.25">
      <c r="B18" s="307"/>
      <c r="C18" s="308"/>
      <c r="D18" s="308"/>
      <c r="E18" s="308"/>
      <c r="F18" s="308"/>
      <c r="G18" s="308"/>
      <c r="H18" s="308"/>
    </row>
    <row r="19" spans="2:8" x14ac:dyDescent="0.25">
      <c r="B19"/>
      <c r="C19" s="309"/>
      <c r="D19" s="309"/>
      <c r="E19" s="309"/>
      <c r="F19" s="309"/>
      <c r="G19" s="309"/>
      <c r="H19" s="309"/>
    </row>
    <row r="20" spans="2:8" x14ac:dyDescent="0.25">
      <c r="B20" s="81"/>
      <c r="C20" s="309"/>
      <c r="D20" s="309"/>
      <c r="E20" s="309"/>
      <c r="F20" s="309"/>
      <c r="G20" s="309"/>
      <c r="H20" s="309"/>
    </row>
    <row r="21" spans="2:8" x14ac:dyDescent="0.25">
      <c r="B21"/>
      <c r="C21" s="310"/>
      <c r="D21" s="310"/>
      <c r="E21" s="310"/>
      <c r="F21" s="310"/>
      <c r="G21" s="310"/>
      <c r="H21" s="310"/>
    </row>
  </sheetData>
  <mergeCells count="1">
    <mergeCell ref="D4:D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9E60-79FA-4C2B-8F66-9DB65E08843E}">
  <sheetPr>
    <tabColor rgb="FFFF0000"/>
  </sheetPr>
  <dimension ref="A1:S50"/>
  <sheetViews>
    <sheetView showGridLines="0" zoomScale="90" zoomScaleNormal="90" workbookViewId="0">
      <pane ySplit="4" topLeftCell="A26" activePane="bottomLeft" state="frozen"/>
      <selection activeCell="H30" sqref="H30"/>
      <selection pane="bottomLeft" activeCell="F49" sqref="F49"/>
    </sheetView>
  </sheetViews>
  <sheetFormatPr defaultColWidth="9.140625" defaultRowHeight="15.75" x14ac:dyDescent="0.25"/>
  <cols>
    <col min="1" max="2" width="10.7109375" style="13" customWidth="1"/>
    <col min="3" max="3" width="12.140625" style="13" customWidth="1"/>
    <col min="4" max="4" width="32.140625" style="13" customWidth="1"/>
    <col min="5" max="7" width="13.28515625" style="13" customWidth="1"/>
    <col min="8" max="13" width="14" style="13" customWidth="1"/>
    <col min="14" max="19" width="10.85546875" style="13" bestFit="1" customWidth="1"/>
    <col min="20" max="16384" width="9.140625" style="13"/>
  </cols>
  <sheetData>
    <row r="1" spans="1:19" ht="21" x14ac:dyDescent="0.35">
      <c r="A1" s="16" t="str">
        <f>+'Indice-Index'!C16</f>
        <v xml:space="preserve">2.9   Utenti unici dei siti/app dei principali operatori - Main websites/app unique users </v>
      </c>
      <c r="B1" s="314"/>
      <c r="C1" s="314"/>
      <c r="D1" s="314"/>
      <c r="E1" s="103"/>
      <c r="F1" s="103"/>
      <c r="G1" s="103"/>
      <c r="H1" s="512"/>
      <c r="I1" s="103"/>
      <c r="J1" s="53"/>
      <c r="K1" s="53"/>
      <c r="L1" s="53"/>
      <c r="M1" s="53"/>
      <c r="N1" s="53"/>
      <c r="O1" s="53"/>
      <c r="P1" s="53"/>
      <c r="Q1" s="53"/>
      <c r="R1" s="53"/>
      <c r="S1" s="53"/>
    </row>
    <row r="2" spans="1:19" x14ac:dyDescent="0.25">
      <c r="A2" s="6"/>
      <c r="B2" s="6"/>
      <c r="C2" s="6"/>
      <c r="D2" s="6"/>
      <c r="E2" s="6"/>
      <c r="F2" s="6"/>
    </row>
    <row r="4" spans="1:19" x14ac:dyDescent="0.25">
      <c r="A4" s="323" t="s">
        <v>325</v>
      </c>
    </row>
    <row r="5" spans="1:19" x14ac:dyDescent="0.25">
      <c r="A5" s="323"/>
      <c r="D5" s="323"/>
      <c r="E5" s="197"/>
      <c r="F5" s="197"/>
      <c r="G5" s="197"/>
    </row>
    <row r="6" spans="1:19" x14ac:dyDescent="0.25">
      <c r="A6" s="399">
        <v>43466</v>
      </c>
      <c r="B6" s="364">
        <v>41.992874999999998</v>
      </c>
    </row>
    <row r="7" spans="1:19" x14ac:dyDescent="0.25">
      <c r="A7" s="399">
        <v>43497</v>
      </c>
      <c r="B7" s="364">
        <v>41.616146000000001</v>
      </c>
    </row>
    <row r="8" spans="1:19" x14ac:dyDescent="0.25">
      <c r="A8" s="399">
        <v>43525</v>
      </c>
      <c r="B8" s="364">
        <v>42.323006999999997</v>
      </c>
    </row>
    <row r="9" spans="1:19" x14ac:dyDescent="0.25">
      <c r="A9" s="399">
        <v>43556</v>
      </c>
      <c r="B9" s="364">
        <v>41.916683999999997</v>
      </c>
    </row>
    <row r="10" spans="1:19" x14ac:dyDescent="0.25">
      <c r="A10" s="399">
        <v>43586</v>
      </c>
      <c r="B10" s="364">
        <v>42.240712000000002</v>
      </c>
    </row>
    <row r="11" spans="1:19" x14ac:dyDescent="0.25">
      <c r="A11" s="399">
        <v>43617</v>
      </c>
      <c r="B11" s="364">
        <v>41.331107000000003</v>
      </c>
    </row>
    <row r="12" spans="1:19" x14ac:dyDescent="0.25">
      <c r="A12" s="399">
        <v>43647</v>
      </c>
      <c r="B12" s="364">
        <v>40.524585999999999</v>
      </c>
    </row>
    <row r="13" spans="1:19" x14ac:dyDescent="0.25">
      <c r="A13" s="399">
        <v>43678</v>
      </c>
      <c r="B13" s="364">
        <v>40.729568999999998</v>
      </c>
    </row>
    <row r="14" spans="1:19" x14ac:dyDescent="0.25">
      <c r="A14" s="365">
        <v>43709</v>
      </c>
      <c r="B14" s="366">
        <v>41.594318999999999</v>
      </c>
    </row>
    <row r="15" spans="1:19" x14ac:dyDescent="0.25">
      <c r="A15" s="399">
        <v>43739</v>
      </c>
      <c r="B15" s="364">
        <v>41.873142999999999</v>
      </c>
    </row>
    <row r="16" spans="1:19" x14ac:dyDescent="0.25">
      <c r="A16" s="399">
        <v>43770</v>
      </c>
      <c r="B16" s="364">
        <v>41.565874000000001</v>
      </c>
    </row>
    <row r="17" spans="1:2" x14ac:dyDescent="0.25">
      <c r="A17" s="399">
        <v>43800</v>
      </c>
      <c r="B17" s="364">
        <v>41.546782</v>
      </c>
    </row>
    <row r="18" spans="1:2" x14ac:dyDescent="0.25">
      <c r="A18" s="399">
        <v>43831</v>
      </c>
      <c r="B18" s="364">
        <v>43.272182000000001</v>
      </c>
    </row>
    <row r="19" spans="1:2" x14ac:dyDescent="0.25">
      <c r="A19" s="399">
        <v>43862</v>
      </c>
      <c r="B19" s="364">
        <v>43.317723999999998</v>
      </c>
    </row>
    <row r="20" spans="1:2" x14ac:dyDescent="0.25">
      <c r="A20" s="399">
        <v>43891</v>
      </c>
      <c r="B20" s="364">
        <v>44.739888999999998</v>
      </c>
    </row>
    <row r="21" spans="1:2" x14ac:dyDescent="0.25">
      <c r="A21" s="399">
        <v>43922</v>
      </c>
      <c r="B21" s="364">
        <v>44.151803999999998</v>
      </c>
    </row>
    <row r="22" spans="1:2" x14ac:dyDescent="0.25">
      <c r="A22" s="399">
        <v>43952</v>
      </c>
      <c r="B22" s="364">
        <v>44.130982000000003</v>
      </c>
    </row>
    <row r="23" spans="1:2" x14ac:dyDescent="0.25">
      <c r="A23" s="399">
        <v>43983</v>
      </c>
      <c r="B23" s="364">
        <v>42.952989000000002</v>
      </c>
    </row>
    <row r="24" spans="1:2" x14ac:dyDescent="0.25">
      <c r="A24" s="399">
        <v>44013</v>
      </c>
      <c r="B24" s="364">
        <v>42.061624999999999</v>
      </c>
    </row>
    <row r="25" spans="1:2" x14ac:dyDescent="0.25">
      <c r="A25" s="399">
        <v>44044</v>
      </c>
      <c r="B25" s="364">
        <v>41.936124</v>
      </c>
    </row>
    <row r="26" spans="1:2" x14ac:dyDescent="0.25">
      <c r="A26" s="365">
        <v>44075</v>
      </c>
      <c r="B26" s="366">
        <v>42.245092999999997</v>
      </c>
    </row>
    <row r="27" spans="1:2" x14ac:dyDescent="0.25">
      <c r="A27" s="399">
        <v>44105</v>
      </c>
      <c r="B27" s="364">
        <v>44.131616999999999</v>
      </c>
    </row>
    <row r="28" spans="1:2" x14ac:dyDescent="0.25">
      <c r="A28" s="399">
        <v>44136</v>
      </c>
      <c r="B28" s="364">
        <v>44.75123</v>
      </c>
    </row>
    <row r="29" spans="1:2" x14ac:dyDescent="0.25">
      <c r="A29" s="399">
        <v>44166</v>
      </c>
      <c r="B29" s="364">
        <v>44.657080999999998</v>
      </c>
    </row>
    <row r="30" spans="1:2" x14ac:dyDescent="0.25">
      <c r="A30" s="399">
        <v>44197</v>
      </c>
      <c r="B30" s="364">
        <v>44.525007000000002</v>
      </c>
    </row>
    <row r="31" spans="1:2" x14ac:dyDescent="0.25">
      <c r="A31" s="399">
        <v>44228</v>
      </c>
      <c r="B31" s="364">
        <v>44.407611000000003</v>
      </c>
    </row>
    <row r="32" spans="1:2" x14ac:dyDescent="0.25">
      <c r="A32" s="399">
        <v>44256</v>
      </c>
      <c r="B32" s="364">
        <v>44.881346000000001</v>
      </c>
    </row>
    <row r="33" spans="1:8" x14ac:dyDescent="0.25">
      <c r="A33" s="399">
        <v>44287</v>
      </c>
      <c r="B33" s="364">
        <v>44.425511</v>
      </c>
      <c r="D33" s="499" t="s">
        <v>324</v>
      </c>
      <c r="E33" s="667">
        <v>43709</v>
      </c>
      <c r="F33" s="667">
        <v>44075</v>
      </c>
      <c r="G33" s="667">
        <v>44440</v>
      </c>
      <c r="H33" s="667">
        <v>44805</v>
      </c>
    </row>
    <row r="34" spans="1:8" x14ac:dyDescent="0.25">
      <c r="A34" s="399">
        <v>44317</v>
      </c>
      <c r="B34" s="364">
        <v>43.944003000000002</v>
      </c>
      <c r="D34" s="418" t="s">
        <v>315</v>
      </c>
      <c r="E34" s="340">
        <v>40.524000000000001</v>
      </c>
      <c r="F34" s="340">
        <v>41.225000000000001</v>
      </c>
      <c r="G34" s="340">
        <v>43.55</v>
      </c>
      <c r="H34" s="340">
        <v>43.255000000000003</v>
      </c>
    </row>
    <row r="35" spans="1:8" x14ac:dyDescent="0.25">
      <c r="A35" s="399">
        <v>44348</v>
      </c>
      <c r="B35" s="364">
        <v>44.545304999999999</v>
      </c>
      <c r="D35" s="418" t="s">
        <v>321</v>
      </c>
      <c r="E35" s="340">
        <v>36.901000000000003</v>
      </c>
      <c r="F35" s="340">
        <v>37.909999999999997</v>
      </c>
      <c r="G35" s="340">
        <v>39.404000000000003</v>
      </c>
      <c r="H35" s="340">
        <v>39.427999999999997</v>
      </c>
    </row>
    <row r="36" spans="1:8" x14ac:dyDescent="0.25">
      <c r="A36" s="399">
        <v>44378</v>
      </c>
      <c r="B36" s="364">
        <v>44.103985999999999</v>
      </c>
      <c r="D36" s="418" t="s">
        <v>309</v>
      </c>
      <c r="E36" s="340">
        <v>31.268000000000001</v>
      </c>
      <c r="F36" s="340">
        <v>31.454999999999998</v>
      </c>
      <c r="G36" s="340">
        <v>33.677999999999997</v>
      </c>
      <c r="H36" s="340">
        <v>35.231000000000002</v>
      </c>
    </row>
    <row r="37" spans="1:8" x14ac:dyDescent="0.25">
      <c r="A37" s="399">
        <v>44409</v>
      </c>
      <c r="B37" s="364">
        <v>43.658223</v>
      </c>
      <c r="D37" s="418" t="s">
        <v>351</v>
      </c>
      <c r="E37" s="340">
        <v>26.722000000000001</v>
      </c>
      <c r="F37" s="340">
        <v>28.523</v>
      </c>
      <c r="G37" s="340">
        <v>31.36</v>
      </c>
      <c r="H37" s="340">
        <v>33.664000000000001</v>
      </c>
    </row>
    <row r="38" spans="1:8" x14ac:dyDescent="0.25">
      <c r="A38" s="665">
        <v>44440</v>
      </c>
      <c r="B38" s="666">
        <v>44.524890999999997</v>
      </c>
      <c r="D38" s="418" t="s">
        <v>322</v>
      </c>
      <c r="E38" s="340">
        <v>29.734999999999999</v>
      </c>
      <c r="F38" s="340">
        <v>30.382999999999999</v>
      </c>
      <c r="G38" s="340">
        <v>32.274000000000001</v>
      </c>
      <c r="H38" s="340">
        <v>33.506999999999998</v>
      </c>
    </row>
    <row r="39" spans="1:8" x14ac:dyDescent="0.25">
      <c r="A39" s="397">
        <v>44471</v>
      </c>
      <c r="B39" s="398">
        <v>44.091391999999999</v>
      </c>
      <c r="D39" s="418" t="s">
        <v>134</v>
      </c>
      <c r="E39" s="340">
        <v>27.026</v>
      </c>
      <c r="F39" s="340">
        <v>26.789000000000001</v>
      </c>
      <c r="G39" s="340">
        <v>25.253</v>
      </c>
      <c r="H39" s="340">
        <v>32.448</v>
      </c>
    </row>
    <row r="40" spans="1:8" x14ac:dyDescent="0.25">
      <c r="A40" s="397">
        <v>44503</v>
      </c>
      <c r="B40" s="398">
        <v>44.346634999999999</v>
      </c>
      <c r="D40" s="418" t="s">
        <v>597</v>
      </c>
      <c r="E40" s="340">
        <v>17.991</v>
      </c>
      <c r="F40" s="340">
        <v>23.021999999999998</v>
      </c>
      <c r="G40" s="340">
        <v>23.213000000000001</v>
      </c>
      <c r="H40" s="340">
        <v>29.888000000000002</v>
      </c>
    </row>
    <row r="41" spans="1:8" x14ac:dyDescent="0.25">
      <c r="A41" s="397">
        <v>44534</v>
      </c>
      <c r="B41" s="398">
        <v>44.585620999999996</v>
      </c>
      <c r="D41" s="418" t="s">
        <v>323</v>
      </c>
      <c r="E41" s="340">
        <v>26.977</v>
      </c>
      <c r="F41" s="340">
        <v>25.989000000000001</v>
      </c>
      <c r="G41" s="340">
        <v>25.419</v>
      </c>
      <c r="H41" s="340">
        <v>28.016999999999999</v>
      </c>
    </row>
    <row r="42" spans="1:8" x14ac:dyDescent="0.25">
      <c r="A42" s="399">
        <v>44562</v>
      </c>
      <c r="B42" s="364">
        <v>45.000440000000005</v>
      </c>
      <c r="D42" s="418" t="s">
        <v>403</v>
      </c>
      <c r="E42" s="340">
        <v>18.917000000000002</v>
      </c>
      <c r="F42" s="340">
        <v>19.207000000000001</v>
      </c>
      <c r="G42" s="340">
        <v>17.931000000000001</v>
      </c>
      <c r="H42" s="340">
        <v>27.015999999999998</v>
      </c>
    </row>
    <row r="43" spans="1:8" x14ac:dyDescent="0.25">
      <c r="A43" s="399">
        <v>44593</v>
      </c>
      <c r="B43" s="364">
        <v>44.515167999999996</v>
      </c>
      <c r="D43" s="418" t="s">
        <v>1</v>
      </c>
      <c r="E43" s="340">
        <v>18.760999999999999</v>
      </c>
      <c r="F43" s="340">
        <v>27.791</v>
      </c>
      <c r="G43" s="340">
        <v>29.582999999999998</v>
      </c>
      <c r="H43" s="340">
        <v>26.619</v>
      </c>
    </row>
    <row r="44" spans="1:8" x14ac:dyDescent="0.25">
      <c r="A44" s="399">
        <v>44621</v>
      </c>
      <c r="B44" s="364">
        <v>44.260033</v>
      </c>
      <c r="D44" s="483" t="s">
        <v>332</v>
      </c>
    </row>
    <row r="45" spans="1:8" x14ac:dyDescent="0.25">
      <c r="A45" s="399">
        <v>44652</v>
      </c>
      <c r="B45" s="364">
        <v>43.997148000000003</v>
      </c>
    </row>
    <row r="46" spans="1:8" x14ac:dyDescent="0.25">
      <c r="A46" s="399">
        <v>44682</v>
      </c>
      <c r="B46" s="364">
        <v>44.166453000000004</v>
      </c>
    </row>
    <row r="47" spans="1:8" x14ac:dyDescent="0.25">
      <c r="A47" s="399">
        <v>44713</v>
      </c>
      <c r="B47" s="364">
        <v>43.827818000000001</v>
      </c>
    </row>
    <row r="48" spans="1:8" x14ac:dyDescent="0.25">
      <c r="A48" s="399">
        <v>44743</v>
      </c>
      <c r="B48" s="364">
        <v>43.572658000000004</v>
      </c>
    </row>
    <row r="49" spans="1:2" x14ac:dyDescent="0.25">
      <c r="A49" s="399">
        <v>44774</v>
      </c>
      <c r="B49" s="364">
        <v>43.339641</v>
      </c>
    </row>
    <row r="50" spans="1:2" x14ac:dyDescent="0.25">
      <c r="A50" s="665">
        <v>44805</v>
      </c>
      <c r="B50" s="666">
        <v>44.138095</v>
      </c>
    </row>
  </sheetData>
  <phoneticPr fontId="88"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300E-DE19-4439-927F-78E425A813D6}">
  <sheetPr>
    <tabColor rgb="FFFF0000"/>
  </sheetPr>
  <dimension ref="A1:K50"/>
  <sheetViews>
    <sheetView showGridLines="0" zoomScale="90" zoomScaleNormal="90" workbookViewId="0">
      <pane xSplit="1" ySplit="4" topLeftCell="B26" activePane="bottomRight" state="frozen"/>
      <selection activeCell="H30" sqref="H30"/>
      <selection pane="topRight" activeCell="H30" sqref="H30"/>
      <selection pane="bottomLeft" activeCell="H30" sqref="H30"/>
      <selection pane="bottomRight" activeCell="D44" sqref="D44"/>
    </sheetView>
  </sheetViews>
  <sheetFormatPr defaultColWidth="9.140625" defaultRowHeight="15.75" x14ac:dyDescent="0.25"/>
  <cols>
    <col min="1" max="2" width="10.7109375" style="13" customWidth="1"/>
    <col min="3" max="3" width="11" style="13" customWidth="1"/>
    <col min="4" max="4" width="29" style="13" customWidth="1"/>
    <col min="5" max="10" width="11" style="13" customWidth="1"/>
    <col min="11" max="16384" width="9.140625" style="13"/>
  </cols>
  <sheetData>
    <row r="1" spans="1:11" ht="21" x14ac:dyDescent="0.35">
      <c r="A1" s="16" t="str">
        <f>+'Indice-Index'!C17</f>
        <v>2.10   Utenti unici dei siti/app di informazione generalista - General press websites/app unique users</v>
      </c>
      <c r="B1" s="16"/>
      <c r="C1" s="16"/>
      <c r="D1" s="103"/>
      <c r="E1" s="103"/>
      <c r="F1" s="354"/>
      <c r="G1" s="354"/>
      <c r="H1" s="354"/>
      <c r="I1" s="354"/>
      <c r="J1" s="354"/>
      <c r="K1" s="103"/>
    </row>
    <row r="2" spans="1:11" x14ac:dyDescent="0.25">
      <c r="E2" s="6"/>
    </row>
    <row r="3" spans="1:11" ht="11.25" customHeight="1" x14ac:dyDescent="0.25">
      <c r="F3" s="355"/>
      <c r="G3" s="355"/>
      <c r="H3" s="355"/>
      <c r="I3" s="355"/>
    </row>
    <row r="4" spans="1:11" ht="35.25" customHeight="1" x14ac:dyDescent="0.25">
      <c r="A4" s="730" t="s">
        <v>316</v>
      </c>
      <c r="B4" s="730"/>
    </row>
    <row r="5" spans="1:11" ht="12.75" customHeight="1" x14ac:dyDescent="0.25">
      <c r="A5" s="373"/>
      <c r="B5" s="373"/>
    </row>
    <row r="6" spans="1:11" ht="18" customHeight="1" x14ac:dyDescent="0.25">
      <c r="A6" s="400">
        <v>43466</v>
      </c>
      <c r="B6" s="432">
        <v>35.515000000000001</v>
      </c>
    </row>
    <row r="7" spans="1:11" x14ac:dyDescent="0.25">
      <c r="A7" s="400">
        <v>43497</v>
      </c>
      <c r="B7" s="432">
        <v>35.043999999999997</v>
      </c>
    </row>
    <row r="8" spans="1:11" x14ac:dyDescent="0.25">
      <c r="A8" s="400">
        <v>43525</v>
      </c>
      <c r="B8" s="432">
        <v>35.448</v>
      </c>
    </row>
    <row r="9" spans="1:11" x14ac:dyDescent="0.25">
      <c r="A9" s="400">
        <v>43556</v>
      </c>
      <c r="B9" s="432">
        <v>35.130000000000003</v>
      </c>
    </row>
    <row r="10" spans="1:11" x14ac:dyDescent="0.25">
      <c r="A10" s="400">
        <v>43586</v>
      </c>
      <c r="B10" s="432">
        <v>35.866999999999997</v>
      </c>
    </row>
    <row r="11" spans="1:11" x14ac:dyDescent="0.25">
      <c r="A11" s="400">
        <v>43617</v>
      </c>
      <c r="B11" s="432">
        <v>35.154000000000003</v>
      </c>
    </row>
    <row r="12" spans="1:11" x14ac:dyDescent="0.25">
      <c r="A12" s="400">
        <v>43647</v>
      </c>
      <c r="B12" s="432">
        <v>34.432000000000002</v>
      </c>
    </row>
    <row r="13" spans="1:11" x14ac:dyDescent="0.25">
      <c r="A13" s="400">
        <v>43678</v>
      </c>
      <c r="B13" s="432">
        <v>34.786000000000001</v>
      </c>
    </row>
    <row r="14" spans="1:11" x14ac:dyDescent="0.25">
      <c r="A14" s="357">
        <v>43709</v>
      </c>
      <c r="B14" s="433">
        <v>35.360999999999997</v>
      </c>
    </row>
    <row r="15" spans="1:11" x14ac:dyDescent="0.25">
      <c r="A15" s="400">
        <v>43739</v>
      </c>
      <c r="B15" s="432">
        <v>36.197000000000003</v>
      </c>
    </row>
    <row r="16" spans="1:11" x14ac:dyDescent="0.25">
      <c r="A16" s="400">
        <v>43770</v>
      </c>
      <c r="B16" s="432">
        <v>36.081000000000003</v>
      </c>
      <c r="C16" s="53"/>
    </row>
    <row r="17" spans="1:10" x14ac:dyDescent="0.25">
      <c r="A17" s="400">
        <v>43800</v>
      </c>
      <c r="B17" s="432">
        <v>35.673000000000002</v>
      </c>
      <c r="C17" s="53"/>
    </row>
    <row r="18" spans="1:10" x14ac:dyDescent="0.25">
      <c r="A18" s="400">
        <v>43831</v>
      </c>
      <c r="B18" s="432">
        <v>37.414000000000001</v>
      </c>
      <c r="C18" s="53"/>
    </row>
    <row r="19" spans="1:10" x14ac:dyDescent="0.25">
      <c r="A19" s="400">
        <v>43862</v>
      </c>
      <c r="B19" s="432">
        <v>38.234000000000002</v>
      </c>
      <c r="C19" s="53"/>
    </row>
    <row r="20" spans="1:10" x14ac:dyDescent="0.25">
      <c r="A20" s="400">
        <v>43891</v>
      </c>
      <c r="B20" s="432">
        <v>40.774000000000001</v>
      </c>
      <c r="C20" s="510"/>
    </row>
    <row r="21" spans="1:10" x14ac:dyDescent="0.25">
      <c r="A21" s="400">
        <v>43922</v>
      </c>
      <c r="B21" s="432">
        <v>39.234000000000002</v>
      </c>
      <c r="C21" s="53"/>
    </row>
    <row r="22" spans="1:10" x14ac:dyDescent="0.25">
      <c r="A22" s="400">
        <v>43952</v>
      </c>
      <c r="B22" s="432">
        <v>38.386000000000003</v>
      </c>
      <c r="C22" s="53"/>
    </row>
    <row r="23" spans="1:10" x14ac:dyDescent="0.25">
      <c r="A23" s="400">
        <v>43983</v>
      </c>
      <c r="B23" s="432">
        <v>36.664999999999999</v>
      </c>
      <c r="C23" s="53"/>
    </row>
    <row r="24" spans="1:10" ht="15.75" customHeight="1" x14ac:dyDescent="0.25">
      <c r="A24" s="400">
        <v>44013</v>
      </c>
      <c r="B24" s="432">
        <v>35.747999999999998</v>
      </c>
      <c r="C24" s="53"/>
      <c r="H24" s="367"/>
      <c r="I24" s="367"/>
      <c r="J24" s="367"/>
    </row>
    <row r="25" spans="1:10" x14ac:dyDescent="0.25">
      <c r="A25" s="400">
        <v>44044</v>
      </c>
      <c r="B25" s="432">
        <v>36.302</v>
      </c>
      <c r="C25" s="53"/>
      <c r="H25" s="367"/>
      <c r="I25" s="367"/>
      <c r="J25" s="367"/>
    </row>
    <row r="26" spans="1:10" x14ac:dyDescent="0.25">
      <c r="A26" s="357">
        <v>44075</v>
      </c>
      <c r="B26" s="433">
        <v>36.435000000000002</v>
      </c>
      <c r="C26" s="53"/>
      <c r="H26" s="367"/>
      <c r="I26" s="367"/>
      <c r="J26" s="367"/>
    </row>
    <row r="27" spans="1:10" x14ac:dyDescent="0.25">
      <c r="A27" s="400">
        <v>44105</v>
      </c>
      <c r="B27" s="432">
        <v>38.530999999999999</v>
      </c>
      <c r="C27" s="53"/>
    </row>
    <row r="28" spans="1:10" x14ac:dyDescent="0.25">
      <c r="A28" s="400">
        <v>44136</v>
      </c>
      <c r="B28" s="432">
        <v>39.481000000000002</v>
      </c>
      <c r="C28" s="53"/>
    </row>
    <row r="29" spans="1:10" x14ac:dyDescent="0.25">
      <c r="A29" s="400">
        <v>44166</v>
      </c>
      <c r="B29" s="432">
        <v>39.273000000000003</v>
      </c>
      <c r="C29" s="53"/>
    </row>
    <row r="30" spans="1:10" x14ac:dyDescent="0.25">
      <c r="A30" s="400">
        <v>44197</v>
      </c>
      <c r="B30" s="432">
        <v>39.463000000000001</v>
      </c>
      <c r="C30" s="53"/>
    </row>
    <row r="31" spans="1:10" x14ac:dyDescent="0.25">
      <c r="A31" s="400">
        <v>44228</v>
      </c>
      <c r="B31" s="432">
        <v>38.883000000000003</v>
      </c>
      <c r="C31" s="53"/>
    </row>
    <row r="32" spans="1:10" x14ac:dyDescent="0.25">
      <c r="A32" s="400">
        <v>44256</v>
      </c>
      <c r="B32" s="432">
        <v>39.893000000000001</v>
      </c>
      <c r="C32" s="510"/>
    </row>
    <row r="33" spans="1:8" x14ac:dyDescent="0.25">
      <c r="A33" s="400">
        <v>44287</v>
      </c>
      <c r="B33" s="432">
        <v>39.340000000000003</v>
      </c>
      <c r="C33" s="53"/>
      <c r="D33" s="508" t="s">
        <v>326</v>
      </c>
      <c r="E33" s="403">
        <f>+'2.9'!E33</f>
        <v>43709</v>
      </c>
      <c r="F33" s="403">
        <f>+'2.9'!F33</f>
        <v>44075</v>
      </c>
      <c r="G33" s="403">
        <f>+'2.9'!G33</f>
        <v>44440</v>
      </c>
      <c r="H33" s="403">
        <f>+'2.9'!H33</f>
        <v>44805</v>
      </c>
    </row>
    <row r="34" spans="1:8" x14ac:dyDescent="0.25">
      <c r="A34" s="400">
        <v>44317</v>
      </c>
      <c r="B34" s="432">
        <v>38.890999999999998</v>
      </c>
      <c r="C34" s="53"/>
      <c r="D34" s="326" t="s">
        <v>352</v>
      </c>
      <c r="E34" s="340">
        <v>23.648</v>
      </c>
      <c r="F34" s="340">
        <v>26.802</v>
      </c>
      <c r="G34" s="340">
        <v>26.384</v>
      </c>
      <c r="H34" s="340">
        <v>32.701000000000001</v>
      </c>
    </row>
    <row r="35" spans="1:8" x14ac:dyDescent="0.25">
      <c r="A35" s="400">
        <v>44348</v>
      </c>
      <c r="B35" s="432">
        <v>38.183999999999997</v>
      </c>
      <c r="C35" s="53"/>
      <c r="D35" s="326" t="s">
        <v>353</v>
      </c>
      <c r="E35" s="340">
        <v>22.306999999999999</v>
      </c>
      <c r="F35" s="340">
        <v>22.826000000000001</v>
      </c>
      <c r="G35" s="340">
        <v>20.773</v>
      </c>
      <c r="H35" s="340">
        <v>31.39</v>
      </c>
    </row>
    <row r="36" spans="1:8" x14ac:dyDescent="0.25">
      <c r="A36" s="400">
        <v>44378</v>
      </c>
      <c r="B36" s="432">
        <v>37.854999999999997</v>
      </c>
      <c r="C36" s="53"/>
      <c r="D36" s="326" t="s">
        <v>307</v>
      </c>
      <c r="E36" s="340">
        <v>17.524999999999999</v>
      </c>
      <c r="F36" s="340">
        <v>17.728000000000002</v>
      </c>
      <c r="G36" s="340">
        <v>16.585999999999999</v>
      </c>
      <c r="H36" s="340">
        <v>26.207000000000001</v>
      </c>
    </row>
    <row r="37" spans="1:8" x14ac:dyDescent="0.25">
      <c r="A37" s="400">
        <v>44409</v>
      </c>
      <c r="B37" s="432">
        <v>37.514000000000003</v>
      </c>
      <c r="C37" s="53"/>
      <c r="D37" s="326" t="s">
        <v>306</v>
      </c>
      <c r="E37" s="340">
        <v>14.861000000000001</v>
      </c>
      <c r="F37" s="340">
        <v>25.212</v>
      </c>
      <c r="G37" s="340">
        <v>27.873999999999999</v>
      </c>
      <c r="H37" s="340">
        <v>24.382999999999999</v>
      </c>
    </row>
    <row r="38" spans="1:8" x14ac:dyDescent="0.25">
      <c r="A38" s="357">
        <v>44440</v>
      </c>
      <c r="B38" s="433">
        <v>37.744999999999997</v>
      </c>
      <c r="C38" s="53"/>
      <c r="D38" s="326" t="s">
        <v>354</v>
      </c>
      <c r="E38" s="340">
        <v>22.6</v>
      </c>
      <c r="F38" s="340">
        <v>22.637</v>
      </c>
      <c r="G38" s="340">
        <v>15.881</v>
      </c>
      <c r="H38" s="340">
        <v>23.062000000000001</v>
      </c>
    </row>
    <row r="39" spans="1:8" x14ac:dyDescent="0.25">
      <c r="A39" s="400">
        <v>44470</v>
      </c>
      <c r="B39" s="432">
        <v>37.459000000000003</v>
      </c>
      <c r="C39" s="53"/>
      <c r="D39" s="326" t="s">
        <v>356</v>
      </c>
      <c r="E39" s="340">
        <v>13.773</v>
      </c>
      <c r="F39" s="340">
        <v>17.064</v>
      </c>
      <c r="G39" s="340">
        <v>14.581</v>
      </c>
      <c r="H39" s="340">
        <v>20.122</v>
      </c>
    </row>
    <row r="40" spans="1:8" x14ac:dyDescent="0.25">
      <c r="A40" s="400">
        <v>44501</v>
      </c>
      <c r="B40" s="432">
        <v>37.188000000000002</v>
      </c>
      <c r="C40" s="53"/>
      <c r="D40" s="326" t="s">
        <v>355</v>
      </c>
      <c r="E40" s="340">
        <v>2.17</v>
      </c>
      <c r="F40" s="340">
        <v>10.226000000000001</v>
      </c>
      <c r="G40" s="340">
        <v>12.412000000000001</v>
      </c>
      <c r="H40" s="340">
        <v>19.693999999999999</v>
      </c>
    </row>
    <row r="41" spans="1:8" x14ac:dyDescent="0.25">
      <c r="A41" s="400">
        <v>44531</v>
      </c>
      <c r="B41" s="432">
        <v>36.97</v>
      </c>
      <c r="C41" s="53"/>
      <c r="D41" s="326" t="s">
        <v>598</v>
      </c>
      <c r="E41" s="340" t="s">
        <v>600</v>
      </c>
      <c r="F41" s="340" t="s">
        <v>600</v>
      </c>
      <c r="G41" s="340" t="s">
        <v>600</v>
      </c>
      <c r="H41" s="340">
        <v>19.196000000000002</v>
      </c>
    </row>
    <row r="42" spans="1:8" x14ac:dyDescent="0.25">
      <c r="A42" s="400">
        <v>44562</v>
      </c>
      <c r="B42" s="432">
        <v>38.381</v>
      </c>
      <c r="C42" s="53"/>
      <c r="D42" s="326" t="s">
        <v>308</v>
      </c>
      <c r="E42" s="340">
        <v>11.333</v>
      </c>
      <c r="F42" s="340">
        <v>10.063000000000001</v>
      </c>
      <c r="G42" s="340">
        <v>12.347</v>
      </c>
      <c r="H42" s="340">
        <v>15.423999999999999</v>
      </c>
    </row>
    <row r="43" spans="1:8" x14ac:dyDescent="0.25">
      <c r="A43" s="400">
        <v>44593</v>
      </c>
      <c r="B43" s="432">
        <v>38.582999999999998</v>
      </c>
      <c r="C43" s="53"/>
      <c r="D43" s="326" t="s">
        <v>599</v>
      </c>
      <c r="E43" s="340">
        <v>8.0220000000000002</v>
      </c>
      <c r="F43" s="340">
        <v>10.220000000000001</v>
      </c>
      <c r="G43" s="340">
        <v>10.771000000000001</v>
      </c>
      <c r="H43" s="340">
        <v>15.423</v>
      </c>
    </row>
    <row r="44" spans="1:8" x14ac:dyDescent="0.25">
      <c r="A44" s="400">
        <v>44621</v>
      </c>
      <c r="B44" s="432">
        <v>39.459000000000003</v>
      </c>
      <c r="C44" s="510"/>
      <c r="D44" s="704" t="s">
        <v>332</v>
      </c>
    </row>
    <row r="45" spans="1:8" x14ac:dyDescent="0.25">
      <c r="A45" s="399">
        <v>44652</v>
      </c>
      <c r="B45" s="432">
        <v>38.32</v>
      </c>
      <c r="C45" s="53"/>
      <c r="D45" s="700" t="s">
        <v>601</v>
      </c>
    </row>
    <row r="46" spans="1:8" x14ac:dyDescent="0.25">
      <c r="A46" s="399">
        <v>44682</v>
      </c>
      <c r="B46" s="432">
        <v>39.018999999999998</v>
      </c>
    </row>
    <row r="47" spans="1:8" x14ac:dyDescent="0.25">
      <c r="A47" s="399">
        <v>44713</v>
      </c>
      <c r="B47" s="432">
        <v>39.445999999999998</v>
      </c>
    </row>
    <row r="48" spans="1:8" x14ac:dyDescent="0.25">
      <c r="A48" s="399">
        <v>44743</v>
      </c>
      <c r="B48" s="364">
        <v>38.601999999999997</v>
      </c>
    </row>
    <row r="49" spans="1:2" x14ac:dyDescent="0.25">
      <c r="A49" s="399">
        <v>44774</v>
      </c>
      <c r="B49" s="364">
        <v>38.140999999999998</v>
      </c>
    </row>
    <row r="50" spans="1:2" x14ac:dyDescent="0.25">
      <c r="A50" s="665">
        <v>44805</v>
      </c>
      <c r="B50" s="666">
        <v>39.274000000000001</v>
      </c>
    </row>
  </sheetData>
  <mergeCells count="1">
    <mergeCell ref="A4:B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5CB4-A760-4BFE-9ACD-CB8EAC344B2D}">
  <sheetPr>
    <tabColor rgb="FFFF0000"/>
  </sheetPr>
  <dimension ref="A1:I50"/>
  <sheetViews>
    <sheetView showGridLines="0" zoomScale="90" zoomScaleNormal="90" workbookViewId="0">
      <pane xSplit="1" ySplit="4" topLeftCell="B26" activePane="bottomRight" state="frozen"/>
      <selection activeCell="H30" sqref="H30"/>
      <selection pane="topRight" activeCell="H30" sqref="H30"/>
      <selection pane="bottomLeft" activeCell="H30" sqref="H30"/>
      <selection pane="bottomRight" activeCell="G47" sqref="G47"/>
    </sheetView>
  </sheetViews>
  <sheetFormatPr defaultColWidth="9.140625" defaultRowHeight="15.75" x14ac:dyDescent="0.25"/>
  <cols>
    <col min="1" max="1" width="10.7109375" style="13" customWidth="1"/>
    <col min="2" max="2" width="25" style="13" customWidth="1"/>
    <col min="3" max="3" width="13.42578125" style="13" customWidth="1"/>
    <col min="4" max="4" width="28.28515625" style="13" customWidth="1"/>
    <col min="5" max="8" width="10.140625" style="13" customWidth="1"/>
    <col min="9" max="22" width="8.28515625" style="13" customWidth="1"/>
    <col min="23" max="16384" width="9.140625" style="13"/>
  </cols>
  <sheetData>
    <row r="1" spans="1:9" ht="21" x14ac:dyDescent="0.35">
      <c r="A1" s="625" t="str">
        <f>+'Indice-Index'!C18</f>
        <v>2.11 Utenti unici dei siti/app di e-commerce - E-commerce websites/app unique users</v>
      </c>
      <c r="B1" s="314"/>
      <c r="C1" s="103"/>
      <c r="D1" s="103"/>
      <c r="E1" s="103"/>
      <c r="F1" s="314"/>
      <c r="G1" s="314"/>
      <c r="H1" s="314"/>
      <c r="I1" s="103"/>
    </row>
    <row r="2" spans="1:9" ht="10.5" customHeight="1" x14ac:dyDescent="0.25">
      <c r="A2" s="53"/>
      <c r="B2" s="53"/>
      <c r="E2" s="6"/>
      <c r="F2" s="6"/>
      <c r="G2" s="6"/>
      <c r="H2" s="6"/>
    </row>
    <row r="3" spans="1:9" ht="10.5" customHeight="1" x14ac:dyDescent="0.25">
      <c r="A3" s="53"/>
      <c r="B3" s="53"/>
      <c r="F3" s="151"/>
      <c r="G3" s="151"/>
      <c r="H3" s="151"/>
    </row>
    <row r="4" spans="1:9" ht="34.5" customHeight="1" x14ac:dyDescent="0.25">
      <c r="A4" s="731" t="s">
        <v>316</v>
      </c>
      <c r="B4" s="731"/>
    </row>
    <row r="5" spans="1:9" ht="10.5" customHeight="1" x14ac:dyDescent="0.25">
      <c r="A5" s="592"/>
      <c r="B5" s="592"/>
    </row>
    <row r="6" spans="1:9" x14ac:dyDescent="0.25">
      <c r="A6" s="402">
        <v>43466</v>
      </c>
      <c r="B6" s="401">
        <v>36.097999999999999</v>
      </c>
    </row>
    <row r="7" spans="1:9" x14ac:dyDescent="0.25">
      <c r="A7" s="402">
        <v>43497</v>
      </c>
      <c r="B7" s="401">
        <v>35.404000000000003</v>
      </c>
    </row>
    <row r="8" spans="1:9" x14ac:dyDescent="0.25">
      <c r="A8" s="402">
        <v>43525</v>
      </c>
      <c r="B8" s="401">
        <v>35.741</v>
      </c>
      <c r="C8" s="510"/>
    </row>
    <row r="9" spans="1:9" x14ac:dyDescent="0.25">
      <c r="A9" s="402">
        <v>43556</v>
      </c>
      <c r="B9" s="401">
        <v>35.597000000000001</v>
      </c>
    </row>
    <row r="10" spans="1:9" x14ac:dyDescent="0.25">
      <c r="A10" s="402">
        <v>43586</v>
      </c>
      <c r="B10" s="401">
        <v>35.975000000000001</v>
      </c>
    </row>
    <row r="11" spans="1:9" x14ac:dyDescent="0.25">
      <c r="A11" s="402">
        <v>43617</v>
      </c>
      <c r="B11" s="401">
        <v>35.216999999999999</v>
      </c>
    </row>
    <row r="12" spans="1:9" x14ac:dyDescent="0.25">
      <c r="A12" s="402">
        <v>43647</v>
      </c>
      <c r="B12" s="401">
        <v>34.86</v>
      </c>
    </row>
    <row r="13" spans="1:9" x14ac:dyDescent="0.25">
      <c r="A13" s="402">
        <v>43678</v>
      </c>
      <c r="B13" s="401">
        <v>34.658999999999999</v>
      </c>
    </row>
    <row r="14" spans="1:9" x14ac:dyDescent="0.25">
      <c r="A14" s="368">
        <v>43709</v>
      </c>
      <c r="B14" s="358">
        <v>35.619</v>
      </c>
    </row>
    <row r="15" spans="1:9" x14ac:dyDescent="0.25">
      <c r="A15" s="402">
        <v>43739</v>
      </c>
      <c r="B15" s="401">
        <v>36.305999999999997</v>
      </c>
    </row>
    <row r="16" spans="1:9" x14ac:dyDescent="0.25">
      <c r="A16" s="402">
        <v>43770</v>
      </c>
      <c r="B16" s="401">
        <v>36.591999999999999</v>
      </c>
    </row>
    <row r="17" spans="1:8" x14ac:dyDescent="0.25">
      <c r="A17" s="402">
        <v>43800</v>
      </c>
      <c r="B17" s="401">
        <v>36.298000000000002</v>
      </c>
    </row>
    <row r="18" spans="1:8" x14ac:dyDescent="0.25">
      <c r="A18" s="402">
        <v>43831</v>
      </c>
      <c r="B18" s="401">
        <v>37.191000000000003</v>
      </c>
      <c r="C18" s="53"/>
    </row>
    <row r="19" spans="1:8" x14ac:dyDescent="0.25">
      <c r="A19" s="402">
        <v>43862</v>
      </c>
      <c r="B19" s="401">
        <v>37.148000000000003</v>
      </c>
      <c r="C19" s="53"/>
    </row>
    <row r="20" spans="1:8" x14ac:dyDescent="0.25">
      <c r="A20" s="402">
        <v>43891</v>
      </c>
      <c r="B20" s="401">
        <v>38.234000000000002</v>
      </c>
      <c r="C20" s="510"/>
    </row>
    <row r="21" spans="1:8" x14ac:dyDescent="0.25">
      <c r="A21" s="402">
        <v>43922</v>
      </c>
      <c r="B21" s="401">
        <v>37.537999999999997</v>
      </c>
      <c r="C21" s="53"/>
    </row>
    <row r="22" spans="1:8" x14ac:dyDescent="0.25">
      <c r="A22" s="402">
        <v>43952</v>
      </c>
      <c r="B22" s="401">
        <v>37.488</v>
      </c>
      <c r="C22" s="53"/>
    </row>
    <row r="23" spans="1:8" x14ac:dyDescent="0.25">
      <c r="A23" s="402">
        <v>43983</v>
      </c>
      <c r="B23" s="401">
        <v>36.579000000000001</v>
      </c>
      <c r="C23" s="53"/>
      <c r="D23" s="367"/>
      <c r="E23" s="353"/>
      <c r="F23" s="353"/>
      <c r="G23" s="353"/>
      <c r="H23" s="353"/>
    </row>
    <row r="24" spans="1:8" ht="17.25" customHeight="1" x14ac:dyDescent="0.25">
      <c r="A24" s="402">
        <v>44013</v>
      </c>
      <c r="B24" s="401">
        <v>35.329000000000001</v>
      </c>
      <c r="C24" s="53"/>
      <c r="D24" s="353"/>
      <c r="E24" s="353"/>
      <c r="F24" s="353"/>
      <c r="G24" s="353"/>
      <c r="H24" s="353"/>
    </row>
    <row r="25" spans="1:8" x14ac:dyDescent="0.25">
      <c r="A25" s="402">
        <v>44044</v>
      </c>
      <c r="B25" s="401">
        <v>35.755000000000003</v>
      </c>
      <c r="C25" s="53"/>
      <c r="H25" s="353"/>
    </row>
    <row r="26" spans="1:8" x14ac:dyDescent="0.25">
      <c r="A26" s="368">
        <v>44075</v>
      </c>
      <c r="B26" s="358">
        <v>35.506999999999998</v>
      </c>
      <c r="C26" s="53"/>
      <c r="H26" s="353"/>
    </row>
    <row r="27" spans="1:8" x14ac:dyDescent="0.25">
      <c r="A27" s="402">
        <v>44105</v>
      </c>
      <c r="B27" s="401">
        <v>36.851999999999997</v>
      </c>
      <c r="C27" s="53"/>
      <c r="H27" s="353"/>
    </row>
    <row r="28" spans="1:8" x14ac:dyDescent="0.25">
      <c r="A28" s="402">
        <v>44136</v>
      </c>
      <c r="B28" s="401">
        <v>38.128999999999998</v>
      </c>
      <c r="C28" s="53"/>
      <c r="H28" s="353"/>
    </row>
    <row r="29" spans="1:8" x14ac:dyDescent="0.25">
      <c r="A29" s="402">
        <v>44166</v>
      </c>
      <c r="B29" s="401">
        <v>38.344000000000001</v>
      </c>
      <c r="C29" s="53"/>
    </row>
    <row r="30" spans="1:8" x14ac:dyDescent="0.25">
      <c r="A30" s="402">
        <v>44197</v>
      </c>
      <c r="B30" s="401">
        <v>37.564999999999998</v>
      </c>
      <c r="C30" s="53"/>
    </row>
    <row r="31" spans="1:8" x14ac:dyDescent="0.25">
      <c r="A31" s="402">
        <v>44228</v>
      </c>
      <c r="B31" s="401">
        <v>37.255000000000003</v>
      </c>
      <c r="C31" s="53"/>
    </row>
    <row r="32" spans="1:8" x14ac:dyDescent="0.25">
      <c r="A32" s="402">
        <v>44256</v>
      </c>
      <c r="B32" s="401">
        <v>37.484000000000002</v>
      </c>
      <c r="C32" s="510"/>
    </row>
    <row r="33" spans="1:8" x14ac:dyDescent="0.25">
      <c r="A33" s="402">
        <v>44287</v>
      </c>
      <c r="B33" s="401">
        <v>36.966999999999999</v>
      </c>
      <c r="C33" s="53"/>
      <c r="D33" s="508" t="s">
        <v>404</v>
      </c>
      <c r="E33" s="359">
        <f>+'2.9'!E33</f>
        <v>43709</v>
      </c>
      <c r="F33" s="359">
        <f>+'2.9'!F33</f>
        <v>44075</v>
      </c>
      <c r="G33" s="359">
        <f>+'2.9'!G33</f>
        <v>44440</v>
      </c>
      <c r="H33" s="359">
        <f>+'2.9'!H33</f>
        <v>44805</v>
      </c>
    </row>
    <row r="34" spans="1:8" x14ac:dyDescent="0.25">
      <c r="A34" s="402">
        <v>44317</v>
      </c>
      <c r="B34" s="401">
        <v>36.521000000000001</v>
      </c>
      <c r="C34" s="53"/>
      <c r="D34" s="369" t="s">
        <v>309</v>
      </c>
      <c r="E34" s="340">
        <v>31.213000000000001</v>
      </c>
      <c r="F34" s="340">
        <v>31.395</v>
      </c>
      <c r="G34" s="340">
        <v>33.636000000000003</v>
      </c>
      <c r="H34" s="340">
        <v>35.204999999999998</v>
      </c>
    </row>
    <row r="35" spans="1:8" x14ac:dyDescent="0.25">
      <c r="A35" s="402">
        <v>44348</v>
      </c>
      <c r="B35" s="401">
        <v>37.328000000000003</v>
      </c>
      <c r="C35" s="53"/>
      <c r="D35" s="369" t="s">
        <v>310</v>
      </c>
      <c r="E35" s="340">
        <v>16.213000000000001</v>
      </c>
      <c r="F35" s="340">
        <v>16.895</v>
      </c>
      <c r="G35" s="340">
        <v>15.718</v>
      </c>
      <c r="H35" s="340">
        <v>17.009</v>
      </c>
    </row>
    <row r="36" spans="1:8" x14ac:dyDescent="0.25">
      <c r="A36" s="402">
        <v>44378</v>
      </c>
      <c r="B36" s="401">
        <v>36.987000000000002</v>
      </c>
      <c r="C36" s="53"/>
      <c r="D36" s="369" t="s">
        <v>311</v>
      </c>
      <c r="E36" s="340">
        <v>12.054</v>
      </c>
      <c r="F36" s="340">
        <v>10.401999999999999</v>
      </c>
      <c r="G36" s="340">
        <v>11.792</v>
      </c>
      <c r="H36" s="340">
        <v>12.361000000000001</v>
      </c>
    </row>
    <row r="37" spans="1:8" x14ac:dyDescent="0.25">
      <c r="A37" s="402">
        <v>44409</v>
      </c>
      <c r="B37" s="401">
        <v>36.682000000000002</v>
      </c>
      <c r="C37" s="53"/>
      <c r="D37" s="369" t="s">
        <v>312</v>
      </c>
      <c r="E37" s="340">
        <v>8.8569999999999993</v>
      </c>
      <c r="F37" s="340">
        <v>9.0719999999999992</v>
      </c>
      <c r="G37" s="340">
        <v>8.4039999999999999</v>
      </c>
      <c r="H37" s="340">
        <v>9.9239999999999995</v>
      </c>
    </row>
    <row r="38" spans="1:8" x14ac:dyDescent="0.25">
      <c r="A38" s="368">
        <v>44440</v>
      </c>
      <c r="B38" s="358">
        <v>37.616</v>
      </c>
      <c r="C38" s="53"/>
      <c r="D38" s="369" t="s">
        <v>313</v>
      </c>
      <c r="E38" s="340">
        <v>4.5030000000000001</v>
      </c>
      <c r="F38" s="340">
        <v>4.4109999999999996</v>
      </c>
      <c r="G38" s="340">
        <v>7.9610000000000003</v>
      </c>
      <c r="H38" s="340">
        <v>9.0660000000000007</v>
      </c>
    </row>
    <row r="39" spans="1:8" x14ac:dyDescent="0.25">
      <c r="A39" s="402">
        <v>44471</v>
      </c>
      <c r="B39" s="401">
        <v>36.448</v>
      </c>
      <c r="C39" s="53"/>
      <c r="D39" s="369" t="s">
        <v>357</v>
      </c>
      <c r="E39" s="340">
        <v>6.74</v>
      </c>
      <c r="F39" s="340">
        <v>6.6139999999999999</v>
      </c>
      <c r="G39" s="340">
        <v>7.1849999999999996</v>
      </c>
      <c r="H39" s="340">
        <v>6.3869999999999996</v>
      </c>
    </row>
    <row r="40" spans="1:8" x14ac:dyDescent="0.25">
      <c r="A40" s="402">
        <v>44503</v>
      </c>
      <c r="B40" s="401">
        <v>36.668999999999997</v>
      </c>
      <c r="C40" s="53"/>
      <c r="D40" s="369" t="s">
        <v>314</v>
      </c>
      <c r="E40" s="340">
        <v>6.2569999999999997</v>
      </c>
      <c r="F40" s="340">
        <v>6.6079999999999997</v>
      </c>
      <c r="G40" s="340">
        <v>7.7560000000000002</v>
      </c>
      <c r="H40" s="340">
        <v>6.3559999999999999</v>
      </c>
    </row>
    <row r="41" spans="1:8" x14ac:dyDescent="0.25">
      <c r="A41" s="402">
        <v>44534</v>
      </c>
      <c r="B41" s="401">
        <v>36.460999999999999</v>
      </c>
      <c r="C41" s="53"/>
      <c r="D41" s="369" t="s">
        <v>359</v>
      </c>
      <c r="E41" s="340">
        <v>8.7840000000000007</v>
      </c>
      <c r="F41" s="340">
        <v>6.2560000000000002</v>
      </c>
      <c r="G41" s="340">
        <v>5.3280000000000003</v>
      </c>
      <c r="H41" s="340">
        <v>5.3250000000000002</v>
      </c>
    </row>
    <row r="42" spans="1:8" x14ac:dyDescent="0.25">
      <c r="A42" s="400">
        <v>44562</v>
      </c>
      <c r="B42" s="432">
        <v>36.798000000000002</v>
      </c>
      <c r="C42" s="53"/>
      <c r="D42" s="369" t="s">
        <v>602</v>
      </c>
      <c r="E42" s="340">
        <v>4.4470000000000001</v>
      </c>
      <c r="F42" s="340">
        <v>5.3209999999999997</v>
      </c>
      <c r="G42" s="340">
        <v>5.7149999999999999</v>
      </c>
      <c r="H42" s="340">
        <v>5.1760000000000002</v>
      </c>
    </row>
    <row r="43" spans="1:8" x14ac:dyDescent="0.25">
      <c r="A43" s="400">
        <v>44593</v>
      </c>
      <c r="B43" s="432">
        <v>36.43</v>
      </c>
      <c r="C43" s="53"/>
      <c r="D43" s="369" t="s">
        <v>358</v>
      </c>
      <c r="E43" s="340">
        <v>5.4859999999999998</v>
      </c>
      <c r="F43" s="340">
        <v>5.835</v>
      </c>
      <c r="G43" s="340">
        <v>5.98</v>
      </c>
      <c r="H43" s="340">
        <v>4.9489999999999998</v>
      </c>
    </row>
    <row r="44" spans="1:8" x14ac:dyDescent="0.25">
      <c r="A44" s="400">
        <v>44621</v>
      </c>
      <c r="B44" s="432">
        <v>37.207999999999998</v>
      </c>
      <c r="C44" s="510"/>
      <c r="D44" s="483" t="s">
        <v>332</v>
      </c>
    </row>
    <row r="45" spans="1:8" x14ac:dyDescent="0.25">
      <c r="A45" s="399">
        <v>44652</v>
      </c>
      <c r="B45" s="401">
        <v>36.915999999999997</v>
      </c>
      <c r="C45" s="53"/>
    </row>
    <row r="46" spans="1:8" x14ac:dyDescent="0.25">
      <c r="A46" s="399">
        <v>44682</v>
      </c>
      <c r="B46" s="401">
        <v>37.241999999999997</v>
      </c>
      <c r="C46" s="511"/>
    </row>
    <row r="47" spans="1:8" x14ac:dyDescent="0.25">
      <c r="A47" s="399">
        <v>44713</v>
      </c>
      <c r="B47" s="401">
        <v>37.258000000000003</v>
      </c>
      <c r="C47" s="511"/>
    </row>
    <row r="48" spans="1:8" x14ac:dyDescent="0.25">
      <c r="A48" s="399">
        <v>44743</v>
      </c>
      <c r="B48" s="364">
        <v>38.103999999999999</v>
      </c>
      <c r="C48" s="53"/>
    </row>
    <row r="49" spans="1:2" x14ac:dyDescent="0.25">
      <c r="A49" s="399">
        <v>44774</v>
      </c>
      <c r="B49" s="364">
        <v>37.814</v>
      </c>
    </row>
    <row r="50" spans="1:2" x14ac:dyDescent="0.25">
      <c r="A50" s="665">
        <v>44805</v>
      </c>
      <c r="B50" s="666">
        <v>38.064</v>
      </c>
    </row>
  </sheetData>
  <mergeCells count="1">
    <mergeCell ref="A4: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25FA-1234-4C5E-AEE8-16C2BE420D23}">
  <sheetPr>
    <tabColor rgb="FFFF0000"/>
  </sheetPr>
  <dimension ref="A1:T50"/>
  <sheetViews>
    <sheetView showGridLines="0" zoomScale="90" zoomScaleNormal="90" workbookViewId="0">
      <pane xSplit="1" ySplit="4" topLeftCell="B26" activePane="bottomRight" state="frozen"/>
      <selection activeCell="H30" sqref="H30"/>
      <selection pane="topRight" activeCell="H30" sqref="H30"/>
      <selection pane="bottomLeft" activeCell="H30" sqref="H30"/>
      <selection pane="bottomRight" activeCell="D44" sqref="D44"/>
    </sheetView>
  </sheetViews>
  <sheetFormatPr defaultColWidth="9.140625" defaultRowHeight="15.75" x14ac:dyDescent="0.25"/>
  <cols>
    <col min="1" max="2" width="10.7109375" style="124" customWidth="1"/>
    <col min="3" max="3" width="12.140625" style="124" customWidth="1"/>
    <col min="4" max="4" width="41.7109375" style="124" customWidth="1"/>
    <col min="5" max="8" width="8.7109375" style="124" customWidth="1"/>
    <col min="9" max="14" width="14" style="124" customWidth="1"/>
    <col min="15" max="20" width="10.85546875" style="124" bestFit="1" customWidth="1"/>
    <col min="21" max="16384" width="9.140625" style="124"/>
  </cols>
  <sheetData>
    <row r="1" spans="1:20" ht="21" x14ac:dyDescent="0.25">
      <c r="A1" s="328" t="str">
        <f>+'Indice-Index'!C19</f>
        <v>2.12 Utenti unici delle piattaforme di servizi VOD a pagamento - Pay video on demand platforms unique users</v>
      </c>
      <c r="B1" s="593"/>
      <c r="C1" s="593"/>
      <c r="D1" s="593"/>
      <c r="E1" s="594"/>
      <c r="F1" s="594"/>
      <c r="G1" s="594"/>
      <c r="H1" s="594"/>
      <c r="I1" s="594"/>
      <c r="J1" s="594"/>
      <c r="K1" s="578"/>
      <c r="L1" s="578"/>
      <c r="M1" s="578"/>
      <c r="N1" s="578"/>
      <c r="O1" s="578"/>
      <c r="P1" s="578"/>
      <c r="Q1" s="578"/>
      <c r="R1" s="578"/>
      <c r="S1" s="578"/>
      <c r="T1" s="578"/>
    </row>
    <row r="2" spans="1:20" ht="11.25" customHeight="1" x14ac:dyDescent="0.25">
      <c r="A2" s="24"/>
      <c r="B2" s="24"/>
      <c r="C2" s="24"/>
      <c r="D2" s="24"/>
      <c r="E2" s="24"/>
      <c r="F2" s="24"/>
      <c r="G2" s="24"/>
    </row>
    <row r="3" spans="1:20" ht="11.25" customHeight="1" x14ac:dyDescent="0.25"/>
    <row r="4" spans="1:20" ht="48" customHeight="1" x14ac:dyDescent="0.25">
      <c r="A4" s="732" t="s">
        <v>331</v>
      </c>
      <c r="B4" s="732"/>
    </row>
    <row r="5" spans="1:20" ht="13.5" customHeight="1" x14ac:dyDescent="0.25">
      <c r="A5" s="248"/>
      <c r="B5" s="248"/>
    </row>
    <row r="6" spans="1:20" x14ac:dyDescent="0.25">
      <c r="A6" s="505">
        <v>43466</v>
      </c>
      <c r="B6" s="506">
        <v>9.2973459999999992</v>
      </c>
    </row>
    <row r="7" spans="1:20" x14ac:dyDescent="0.25">
      <c r="A7" s="505">
        <v>43497</v>
      </c>
      <c r="B7" s="506">
        <v>8.6349070000000001</v>
      </c>
    </row>
    <row r="8" spans="1:20" x14ac:dyDescent="0.25">
      <c r="A8" s="505">
        <v>43525</v>
      </c>
      <c r="B8" s="506">
        <v>10.94969</v>
      </c>
    </row>
    <row r="9" spans="1:20" x14ac:dyDescent="0.25">
      <c r="A9" s="505">
        <v>43556</v>
      </c>
      <c r="B9" s="506">
        <v>11.722258</v>
      </c>
    </row>
    <row r="10" spans="1:20" x14ac:dyDescent="0.25">
      <c r="A10" s="505">
        <v>43586</v>
      </c>
      <c r="B10" s="506">
        <v>11.059702999999999</v>
      </c>
    </row>
    <row r="11" spans="1:20" x14ac:dyDescent="0.25">
      <c r="A11" s="505">
        <v>43617</v>
      </c>
      <c r="B11" s="506">
        <v>10.883068</v>
      </c>
      <c r="D11" s="597"/>
      <c r="E11" s="598"/>
      <c r="F11" s="598"/>
      <c r="G11" s="598"/>
    </row>
    <row r="12" spans="1:20" x14ac:dyDescent="0.25">
      <c r="A12" s="505">
        <v>43647</v>
      </c>
      <c r="B12" s="506">
        <v>11.182644</v>
      </c>
      <c r="E12" s="598"/>
      <c r="F12" s="598"/>
      <c r="G12" s="598"/>
    </row>
    <row r="13" spans="1:20" x14ac:dyDescent="0.25">
      <c r="A13" s="505">
        <v>43678</v>
      </c>
      <c r="B13" s="506">
        <v>11.754752</v>
      </c>
      <c r="E13" s="598"/>
      <c r="F13" s="598"/>
      <c r="G13" s="598"/>
    </row>
    <row r="14" spans="1:20" x14ac:dyDescent="0.25">
      <c r="A14" s="595">
        <v>43709</v>
      </c>
      <c r="B14" s="596">
        <v>12.535223</v>
      </c>
      <c r="D14" s="597"/>
      <c r="E14" s="598"/>
      <c r="F14" s="598"/>
      <c r="G14" s="598"/>
    </row>
    <row r="15" spans="1:20" x14ac:dyDescent="0.25">
      <c r="A15" s="505">
        <v>43739</v>
      </c>
      <c r="B15" s="506">
        <v>11.111949000000001</v>
      </c>
      <c r="D15" s="242"/>
      <c r="E15" s="599"/>
      <c r="F15" s="599"/>
      <c r="G15" s="599"/>
    </row>
    <row r="16" spans="1:20" x14ac:dyDescent="0.25">
      <c r="A16" s="505">
        <v>43770</v>
      </c>
      <c r="B16" s="506">
        <v>12.293075999999999</v>
      </c>
    </row>
    <row r="17" spans="1:3" x14ac:dyDescent="0.25">
      <c r="A17" s="505">
        <v>43800</v>
      </c>
      <c r="B17" s="506">
        <v>12.734403</v>
      </c>
    </row>
    <row r="18" spans="1:3" x14ac:dyDescent="0.25">
      <c r="A18" s="505">
        <v>43831</v>
      </c>
      <c r="B18" s="506">
        <v>12.800088000000001</v>
      </c>
    </row>
    <row r="19" spans="1:3" x14ac:dyDescent="0.25">
      <c r="A19" s="505">
        <v>43862</v>
      </c>
      <c r="B19" s="506">
        <v>12.374662000000001</v>
      </c>
    </row>
    <row r="20" spans="1:3" x14ac:dyDescent="0.25">
      <c r="A20" s="505">
        <v>43891</v>
      </c>
      <c r="B20" s="506">
        <v>18.687280999999999</v>
      </c>
    </row>
    <row r="21" spans="1:3" x14ac:dyDescent="0.25">
      <c r="A21" s="505">
        <v>43922</v>
      </c>
      <c r="B21" s="506">
        <v>17.223195</v>
      </c>
    </row>
    <row r="22" spans="1:3" x14ac:dyDescent="0.25">
      <c r="A22" s="505">
        <v>43952</v>
      </c>
      <c r="B22" s="506">
        <v>14.605675</v>
      </c>
    </row>
    <row r="23" spans="1:3" x14ac:dyDescent="0.25">
      <c r="A23" s="505">
        <v>43983</v>
      </c>
      <c r="B23" s="506">
        <v>13.943572</v>
      </c>
    </row>
    <row r="24" spans="1:3" x14ac:dyDescent="0.25">
      <c r="A24" s="505">
        <v>44013</v>
      </c>
      <c r="B24" s="506">
        <v>13.916053</v>
      </c>
    </row>
    <row r="25" spans="1:3" x14ac:dyDescent="0.25">
      <c r="A25" s="505">
        <v>44044</v>
      </c>
      <c r="B25" s="506">
        <v>11.916306000000001</v>
      </c>
    </row>
    <row r="26" spans="1:3" x14ac:dyDescent="0.25">
      <c r="A26" s="595">
        <v>44075</v>
      </c>
      <c r="B26" s="596">
        <v>13.276194</v>
      </c>
    </row>
    <row r="27" spans="1:3" x14ac:dyDescent="0.25">
      <c r="A27" s="505">
        <v>44105</v>
      </c>
      <c r="B27" s="506">
        <v>12.77764</v>
      </c>
    </row>
    <row r="28" spans="1:3" x14ac:dyDescent="0.25">
      <c r="A28" s="505">
        <v>44136</v>
      </c>
      <c r="B28" s="506">
        <v>14.329906000000001</v>
      </c>
    </row>
    <row r="29" spans="1:3" x14ac:dyDescent="0.25">
      <c r="A29" s="505">
        <v>44166</v>
      </c>
      <c r="B29" s="506">
        <v>15.666143</v>
      </c>
    </row>
    <row r="30" spans="1:3" x14ac:dyDescent="0.25">
      <c r="A30" s="505">
        <v>44197</v>
      </c>
      <c r="B30" s="506">
        <v>15.275159</v>
      </c>
      <c r="C30" s="578"/>
    </row>
    <row r="31" spans="1:3" x14ac:dyDescent="0.25">
      <c r="A31" s="505">
        <v>44228</v>
      </c>
      <c r="B31" s="506">
        <v>13.913032999999999</v>
      </c>
      <c r="C31" s="578"/>
    </row>
    <row r="32" spans="1:3" x14ac:dyDescent="0.25">
      <c r="A32" s="505">
        <v>44256</v>
      </c>
      <c r="B32" s="506">
        <v>14.487174000000001</v>
      </c>
      <c r="C32" s="600"/>
    </row>
    <row r="33" spans="1:8" x14ac:dyDescent="0.25">
      <c r="A33" s="505">
        <v>44287</v>
      </c>
      <c r="B33" s="506">
        <v>15.011998</v>
      </c>
      <c r="C33" s="601"/>
    </row>
    <row r="34" spans="1:8" x14ac:dyDescent="0.25">
      <c r="A34" s="505">
        <v>44317</v>
      </c>
      <c r="B34" s="506">
        <v>14.624717</v>
      </c>
      <c r="C34" s="601"/>
    </row>
    <row r="35" spans="1:8" ht="15" customHeight="1" x14ac:dyDescent="0.25">
      <c r="A35" s="505">
        <v>44348</v>
      </c>
      <c r="B35" s="506">
        <v>13.430223</v>
      </c>
      <c r="C35" s="601"/>
    </row>
    <row r="36" spans="1:8" ht="19.5" customHeight="1" x14ac:dyDescent="0.25">
      <c r="A36" s="505">
        <v>44378</v>
      </c>
      <c r="B36" s="506">
        <v>13.910091</v>
      </c>
      <c r="C36" s="601"/>
    </row>
    <row r="37" spans="1:8" x14ac:dyDescent="0.25">
      <c r="A37" s="505">
        <v>44409</v>
      </c>
      <c r="B37" s="506">
        <v>15.145593999999999</v>
      </c>
      <c r="C37" s="601"/>
      <c r="D37" s="509" t="s">
        <v>399</v>
      </c>
      <c r="E37" s="699" t="s">
        <v>538</v>
      </c>
      <c r="F37" s="699" t="s">
        <v>539</v>
      </c>
      <c r="G37" s="699" t="s">
        <v>540</v>
      </c>
      <c r="H37" s="699" t="s">
        <v>541</v>
      </c>
    </row>
    <row r="38" spans="1:8" x14ac:dyDescent="0.25">
      <c r="A38" s="595">
        <v>44441</v>
      </c>
      <c r="B38" s="596">
        <v>15.609155000000001</v>
      </c>
      <c r="C38" s="601"/>
      <c r="D38" s="509" t="s">
        <v>400</v>
      </c>
      <c r="E38" s="359"/>
      <c r="F38" s="359"/>
      <c r="G38" s="359"/>
      <c r="H38" s="359"/>
    </row>
    <row r="39" spans="1:8" x14ac:dyDescent="0.25">
      <c r="A39" s="505">
        <v>44472</v>
      </c>
      <c r="B39" s="506">
        <v>15.489666</v>
      </c>
      <c r="C39" s="601"/>
      <c r="D39" s="602" t="s">
        <v>329</v>
      </c>
      <c r="E39" s="325">
        <v>6.0474489999999994</v>
      </c>
      <c r="F39" s="325">
        <v>7.350922333333334</v>
      </c>
      <c r="G39" s="325">
        <v>8.558626666666667</v>
      </c>
      <c r="H39" s="325">
        <v>8.9208653333333334</v>
      </c>
    </row>
    <row r="40" spans="1:8" x14ac:dyDescent="0.25">
      <c r="A40" s="505">
        <v>44504</v>
      </c>
      <c r="B40" s="506">
        <v>15.739955</v>
      </c>
      <c r="C40" s="601"/>
      <c r="D40" s="602" t="s">
        <v>362</v>
      </c>
      <c r="E40" s="325">
        <v>2.3734630000000001</v>
      </c>
      <c r="F40" s="325">
        <v>6.2958952222222226</v>
      </c>
      <c r="G40" s="325">
        <v>5.7661434444444453</v>
      </c>
      <c r="H40" s="325">
        <v>6.4271791111111112</v>
      </c>
    </row>
    <row r="41" spans="1:8" x14ac:dyDescent="0.25">
      <c r="A41" s="505">
        <v>44535</v>
      </c>
      <c r="B41" s="506">
        <v>16.416414</v>
      </c>
      <c r="C41" s="601"/>
      <c r="D41" s="602" t="s">
        <v>361</v>
      </c>
      <c r="E41" s="325" t="s">
        <v>600</v>
      </c>
      <c r="F41" s="325">
        <v>3.2414595714285719</v>
      </c>
      <c r="G41" s="325">
        <v>2.4243332222222223</v>
      </c>
      <c r="H41" s="325">
        <v>3.4347002222222223</v>
      </c>
    </row>
    <row r="42" spans="1:8" x14ac:dyDescent="0.25">
      <c r="A42" s="603">
        <v>44562</v>
      </c>
      <c r="B42" s="384">
        <v>15.869505999999999</v>
      </c>
      <c r="C42" s="578"/>
      <c r="D42" s="602" t="s">
        <v>330</v>
      </c>
      <c r="E42" s="325">
        <v>1.7959242222222223</v>
      </c>
      <c r="F42" s="325">
        <v>1.2376818888888887</v>
      </c>
      <c r="G42" s="325">
        <v>2.3470348888888894</v>
      </c>
      <c r="H42" s="325">
        <v>2.387083111111111</v>
      </c>
    </row>
    <row r="43" spans="1:8" x14ac:dyDescent="0.25">
      <c r="A43" s="603">
        <v>44593</v>
      </c>
      <c r="B43" s="384">
        <v>15.242522000000001</v>
      </c>
      <c r="C43" s="578"/>
      <c r="D43" s="602" t="s">
        <v>433</v>
      </c>
      <c r="E43" s="325">
        <v>1.1564842222222222</v>
      </c>
      <c r="F43" s="325">
        <v>1.3371435555555553</v>
      </c>
      <c r="G43" s="325">
        <v>1.0812666666666666</v>
      </c>
      <c r="H43" s="325">
        <v>0.96494477777777787</v>
      </c>
    </row>
    <row r="44" spans="1:8" x14ac:dyDescent="0.25">
      <c r="A44" s="603">
        <v>44621</v>
      </c>
      <c r="B44" s="384">
        <v>16.145607999999999</v>
      </c>
      <c r="C44" s="600"/>
      <c r="D44" s="705" t="s">
        <v>478</v>
      </c>
    </row>
    <row r="45" spans="1:8" x14ac:dyDescent="0.25">
      <c r="A45" s="604">
        <v>44652</v>
      </c>
      <c r="B45" s="506">
        <v>15.606259</v>
      </c>
      <c r="C45" s="578"/>
    </row>
    <row r="46" spans="1:8" x14ac:dyDescent="0.25">
      <c r="A46" s="604">
        <v>44682</v>
      </c>
      <c r="B46" s="506">
        <v>14.690668000000001</v>
      </c>
    </row>
    <row r="47" spans="1:8" x14ac:dyDescent="0.25">
      <c r="A47" s="604">
        <v>44713</v>
      </c>
      <c r="B47" s="506">
        <v>13.662205</v>
      </c>
    </row>
    <row r="48" spans="1:8" x14ac:dyDescent="0.25">
      <c r="A48" s="399">
        <v>44743</v>
      </c>
      <c r="B48" s="364">
        <v>13.338218000000001</v>
      </c>
    </row>
    <row r="49" spans="1:2" x14ac:dyDescent="0.25">
      <c r="A49" s="399">
        <v>44774</v>
      </c>
      <c r="B49" s="364">
        <v>16.011431000000002</v>
      </c>
    </row>
    <row r="50" spans="1:2" x14ac:dyDescent="0.25">
      <c r="A50" s="665">
        <v>44805</v>
      </c>
      <c r="B50" s="666">
        <v>15.322322</v>
      </c>
    </row>
  </sheetData>
  <mergeCells count="1">
    <mergeCell ref="A4:B4"/>
  </mergeCells>
  <phoneticPr fontId="88"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945C-D421-4D7C-80E3-EAC09DD99485}">
  <sheetPr>
    <tabColor rgb="FFFF0000"/>
  </sheetPr>
  <dimension ref="A1:P50"/>
  <sheetViews>
    <sheetView showGridLines="0" zoomScale="90" zoomScaleNormal="90" workbookViewId="0">
      <pane xSplit="1" ySplit="4" topLeftCell="B26" activePane="bottomRight" state="frozen"/>
      <selection activeCell="H30" sqref="H30"/>
      <selection pane="topRight" activeCell="H30" sqref="H30"/>
      <selection pane="bottomLeft" activeCell="H30" sqref="H30"/>
      <selection pane="bottomRight" activeCell="D44" sqref="D44"/>
    </sheetView>
  </sheetViews>
  <sheetFormatPr defaultColWidth="9.140625" defaultRowHeight="15.75" x14ac:dyDescent="0.25"/>
  <cols>
    <col min="1" max="2" width="10.7109375" style="13" customWidth="1"/>
    <col min="3" max="3" width="12.140625" style="13" customWidth="1"/>
    <col min="4" max="4" width="36.85546875" style="13" customWidth="1"/>
    <col min="5" max="8" width="11.140625" style="13" customWidth="1"/>
    <col min="9" max="10" width="14" style="13" customWidth="1"/>
    <col min="11" max="16" width="10.85546875" style="13" bestFit="1" customWidth="1"/>
    <col min="17" max="16384" width="9.140625" style="13"/>
  </cols>
  <sheetData>
    <row r="1" spans="1:16" ht="21" x14ac:dyDescent="0.35">
      <c r="A1" s="16" t="str">
        <f>'Indice-Index'!C20</f>
        <v>2.13 Tempo speso sulle piattaforme di servizi VOD a pagamento - Time spent on pay video on demand  platforms</v>
      </c>
      <c r="B1" s="314"/>
      <c r="C1" s="314"/>
      <c r="D1" s="103"/>
      <c r="E1" s="103"/>
      <c r="F1" s="103"/>
      <c r="G1" s="103"/>
      <c r="H1" s="103"/>
      <c r="I1" s="103"/>
      <c r="J1" s="103"/>
      <c r="K1" s="53"/>
      <c r="L1" s="53"/>
      <c r="M1" s="53"/>
      <c r="N1" s="53"/>
      <c r="O1" s="53"/>
      <c r="P1" s="53"/>
    </row>
    <row r="2" spans="1:16" x14ac:dyDescent="0.25">
      <c r="A2" s="6"/>
      <c r="B2" s="6"/>
      <c r="C2" s="6"/>
      <c r="D2" s="6"/>
      <c r="E2" s="6"/>
      <c r="F2" s="6"/>
    </row>
    <row r="4" spans="1:16" ht="46.5" customHeight="1" x14ac:dyDescent="0.25">
      <c r="A4" s="730" t="s">
        <v>360</v>
      </c>
      <c r="B4" s="730"/>
    </row>
    <row r="5" spans="1:16" ht="19.5" customHeight="1" x14ac:dyDescent="0.25">
      <c r="A5" s="373"/>
      <c r="B5" s="373"/>
    </row>
    <row r="6" spans="1:16" x14ac:dyDescent="0.25">
      <c r="A6" s="402">
        <v>43466</v>
      </c>
      <c r="B6" s="401">
        <v>34.188033333333337</v>
      </c>
    </row>
    <row r="7" spans="1:16" x14ac:dyDescent="0.25">
      <c r="A7" s="402">
        <v>43497</v>
      </c>
      <c r="B7" s="401">
        <v>32.5779</v>
      </c>
    </row>
    <row r="8" spans="1:16" x14ac:dyDescent="0.25">
      <c r="A8" s="402">
        <v>43525</v>
      </c>
      <c r="B8" s="401">
        <v>32.459366666666668</v>
      </c>
    </row>
    <row r="9" spans="1:16" x14ac:dyDescent="0.25">
      <c r="A9" s="402">
        <v>43556</v>
      </c>
      <c r="B9" s="401">
        <v>32.730933333333333</v>
      </c>
    </row>
    <row r="10" spans="1:16" x14ac:dyDescent="0.25">
      <c r="A10" s="402">
        <v>43586</v>
      </c>
      <c r="B10" s="401">
        <v>30.636866666666666</v>
      </c>
    </row>
    <row r="11" spans="1:16" x14ac:dyDescent="0.25">
      <c r="A11" s="402">
        <v>43617</v>
      </c>
      <c r="B11" s="401">
        <v>29.905283333333333</v>
      </c>
    </row>
    <row r="12" spans="1:16" x14ac:dyDescent="0.25">
      <c r="A12" s="402">
        <v>43647</v>
      </c>
      <c r="B12" s="401">
        <v>35.97325</v>
      </c>
    </row>
    <row r="13" spans="1:16" x14ac:dyDescent="0.25">
      <c r="A13" s="402">
        <v>43678</v>
      </c>
      <c r="B13" s="401">
        <v>37.718433333333337</v>
      </c>
    </row>
    <row r="14" spans="1:16" x14ac:dyDescent="0.25">
      <c r="A14" s="368">
        <v>43709</v>
      </c>
      <c r="B14" s="358">
        <v>36.047966666666667</v>
      </c>
    </row>
    <row r="15" spans="1:16" x14ac:dyDescent="0.25">
      <c r="A15" s="402">
        <v>43739</v>
      </c>
      <c r="B15" s="401">
        <v>36.280966666666664</v>
      </c>
    </row>
    <row r="16" spans="1:16" x14ac:dyDescent="0.25">
      <c r="A16" s="402">
        <v>43770</v>
      </c>
      <c r="B16" s="401">
        <v>36.267116666666659</v>
      </c>
      <c r="C16" s="355"/>
    </row>
    <row r="17" spans="1:3" x14ac:dyDescent="0.25">
      <c r="A17" s="402">
        <v>43800</v>
      </c>
      <c r="B17" s="401">
        <v>36.668983333333323</v>
      </c>
      <c r="C17" s="355"/>
    </row>
    <row r="18" spans="1:3" x14ac:dyDescent="0.25">
      <c r="A18" s="402">
        <v>43831</v>
      </c>
      <c r="B18" s="401">
        <v>39.398283333333339</v>
      </c>
    </row>
    <row r="19" spans="1:3" x14ac:dyDescent="0.25">
      <c r="A19" s="402">
        <v>43862</v>
      </c>
      <c r="B19" s="401">
        <v>34.907766666666674</v>
      </c>
    </row>
    <row r="20" spans="1:3" x14ac:dyDescent="0.25">
      <c r="A20" s="402">
        <v>43891</v>
      </c>
      <c r="B20" s="401">
        <v>48.073266666666676</v>
      </c>
    </row>
    <row r="21" spans="1:3" x14ac:dyDescent="0.25">
      <c r="A21" s="402">
        <v>43922</v>
      </c>
      <c r="B21" s="401">
        <v>57.9726</v>
      </c>
    </row>
    <row r="22" spans="1:3" x14ac:dyDescent="0.25">
      <c r="A22" s="402">
        <v>43952</v>
      </c>
      <c r="B22" s="401">
        <v>44.860933333333335</v>
      </c>
    </row>
    <row r="23" spans="1:3" x14ac:dyDescent="0.25">
      <c r="A23" s="402">
        <v>43983</v>
      </c>
      <c r="B23" s="401">
        <v>38.475099999999998</v>
      </c>
    </row>
    <row r="24" spans="1:3" x14ac:dyDescent="0.25">
      <c r="A24" s="402">
        <v>44013</v>
      </c>
      <c r="B24" s="401">
        <v>36.721866666666678</v>
      </c>
    </row>
    <row r="25" spans="1:3" x14ac:dyDescent="0.25">
      <c r="A25" s="402">
        <v>44044</v>
      </c>
      <c r="B25" s="401">
        <v>38.827649999999998</v>
      </c>
    </row>
    <row r="26" spans="1:3" x14ac:dyDescent="0.25">
      <c r="A26" s="368">
        <v>44075</v>
      </c>
      <c r="B26" s="358">
        <v>40.423066666666649</v>
      </c>
    </row>
    <row r="27" spans="1:3" x14ac:dyDescent="0.25">
      <c r="A27" s="402">
        <v>44105</v>
      </c>
      <c r="B27" s="401">
        <v>39.580583333333337</v>
      </c>
    </row>
    <row r="28" spans="1:3" x14ac:dyDescent="0.25">
      <c r="A28" s="402">
        <v>44136</v>
      </c>
      <c r="B28" s="401">
        <v>43.757183333333344</v>
      </c>
      <c r="C28" s="355"/>
    </row>
    <row r="29" spans="1:3" x14ac:dyDescent="0.25">
      <c r="A29" s="402">
        <v>44166</v>
      </c>
      <c r="B29" s="401">
        <v>45.278933333333342</v>
      </c>
      <c r="C29" s="355"/>
    </row>
    <row r="30" spans="1:3" x14ac:dyDescent="0.25">
      <c r="A30" s="402">
        <v>44197</v>
      </c>
      <c r="B30" s="401">
        <v>47.384450000000001</v>
      </c>
    </row>
    <row r="31" spans="1:3" x14ac:dyDescent="0.25">
      <c r="A31" s="402">
        <v>44228</v>
      </c>
      <c r="B31" s="401">
        <v>42.718966666666667</v>
      </c>
    </row>
    <row r="32" spans="1:3" x14ac:dyDescent="0.25">
      <c r="A32" s="402">
        <v>44256</v>
      </c>
      <c r="B32" s="401">
        <v>48.434416666666678</v>
      </c>
    </row>
    <row r="33" spans="1:8" x14ac:dyDescent="0.25">
      <c r="A33" s="402">
        <v>44287</v>
      </c>
      <c r="B33" s="401">
        <v>46.837183333333336</v>
      </c>
    </row>
    <row r="34" spans="1:8" x14ac:dyDescent="0.25">
      <c r="A34" s="402">
        <v>44317</v>
      </c>
      <c r="B34" s="401">
        <v>43.644116666666676</v>
      </c>
    </row>
    <row r="35" spans="1:8" x14ac:dyDescent="0.25">
      <c r="A35" s="402">
        <v>44348</v>
      </c>
      <c r="B35" s="401">
        <v>43.53026666666667</v>
      </c>
    </row>
    <row r="36" spans="1:8" x14ac:dyDescent="0.25">
      <c r="A36" s="402">
        <v>44378</v>
      </c>
      <c r="B36" s="401">
        <v>40.287916666666675</v>
      </c>
    </row>
    <row r="37" spans="1:8" ht="20.45" customHeight="1" x14ac:dyDescent="0.25">
      <c r="A37" s="402">
        <v>44409</v>
      </c>
      <c r="B37" s="401">
        <v>39.784699999999987</v>
      </c>
      <c r="D37" s="509" t="s">
        <v>401</v>
      </c>
      <c r="E37" s="507" t="str">
        <f>+'2.12'!E37</f>
        <v>9M19</v>
      </c>
      <c r="F37" s="507" t="str">
        <f>+'2.12'!F37</f>
        <v>9M20</v>
      </c>
      <c r="G37" s="507" t="str">
        <f>+'2.12'!G37</f>
        <v>9M21</v>
      </c>
      <c r="H37" s="507" t="str">
        <f>+'2.12'!H37</f>
        <v>9M22</v>
      </c>
    </row>
    <row r="38" spans="1:8" x14ac:dyDescent="0.25">
      <c r="A38" s="368">
        <v>44441</v>
      </c>
      <c r="B38" s="358">
        <v>46.451149999999998</v>
      </c>
      <c r="D38" s="509" t="s">
        <v>402</v>
      </c>
      <c r="E38" s="359"/>
      <c r="F38" s="359"/>
      <c r="G38" s="359"/>
      <c r="H38" s="359"/>
    </row>
    <row r="39" spans="1:8" x14ac:dyDescent="0.25">
      <c r="A39" s="402">
        <v>44472</v>
      </c>
      <c r="B39" s="401">
        <v>44.454650000000008</v>
      </c>
      <c r="D39" s="369" t="s">
        <v>477</v>
      </c>
      <c r="E39" s="340">
        <v>256.12936666666667</v>
      </c>
      <c r="F39" s="340">
        <v>301.3777</v>
      </c>
      <c r="G39" s="340">
        <v>329.82061666666669</v>
      </c>
      <c r="H39" s="340">
        <v>291.48898333333335</v>
      </c>
    </row>
    <row r="40" spans="1:8" x14ac:dyDescent="0.25">
      <c r="A40" s="402">
        <v>44504</v>
      </c>
      <c r="B40" s="401">
        <v>40.488900000000015</v>
      </c>
      <c r="C40" s="355"/>
      <c r="D40" s="369" t="s">
        <v>362</v>
      </c>
      <c r="E40" s="340">
        <v>25.601733333333335</v>
      </c>
      <c r="F40" s="340">
        <v>50.496266666666664</v>
      </c>
      <c r="G40" s="340">
        <v>43.790883333333333</v>
      </c>
      <c r="H40" s="340">
        <v>51.537016666666673</v>
      </c>
    </row>
    <row r="41" spans="1:8" x14ac:dyDescent="0.25">
      <c r="A41" s="402">
        <v>44535</v>
      </c>
      <c r="B41" s="401">
        <v>47.038549999999994</v>
      </c>
      <c r="C41" s="355"/>
      <c r="D41" s="369" t="s">
        <v>363</v>
      </c>
      <c r="E41" s="340"/>
      <c r="F41" s="340">
        <v>12.513700000000002</v>
      </c>
      <c r="G41" s="340">
        <v>11.7614</v>
      </c>
      <c r="H41" s="340">
        <v>21.641750000000002</v>
      </c>
    </row>
    <row r="42" spans="1:8" x14ac:dyDescent="0.25">
      <c r="A42" s="400">
        <v>44562</v>
      </c>
      <c r="B42" s="432">
        <v>48.437349999999988</v>
      </c>
      <c r="D42" s="369" t="s">
        <v>330</v>
      </c>
      <c r="E42" s="340">
        <v>5.3294333333333332</v>
      </c>
      <c r="F42" s="340">
        <v>3.0588499999999996</v>
      </c>
      <c r="G42" s="340">
        <v>5.2679166666666664</v>
      </c>
      <c r="H42" s="340">
        <v>7.77325</v>
      </c>
    </row>
    <row r="43" spans="1:8" x14ac:dyDescent="0.25">
      <c r="A43" s="400">
        <v>44593</v>
      </c>
      <c r="B43" s="432">
        <v>42.319483333333345</v>
      </c>
      <c r="D43" s="369" t="s">
        <v>603</v>
      </c>
      <c r="E43" s="340">
        <v>0.64721666666666666</v>
      </c>
      <c r="F43" s="340">
        <v>1.1056166666666667</v>
      </c>
      <c r="G43" s="340">
        <v>2.2983499999999997</v>
      </c>
      <c r="H43" s="340">
        <v>2.3068666666666662</v>
      </c>
    </row>
    <row r="44" spans="1:8" x14ac:dyDescent="0.25">
      <c r="A44" s="400">
        <v>44621</v>
      </c>
      <c r="B44" s="432">
        <v>42.986133333333335</v>
      </c>
      <c r="D44" s="483" t="s">
        <v>478</v>
      </c>
    </row>
    <row r="45" spans="1:8" x14ac:dyDescent="0.25">
      <c r="A45" s="604">
        <v>44652</v>
      </c>
      <c r="B45" s="401">
        <v>41.630733333333346</v>
      </c>
    </row>
    <row r="46" spans="1:8" x14ac:dyDescent="0.25">
      <c r="A46" s="604">
        <v>44682</v>
      </c>
      <c r="B46" s="401">
        <v>43.436016666666674</v>
      </c>
    </row>
    <row r="47" spans="1:8" x14ac:dyDescent="0.25">
      <c r="A47" s="604">
        <v>44713</v>
      </c>
      <c r="B47" s="401">
        <v>37.147016666666687</v>
      </c>
    </row>
    <row r="48" spans="1:8" x14ac:dyDescent="0.25">
      <c r="A48" s="399">
        <v>44743</v>
      </c>
      <c r="B48" s="364">
        <v>37.769449999999999</v>
      </c>
    </row>
    <row r="49" spans="1:2" x14ac:dyDescent="0.25">
      <c r="A49" s="399">
        <v>44774</v>
      </c>
      <c r="B49" s="364">
        <v>45.673766666666687</v>
      </c>
    </row>
    <row r="50" spans="1:2" x14ac:dyDescent="0.25">
      <c r="A50" s="665">
        <v>44805</v>
      </c>
      <c r="B50" s="358">
        <v>39.353366666666666</v>
      </c>
    </row>
  </sheetData>
  <mergeCells count="1">
    <mergeCell ref="A4:B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B6AC-C83F-40EC-835F-C895434C9203}">
  <sheetPr>
    <tabColor rgb="FFFF0000"/>
  </sheetPr>
  <dimension ref="A1:O38"/>
  <sheetViews>
    <sheetView showGridLines="0" zoomScale="90" zoomScaleNormal="90" workbookViewId="0">
      <pane xSplit="1" ySplit="3" topLeftCell="B14" activePane="bottomRight" state="frozen"/>
      <selection activeCell="H30" sqref="H30"/>
      <selection pane="topRight" activeCell="H30" sqref="H30"/>
      <selection pane="bottomLeft" activeCell="H30" sqref="H30"/>
      <selection pane="bottomRight" activeCell="D31" sqref="D31"/>
    </sheetView>
  </sheetViews>
  <sheetFormatPr defaultColWidth="9.140625" defaultRowHeight="15.75" x14ac:dyDescent="0.25"/>
  <cols>
    <col min="1" max="1" width="10.7109375" style="13" customWidth="1"/>
    <col min="2" max="2" width="6.28515625" style="13" customWidth="1"/>
    <col min="3" max="3" width="12.140625" style="13" customWidth="1"/>
    <col min="4" max="4" width="36.85546875" style="13" customWidth="1"/>
    <col min="5" max="7" width="11.140625" style="13" customWidth="1"/>
    <col min="8" max="9" width="14" style="13" customWidth="1"/>
    <col min="10" max="15" width="10.85546875" style="13" bestFit="1" customWidth="1"/>
    <col min="16" max="16384" width="9.140625" style="13"/>
  </cols>
  <sheetData>
    <row r="1" spans="1:15" ht="21" x14ac:dyDescent="0.35">
      <c r="A1" s="16" t="str">
        <f>+'Indice-Index'!C21</f>
        <v>2.14 Utenti unici delle piattaforme di servizi VOD gratuiti - Free video on demand platforms unique users</v>
      </c>
      <c r="B1" s="314"/>
      <c r="C1" s="314"/>
      <c r="D1" s="103"/>
      <c r="E1" s="103"/>
      <c r="F1" s="103"/>
      <c r="G1" s="103"/>
      <c r="H1" s="103"/>
      <c r="I1" s="103"/>
      <c r="J1" s="53"/>
      <c r="K1" s="53"/>
      <c r="L1" s="53"/>
      <c r="M1" s="53"/>
      <c r="N1" s="53"/>
      <c r="O1" s="53"/>
    </row>
    <row r="2" spans="1:15" x14ac:dyDescent="0.25">
      <c r="A2" s="6"/>
      <c r="B2" s="6"/>
      <c r="C2" s="6"/>
      <c r="D2" s="6"/>
      <c r="E2" s="6"/>
    </row>
    <row r="4" spans="1:15" ht="64.5" customHeight="1" x14ac:dyDescent="0.25">
      <c r="A4" s="732" t="s">
        <v>331</v>
      </c>
      <c r="B4" s="732"/>
    </row>
    <row r="6" spans="1:15" x14ac:dyDescent="0.25">
      <c r="A6" s="402">
        <v>43831</v>
      </c>
      <c r="B6" s="401">
        <v>31.74277</v>
      </c>
    </row>
    <row r="7" spans="1:15" x14ac:dyDescent="0.25">
      <c r="A7" s="402">
        <v>43862</v>
      </c>
      <c r="B7" s="401">
        <v>34.496758</v>
      </c>
    </row>
    <row r="8" spans="1:15" x14ac:dyDescent="0.25">
      <c r="A8" s="402">
        <v>43891</v>
      </c>
      <c r="B8" s="401">
        <v>36.317288999999995</v>
      </c>
    </row>
    <row r="9" spans="1:15" x14ac:dyDescent="0.25">
      <c r="A9" s="402">
        <v>43922</v>
      </c>
      <c r="B9" s="401">
        <v>35.078203000000002</v>
      </c>
    </row>
    <row r="10" spans="1:15" x14ac:dyDescent="0.25">
      <c r="A10" s="402">
        <v>43952</v>
      </c>
      <c r="B10" s="401">
        <v>34.556012000000003</v>
      </c>
    </row>
    <row r="11" spans="1:15" x14ac:dyDescent="0.25">
      <c r="A11" s="402">
        <v>43983</v>
      </c>
      <c r="B11" s="401">
        <v>33.647714999999998</v>
      </c>
    </row>
    <row r="12" spans="1:15" x14ac:dyDescent="0.25">
      <c r="A12" s="402">
        <v>44013</v>
      </c>
      <c r="B12" s="401">
        <v>34.882238000000001</v>
      </c>
    </row>
    <row r="13" spans="1:15" x14ac:dyDescent="0.25">
      <c r="A13" s="402">
        <v>44044</v>
      </c>
      <c r="B13" s="401">
        <v>34.940019999999997</v>
      </c>
    </row>
    <row r="14" spans="1:15" x14ac:dyDescent="0.25">
      <c r="A14" s="368">
        <v>44075</v>
      </c>
      <c r="B14" s="358">
        <v>36.186870999999996</v>
      </c>
    </row>
    <row r="15" spans="1:15" x14ac:dyDescent="0.25">
      <c r="A15" s="402">
        <v>44105</v>
      </c>
      <c r="B15" s="401">
        <v>36.625050999999999</v>
      </c>
    </row>
    <row r="16" spans="1:15" x14ac:dyDescent="0.25">
      <c r="A16" s="402">
        <v>44136</v>
      </c>
      <c r="B16" s="401">
        <v>37.534262000000005</v>
      </c>
    </row>
    <row r="17" spans="1:7" x14ac:dyDescent="0.25">
      <c r="A17" s="402">
        <v>44166</v>
      </c>
      <c r="B17" s="401">
        <v>37.794027</v>
      </c>
    </row>
    <row r="18" spans="1:7" x14ac:dyDescent="0.25">
      <c r="A18" s="402">
        <v>44197</v>
      </c>
      <c r="B18" s="401">
        <v>37.245406000000003</v>
      </c>
    </row>
    <row r="19" spans="1:7" x14ac:dyDescent="0.25">
      <c r="A19" s="402">
        <v>44228</v>
      </c>
      <c r="B19" s="401">
        <v>36.551406</v>
      </c>
    </row>
    <row r="20" spans="1:7" x14ac:dyDescent="0.25">
      <c r="A20" s="402">
        <v>44256</v>
      </c>
      <c r="B20" s="401">
        <v>36.561194999999998</v>
      </c>
    </row>
    <row r="21" spans="1:7" x14ac:dyDescent="0.25">
      <c r="A21" s="402">
        <v>44287</v>
      </c>
      <c r="B21" s="401">
        <v>36.365430000000003</v>
      </c>
    </row>
    <row r="22" spans="1:7" x14ac:dyDescent="0.25">
      <c r="A22" s="402">
        <v>44317</v>
      </c>
      <c r="B22" s="401">
        <v>37.753382999999999</v>
      </c>
    </row>
    <row r="23" spans="1:7" ht="19.5" customHeight="1" x14ac:dyDescent="0.25">
      <c r="A23" s="402">
        <v>44348</v>
      </c>
      <c r="B23" s="401">
        <v>37.046852000000001</v>
      </c>
      <c r="D23" s="509" t="s">
        <v>399</v>
      </c>
      <c r="E23" s="507" t="s">
        <v>545</v>
      </c>
      <c r="F23" s="507" t="s">
        <v>546</v>
      </c>
      <c r="G23" s="507" t="s">
        <v>547</v>
      </c>
    </row>
    <row r="24" spans="1:7" x14ac:dyDescent="0.25">
      <c r="A24" s="402">
        <v>44378</v>
      </c>
      <c r="B24" s="401">
        <v>37.376483999999998</v>
      </c>
      <c r="D24" s="509" t="s">
        <v>400</v>
      </c>
      <c r="E24" s="359"/>
      <c r="F24" s="359"/>
      <c r="G24" s="359"/>
    </row>
    <row r="25" spans="1:7" x14ac:dyDescent="0.25">
      <c r="A25" s="402">
        <v>44409</v>
      </c>
      <c r="B25" s="401">
        <v>36.916086</v>
      </c>
      <c r="D25" s="602" t="s">
        <v>479</v>
      </c>
      <c r="E25" s="325">
        <v>22.757463444444447</v>
      </c>
      <c r="F25" s="325">
        <v>25.624066555555554</v>
      </c>
      <c r="G25" s="325">
        <v>23.541539555555556</v>
      </c>
    </row>
    <row r="26" spans="1:7" x14ac:dyDescent="0.25">
      <c r="A26" s="368">
        <v>44441</v>
      </c>
      <c r="B26" s="358">
        <v>37.370737999999996</v>
      </c>
      <c r="D26" s="626" t="s">
        <v>484</v>
      </c>
      <c r="E26" s="325">
        <v>22.757463444444447</v>
      </c>
      <c r="F26" s="325">
        <v>25.624066555555554</v>
      </c>
      <c r="G26" s="325">
        <v>23.541539555555556</v>
      </c>
    </row>
    <row r="27" spans="1:7" x14ac:dyDescent="0.25">
      <c r="A27" s="402">
        <v>44472</v>
      </c>
      <c r="B27" s="401">
        <v>37.637983999999996</v>
      </c>
      <c r="D27" s="602" t="s">
        <v>480</v>
      </c>
      <c r="E27" s="325">
        <v>17.519025777777777</v>
      </c>
      <c r="F27" s="325">
        <v>17.89305211111111</v>
      </c>
      <c r="G27" s="325">
        <v>15.23587622222222</v>
      </c>
    </row>
    <row r="28" spans="1:7" x14ac:dyDescent="0.25">
      <c r="A28" s="402">
        <v>44504</v>
      </c>
      <c r="B28" s="401">
        <v>37.098438000000002</v>
      </c>
      <c r="D28" s="602" t="s">
        <v>481</v>
      </c>
      <c r="E28" s="325">
        <v>11.597574111111111</v>
      </c>
      <c r="F28" s="325">
        <v>11.354553666666666</v>
      </c>
      <c r="G28" s="325">
        <v>9.3507772222222219</v>
      </c>
    </row>
    <row r="29" spans="1:7" x14ac:dyDescent="0.25">
      <c r="A29" s="402">
        <v>44535</v>
      </c>
      <c r="B29" s="401">
        <v>35.746574000000003</v>
      </c>
      <c r="D29" s="602" t="s">
        <v>482</v>
      </c>
      <c r="E29" s="325">
        <v>12.205964111111111</v>
      </c>
      <c r="F29" s="325">
        <v>12.740364444444445</v>
      </c>
      <c r="G29" s="325">
        <v>10.41244511111111</v>
      </c>
    </row>
    <row r="30" spans="1:7" x14ac:dyDescent="0.25">
      <c r="A30" s="400">
        <v>44562</v>
      </c>
      <c r="B30" s="432">
        <v>35.513093999999995</v>
      </c>
      <c r="D30" s="602" t="s">
        <v>483</v>
      </c>
      <c r="E30" s="325">
        <v>8.6458117777777783</v>
      </c>
      <c r="F30" s="325">
        <v>8.0724626666666666</v>
      </c>
      <c r="G30" s="325">
        <v>7.8824876666666661</v>
      </c>
    </row>
    <row r="31" spans="1:7" x14ac:dyDescent="0.25">
      <c r="A31" s="400">
        <v>44593</v>
      </c>
      <c r="B31" s="432">
        <v>36.414535000000001</v>
      </c>
      <c r="D31" s="705" t="s">
        <v>478</v>
      </c>
    </row>
    <row r="32" spans="1:7" x14ac:dyDescent="0.25">
      <c r="A32" s="400">
        <v>44621</v>
      </c>
      <c r="B32" s="432">
        <v>36.512652000000003</v>
      </c>
    </row>
    <row r="33" spans="1:4" x14ac:dyDescent="0.25">
      <c r="A33" s="604">
        <v>44652</v>
      </c>
      <c r="B33" s="401">
        <v>33.775272999999999</v>
      </c>
    </row>
    <row r="34" spans="1:4" x14ac:dyDescent="0.25">
      <c r="A34" s="604">
        <v>44682</v>
      </c>
      <c r="B34" s="401">
        <v>33.729644999999998</v>
      </c>
      <c r="D34" s="356" t="s">
        <v>485</v>
      </c>
    </row>
    <row r="35" spans="1:4" x14ac:dyDescent="0.25">
      <c r="A35" s="604">
        <v>44713</v>
      </c>
      <c r="B35" s="401">
        <v>32.322448999999999</v>
      </c>
      <c r="D35" s="356" t="s">
        <v>486</v>
      </c>
    </row>
    <row r="36" spans="1:4" x14ac:dyDescent="0.25">
      <c r="A36" s="399">
        <v>44743</v>
      </c>
      <c r="B36" s="364">
        <v>33.070741999999996</v>
      </c>
    </row>
    <row r="37" spans="1:4" x14ac:dyDescent="0.25">
      <c r="A37" s="399">
        <v>44774</v>
      </c>
      <c r="B37" s="364">
        <v>36.477620999999999</v>
      </c>
      <c r="D37" s="627" t="s">
        <v>488</v>
      </c>
    </row>
    <row r="38" spans="1:4" x14ac:dyDescent="0.25">
      <c r="A38" s="665">
        <v>44805</v>
      </c>
      <c r="B38" s="666">
        <v>38.379812999999999</v>
      </c>
      <c r="D38" s="356" t="s">
        <v>487</v>
      </c>
    </row>
  </sheetData>
  <mergeCells count="1">
    <mergeCell ref="A4:B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84F7-1BE9-4F40-8B75-DFF11A2BDA53}">
  <sheetPr>
    <tabColor rgb="FFFF0000"/>
  </sheetPr>
  <dimension ref="A1:P38"/>
  <sheetViews>
    <sheetView showGridLines="0" zoomScale="90" zoomScaleNormal="90" workbookViewId="0">
      <pane xSplit="1" ySplit="3" topLeftCell="B17" activePane="bottomRight" state="frozen"/>
      <selection activeCell="H30" sqref="H30"/>
      <selection pane="topRight" activeCell="H30" sqref="H30"/>
      <selection pane="bottomLeft" activeCell="H30" sqref="H30"/>
      <selection pane="bottomRight" activeCell="I22" sqref="I22"/>
    </sheetView>
  </sheetViews>
  <sheetFormatPr defaultColWidth="9.140625" defaultRowHeight="15.75" x14ac:dyDescent="0.25"/>
  <cols>
    <col min="1" max="2" width="10.7109375" style="13" customWidth="1"/>
    <col min="3" max="3" width="12.140625" style="13" customWidth="1"/>
    <col min="4" max="4" width="36.85546875" style="13" customWidth="1"/>
    <col min="5" max="8" width="11.140625" style="13" customWidth="1"/>
    <col min="9" max="10" width="14" style="13" customWidth="1"/>
    <col min="11" max="16" width="10.85546875" style="13" bestFit="1" customWidth="1"/>
    <col min="17" max="16384" width="9.140625" style="13"/>
  </cols>
  <sheetData>
    <row r="1" spans="1:16" ht="21" x14ac:dyDescent="0.35">
      <c r="A1" s="16" t="str">
        <f>+'Indice-Index'!C22</f>
        <v>2.15 Tempo speso sulle piattaforme di servizi VOD gratuiti - Time spent on free video on demand  platforms</v>
      </c>
      <c r="B1" s="314"/>
      <c r="C1" s="314"/>
      <c r="D1" s="103"/>
      <c r="E1" s="103"/>
      <c r="F1" s="103"/>
      <c r="G1" s="103"/>
      <c r="H1" s="103"/>
      <c r="I1" s="103"/>
      <c r="J1" s="103"/>
      <c r="K1" s="53"/>
      <c r="L1" s="53"/>
      <c r="M1" s="53"/>
      <c r="N1" s="53"/>
      <c r="O1" s="53"/>
      <c r="P1" s="53"/>
    </row>
    <row r="2" spans="1:16" x14ac:dyDescent="0.25">
      <c r="A2" s="6"/>
      <c r="B2" s="6"/>
      <c r="C2" s="6"/>
      <c r="D2" s="6"/>
      <c r="E2" s="6"/>
      <c r="F2" s="6"/>
    </row>
    <row r="4" spans="1:16" ht="61.5" customHeight="1" x14ac:dyDescent="0.25">
      <c r="A4" s="732" t="s">
        <v>489</v>
      </c>
      <c r="B4" s="732"/>
    </row>
    <row r="6" spans="1:16" x14ac:dyDescent="0.25">
      <c r="A6" s="402">
        <v>43831</v>
      </c>
      <c r="B6" s="401">
        <v>26.221816666666665</v>
      </c>
    </row>
    <row r="7" spans="1:16" x14ac:dyDescent="0.25">
      <c r="A7" s="402">
        <v>43862</v>
      </c>
      <c r="B7" s="401">
        <v>31.837550000000004</v>
      </c>
    </row>
    <row r="8" spans="1:16" x14ac:dyDescent="0.25">
      <c r="A8" s="402">
        <v>43891</v>
      </c>
      <c r="B8" s="401">
        <v>38.358850000000011</v>
      </c>
    </row>
    <row r="9" spans="1:16" x14ac:dyDescent="0.25">
      <c r="A9" s="402">
        <v>43922</v>
      </c>
      <c r="B9" s="401">
        <v>33.454149999999998</v>
      </c>
    </row>
    <row r="10" spans="1:16" x14ac:dyDescent="0.25">
      <c r="A10" s="402">
        <v>43952</v>
      </c>
      <c r="B10" s="401">
        <v>26.525849999999998</v>
      </c>
    </row>
    <row r="11" spans="1:16" x14ac:dyDescent="0.25">
      <c r="A11" s="402">
        <v>43983</v>
      </c>
      <c r="B11" s="401">
        <v>23.975466666666669</v>
      </c>
    </row>
    <row r="12" spans="1:16" x14ac:dyDescent="0.25">
      <c r="A12" s="402">
        <v>44013</v>
      </c>
      <c r="B12" s="401">
        <v>27.60348333333333</v>
      </c>
    </row>
    <row r="13" spans="1:16" x14ac:dyDescent="0.25">
      <c r="A13" s="402">
        <v>44044</v>
      </c>
      <c r="B13" s="401">
        <v>23.213966666666671</v>
      </c>
    </row>
    <row r="14" spans="1:16" x14ac:dyDescent="0.25">
      <c r="A14" s="368">
        <v>44075</v>
      </c>
      <c r="B14" s="358">
        <v>26.645766666666663</v>
      </c>
    </row>
    <row r="15" spans="1:16" x14ac:dyDescent="0.25">
      <c r="A15" s="402">
        <v>44105</v>
      </c>
      <c r="B15" s="401">
        <v>35.110350000000004</v>
      </c>
    </row>
    <row r="16" spans="1:16" x14ac:dyDescent="0.25">
      <c r="A16" s="402">
        <v>44136</v>
      </c>
      <c r="B16" s="401">
        <v>45.708949999999994</v>
      </c>
    </row>
    <row r="17" spans="1:7" x14ac:dyDescent="0.25">
      <c r="A17" s="402">
        <v>44166</v>
      </c>
      <c r="B17" s="401">
        <v>37.052100000000003</v>
      </c>
    </row>
    <row r="18" spans="1:7" x14ac:dyDescent="0.25">
      <c r="A18" s="402">
        <v>44197</v>
      </c>
      <c r="B18" s="401">
        <v>37.451983333333331</v>
      </c>
    </row>
    <row r="19" spans="1:7" x14ac:dyDescent="0.25">
      <c r="A19" s="402">
        <v>44228</v>
      </c>
      <c r="B19" s="401">
        <v>36.65414999999998</v>
      </c>
    </row>
    <row r="20" spans="1:7" x14ac:dyDescent="0.25">
      <c r="A20" s="402">
        <v>44256</v>
      </c>
      <c r="B20" s="401">
        <v>37.80803333333332</v>
      </c>
    </row>
    <row r="21" spans="1:7" x14ac:dyDescent="0.25">
      <c r="A21" s="402">
        <v>44287</v>
      </c>
      <c r="B21" s="401">
        <v>32.52878333333333</v>
      </c>
    </row>
    <row r="22" spans="1:7" x14ac:dyDescent="0.25">
      <c r="A22" s="402">
        <v>44317</v>
      </c>
      <c r="B22" s="401">
        <v>30.672966666666664</v>
      </c>
    </row>
    <row r="23" spans="1:7" ht="15.75" customHeight="1" x14ac:dyDescent="0.25">
      <c r="A23" s="402">
        <v>44348</v>
      </c>
      <c r="B23" s="401">
        <v>27.143733333333333</v>
      </c>
      <c r="D23" s="509" t="s">
        <v>399</v>
      </c>
      <c r="E23" s="507" t="str">
        <f>+'2.14'!E23</f>
        <v>9M 2020</v>
      </c>
      <c r="F23" s="507" t="str">
        <f>+'2.14'!F23</f>
        <v>9M 2021</v>
      </c>
      <c r="G23" s="507" t="str">
        <f>+'2.14'!G23</f>
        <v>9M 2022</v>
      </c>
    </row>
    <row r="24" spans="1:7" x14ac:dyDescent="0.25">
      <c r="A24" s="402">
        <v>44378</v>
      </c>
      <c r="B24" s="401">
        <v>31.539633333333335</v>
      </c>
      <c r="D24" s="509" t="s">
        <v>402</v>
      </c>
      <c r="E24" s="359"/>
      <c r="F24" s="359"/>
      <c r="G24" s="359"/>
    </row>
    <row r="25" spans="1:7" x14ac:dyDescent="0.25">
      <c r="A25" s="402">
        <v>44409</v>
      </c>
      <c r="B25" s="401">
        <v>25.596316666666674</v>
      </c>
      <c r="D25" s="602" t="s">
        <v>482</v>
      </c>
      <c r="E25" s="325">
        <v>89.55025000000002</v>
      </c>
      <c r="F25" s="325">
        <v>100.13491666666667</v>
      </c>
      <c r="G25" s="325">
        <v>93.967733333333342</v>
      </c>
    </row>
    <row r="26" spans="1:7" x14ac:dyDescent="0.25">
      <c r="A26" s="368">
        <v>44441</v>
      </c>
      <c r="B26" s="358">
        <v>25.420983333333336</v>
      </c>
      <c r="D26" s="626" t="s">
        <v>483</v>
      </c>
      <c r="E26" s="325">
        <v>82.920833333333334</v>
      </c>
      <c r="F26" s="325">
        <v>94.095683333333326</v>
      </c>
      <c r="G26" s="325">
        <v>90.12445000000001</v>
      </c>
    </row>
    <row r="27" spans="1:7" x14ac:dyDescent="0.25">
      <c r="A27" s="402">
        <v>44472</v>
      </c>
      <c r="B27" s="401">
        <v>28.631449999999994</v>
      </c>
      <c r="D27" s="602" t="s">
        <v>479</v>
      </c>
      <c r="E27" s="325">
        <v>72.090733333333347</v>
      </c>
      <c r="F27" s="325">
        <v>61.407266666666665</v>
      </c>
      <c r="G27" s="325">
        <v>49.459283333333339</v>
      </c>
    </row>
    <row r="28" spans="1:7" x14ac:dyDescent="0.25">
      <c r="A28" s="402">
        <v>44504</v>
      </c>
      <c r="B28" s="401">
        <v>32.327916666666667</v>
      </c>
      <c r="D28" s="602" t="s">
        <v>484</v>
      </c>
      <c r="E28" s="325">
        <v>72.090733333333347</v>
      </c>
      <c r="F28" s="325">
        <v>61.407266666666665</v>
      </c>
      <c r="G28" s="325">
        <v>49.459283333333339</v>
      </c>
    </row>
    <row r="29" spans="1:7" x14ac:dyDescent="0.25">
      <c r="A29" s="402">
        <v>44535</v>
      </c>
      <c r="B29" s="401">
        <v>30.914033333333339</v>
      </c>
      <c r="D29" s="602" t="s">
        <v>480</v>
      </c>
      <c r="E29" s="325">
        <v>16.803366666666669</v>
      </c>
      <c r="F29" s="325">
        <v>17.523833333333336</v>
      </c>
      <c r="G29" s="325">
        <v>16.188116666666669</v>
      </c>
    </row>
    <row r="30" spans="1:7" x14ac:dyDescent="0.25">
      <c r="A30" s="400">
        <v>44562</v>
      </c>
      <c r="B30" s="432">
        <v>34.274999999999999</v>
      </c>
      <c r="D30" s="602" t="s">
        <v>481</v>
      </c>
      <c r="E30" s="325">
        <v>7.370400000000001</v>
      </c>
      <c r="F30" s="325">
        <v>6.0074333333333341</v>
      </c>
      <c r="G30" s="325">
        <v>7.2967500000000003</v>
      </c>
    </row>
    <row r="31" spans="1:7" x14ac:dyDescent="0.25">
      <c r="A31" s="400">
        <v>44593</v>
      </c>
      <c r="B31" s="432">
        <v>37.42263333333333</v>
      </c>
      <c r="D31" s="705" t="s">
        <v>478</v>
      </c>
    </row>
    <row r="32" spans="1:7" x14ac:dyDescent="0.25">
      <c r="A32" s="400">
        <v>44621</v>
      </c>
      <c r="B32" s="432">
        <v>34.936966666666663</v>
      </c>
    </row>
    <row r="33" spans="1:4" x14ac:dyDescent="0.25">
      <c r="A33" s="604">
        <v>44652</v>
      </c>
      <c r="B33" s="401">
        <v>27.275783333333333</v>
      </c>
      <c r="D33" s="356" t="s">
        <v>490</v>
      </c>
    </row>
    <row r="34" spans="1:4" x14ac:dyDescent="0.25">
      <c r="A34" s="604">
        <v>44682</v>
      </c>
      <c r="B34" s="401">
        <v>27.226283333333335</v>
      </c>
      <c r="D34" s="356" t="s">
        <v>491</v>
      </c>
    </row>
    <row r="35" spans="1:4" x14ac:dyDescent="0.25">
      <c r="A35" s="604">
        <v>44713</v>
      </c>
      <c r="B35" s="401">
        <v>25.229083333333335</v>
      </c>
    </row>
    <row r="36" spans="1:4" x14ac:dyDescent="0.25">
      <c r="A36" s="399">
        <v>44743</v>
      </c>
      <c r="B36" s="364">
        <v>25.655216666666664</v>
      </c>
      <c r="D36" s="356" t="s">
        <v>492</v>
      </c>
    </row>
    <row r="37" spans="1:4" x14ac:dyDescent="0.25">
      <c r="A37" s="399">
        <v>44774</v>
      </c>
      <c r="B37" s="364">
        <v>25.152666666666669</v>
      </c>
      <c r="D37" s="356" t="s">
        <v>493</v>
      </c>
    </row>
    <row r="38" spans="1:4" x14ac:dyDescent="0.25">
      <c r="A38" s="665">
        <v>44805</v>
      </c>
      <c r="B38" s="358">
        <v>27.45528333333333</v>
      </c>
    </row>
  </sheetData>
  <mergeCells count="1">
    <mergeCell ref="A4:B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J36"/>
  <sheetViews>
    <sheetView showGridLines="0" zoomScale="90" zoomScaleNormal="90" workbookViewId="0">
      <selection activeCell="E12" sqref="E12"/>
    </sheetView>
  </sheetViews>
  <sheetFormatPr defaultColWidth="9.140625" defaultRowHeight="15.75" x14ac:dyDescent="0.25"/>
  <cols>
    <col min="1" max="1" width="60.5703125" style="6" customWidth="1"/>
    <col min="2" max="3" width="13.42578125" style="6" customWidth="1"/>
    <col min="4" max="4" width="1.140625" style="6" customWidth="1"/>
    <col min="5" max="5" width="13.85546875" style="6" customWidth="1"/>
    <col min="6" max="7" width="9.140625" style="6"/>
    <col min="8" max="8" width="9.140625" style="6" customWidth="1"/>
    <col min="9" max="16384" width="9.140625" style="6"/>
  </cols>
  <sheetData>
    <row r="1" spans="1:5" ht="21" x14ac:dyDescent="0.35">
      <c r="A1" s="221" t="str">
        <f>+'Indice-Index'!A20</f>
        <v>3.1   Andamento dei ricavi (da inizio anno) - Revenues trend (b.y.)</v>
      </c>
      <c r="B1" s="105"/>
      <c r="C1" s="105"/>
      <c r="D1" s="105"/>
      <c r="E1" s="105"/>
    </row>
    <row r="4" spans="1:5" x14ac:dyDescent="0.25">
      <c r="B4" s="137" t="s">
        <v>535</v>
      </c>
      <c r="C4" s="137" t="s">
        <v>536</v>
      </c>
      <c r="D4" s="136"/>
      <c r="E4" s="732" t="s">
        <v>181</v>
      </c>
    </row>
    <row r="5" spans="1:5" x14ac:dyDescent="0.25">
      <c r="A5" s="5"/>
      <c r="B5" s="137"/>
      <c r="C5" s="137"/>
      <c r="D5" s="137"/>
      <c r="E5" s="721"/>
    </row>
    <row r="6" spans="1:5" x14ac:dyDescent="0.25">
      <c r="A6" s="274" t="s">
        <v>79</v>
      </c>
      <c r="B6" s="8"/>
      <c r="C6" s="8"/>
      <c r="D6" s="8"/>
      <c r="E6" s="8"/>
    </row>
    <row r="7" spans="1:5" x14ac:dyDescent="0.25">
      <c r="A7" s="184" t="s">
        <v>159</v>
      </c>
      <c r="B7" s="539">
        <v>751.73149384215344</v>
      </c>
      <c r="C7" s="539">
        <v>696.96472015477661</v>
      </c>
      <c r="D7" s="140"/>
      <c r="E7" s="701">
        <f t="shared" ref="E7:E13" si="0">(C7-B7)/B7*100</f>
        <v>-7.285416952196579</v>
      </c>
    </row>
    <row r="8" spans="1:5" x14ac:dyDescent="0.25">
      <c r="A8" s="145" t="s">
        <v>435</v>
      </c>
      <c r="B8" s="146">
        <v>559.39563664498746</v>
      </c>
      <c r="C8" s="146">
        <v>581.09053999997786</v>
      </c>
      <c r="D8" s="140"/>
      <c r="E8" s="138">
        <f t="shared" si="0"/>
        <v>3.8782753982685723</v>
      </c>
    </row>
    <row r="9" spans="1:5" x14ac:dyDescent="0.25">
      <c r="A9" s="143" t="s">
        <v>162</v>
      </c>
      <c r="B9" s="144">
        <f>+B8+B7</f>
        <v>1311.1271304871409</v>
      </c>
      <c r="C9" s="144">
        <f>+C8+C7</f>
        <v>1278.0552601547545</v>
      </c>
      <c r="D9" s="141"/>
      <c r="E9" s="142">
        <f t="shared" si="0"/>
        <v>-2.5223999689563881</v>
      </c>
    </row>
    <row r="10" spans="1:5" x14ac:dyDescent="0.25">
      <c r="A10" s="184" t="s">
        <v>158</v>
      </c>
      <c r="B10" s="539">
        <v>2942.4837135922539</v>
      </c>
      <c r="C10" s="539">
        <v>3032.4012098523881</v>
      </c>
      <c r="D10" s="140"/>
      <c r="E10" s="701">
        <f t="shared" si="0"/>
        <v>3.0558366676687818</v>
      </c>
    </row>
    <row r="11" spans="1:5" x14ac:dyDescent="0.25">
      <c r="A11" s="145" t="s">
        <v>161</v>
      </c>
      <c r="B11" s="146">
        <v>1283.9104618147335</v>
      </c>
      <c r="C11" s="146">
        <v>1347.2389142544484</v>
      </c>
      <c r="D11" s="140"/>
      <c r="E11" s="138">
        <f t="shared" si="0"/>
        <v>4.9324664237258293</v>
      </c>
    </row>
    <row r="12" spans="1:5" x14ac:dyDescent="0.25">
      <c r="A12" s="143" t="s">
        <v>153</v>
      </c>
      <c r="B12" s="144">
        <f>+B11+B10</f>
        <v>4226.3941754069874</v>
      </c>
      <c r="C12" s="144">
        <f>+C11+C10</f>
        <v>4379.6401241068361</v>
      </c>
      <c r="D12" s="141"/>
      <c r="E12" s="142">
        <f t="shared" si="0"/>
        <v>3.6259265544035921</v>
      </c>
    </row>
    <row r="13" spans="1:5" x14ac:dyDescent="0.25">
      <c r="A13" s="706" t="s">
        <v>604</v>
      </c>
      <c r="B13" s="707">
        <f>+B12+B9</f>
        <v>5537.5213058941281</v>
      </c>
      <c r="C13" s="707">
        <f>+C12+C9</f>
        <v>5657.6953842615903</v>
      </c>
      <c r="D13" s="708"/>
      <c r="E13" s="709">
        <f t="shared" si="0"/>
        <v>2.1701781668911893</v>
      </c>
    </row>
    <row r="15" spans="1:5" x14ac:dyDescent="0.25">
      <c r="A15" s="275" t="s">
        <v>174</v>
      </c>
      <c r="B15" s="60" t="str">
        <f>C4</f>
        <v>9M2022</v>
      </c>
      <c r="E15" s="41"/>
    </row>
    <row r="16" spans="1:5" x14ac:dyDescent="0.25">
      <c r="A16" s="184" t="s">
        <v>175</v>
      </c>
      <c r="B16" s="260">
        <v>9.369373737109111</v>
      </c>
      <c r="E16" s="41"/>
    </row>
    <row r="17" spans="1:10" x14ac:dyDescent="0.25">
      <c r="A17" s="145" t="s">
        <v>177</v>
      </c>
      <c r="B17" s="265">
        <v>1.961771326346996</v>
      </c>
      <c r="E17" s="41"/>
    </row>
    <row r="18" spans="1:10" x14ac:dyDescent="0.25">
      <c r="A18" s="145" t="s">
        <v>176</v>
      </c>
      <c r="B18" s="265">
        <v>23.091509090577681</v>
      </c>
      <c r="E18" s="41"/>
    </row>
    <row r="19" spans="1:10" x14ac:dyDescent="0.25">
      <c r="A19" s="145" t="s">
        <v>178</v>
      </c>
      <c r="B19" s="265">
        <v>41.804470821077125</v>
      </c>
      <c r="E19" s="41"/>
    </row>
    <row r="20" spans="1:10" x14ac:dyDescent="0.25">
      <c r="A20" s="145" t="s">
        <v>405</v>
      </c>
      <c r="B20" s="265">
        <v>6.5896221855617707</v>
      </c>
    </row>
    <row r="21" spans="1:10" x14ac:dyDescent="0.25">
      <c r="A21" s="145" t="s">
        <v>406</v>
      </c>
      <c r="B21" s="265">
        <v>1.7005352382122383</v>
      </c>
    </row>
    <row r="22" spans="1:10" x14ac:dyDescent="0.25">
      <c r="A22" s="132" t="s">
        <v>415</v>
      </c>
      <c r="B22" s="135">
        <v>15.48271760111508</v>
      </c>
      <c r="E22" s="41"/>
    </row>
    <row r="23" spans="1:10" x14ac:dyDescent="0.25">
      <c r="A23" s="513" t="s">
        <v>77</v>
      </c>
      <c r="B23" s="551">
        <f>SUM(B16:B22)</f>
        <v>100</v>
      </c>
      <c r="C23" s="94"/>
      <c r="D23" s="94"/>
      <c r="E23" s="41"/>
    </row>
    <row r="24" spans="1:10" x14ac:dyDescent="0.25">
      <c r="A24" s="5"/>
      <c r="B24" s="55"/>
      <c r="C24" s="94"/>
      <c r="D24" s="94"/>
      <c r="E24" s="41"/>
    </row>
    <row r="25" spans="1:10" x14ac:dyDescent="0.25">
      <c r="A25" s="275" t="s">
        <v>152</v>
      </c>
      <c r="B25" s="60" t="str">
        <f>B15</f>
        <v>9M2022</v>
      </c>
      <c r="J25" s="6" t="s">
        <v>377</v>
      </c>
    </row>
    <row r="26" spans="1:10" x14ac:dyDescent="0.25">
      <c r="A26" s="184" t="s">
        <v>408</v>
      </c>
      <c r="B26" s="261">
        <v>0.50138885051287685</v>
      </c>
    </row>
    <row r="27" spans="1:10" x14ac:dyDescent="0.25">
      <c r="A27" s="145" t="s">
        <v>434</v>
      </c>
      <c r="B27" s="267">
        <v>68.737204365426351</v>
      </c>
    </row>
    <row r="28" spans="1:10" x14ac:dyDescent="0.25">
      <c r="A28" s="145" t="s">
        <v>410</v>
      </c>
      <c r="B28" s="267">
        <v>0.28586710683321914</v>
      </c>
    </row>
    <row r="29" spans="1:10" x14ac:dyDescent="0.25">
      <c r="A29" s="145" t="s">
        <v>411</v>
      </c>
      <c r="B29" s="267">
        <v>30.475539677227566</v>
      </c>
    </row>
    <row r="30" spans="1:10" x14ac:dyDescent="0.25">
      <c r="A30" s="262" t="s">
        <v>77</v>
      </c>
      <c r="B30" s="263">
        <f>SUM(B26:B29)</f>
        <v>100.00000000000003</v>
      </c>
    </row>
    <row r="32" spans="1:10" x14ac:dyDescent="0.25">
      <c r="A32" s="274" t="s">
        <v>255</v>
      </c>
      <c r="B32" s="276"/>
      <c r="C32" s="276"/>
      <c r="E32" s="112" t="s">
        <v>596</v>
      </c>
    </row>
    <row r="33" spans="1:5" x14ac:dyDescent="0.25">
      <c r="A33" s="268" t="s">
        <v>412</v>
      </c>
      <c r="B33" s="268"/>
      <c r="C33" s="268"/>
      <c r="E33" s="273">
        <v>-0.8103195963726979</v>
      </c>
    </row>
    <row r="34" spans="1:5" x14ac:dyDescent="0.25">
      <c r="A34" s="6" t="s">
        <v>413</v>
      </c>
      <c r="E34" s="129">
        <v>-12.940280906457465</v>
      </c>
    </row>
    <row r="35" spans="1:5" x14ac:dyDescent="0.25">
      <c r="A35" s="145" t="s">
        <v>414</v>
      </c>
      <c r="B35" s="145"/>
      <c r="C35" s="145"/>
      <c r="E35" s="299">
        <v>-20.413173934314933</v>
      </c>
    </row>
    <row r="36" spans="1:5" x14ac:dyDescent="0.25">
      <c r="A36" s="183" t="s">
        <v>415</v>
      </c>
      <c r="B36" s="95"/>
      <c r="C36" s="95"/>
      <c r="E36" s="346">
        <v>12.76835273806749</v>
      </c>
    </row>
  </sheetData>
  <mergeCells count="1">
    <mergeCell ref="E4:E5"/>
  </mergeCells>
  <phoneticPr fontId="2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P16"/>
  <sheetViews>
    <sheetView showGridLines="0" zoomScale="90" zoomScaleNormal="90" workbookViewId="0">
      <selection activeCell="K16" sqref="K16"/>
    </sheetView>
  </sheetViews>
  <sheetFormatPr defaultColWidth="9.140625" defaultRowHeight="15.75" x14ac:dyDescent="0.25"/>
  <cols>
    <col min="1" max="1" width="32.42578125" style="24" customWidth="1"/>
    <col min="2" max="9" width="8.42578125" style="24" customWidth="1"/>
    <col min="10" max="10" width="2.85546875" style="24" customWidth="1"/>
    <col min="11" max="11" width="18.42578125" style="24" customWidth="1"/>
    <col min="12" max="12" width="10.5703125" style="24" customWidth="1"/>
    <col min="13" max="14" width="1.28515625" style="24" customWidth="1"/>
    <col min="15" max="15" width="14.28515625" style="24" customWidth="1"/>
    <col min="16" max="16384" width="9.140625" style="24"/>
  </cols>
  <sheetData>
    <row r="1" spans="1:16" ht="21" x14ac:dyDescent="0.25">
      <c r="A1" s="198" t="str">
        <f>+'Indice-Index'!A7</f>
        <v>1.2   Accessi broadband e ultrabroadband - Broadband and ultrabroadband lines</v>
      </c>
      <c r="B1" s="421"/>
      <c r="C1" s="421"/>
      <c r="D1" s="421"/>
      <c r="E1" s="421"/>
      <c r="F1" s="421"/>
      <c r="G1" s="421"/>
      <c r="H1" s="421"/>
      <c r="I1" s="421"/>
      <c r="J1" s="421"/>
      <c r="K1" s="421"/>
      <c r="L1" s="421"/>
      <c r="M1" s="421"/>
      <c r="N1" s="421"/>
      <c r="O1" s="421"/>
      <c r="P1" s="421"/>
    </row>
    <row r="4" spans="1:16" ht="63" x14ac:dyDescent="0.25">
      <c r="B4" s="422">
        <f>'1.1'!B4</f>
        <v>43344</v>
      </c>
      <c r="C4" s="422">
        <f>'1.1'!C4</f>
        <v>43709</v>
      </c>
      <c r="D4" s="422">
        <f>'1.1'!D4</f>
        <v>44075</v>
      </c>
      <c r="E4" s="422">
        <f>'1.1'!E4</f>
        <v>44440</v>
      </c>
      <c r="F4" s="422">
        <f>'1.1'!F4</f>
        <v>44531</v>
      </c>
      <c r="G4" s="422">
        <f>'1.1'!G4</f>
        <v>44621</v>
      </c>
      <c r="H4" s="422">
        <f>'1.1'!H4</f>
        <v>44713</v>
      </c>
      <c r="I4" s="422">
        <f>'1.1'!I4</f>
        <v>44805</v>
      </c>
      <c r="K4" s="565" t="s">
        <v>436</v>
      </c>
      <c r="L4" s="248" t="str">
        <f>'1.1'!L4</f>
        <v>09/2022 (%)</v>
      </c>
      <c r="M4" s="423"/>
      <c r="N4" s="423"/>
      <c r="O4" s="248" t="str">
        <f>'1.1'!O4</f>
        <v>Var/Chg. vs 09/2021 (p.p.)</v>
      </c>
    </row>
    <row r="5" spans="1:16" x14ac:dyDescent="0.25">
      <c r="B5" s="424" t="str">
        <f>'1.1'!B5</f>
        <v>sept-18</v>
      </c>
      <c r="C5" s="424" t="str">
        <f>'1.1'!C5</f>
        <v>sept-19</v>
      </c>
      <c r="D5" s="424" t="str">
        <f>'1.1'!D5</f>
        <v>sept-20</v>
      </c>
      <c r="E5" s="424" t="str">
        <f>'1.1'!E5</f>
        <v>sept-21</v>
      </c>
      <c r="F5" s="424" t="str">
        <f>'1.1'!F5</f>
        <v>dec-21</v>
      </c>
      <c r="G5" s="424">
        <f>'1.1'!G5</f>
        <v>44621</v>
      </c>
      <c r="H5" s="424" t="str">
        <f>'1.1'!H5</f>
        <v>jun-22</v>
      </c>
      <c r="I5" s="424" t="str">
        <f>'1.1'!I5</f>
        <v>sept-22</v>
      </c>
      <c r="L5" s="196"/>
      <c r="O5" s="196"/>
    </row>
    <row r="6" spans="1:16" x14ac:dyDescent="0.25">
      <c r="K6" s="425" t="s">
        <v>57</v>
      </c>
      <c r="L6" s="74">
        <v>40.27304320947411</v>
      </c>
      <c r="M6" s="426"/>
      <c r="N6" s="385"/>
      <c r="O6" s="74">
        <v>-1.6682032360969288</v>
      </c>
    </row>
    <row r="7" spans="1:16" x14ac:dyDescent="0.25">
      <c r="A7" s="175" t="s">
        <v>43</v>
      </c>
      <c r="J7" s="427"/>
      <c r="K7" s="425" t="s">
        <v>4</v>
      </c>
      <c r="L7" s="74">
        <v>16.787562871217002</v>
      </c>
      <c r="M7" s="426"/>
      <c r="N7" s="385"/>
      <c r="O7" s="74">
        <v>0.33856271869533217</v>
      </c>
    </row>
    <row r="8" spans="1:16" x14ac:dyDescent="0.25">
      <c r="A8" s="70" t="s">
        <v>6</v>
      </c>
      <c r="B8" s="428">
        <v>9.2041013200000013</v>
      </c>
      <c r="C8" s="428">
        <v>7.4477732400000001</v>
      </c>
      <c r="D8" s="428">
        <v>5.9574981175333077</v>
      </c>
      <c r="E8" s="428">
        <v>4.4821521158881472</v>
      </c>
      <c r="F8" s="428">
        <v>4.0976854495333086</v>
      </c>
      <c r="G8" s="428">
        <v>3.7852053955333087</v>
      </c>
      <c r="H8" s="428">
        <v>3.4866387873041029</v>
      </c>
      <c r="I8" s="428">
        <v>3.2976319002262908</v>
      </c>
      <c r="J8" s="427"/>
      <c r="K8" s="425" t="s">
        <v>3</v>
      </c>
      <c r="L8" s="74">
        <v>14.43090643844991</v>
      </c>
      <c r="M8" s="426"/>
      <c r="N8" s="385"/>
      <c r="O8" s="74">
        <v>-0.42980613184226968</v>
      </c>
    </row>
    <row r="9" spans="1:16" x14ac:dyDescent="0.25">
      <c r="A9" s="70" t="s">
        <v>44</v>
      </c>
      <c r="B9" s="428">
        <v>7.8749420234828493</v>
      </c>
      <c r="C9" s="428">
        <v>10.044681880609138</v>
      </c>
      <c r="D9" s="428">
        <v>11.897338657579979</v>
      </c>
      <c r="E9" s="428">
        <v>14.142706809791116</v>
      </c>
      <c r="F9" s="428">
        <v>14.588817307707926</v>
      </c>
      <c r="G9" s="428">
        <v>14.931944792798079</v>
      </c>
      <c r="H9" s="428">
        <v>15.17809446306441</v>
      </c>
      <c r="I9" s="428">
        <v>15.381696000000002</v>
      </c>
      <c r="J9" s="427"/>
      <c r="K9" s="425" t="s">
        <v>56</v>
      </c>
      <c r="L9" s="74">
        <v>14.336168527379902</v>
      </c>
      <c r="M9" s="426"/>
      <c r="N9" s="385"/>
      <c r="O9" s="74">
        <v>0.32921109134955984</v>
      </c>
    </row>
    <row r="10" spans="1:16" x14ac:dyDescent="0.25">
      <c r="A10" s="331" t="s">
        <v>67</v>
      </c>
      <c r="B10" s="429">
        <f>+B9+B8</f>
        <v>17.079043343482851</v>
      </c>
      <c r="C10" s="429">
        <f t="shared" ref="C10:I10" si="0">+C9+C8</f>
        <v>17.492455120609137</v>
      </c>
      <c r="D10" s="429">
        <f t="shared" si="0"/>
        <v>17.854836775113288</v>
      </c>
      <c r="E10" s="429">
        <f t="shared" si="0"/>
        <v>18.624858925679263</v>
      </c>
      <c r="F10" s="429">
        <f t="shared" si="0"/>
        <v>18.686502757241236</v>
      </c>
      <c r="G10" s="429">
        <f t="shared" si="0"/>
        <v>18.717150188331388</v>
      </c>
      <c r="H10" s="429">
        <f t="shared" si="0"/>
        <v>18.664733250368513</v>
      </c>
      <c r="I10" s="429">
        <f t="shared" si="0"/>
        <v>18.679327900226291</v>
      </c>
      <c r="K10" s="425" t="s">
        <v>575</v>
      </c>
      <c r="L10" s="74">
        <v>4.7600373027148697</v>
      </c>
      <c r="M10" s="426"/>
      <c r="N10" s="385"/>
      <c r="O10" s="74">
        <v>-0.88236261701472429</v>
      </c>
    </row>
    <row r="11" spans="1:16" x14ac:dyDescent="0.25">
      <c r="K11" s="425" t="s">
        <v>123</v>
      </c>
      <c r="L11" s="74">
        <v>3.3105794093582914</v>
      </c>
      <c r="M11" s="426"/>
      <c r="N11" s="385"/>
      <c r="O11" s="74">
        <v>0.21676261296336552</v>
      </c>
    </row>
    <row r="12" spans="1:16" x14ac:dyDescent="0.25">
      <c r="I12" s="427"/>
      <c r="K12" s="425" t="s">
        <v>449</v>
      </c>
      <c r="L12" s="74">
        <v>2.3162128241818203</v>
      </c>
      <c r="M12" s="426"/>
      <c r="N12" s="385"/>
      <c r="O12" s="74">
        <v>1.4210382371256074</v>
      </c>
    </row>
    <row r="13" spans="1:16" x14ac:dyDescent="0.25">
      <c r="I13" s="427"/>
      <c r="K13" s="70" t="s">
        <v>63</v>
      </c>
      <c r="L13" s="74">
        <v>3.7854894172240914</v>
      </c>
      <c r="M13" s="426"/>
      <c r="N13" s="385"/>
      <c r="O13" s="74">
        <v>0.67479732482005339</v>
      </c>
    </row>
    <row r="14" spans="1:16" x14ac:dyDescent="0.25">
      <c r="I14" s="427"/>
      <c r="K14" s="430" t="s">
        <v>135</v>
      </c>
      <c r="L14" s="90">
        <f>SUM(L6:L13)</f>
        <v>99.999999999999986</v>
      </c>
      <c r="M14" s="431"/>
      <c r="N14" s="431"/>
      <c r="O14" s="90">
        <f>SUM(O6:O13)</f>
        <v>-4.4408920985006262E-15</v>
      </c>
    </row>
    <row r="15" spans="1:16" x14ac:dyDescent="0.25">
      <c r="O15" s="124"/>
    </row>
    <row r="16" spans="1:16" x14ac:dyDescent="0.25">
      <c r="K16" s="24" t="s">
        <v>576</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8D9C-3A44-4600-AD2D-B31023F955CB}">
  <sheetPr>
    <tabColor rgb="FFFFCC44"/>
  </sheetPr>
  <dimension ref="A1:R39"/>
  <sheetViews>
    <sheetView showGridLines="0" zoomScale="90" zoomScaleNormal="90" workbookViewId="0">
      <selection activeCell="O24" sqref="O24"/>
    </sheetView>
  </sheetViews>
  <sheetFormatPr defaultRowHeight="15.75" x14ac:dyDescent="0.25"/>
  <cols>
    <col min="1" max="1" width="52.5703125" style="24" customWidth="1"/>
    <col min="2" max="10" width="12" style="24" customWidth="1"/>
    <col min="11" max="11" width="1.85546875" style="24" customWidth="1"/>
    <col min="12" max="12" width="18.85546875" style="24" customWidth="1"/>
    <col min="13" max="250" width="9.140625" style="24"/>
    <col min="251" max="251" width="49.85546875" style="24" customWidth="1"/>
    <col min="252" max="259" width="12.140625" style="24" customWidth="1"/>
    <col min="260" max="260" width="3.140625" style="24" customWidth="1"/>
    <col min="261" max="261" width="20.42578125" style="24" customWidth="1"/>
    <col min="262" max="262" width="3.140625" style="24" customWidth="1"/>
    <col min="263" max="263" width="19.85546875" style="24" customWidth="1"/>
    <col min="264" max="506" width="9.140625" style="24"/>
    <col min="507" max="507" width="49.85546875" style="24" customWidth="1"/>
    <col min="508" max="515" width="12.140625" style="24" customWidth="1"/>
    <col min="516" max="516" width="3.140625" style="24" customWidth="1"/>
    <col min="517" max="517" width="20.42578125" style="24" customWidth="1"/>
    <col min="518" max="518" width="3.140625" style="24" customWidth="1"/>
    <col min="519" max="519" width="19.85546875" style="24" customWidth="1"/>
    <col min="520" max="762" width="9.140625" style="24"/>
    <col min="763" max="763" width="49.85546875" style="24" customWidth="1"/>
    <col min="764" max="771" width="12.140625" style="24" customWidth="1"/>
    <col min="772" max="772" width="3.140625" style="24" customWidth="1"/>
    <col min="773" max="773" width="20.42578125" style="24" customWidth="1"/>
    <col min="774" max="774" width="3.140625" style="24" customWidth="1"/>
    <col min="775" max="775" width="19.85546875" style="24" customWidth="1"/>
    <col min="776" max="1018" width="9.140625" style="24"/>
    <col min="1019" max="1019" width="49.85546875" style="24" customWidth="1"/>
    <col min="1020" max="1027" width="12.140625" style="24" customWidth="1"/>
    <col min="1028" max="1028" width="3.140625" style="24" customWidth="1"/>
    <col min="1029" max="1029" width="20.42578125" style="24" customWidth="1"/>
    <col min="1030" max="1030" width="3.140625" style="24" customWidth="1"/>
    <col min="1031" max="1031" width="19.85546875" style="24" customWidth="1"/>
    <col min="1032" max="1274" width="9.140625" style="24"/>
    <col min="1275" max="1275" width="49.85546875" style="24" customWidth="1"/>
    <col min="1276" max="1283" width="12.140625" style="24" customWidth="1"/>
    <col min="1284" max="1284" width="3.140625" style="24" customWidth="1"/>
    <col min="1285" max="1285" width="20.42578125" style="24" customWidth="1"/>
    <col min="1286" max="1286" width="3.140625" style="24" customWidth="1"/>
    <col min="1287" max="1287" width="19.85546875" style="24" customWidth="1"/>
    <col min="1288" max="1530" width="9.140625" style="24"/>
    <col min="1531" max="1531" width="49.85546875" style="24" customWidth="1"/>
    <col min="1532" max="1539" width="12.140625" style="24" customWidth="1"/>
    <col min="1540" max="1540" width="3.140625" style="24" customWidth="1"/>
    <col min="1541" max="1541" width="20.42578125" style="24" customWidth="1"/>
    <col min="1542" max="1542" width="3.140625" style="24" customWidth="1"/>
    <col min="1543" max="1543" width="19.85546875" style="24" customWidth="1"/>
    <col min="1544" max="1786" width="9.140625" style="24"/>
    <col min="1787" max="1787" width="49.85546875" style="24" customWidth="1"/>
    <col min="1788" max="1795" width="12.140625" style="24" customWidth="1"/>
    <col min="1796" max="1796" width="3.140625" style="24" customWidth="1"/>
    <col min="1797" max="1797" width="20.42578125" style="24" customWidth="1"/>
    <col min="1798" max="1798" width="3.140625" style="24" customWidth="1"/>
    <col min="1799" max="1799" width="19.85546875" style="24" customWidth="1"/>
    <col min="1800" max="2042" width="9.140625" style="24"/>
    <col min="2043" max="2043" width="49.85546875" style="24" customWidth="1"/>
    <col min="2044" max="2051" width="12.140625" style="24" customWidth="1"/>
    <col min="2052" max="2052" width="3.140625" style="24" customWidth="1"/>
    <col min="2053" max="2053" width="20.42578125" style="24" customWidth="1"/>
    <col min="2054" max="2054" width="3.140625" style="24" customWidth="1"/>
    <col min="2055" max="2055" width="19.85546875" style="24" customWidth="1"/>
    <col min="2056" max="2298" width="9.140625" style="24"/>
    <col min="2299" max="2299" width="49.85546875" style="24" customWidth="1"/>
    <col min="2300" max="2307" width="12.140625" style="24" customWidth="1"/>
    <col min="2308" max="2308" width="3.140625" style="24" customWidth="1"/>
    <col min="2309" max="2309" width="20.42578125" style="24" customWidth="1"/>
    <col min="2310" max="2310" width="3.140625" style="24" customWidth="1"/>
    <col min="2311" max="2311" width="19.85546875" style="24" customWidth="1"/>
    <col min="2312" max="2554" width="9.140625" style="24"/>
    <col min="2555" max="2555" width="49.85546875" style="24" customWidth="1"/>
    <col min="2556" max="2563" width="12.140625" style="24" customWidth="1"/>
    <col min="2564" max="2564" width="3.140625" style="24" customWidth="1"/>
    <col min="2565" max="2565" width="20.42578125" style="24" customWidth="1"/>
    <col min="2566" max="2566" width="3.140625" style="24" customWidth="1"/>
    <col min="2567" max="2567" width="19.85546875" style="24" customWidth="1"/>
    <col min="2568" max="2810" width="9.140625" style="24"/>
    <col min="2811" max="2811" width="49.85546875" style="24" customWidth="1"/>
    <col min="2812" max="2819" width="12.140625" style="24" customWidth="1"/>
    <col min="2820" max="2820" width="3.140625" style="24" customWidth="1"/>
    <col min="2821" max="2821" width="20.42578125" style="24" customWidth="1"/>
    <col min="2822" max="2822" width="3.140625" style="24" customWidth="1"/>
    <col min="2823" max="2823" width="19.85546875" style="24" customWidth="1"/>
    <col min="2824" max="3066" width="9.140625" style="24"/>
    <col min="3067" max="3067" width="49.85546875" style="24" customWidth="1"/>
    <col min="3068" max="3075" width="12.140625" style="24" customWidth="1"/>
    <col min="3076" max="3076" width="3.140625" style="24" customWidth="1"/>
    <col min="3077" max="3077" width="20.42578125" style="24" customWidth="1"/>
    <col min="3078" max="3078" width="3.140625" style="24" customWidth="1"/>
    <col min="3079" max="3079" width="19.85546875" style="24" customWidth="1"/>
    <col min="3080" max="3322" width="9.140625" style="24"/>
    <col min="3323" max="3323" width="49.85546875" style="24" customWidth="1"/>
    <col min="3324" max="3331" width="12.140625" style="24" customWidth="1"/>
    <col min="3332" max="3332" width="3.140625" style="24" customWidth="1"/>
    <col min="3333" max="3333" width="20.42578125" style="24" customWidth="1"/>
    <col min="3334" max="3334" width="3.140625" style="24" customWidth="1"/>
    <col min="3335" max="3335" width="19.85546875" style="24" customWidth="1"/>
    <col min="3336" max="3578" width="9.140625" style="24"/>
    <col min="3579" max="3579" width="49.85546875" style="24" customWidth="1"/>
    <col min="3580" max="3587" width="12.140625" style="24" customWidth="1"/>
    <col min="3588" max="3588" width="3.140625" style="24" customWidth="1"/>
    <col min="3589" max="3589" width="20.42578125" style="24" customWidth="1"/>
    <col min="3590" max="3590" width="3.140625" style="24" customWidth="1"/>
    <col min="3591" max="3591" width="19.85546875" style="24" customWidth="1"/>
    <col min="3592" max="3834" width="9.140625" style="24"/>
    <col min="3835" max="3835" width="49.85546875" style="24" customWidth="1"/>
    <col min="3836" max="3843" width="12.140625" style="24" customWidth="1"/>
    <col min="3844" max="3844" width="3.140625" style="24" customWidth="1"/>
    <col min="3845" max="3845" width="20.42578125" style="24" customWidth="1"/>
    <col min="3846" max="3846" width="3.140625" style="24" customWidth="1"/>
    <col min="3847" max="3847" width="19.85546875" style="24" customWidth="1"/>
    <col min="3848" max="4090" width="9.140625" style="24"/>
    <col min="4091" max="4091" width="49.85546875" style="24" customWidth="1"/>
    <col min="4092" max="4099" width="12.140625" style="24" customWidth="1"/>
    <col min="4100" max="4100" width="3.140625" style="24" customWidth="1"/>
    <col min="4101" max="4101" width="20.42578125" style="24" customWidth="1"/>
    <col min="4102" max="4102" width="3.140625" style="24" customWidth="1"/>
    <col min="4103" max="4103" width="19.85546875" style="24" customWidth="1"/>
    <col min="4104" max="4346" width="9.140625" style="24"/>
    <col min="4347" max="4347" width="49.85546875" style="24" customWidth="1"/>
    <col min="4348" max="4355" width="12.140625" style="24" customWidth="1"/>
    <col min="4356" max="4356" width="3.140625" style="24" customWidth="1"/>
    <col min="4357" max="4357" width="20.42578125" style="24" customWidth="1"/>
    <col min="4358" max="4358" width="3.140625" style="24" customWidth="1"/>
    <col min="4359" max="4359" width="19.85546875" style="24" customWidth="1"/>
    <col min="4360" max="4602" width="9.140625" style="24"/>
    <col min="4603" max="4603" width="49.85546875" style="24" customWidth="1"/>
    <col min="4604" max="4611" width="12.140625" style="24" customWidth="1"/>
    <col min="4612" max="4612" width="3.140625" style="24" customWidth="1"/>
    <col min="4613" max="4613" width="20.42578125" style="24" customWidth="1"/>
    <col min="4614" max="4614" width="3.140625" style="24" customWidth="1"/>
    <col min="4615" max="4615" width="19.85546875" style="24" customWidth="1"/>
    <col min="4616" max="4858" width="9.140625" style="24"/>
    <col min="4859" max="4859" width="49.85546875" style="24" customWidth="1"/>
    <col min="4860" max="4867" width="12.140625" style="24" customWidth="1"/>
    <col min="4868" max="4868" width="3.140625" style="24" customWidth="1"/>
    <col min="4869" max="4869" width="20.42578125" style="24" customWidth="1"/>
    <col min="4870" max="4870" width="3.140625" style="24" customWidth="1"/>
    <col min="4871" max="4871" width="19.85546875" style="24" customWidth="1"/>
    <col min="4872" max="5114" width="9.140625" style="24"/>
    <col min="5115" max="5115" width="49.85546875" style="24" customWidth="1"/>
    <col min="5116" max="5123" width="12.140625" style="24" customWidth="1"/>
    <col min="5124" max="5124" width="3.140625" style="24" customWidth="1"/>
    <col min="5125" max="5125" width="20.42578125" style="24" customWidth="1"/>
    <col min="5126" max="5126" width="3.140625" style="24" customWidth="1"/>
    <col min="5127" max="5127" width="19.85546875" style="24" customWidth="1"/>
    <col min="5128" max="5370" width="9.140625" style="24"/>
    <col min="5371" max="5371" width="49.85546875" style="24" customWidth="1"/>
    <col min="5372" max="5379" width="12.140625" style="24" customWidth="1"/>
    <col min="5380" max="5380" width="3.140625" style="24" customWidth="1"/>
    <col min="5381" max="5381" width="20.42578125" style="24" customWidth="1"/>
    <col min="5382" max="5382" width="3.140625" style="24" customWidth="1"/>
    <col min="5383" max="5383" width="19.85546875" style="24" customWidth="1"/>
    <col min="5384" max="5626" width="9.140625" style="24"/>
    <col min="5627" max="5627" width="49.85546875" style="24" customWidth="1"/>
    <col min="5628" max="5635" width="12.140625" style="24" customWidth="1"/>
    <col min="5636" max="5636" width="3.140625" style="24" customWidth="1"/>
    <col min="5637" max="5637" width="20.42578125" style="24" customWidth="1"/>
    <col min="5638" max="5638" width="3.140625" style="24" customWidth="1"/>
    <col min="5639" max="5639" width="19.85546875" style="24" customWidth="1"/>
    <col min="5640" max="5882" width="9.140625" style="24"/>
    <col min="5883" max="5883" width="49.85546875" style="24" customWidth="1"/>
    <col min="5884" max="5891" width="12.140625" style="24" customWidth="1"/>
    <col min="5892" max="5892" width="3.140625" style="24" customWidth="1"/>
    <col min="5893" max="5893" width="20.42578125" style="24" customWidth="1"/>
    <col min="5894" max="5894" width="3.140625" style="24" customWidth="1"/>
    <col min="5895" max="5895" width="19.85546875" style="24" customWidth="1"/>
    <col min="5896" max="6138" width="9.140625" style="24"/>
    <col min="6139" max="6139" width="49.85546875" style="24" customWidth="1"/>
    <col min="6140" max="6147" width="12.140625" style="24" customWidth="1"/>
    <col min="6148" max="6148" width="3.140625" style="24" customWidth="1"/>
    <col min="6149" max="6149" width="20.42578125" style="24" customWidth="1"/>
    <col min="6150" max="6150" width="3.140625" style="24" customWidth="1"/>
    <col min="6151" max="6151" width="19.85546875" style="24" customWidth="1"/>
    <col min="6152" max="6394" width="9.140625" style="24"/>
    <col min="6395" max="6395" width="49.85546875" style="24" customWidth="1"/>
    <col min="6396" max="6403" width="12.140625" style="24" customWidth="1"/>
    <col min="6404" max="6404" width="3.140625" style="24" customWidth="1"/>
    <col min="6405" max="6405" width="20.42578125" style="24" customWidth="1"/>
    <col min="6406" max="6406" width="3.140625" style="24" customWidth="1"/>
    <col min="6407" max="6407" width="19.85546875" style="24" customWidth="1"/>
    <col min="6408" max="6650" width="9.140625" style="24"/>
    <col min="6651" max="6651" width="49.85546875" style="24" customWidth="1"/>
    <col min="6652" max="6659" width="12.140625" style="24" customWidth="1"/>
    <col min="6660" max="6660" width="3.140625" style="24" customWidth="1"/>
    <col min="6661" max="6661" width="20.42578125" style="24" customWidth="1"/>
    <col min="6662" max="6662" width="3.140625" style="24" customWidth="1"/>
    <col min="6663" max="6663" width="19.85546875" style="24" customWidth="1"/>
    <col min="6664" max="6906" width="9.140625" style="24"/>
    <col min="6907" max="6907" width="49.85546875" style="24" customWidth="1"/>
    <col min="6908" max="6915" width="12.140625" style="24" customWidth="1"/>
    <col min="6916" max="6916" width="3.140625" style="24" customWidth="1"/>
    <col min="6917" max="6917" width="20.42578125" style="24" customWidth="1"/>
    <col min="6918" max="6918" width="3.140625" style="24" customWidth="1"/>
    <col min="6919" max="6919" width="19.85546875" style="24" customWidth="1"/>
    <col min="6920" max="7162" width="9.140625" style="24"/>
    <col min="7163" max="7163" width="49.85546875" style="24" customWidth="1"/>
    <col min="7164" max="7171" width="12.140625" style="24" customWidth="1"/>
    <col min="7172" max="7172" width="3.140625" style="24" customWidth="1"/>
    <col min="7173" max="7173" width="20.42578125" style="24" customWidth="1"/>
    <col min="7174" max="7174" width="3.140625" style="24" customWidth="1"/>
    <col min="7175" max="7175" width="19.85546875" style="24" customWidth="1"/>
    <col min="7176" max="7418" width="9.140625" style="24"/>
    <col min="7419" max="7419" width="49.85546875" style="24" customWidth="1"/>
    <col min="7420" max="7427" width="12.140625" style="24" customWidth="1"/>
    <col min="7428" max="7428" width="3.140625" style="24" customWidth="1"/>
    <col min="7429" max="7429" width="20.42578125" style="24" customWidth="1"/>
    <col min="7430" max="7430" width="3.140625" style="24" customWidth="1"/>
    <col min="7431" max="7431" width="19.85546875" style="24" customWidth="1"/>
    <col min="7432" max="7674" width="9.140625" style="24"/>
    <col min="7675" max="7675" width="49.85546875" style="24" customWidth="1"/>
    <col min="7676" max="7683" width="12.140625" style="24" customWidth="1"/>
    <col min="7684" max="7684" width="3.140625" style="24" customWidth="1"/>
    <col min="7685" max="7685" width="20.42578125" style="24" customWidth="1"/>
    <col min="7686" max="7686" width="3.140625" style="24" customWidth="1"/>
    <col min="7687" max="7687" width="19.85546875" style="24" customWidth="1"/>
    <col min="7688" max="7930" width="9.140625" style="24"/>
    <col min="7931" max="7931" width="49.85546875" style="24" customWidth="1"/>
    <col min="7932" max="7939" width="12.140625" style="24" customWidth="1"/>
    <col min="7940" max="7940" width="3.140625" style="24" customWidth="1"/>
    <col min="7941" max="7941" width="20.42578125" style="24" customWidth="1"/>
    <col min="7942" max="7942" width="3.140625" style="24" customWidth="1"/>
    <col min="7943" max="7943" width="19.85546875" style="24" customWidth="1"/>
    <col min="7944" max="8186" width="9.140625" style="24"/>
    <col min="8187" max="8187" width="49.85546875" style="24" customWidth="1"/>
    <col min="8188" max="8195" width="12.140625" style="24" customWidth="1"/>
    <col min="8196" max="8196" width="3.140625" style="24" customWidth="1"/>
    <col min="8197" max="8197" width="20.42578125" style="24" customWidth="1"/>
    <col min="8198" max="8198" width="3.140625" style="24" customWidth="1"/>
    <col min="8199" max="8199" width="19.85546875" style="24" customWidth="1"/>
    <col min="8200" max="8442" width="9.140625" style="24"/>
    <col min="8443" max="8443" width="49.85546875" style="24" customWidth="1"/>
    <col min="8444" max="8451" width="12.140625" style="24" customWidth="1"/>
    <col min="8452" max="8452" width="3.140625" style="24" customWidth="1"/>
    <col min="8453" max="8453" width="20.42578125" style="24" customWidth="1"/>
    <col min="8454" max="8454" width="3.140625" style="24" customWidth="1"/>
    <col min="8455" max="8455" width="19.85546875" style="24" customWidth="1"/>
    <col min="8456" max="8698" width="9.140625" style="24"/>
    <col min="8699" max="8699" width="49.85546875" style="24" customWidth="1"/>
    <col min="8700" max="8707" width="12.140625" style="24" customWidth="1"/>
    <col min="8708" max="8708" width="3.140625" style="24" customWidth="1"/>
    <col min="8709" max="8709" width="20.42578125" style="24" customWidth="1"/>
    <col min="8710" max="8710" width="3.140625" style="24" customWidth="1"/>
    <col min="8711" max="8711" width="19.85546875" style="24" customWidth="1"/>
    <col min="8712" max="8954" width="9.140625" style="24"/>
    <col min="8955" max="8955" width="49.85546875" style="24" customWidth="1"/>
    <col min="8956" max="8963" width="12.140625" style="24" customWidth="1"/>
    <col min="8964" max="8964" width="3.140625" style="24" customWidth="1"/>
    <col min="8965" max="8965" width="20.42578125" style="24" customWidth="1"/>
    <col min="8966" max="8966" width="3.140625" style="24" customWidth="1"/>
    <col min="8967" max="8967" width="19.85546875" style="24" customWidth="1"/>
    <col min="8968" max="9210" width="9.140625" style="24"/>
    <col min="9211" max="9211" width="49.85546875" style="24" customWidth="1"/>
    <col min="9212" max="9219" width="12.140625" style="24" customWidth="1"/>
    <col min="9220" max="9220" width="3.140625" style="24" customWidth="1"/>
    <col min="9221" max="9221" width="20.42578125" style="24" customWidth="1"/>
    <col min="9222" max="9222" width="3.140625" style="24" customWidth="1"/>
    <col min="9223" max="9223" width="19.85546875" style="24" customWidth="1"/>
    <col min="9224" max="9466" width="9.140625" style="24"/>
    <col min="9467" max="9467" width="49.85546875" style="24" customWidth="1"/>
    <col min="9468" max="9475" width="12.140625" style="24" customWidth="1"/>
    <col min="9476" max="9476" width="3.140625" style="24" customWidth="1"/>
    <col min="9477" max="9477" width="20.42578125" style="24" customWidth="1"/>
    <col min="9478" max="9478" width="3.140625" style="24" customWidth="1"/>
    <col min="9479" max="9479" width="19.85546875" style="24" customWidth="1"/>
    <col min="9480" max="9722" width="9.140625" style="24"/>
    <col min="9723" max="9723" width="49.85546875" style="24" customWidth="1"/>
    <col min="9724" max="9731" width="12.140625" style="24" customWidth="1"/>
    <col min="9732" max="9732" width="3.140625" style="24" customWidth="1"/>
    <col min="9733" max="9733" width="20.42578125" style="24" customWidth="1"/>
    <col min="9734" max="9734" width="3.140625" style="24" customWidth="1"/>
    <col min="9735" max="9735" width="19.85546875" style="24" customWidth="1"/>
    <col min="9736" max="9978" width="9.140625" style="24"/>
    <col min="9979" max="9979" width="49.85546875" style="24" customWidth="1"/>
    <col min="9980" max="9987" width="12.140625" style="24" customWidth="1"/>
    <col min="9988" max="9988" width="3.140625" style="24" customWidth="1"/>
    <col min="9989" max="9989" width="20.42578125" style="24" customWidth="1"/>
    <col min="9990" max="9990" width="3.140625" style="24" customWidth="1"/>
    <col min="9991" max="9991" width="19.85546875" style="24" customWidth="1"/>
    <col min="9992" max="10234" width="9.140625" style="24"/>
    <col min="10235" max="10235" width="49.85546875" style="24" customWidth="1"/>
    <col min="10236" max="10243" width="12.140625" style="24" customWidth="1"/>
    <col min="10244" max="10244" width="3.140625" style="24" customWidth="1"/>
    <col min="10245" max="10245" width="20.42578125" style="24" customWidth="1"/>
    <col min="10246" max="10246" width="3.140625" style="24" customWidth="1"/>
    <col min="10247" max="10247" width="19.85546875" style="24" customWidth="1"/>
    <col min="10248" max="10490" width="9.140625" style="24"/>
    <col min="10491" max="10491" width="49.85546875" style="24" customWidth="1"/>
    <col min="10492" max="10499" width="12.140625" style="24" customWidth="1"/>
    <col min="10500" max="10500" width="3.140625" style="24" customWidth="1"/>
    <col min="10501" max="10501" width="20.42578125" style="24" customWidth="1"/>
    <col min="10502" max="10502" width="3.140625" style="24" customWidth="1"/>
    <col min="10503" max="10503" width="19.85546875" style="24" customWidth="1"/>
    <col min="10504" max="10746" width="9.140625" style="24"/>
    <col min="10747" max="10747" width="49.85546875" style="24" customWidth="1"/>
    <col min="10748" max="10755" width="12.140625" style="24" customWidth="1"/>
    <col min="10756" max="10756" width="3.140625" style="24" customWidth="1"/>
    <col min="10757" max="10757" width="20.42578125" style="24" customWidth="1"/>
    <col min="10758" max="10758" width="3.140625" style="24" customWidth="1"/>
    <col min="10759" max="10759" width="19.85546875" style="24" customWidth="1"/>
    <col min="10760" max="11002" width="9.140625" style="24"/>
    <col min="11003" max="11003" width="49.85546875" style="24" customWidth="1"/>
    <col min="11004" max="11011" width="12.140625" style="24" customWidth="1"/>
    <col min="11012" max="11012" width="3.140625" style="24" customWidth="1"/>
    <col min="11013" max="11013" width="20.42578125" style="24" customWidth="1"/>
    <col min="11014" max="11014" width="3.140625" style="24" customWidth="1"/>
    <col min="11015" max="11015" width="19.85546875" style="24" customWidth="1"/>
    <col min="11016" max="11258" width="9.140625" style="24"/>
    <col min="11259" max="11259" width="49.85546875" style="24" customWidth="1"/>
    <col min="11260" max="11267" width="12.140625" style="24" customWidth="1"/>
    <col min="11268" max="11268" width="3.140625" style="24" customWidth="1"/>
    <col min="11269" max="11269" width="20.42578125" style="24" customWidth="1"/>
    <col min="11270" max="11270" width="3.140625" style="24" customWidth="1"/>
    <col min="11271" max="11271" width="19.85546875" style="24" customWidth="1"/>
    <col min="11272" max="11514" width="9.140625" style="24"/>
    <col min="11515" max="11515" width="49.85546875" style="24" customWidth="1"/>
    <col min="11516" max="11523" width="12.140625" style="24" customWidth="1"/>
    <col min="11524" max="11524" width="3.140625" style="24" customWidth="1"/>
    <col min="11525" max="11525" width="20.42578125" style="24" customWidth="1"/>
    <col min="11526" max="11526" width="3.140625" style="24" customWidth="1"/>
    <col min="11527" max="11527" width="19.85546875" style="24" customWidth="1"/>
    <col min="11528" max="11770" width="9.140625" style="24"/>
    <col min="11771" max="11771" width="49.85546875" style="24" customWidth="1"/>
    <col min="11772" max="11779" width="12.140625" style="24" customWidth="1"/>
    <col min="11780" max="11780" width="3.140625" style="24" customWidth="1"/>
    <col min="11781" max="11781" width="20.42578125" style="24" customWidth="1"/>
    <col min="11782" max="11782" width="3.140625" style="24" customWidth="1"/>
    <col min="11783" max="11783" width="19.85546875" style="24" customWidth="1"/>
    <col min="11784" max="12026" width="9.140625" style="24"/>
    <col min="12027" max="12027" width="49.85546875" style="24" customWidth="1"/>
    <col min="12028" max="12035" width="12.140625" style="24" customWidth="1"/>
    <col min="12036" max="12036" width="3.140625" style="24" customWidth="1"/>
    <col min="12037" max="12037" width="20.42578125" style="24" customWidth="1"/>
    <col min="12038" max="12038" width="3.140625" style="24" customWidth="1"/>
    <col min="12039" max="12039" width="19.85546875" style="24" customWidth="1"/>
    <col min="12040" max="12282" width="9.140625" style="24"/>
    <col min="12283" max="12283" width="49.85546875" style="24" customWidth="1"/>
    <col min="12284" max="12291" width="12.140625" style="24" customWidth="1"/>
    <col min="12292" max="12292" width="3.140625" style="24" customWidth="1"/>
    <col min="12293" max="12293" width="20.42578125" style="24" customWidth="1"/>
    <col min="12294" max="12294" width="3.140625" style="24" customWidth="1"/>
    <col min="12295" max="12295" width="19.85546875" style="24" customWidth="1"/>
    <col min="12296" max="12538" width="9.140625" style="24"/>
    <col min="12539" max="12539" width="49.85546875" style="24" customWidth="1"/>
    <col min="12540" max="12547" width="12.140625" style="24" customWidth="1"/>
    <col min="12548" max="12548" width="3.140625" style="24" customWidth="1"/>
    <col min="12549" max="12549" width="20.42578125" style="24" customWidth="1"/>
    <col min="12550" max="12550" width="3.140625" style="24" customWidth="1"/>
    <col min="12551" max="12551" width="19.85546875" style="24" customWidth="1"/>
    <col min="12552" max="12794" width="9.140625" style="24"/>
    <col min="12795" max="12795" width="49.85546875" style="24" customWidth="1"/>
    <col min="12796" max="12803" width="12.140625" style="24" customWidth="1"/>
    <col min="12804" max="12804" width="3.140625" style="24" customWidth="1"/>
    <col min="12805" max="12805" width="20.42578125" style="24" customWidth="1"/>
    <col min="12806" max="12806" width="3.140625" style="24" customWidth="1"/>
    <col min="12807" max="12807" width="19.85546875" style="24" customWidth="1"/>
    <col min="12808" max="13050" width="9.140625" style="24"/>
    <col min="13051" max="13051" width="49.85546875" style="24" customWidth="1"/>
    <col min="13052" max="13059" width="12.140625" style="24" customWidth="1"/>
    <col min="13060" max="13060" width="3.140625" style="24" customWidth="1"/>
    <col min="13061" max="13061" width="20.42578125" style="24" customWidth="1"/>
    <col min="13062" max="13062" width="3.140625" style="24" customWidth="1"/>
    <col min="13063" max="13063" width="19.85546875" style="24" customWidth="1"/>
    <col min="13064" max="13306" width="9.140625" style="24"/>
    <col min="13307" max="13307" width="49.85546875" style="24" customWidth="1"/>
    <col min="13308" max="13315" width="12.140625" style="24" customWidth="1"/>
    <col min="13316" max="13316" width="3.140625" style="24" customWidth="1"/>
    <col min="13317" max="13317" width="20.42578125" style="24" customWidth="1"/>
    <col min="13318" max="13318" width="3.140625" style="24" customWidth="1"/>
    <col min="13319" max="13319" width="19.85546875" style="24" customWidth="1"/>
    <col min="13320" max="13562" width="9.140625" style="24"/>
    <col min="13563" max="13563" width="49.85546875" style="24" customWidth="1"/>
    <col min="13564" max="13571" width="12.140625" style="24" customWidth="1"/>
    <col min="13572" max="13572" width="3.140625" style="24" customWidth="1"/>
    <col min="13573" max="13573" width="20.42578125" style="24" customWidth="1"/>
    <col min="13574" max="13574" width="3.140625" style="24" customWidth="1"/>
    <col min="13575" max="13575" width="19.85546875" style="24" customWidth="1"/>
    <col min="13576" max="13818" width="9.140625" style="24"/>
    <col min="13819" max="13819" width="49.85546875" style="24" customWidth="1"/>
    <col min="13820" max="13827" width="12.140625" style="24" customWidth="1"/>
    <col min="13828" max="13828" width="3.140625" style="24" customWidth="1"/>
    <col min="13829" max="13829" width="20.42578125" style="24" customWidth="1"/>
    <col min="13830" max="13830" width="3.140625" style="24" customWidth="1"/>
    <col min="13831" max="13831" width="19.85546875" style="24" customWidth="1"/>
    <col min="13832" max="14074" width="9.140625" style="24"/>
    <col min="14075" max="14075" width="49.85546875" style="24" customWidth="1"/>
    <col min="14076" max="14083" width="12.140625" style="24" customWidth="1"/>
    <col min="14084" max="14084" width="3.140625" style="24" customWidth="1"/>
    <col min="14085" max="14085" width="20.42578125" style="24" customWidth="1"/>
    <col min="14086" max="14086" width="3.140625" style="24" customWidth="1"/>
    <col min="14087" max="14087" width="19.85546875" style="24" customWidth="1"/>
    <col min="14088" max="14330" width="9.140625" style="24"/>
    <col min="14331" max="14331" width="49.85546875" style="24" customWidth="1"/>
    <col min="14332" max="14339" width="12.140625" style="24" customWidth="1"/>
    <col min="14340" max="14340" width="3.140625" style="24" customWidth="1"/>
    <col min="14341" max="14341" width="20.42578125" style="24" customWidth="1"/>
    <col min="14342" max="14342" width="3.140625" style="24" customWidth="1"/>
    <col min="14343" max="14343" width="19.85546875" style="24" customWidth="1"/>
    <col min="14344" max="14586" width="9.140625" style="24"/>
    <col min="14587" max="14587" width="49.85546875" style="24" customWidth="1"/>
    <col min="14588" max="14595" width="12.140625" style="24" customWidth="1"/>
    <col min="14596" max="14596" width="3.140625" style="24" customWidth="1"/>
    <col min="14597" max="14597" width="20.42578125" style="24" customWidth="1"/>
    <col min="14598" max="14598" width="3.140625" style="24" customWidth="1"/>
    <col min="14599" max="14599" width="19.85546875" style="24" customWidth="1"/>
    <col min="14600" max="14842" width="9.140625" style="24"/>
    <col min="14843" max="14843" width="49.85546875" style="24" customWidth="1"/>
    <col min="14844" max="14851" width="12.140625" style="24" customWidth="1"/>
    <col min="14852" max="14852" width="3.140625" style="24" customWidth="1"/>
    <col min="14853" max="14853" width="20.42578125" style="24" customWidth="1"/>
    <col min="14854" max="14854" width="3.140625" style="24" customWidth="1"/>
    <col min="14855" max="14855" width="19.85546875" style="24" customWidth="1"/>
    <col min="14856" max="15098" width="9.140625" style="24"/>
    <col min="15099" max="15099" width="49.85546875" style="24" customWidth="1"/>
    <col min="15100" max="15107" width="12.140625" style="24" customWidth="1"/>
    <col min="15108" max="15108" width="3.140625" style="24" customWidth="1"/>
    <col min="15109" max="15109" width="20.42578125" style="24" customWidth="1"/>
    <col min="15110" max="15110" width="3.140625" style="24" customWidth="1"/>
    <col min="15111" max="15111" width="19.85546875" style="24" customWidth="1"/>
    <col min="15112" max="15354" width="9.140625" style="24"/>
    <col min="15355" max="15355" width="49.85546875" style="24" customWidth="1"/>
    <col min="15356" max="15363" width="12.140625" style="24" customWidth="1"/>
    <col min="15364" max="15364" width="3.140625" style="24" customWidth="1"/>
    <col min="15365" max="15365" width="20.42578125" style="24" customWidth="1"/>
    <col min="15366" max="15366" width="3.140625" style="24" customWidth="1"/>
    <col min="15367" max="15367" width="19.85546875" style="24" customWidth="1"/>
    <col min="15368" max="15610" width="9.140625" style="24"/>
    <col min="15611" max="15611" width="49.85546875" style="24" customWidth="1"/>
    <col min="15612" max="15619" width="12.140625" style="24" customWidth="1"/>
    <col min="15620" max="15620" width="3.140625" style="24" customWidth="1"/>
    <col min="15621" max="15621" width="20.42578125" style="24" customWidth="1"/>
    <col min="15622" max="15622" width="3.140625" style="24" customWidth="1"/>
    <col min="15623" max="15623" width="19.85546875" style="24" customWidth="1"/>
    <col min="15624" max="15866" width="9.140625" style="24"/>
    <col min="15867" max="15867" width="49.85546875" style="24" customWidth="1"/>
    <col min="15868" max="15875" width="12.140625" style="24" customWidth="1"/>
    <col min="15876" max="15876" width="3.140625" style="24" customWidth="1"/>
    <col min="15877" max="15877" width="20.42578125" style="24" customWidth="1"/>
    <col min="15878" max="15878" width="3.140625" style="24" customWidth="1"/>
    <col min="15879" max="15879" width="19.85546875" style="24" customWidth="1"/>
    <col min="15880" max="16122" width="9.140625" style="24"/>
    <col min="16123" max="16123" width="49.85546875" style="24" customWidth="1"/>
    <col min="16124" max="16131" width="12.140625" style="24" customWidth="1"/>
    <col min="16132" max="16132" width="3.140625" style="24" customWidth="1"/>
    <col min="16133" max="16133" width="20.42578125" style="24" customWidth="1"/>
    <col min="16134" max="16134" width="3.140625" style="24" customWidth="1"/>
    <col min="16135" max="16135" width="19.85546875" style="24" customWidth="1"/>
    <col min="16136" max="16384" width="9.140625" style="24"/>
  </cols>
  <sheetData>
    <row r="1" spans="1:18" ht="23.25" x14ac:dyDescent="0.25">
      <c r="A1" s="466" t="str">
        <f>'Indice-Index'!A21</f>
        <v>3.2   Ricavi da servizi di corrispondenza (SU / non SU - base mensile)  - Mail services revenues (US / not US - monthly basis)</v>
      </c>
      <c r="B1" s="210"/>
      <c r="C1" s="210"/>
      <c r="D1" s="210"/>
      <c r="E1" s="210"/>
      <c r="F1" s="210"/>
      <c r="G1" s="210"/>
      <c r="H1" s="210"/>
      <c r="I1" s="210"/>
      <c r="J1" s="210"/>
      <c r="K1" s="210"/>
      <c r="L1" s="210"/>
      <c r="M1" s="211"/>
      <c r="N1" s="211"/>
      <c r="O1" s="211"/>
      <c r="P1" s="211"/>
      <c r="Q1" s="211"/>
      <c r="R1" s="211"/>
    </row>
    <row r="2" spans="1:18" ht="5.25" customHeight="1" x14ac:dyDescent="0.25"/>
    <row r="3" spans="1:18" ht="5.25" customHeight="1" x14ac:dyDescent="0.25"/>
    <row r="4" spans="1:18" ht="15.75" customHeight="1" x14ac:dyDescent="0.25">
      <c r="A4" s="232" t="s">
        <v>250</v>
      </c>
      <c r="B4" s="343" t="s">
        <v>232</v>
      </c>
      <c r="C4" s="225" t="s">
        <v>233</v>
      </c>
      <c r="D4" s="225" t="s">
        <v>234</v>
      </c>
      <c r="E4" s="225" t="s">
        <v>438</v>
      </c>
      <c r="F4" s="225" t="s">
        <v>439</v>
      </c>
      <c r="G4" s="225" t="s">
        <v>440</v>
      </c>
      <c r="H4" s="225" t="s">
        <v>520</v>
      </c>
      <c r="I4" s="225" t="s">
        <v>521</v>
      </c>
      <c r="J4" s="225" t="s">
        <v>522</v>
      </c>
      <c r="L4" s="225" t="s">
        <v>548</v>
      </c>
    </row>
    <row r="5" spans="1:18" ht="15.75" customHeight="1" x14ac:dyDescent="0.25">
      <c r="B5" s="410" t="s">
        <v>235</v>
      </c>
      <c r="C5" s="410" t="s">
        <v>236</v>
      </c>
      <c r="D5" s="410" t="s">
        <v>237</v>
      </c>
      <c r="E5" s="410" t="s">
        <v>441</v>
      </c>
      <c r="F5" s="410" t="s">
        <v>442</v>
      </c>
      <c r="G5" s="410" t="s">
        <v>443</v>
      </c>
      <c r="H5" s="410" t="s">
        <v>525</v>
      </c>
      <c r="I5" s="410" t="s">
        <v>526</v>
      </c>
      <c r="J5" s="410" t="s">
        <v>527</v>
      </c>
      <c r="L5" s="226" t="s">
        <v>549</v>
      </c>
    </row>
    <row r="6" spans="1:18" ht="9" customHeight="1" x14ac:dyDescent="0.25">
      <c r="A6" s="232"/>
      <c r="B6" s="196"/>
      <c r="C6" s="196"/>
      <c r="D6" s="196"/>
      <c r="E6" s="196"/>
      <c r="F6" s="196"/>
      <c r="G6" s="196"/>
      <c r="H6" s="196"/>
      <c r="I6" s="196"/>
      <c r="J6" s="196"/>
      <c r="L6" s="235"/>
    </row>
    <row r="7" spans="1:18" ht="15.75" customHeight="1" x14ac:dyDescent="0.25">
      <c r="A7" s="227" t="s">
        <v>246</v>
      </c>
      <c r="B7" s="176"/>
    </row>
    <row r="8" spans="1:18" ht="15.75" customHeight="1" x14ac:dyDescent="0.25">
      <c r="A8" s="480">
        <v>2022</v>
      </c>
      <c r="B8" s="269">
        <f t="shared" ref="B8:D11" si="0">+B19+B31</f>
        <v>136.45788285987462</v>
      </c>
      <c r="C8" s="269">
        <f t="shared" si="0"/>
        <v>135.09288853903732</v>
      </c>
      <c r="D8" s="269">
        <f t="shared" si="0"/>
        <v>162.02298616190416</v>
      </c>
      <c r="E8" s="269">
        <f t="shared" ref="E8:G8" si="1">+E19+E31</f>
        <v>140.52872087149785</v>
      </c>
      <c r="F8" s="269">
        <f t="shared" si="1"/>
        <v>150.70946172634294</v>
      </c>
      <c r="G8" s="269">
        <f t="shared" si="1"/>
        <v>148.55826656898063</v>
      </c>
      <c r="H8" s="269">
        <f t="shared" ref="H8:J8" si="2">+H19+H31</f>
        <v>142.37919991837433</v>
      </c>
      <c r="I8" s="269">
        <f t="shared" si="2"/>
        <v>115.19827717455146</v>
      </c>
      <c r="J8" s="269">
        <f t="shared" si="2"/>
        <v>147.10757633419118</v>
      </c>
      <c r="L8" s="605">
        <f>SUM(B8:J8)</f>
        <v>1278.0552601547547</v>
      </c>
    </row>
    <row r="9" spans="1:18" ht="15.75" customHeight="1" x14ac:dyDescent="0.25">
      <c r="A9" s="404">
        <v>2021</v>
      </c>
      <c r="B9" s="269">
        <f t="shared" si="0"/>
        <v>141.76348251972396</v>
      </c>
      <c r="C9" s="269">
        <f t="shared" si="0"/>
        <v>141.18713980560761</v>
      </c>
      <c r="D9" s="269">
        <f t="shared" si="0"/>
        <v>161.31063105019393</v>
      </c>
      <c r="E9" s="269">
        <f t="shared" ref="E9:G9" si="3">+E20+E32</f>
        <v>155.67741569131175</v>
      </c>
      <c r="F9" s="269">
        <f t="shared" si="3"/>
        <v>145.56113257456951</v>
      </c>
      <c r="G9" s="269">
        <f t="shared" si="3"/>
        <v>142.43514613878472</v>
      </c>
      <c r="H9" s="269">
        <f t="shared" ref="H9:J9" si="4">+H20+H32</f>
        <v>147.37130580927277</v>
      </c>
      <c r="I9" s="269">
        <f t="shared" si="4"/>
        <v>118.65169246188393</v>
      </c>
      <c r="J9" s="269">
        <f t="shared" si="4"/>
        <v>157.16918443579266</v>
      </c>
      <c r="K9" s="405"/>
      <c r="L9" s="605">
        <f t="shared" ref="L9:L11" si="5">SUM(B9:J9)</f>
        <v>1311.1271304871407</v>
      </c>
      <c r="M9" s="242"/>
    </row>
    <row r="10" spans="1:18" ht="15.75" customHeight="1" x14ac:dyDescent="0.25">
      <c r="A10" s="404">
        <v>2020</v>
      </c>
      <c r="B10" s="269">
        <f t="shared" si="0"/>
        <v>182.39720871678179</v>
      </c>
      <c r="C10" s="269">
        <f t="shared" si="0"/>
        <v>166.76344143383096</v>
      </c>
      <c r="D10" s="269">
        <f t="shared" si="0"/>
        <v>125.82479325704875</v>
      </c>
      <c r="E10" s="269">
        <f t="shared" ref="E10:G10" si="6">+E21+E33</f>
        <v>113.24771308878849</v>
      </c>
      <c r="F10" s="269">
        <f t="shared" si="6"/>
        <v>125.70327299513363</v>
      </c>
      <c r="G10" s="269">
        <f t="shared" si="6"/>
        <v>132.70342375022028</v>
      </c>
      <c r="H10" s="269">
        <f t="shared" ref="H10:J10" si="7">+H21+H33</f>
        <v>149.54042931435021</v>
      </c>
      <c r="I10" s="269">
        <f t="shared" si="7"/>
        <v>116.19512481816804</v>
      </c>
      <c r="J10" s="269">
        <f t="shared" si="7"/>
        <v>153.55091025642793</v>
      </c>
      <c r="K10" s="405"/>
      <c r="L10" s="605">
        <f t="shared" si="5"/>
        <v>1265.92631763075</v>
      </c>
      <c r="M10" s="242"/>
    </row>
    <row r="11" spans="1:18" ht="15.75" customHeight="1" x14ac:dyDescent="0.25">
      <c r="A11" s="404">
        <v>2019</v>
      </c>
      <c r="B11" s="269">
        <f t="shared" si="0"/>
        <v>203.96950017979015</v>
      </c>
      <c r="C11" s="269">
        <f t="shared" si="0"/>
        <v>183.49650812790475</v>
      </c>
      <c r="D11" s="269">
        <f t="shared" si="0"/>
        <v>224.1022846146989</v>
      </c>
      <c r="E11" s="269">
        <f t="shared" ref="E11:G11" si="8">+E22+E34</f>
        <v>201.56327375374786</v>
      </c>
      <c r="F11" s="269">
        <f t="shared" si="8"/>
        <v>227.27535814221488</v>
      </c>
      <c r="G11" s="269">
        <f t="shared" si="8"/>
        <v>191.70461916448068</v>
      </c>
      <c r="H11" s="269">
        <f t="shared" ref="H11:J11" si="9">+H22+H34</f>
        <v>193.69522994234802</v>
      </c>
      <c r="I11" s="269">
        <f t="shared" si="9"/>
        <v>145.83827001961845</v>
      </c>
      <c r="J11" s="269">
        <f t="shared" si="9"/>
        <v>180.66527684875473</v>
      </c>
      <c r="K11" s="405"/>
      <c r="L11" s="605">
        <f t="shared" si="5"/>
        <v>1752.3103207935583</v>
      </c>
      <c r="M11" s="242"/>
    </row>
    <row r="12" spans="1:18" ht="15.75" customHeight="1" x14ac:dyDescent="0.25">
      <c r="A12" s="237" t="s">
        <v>247</v>
      </c>
      <c r="B12" s="376"/>
      <c r="C12" s="376"/>
      <c r="D12" s="376"/>
      <c r="E12" s="376"/>
      <c r="F12" s="376"/>
      <c r="G12" s="376"/>
      <c r="H12" s="376"/>
      <c r="I12" s="376"/>
      <c r="J12" s="376"/>
      <c r="K12" s="377"/>
      <c r="L12" s="606"/>
    </row>
    <row r="13" spans="1:18" ht="15.75" customHeight="1" x14ac:dyDescent="0.25">
      <c r="A13" s="392" t="s">
        <v>379</v>
      </c>
      <c r="B13" s="380">
        <f t="shared" ref="B13:J13" si="10">(B8-B9)/B9*100</f>
        <v>-3.7425714757756223</v>
      </c>
      <c r="C13" s="380">
        <f t="shared" si="10"/>
        <v>-4.3164351051810508</v>
      </c>
      <c r="D13" s="380">
        <f t="shared" si="10"/>
        <v>0.44160456572051049</v>
      </c>
      <c r="E13" s="380">
        <f t="shared" si="10"/>
        <v>-9.7308236731343278</v>
      </c>
      <c r="F13" s="380">
        <f t="shared" si="10"/>
        <v>3.5368845107989162</v>
      </c>
      <c r="G13" s="380">
        <f t="shared" si="10"/>
        <v>4.2988831030718488</v>
      </c>
      <c r="H13" s="380">
        <f t="shared" si="10"/>
        <v>-3.3874341164888659</v>
      </c>
      <c r="I13" s="380">
        <f t="shared" si="10"/>
        <v>-2.9105486956638638</v>
      </c>
      <c r="J13" s="380">
        <f t="shared" si="10"/>
        <v>-6.4017689839905509</v>
      </c>
      <c r="K13" s="377"/>
      <c r="L13" s="607">
        <f>(L8-L9)/L9*100</f>
        <v>-2.5223999689563539</v>
      </c>
    </row>
    <row r="14" spans="1:18" ht="15.75" customHeight="1" x14ac:dyDescent="0.25">
      <c r="A14" s="392" t="s">
        <v>605</v>
      </c>
      <c r="B14" s="380">
        <f>(B9-B10)/B10*100</f>
        <v>-22.277603085556017</v>
      </c>
      <c r="C14" s="380">
        <f t="shared" ref="C14:J14" si="11">(C9-C10)/C10*100</f>
        <v>-15.336875641518594</v>
      </c>
      <c r="D14" s="380">
        <f t="shared" si="11"/>
        <v>28.202579852963318</v>
      </c>
      <c r="E14" s="380">
        <f t="shared" si="11"/>
        <v>37.466277636226984</v>
      </c>
      <c r="F14" s="380">
        <f t="shared" si="11"/>
        <v>15.797408537011318</v>
      </c>
      <c r="G14" s="380">
        <f t="shared" si="11"/>
        <v>7.3334373097124264</v>
      </c>
      <c r="H14" s="380">
        <f t="shared" si="11"/>
        <v>-1.4505264663362065</v>
      </c>
      <c r="I14" s="380">
        <f t="shared" si="11"/>
        <v>2.114174452293184</v>
      </c>
      <c r="J14" s="380">
        <f t="shared" si="11"/>
        <v>2.3564003452159703</v>
      </c>
      <c r="K14" s="377"/>
      <c r="L14" s="607">
        <f>(L9-L10)/L10*100</f>
        <v>3.5705721752421176</v>
      </c>
    </row>
    <row r="15" spans="1:18" ht="15.75" customHeight="1" x14ac:dyDescent="0.25">
      <c r="A15" s="392" t="s">
        <v>606</v>
      </c>
      <c r="B15" s="380">
        <f>(B10-B11)/B11*100</f>
        <v>-10.576233919283681</v>
      </c>
      <c r="C15" s="380">
        <f t="shared" ref="C15:J15" si="12">(C10-C11)/C11*100</f>
        <v>-9.1190109636365051</v>
      </c>
      <c r="D15" s="380">
        <f t="shared" si="12"/>
        <v>-43.853855183413025</v>
      </c>
      <c r="E15" s="380">
        <f t="shared" si="12"/>
        <v>-43.815303760572718</v>
      </c>
      <c r="F15" s="380">
        <f t="shared" si="12"/>
        <v>-44.691200127170724</v>
      </c>
      <c r="G15" s="380">
        <f t="shared" si="12"/>
        <v>-30.777138115612097</v>
      </c>
      <c r="H15" s="380">
        <f t="shared" si="12"/>
        <v>-22.796018591237466</v>
      </c>
      <c r="I15" s="380">
        <f t="shared" si="12"/>
        <v>-20.326040069909464</v>
      </c>
      <c r="J15" s="380">
        <f t="shared" si="12"/>
        <v>-15.008067441219374</v>
      </c>
      <c r="K15" s="377"/>
      <c r="L15" s="607">
        <f>(L10-L11)/L11*100</f>
        <v>-27.756727640715056</v>
      </c>
    </row>
    <row r="16" spans="1:18" ht="15.75" customHeight="1" x14ac:dyDescent="0.25">
      <c r="A16" s="392" t="s">
        <v>380</v>
      </c>
      <c r="B16" s="710">
        <f>(B8-B11)/B11*100</f>
        <v>-33.098878636466239</v>
      </c>
      <c r="C16" s="710">
        <f t="shared" ref="C16:L16" si="13">(C8-C11)/C11*100</f>
        <v>-26.378496290037347</v>
      </c>
      <c r="D16" s="710">
        <f t="shared" si="13"/>
        <v>-27.701323330785428</v>
      </c>
      <c r="E16" s="710">
        <f t="shared" si="13"/>
        <v>-30.280592166218046</v>
      </c>
      <c r="F16" s="710">
        <f t="shared" si="13"/>
        <v>-33.688604449568935</v>
      </c>
      <c r="G16" s="710">
        <f t="shared" si="13"/>
        <v>-22.506683867894129</v>
      </c>
      <c r="H16" s="710">
        <f t="shared" si="13"/>
        <v>-26.493182118758185</v>
      </c>
      <c r="I16" s="710">
        <f t="shared" si="13"/>
        <v>-21.009569601274912</v>
      </c>
      <c r="J16" s="710">
        <f t="shared" si="13"/>
        <v>-18.574515867073131</v>
      </c>
      <c r="K16" s="377"/>
      <c r="L16" s="607">
        <f t="shared" si="13"/>
        <v>-27.064559000259187</v>
      </c>
    </row>
    <row r="17" spans="1:12" ht="9" customHeight="1" x14ac:dyDescent="0.25">
      <c r="L17" s="606"/>
    </row>
    <row r="18" spans="1:12" ht="15.75" customHeight="1" x14ac:dyDescent="0.25">
      <c r="A18" s="212" t="s">
        <v>242</v>
      </c>
      <c r="B18" s="176"/>
      <c r="L18" s="608"/>
    </row>
    <row r="19" spans="1:12" ht="15.75" customHeight="1" x14ac:dyDescent="0.25">
      <c r="A19" s="480">
        <f>+A8</f>
        <v>2022</v>
      </c>
      <c r="B19" s="384">
        <v>73.293693712868517</v>
      </c>
      <c r="C19" s="74">
        <v>73.784919000012096</v>
      </c>
      <c r="D19" s="74">
        <v>93.900093969250889</v>
      </c>
      <c r="E19" s="74">
        <v>76.87319425222266</v>
      </c>
      <c r="F19" s="74">
        <v>82.133404469760904</v>
      </c>
      <c r="G19" s="74">
        <v>79.312740000392736</v>
      </c>
      <c r="H19" s="74">
        <v>72.973902618369209</v>
      </c>
      <c r="I19" s="74">
        <v>61.542831471095788</v>
      </c>
      <c r="J19" s="74">
        <v>83.149940660803821</v>
      </c>
      <c r="L19" s="605">
        <f>SUM(B19:J19)</f>
        <v>696.96472015477673</v>
      </c>
    </row>
    <row r="20" spans="1:12" ht="15.75" customHeight="1" x14ac:dyDescent="0.25">
      <c r="A20" s="213">
        <v>2021</v>
      </c>
      <c r="B20" s="384">
        <v>82.799216323223504</v>
      </c>
      <c r="C20" s="74">
        <v>80.75873203808699</v>
      </c>
      <c r="D20" s="74">
        <v>100.38556261296533</v>
      </c>
      <c r="E20" s="74">
        <v>87.661321391551823</v>
      </c>
      <c r="F20" s="74">
        <v>82.698297588101582</v>
      </c>
      <c r="G20" s="74">
        <v>79.269333037943113</v>
      </c>
      <c r="H20" s="74">
        <v>82.294466851514301</v>
      </c>
      <c r="I20" s="74">
        <v>65.476369569385639</v>
      </c>
      <c r="J20" s="74">
        <v>90.388194429381088</v>
      </c>
      <c r="K20" s="240"/>
      <c r="L20" s="605">
        <f t="shared" ref="L20:L22" si="14">SUM(B20:J20)</f>
        <v>751.73149384215321</v>
      </c>
    </row>
    <row r="21" spans="1:12" ht="15.75" customHeight="1" x14ac:dyDescent="0.25">
      <c r="A21" s="213">
        <v>2020</v>
      </c>
      <c r="B21" s="384">
        <v>108.79381011837529</v>
      </c>
      <c r="C21" s="384">
        <v>100.11022827483633</v>
      </c>
      <c r="D21" s="384">
        <v>78.258426016166453</v>
      </c>
      <c r="E21" s="384">
        <v>64.04498744910758</v>
      </c>
      <c r="F21" s="384">
        <v>77.615699949332452</v>
      </c>
      <c r="G21" s="384">
        <v>82.009158033874002</v>
      </c>
      <c r="H21" s="384">
        <v>85.348676600308394</v>
      </c>
      <c r="I21" s="384">
        <v>68.006127330886827</v>
      </c>
      <c r="J21" s="384">
        <v>95.290842503382251</v>
      </c>
      <c r="K21" s="240"/>
      <c r="L21" s="605">
        <f t="shared" si="14"/>
        <v>759.47795627626954</v>
      </c>
    </row>
    <row r="22" spans="1:12" ht="15.75" customHeight="1" x14ac:dyDescent="0.25">
      <c r="A22" s="213">
        <v>2019</v>
      </c>
      <c r="B22" s="384">
        <v>121.84726104913878</v>
      </c>
      <c r="C22" s="384">
        <v>116.20121070631681</v>
      </c>
      <c r="D22" s="384">
        <v>148.73233249146537</v>
      </c>
      <c r="E22" s="384">
        <v>129.6095504153912</v>
      </c>
      <c r="F22" s="384">
        <v>141.50029563974957</v>
      </c>
      <c r="G22" s="384">
        <v>123.3067509352441</v>
      </c>
      <c r="H22" s="384">
        <v>121.44361208102706</v>
      </c>
      <c r="I22" s="384">
        <v>91.540551329621849</v>
      </c>
      <c r="J22" s="384">
        <v>113.03205611316356</v>
      </c>
      <c r="K22" s="240"/>
      <c r="L22" s="605">
        <f t="shared" si="14"/>
        <v>1107.2136207611181</v>
      </c>
    </row>
    <row r="23" spans="1:12" ht="15.75" customHeight="1" x14ac:dyDescent="0.25">
      <c r="A23" s="406" t="s">
        <v>247</v>
      </c>
      <c r="B23" s="407"/>
      <c r="C23" s="407"/>
      <c r="D23" s="407"/>
      <c r="E23" s="407"/>
      <c r="F23" s="407"/>
      <c r="G23" s="407"/>
      <c r="H23" s="407"/>
      <c r="I23" s="407"/>
      <c r="J23" s="407"/>
      <c r="K23" s="377"/>
      <c r="L23" s="606"/>
    </row>
    <row r="24" spans="1:12" ht="15.75" customHeight="1" x14ac:dyDescent="0.25">
      <c r="A24" s="392" t="s">
        <v>379</v>
      </c>
      <c r="B24" s="380">
        <f t="shared" ref="B24:J24" si="15">(B19-B20)/B20*100</f>
        <v>-11.480208427635661</v>
      </c>
      <c r="C24" s="380">
        <f t="shared" si="15"/>
        <v>-8.635367175881294</v>
      </c>
      <c r="D24" s="380">
        <f t="shared" si="15"/>
        <v>-6.4605591430702489</v>
      </c>
      <c r="E24" s="380">
        <f t="shared" si="15"/>
        <v>-12.306598814706945</v>
      </c>
      <c r="F24" s="380">
        <f t="shared" si="15"/>
        <v>-0.68307708237751275</v>
      </c>
      <c r="G24" s="380">
        <f t="shared" si="15"/>
        <v>5.4758833947607409E-2</v>
      </c>
      <c r="H24" s="380">
        <f t="shared" si="15"/>
        <v>-11.325869878909829</v>
      </c>
      <c r="I24" s="380">
        <f t="shared" si="15"/>
        <v>-6.0075690270540445</v>
      </c>
      <c r="J24" s="380">
        <f t="shared" si="15"/>
        <v>-8.0079636663529143</v>
      </c>
      <c r="K24" s="377"/>
      <c r="L24" s="607">
        <f>(L19-L20)/L20*100</f>
        <v>-7.2854169521965355</v>
      </c>
    </row>
    <row r="25" spans="1:12" ht="15.75" customHeight="1" x14ac:dyDescent="0.25">
      <c r="A25" s="392" t="s">
        <v>605</v>
      </c>
      <c r="B25" s="380">
        <f>(B20-B21)/B21*100</f>
        <v>-23.893449238396787</v>
      </c>
      <c r="C25" s="380">
        <f t="shared" ref="C25:J25" si="16">(C20-C21)/C21*100</f>
        <v>-19.330188902998962</v>
      </c>
      <c r="D25" s="380">
        <f t="shared" si="16"/>
        <v>28.274446245862269</v>
      </c>
      <c r="E25" s="380">
        <f t="shared" si="16"/>
        <v>36.874601562238766</v>
      </c>
      <c r="F25" s="380">
        <f t="shared" si="16"/>
        <v>6.5484143570012909</v>
      </c>
      <c r="G25" s="380">
        <f t="shared" si="16"/>
        <v>-3.3408768747500122</v>
      </c>
      <c r="H25" s="380">
        <f t="shared" si="16"/>
        <v>-3.5785086195268052</v>
      </c>
      <c r="I25" s="380">
        <f t="shared" si="16"/>
        <v>-3.7198968104631795</v>
      </c>
      <c r="J25" s="380">
        <f t="shared" si="16"/>
        <v>-5.1449309767905023</v>
      </c>
      <c r="K25" s="377"/>
      <c r="L25" s="607">
        <f>(L20-L21)/L21*100</f>
        <v>-1.0199719913000942</v>
      </c>
    </row>
    <row r="26" spans="1:12" ht="15.75" customHeight="1" x14ac:dyDescent="0.25">
      <c r="A26" s="392" t="s">
        <v>606</v>
      </c>
      <c r="B26" s="380">
        <f>(B21-B22)/B22*100</f>
        <v>-10.712962128462838</v>
      </c>
      <c r="C26" s="380">
        <f t="shared" ref="C26:J26" si="17">(C21-C22)/C22*100</f>
        <v>-13.847517021271244</v>
      </c>
      <c r="D26" s="380">
        <f t="shared" si="17"/>
        <v>-47.383043952022255</v>
      </c>
      <c r="E26" s="380">
        <f t="shared" si="17"/>
        <v>-50.586212787678797</v>
      </c>
      <c r="F26" s="380">
        <f t="shared" si="17"/>
        <v>-45.1480298338479</v>
      </c>
      <c r="G26" s="380">
        <f t="shared" si="17"/>
        <v>-33.491753361547886</v>
      </c>
      <c r="H26" s="380">
        <f t="shared" si="17"/>
        <v>-29.721559547023485</v>
      </c>
      <c r="I26" s="380">
        <f t="shared" si="17"/>
        <v>-25.709288022519761</v>
      </c>
      <c r="J26" s="380">
        <f t="shared" si="17"/>
        <v>-15.695736430751516</v>
      </c>
      <c r="K26" s="377"/>
      <c r="L26" s="607">
        <f>(L21-L22)/L22*100</f>
        <v>-31.406375243632663</v>
      </c>
    </row>
    <row r="27" spans="1:12" ht="15.75" customHeight="1" x14ac:dyDescent="0.25">
      <c r="A27" s="392" t="s">
        <v>380</v>
      </c>
      <c r="B27" s="710">
        <f>(B19-B22)/B22*100</f>
        <v>-39.847893927373136</v>
      </c>
      <c r="C27" s="710">
        <f t="shared" ref="C27:J27" si="18">(C19-C22)/C22*100</f>
        <v>-36.502452468852745</v>
      </c>
      <c r="D27" s="710">
        <f t="shared" si="18"/>
        <v>-36.866387828188529</v>
      </c>
      <c r="E27" s="710">
        <f t="shared" si="18"/>
        <v>-40.688634436391091</v>
      </c>
      <c r="F27" s="710">
        <f t="shared" si="18"/>
        <v>-41.955312461772415</v>
      </c>
      <c r="G27" s="710">
        <f t="shared" si="18"/>
        <v>-35.678509571592961</v>
      </c>
      <c r="H27" s="710">
        <f t="shared" si="18"/>
        <v>-39.911287742593579</v>
      </c>
      <c r="I27" s="710">
        <f t="shared" si="18"/>
        <v>-32.769870208132581</v>
      </c>
      <c r="J27" s="710">
        <f t="shared" si="18"/>
        <v>-26.436850288242887</v>
      </c>
      <c r="K27" s="377"/>
      <c r="L27" s="607">
        <f t="shared" ref="L27" si="19">(L19-L22)/L22*100</f>
        <v>-37.052371187804674</v>
      </c>
    </row>
    <row r="28" spans="1:12" ht="15.75" customHeight="1" x14ac:dyDescent="0.25">
      <c r="A28" s="237"/>
      <c r="B28" s="488"/>
      <c r="C28" s="488"/>
      <c r="D28" s="488"/>
      <c r="E28" s="488"/>
      <c r="F28" s="488"/>
      <c r="G28" s="488"/>
      <c r="H28" s="488"/>
      <c r="I28" s="488"/>
      <c r="J28" s="488"/>
      <c r="K28" s="377"/>
      <c r="L28" s="609"/>
    </row>
    <row r="29" spans="1:12" ht="7.5" customHeight="1" x14ac:dyDescent="0.25">
      <c r="A29" s="234"/>
      <c r="B29" s="231"/>
      <c r="C29" s="231"/>
      <c r="D29" s="231"/>
      <c r="E29" s="231"/>
      <c r="F29" s="231"/>
      <c r="G29" s="231"/>
      <c r="H29" s="231"/>
      <c r="I29" s="231"/>
      <c r="J29" s="231"/>
      <c r="K29" s="228"/>
      <c r="L29" s="609"/>
    </row>
    <row r="30" spans="1:12" ht="15.75" customHeight="1" x14ac:dyDescent="0.25">
      <c r="A30" s="212" t="s">
        <v>243</v>
      </c>
      <c r="B30" s="214"/>
      <c r="C30" s="205"/>
      <c r="D30" s="205"/>
      <c r="E30" s="205"/>
      <c r="F30" s="205"/>
      <c r="G30" s="205"/>
      <c r="H30" s="205"/>
      <c r="I30" s="205"/>
      <c r="J30" s="205"/>
      <c r="L30" s="610"/>
    </row>
    <row r="31" spans="1:12" ht="15.75" customHeight="1" x14ac:dyDescent="0.25">
      <c r="A31" s="480">
        <f>+A8</f>
        <v>2022</v>
      </c>
      <c r="B31" s="384">
        <v>63.164189147006098</v>
      </c>
      <c r="C31" s="74">
        <v>61.307969539025223</v>
      </c>
      <c r="D31" s="74">
        <v>68.122892192653254</v>
      </c>
      <c r="E31" s="74">
        <v>63.655526619275207</v>
      </c>
      <c r="F31" s="74">
        <v>68.576057256582033</v>
      </c>
      <c r="G31" s="74">
        <v>69.245526568587891</v>
      </c>
      <c r="H31" s="74">
        <v>69.405297300005117</v>
      </c>
      <c r="I31" s="74">
        <v>53.655445703455676</v>
      </c>
      <c r="J31" s="74">
        <v>63.957635673387358</v>
      </c>
      <c r="L31" s="605">
        <f>SUM(B31:J31)</f>
        <v>581.09053999997786</v>
      </c>
    </row>
    <row r="32" spans="1:12" ht="15.75" customHeight="1" x14ac:dyDescent="0.25">
      <c r="A32" s="213">
        <v>2021</v>
      </c>
      <c r="B32" s="384">
        <v>58.964266196500468</v>
      </c>
      <c r="C32" s="74">
        <v>60.428407767520639</v>
      </c>
      <c r="D32" s="74">
        <v>60.925068437228617</v>
      </c>
      <c r="E32" s="74">
        <v>68.016094299759914</v>
      </c>
      <c r="F32" s="74">
        <v>62.862834986467938</v>
      </c>
      <c r="G32" s="74">
        <v>63.165813100841618</v>
      </c>
      <c r="H32" s="74">
        <v>65.076838957758483</v>
      </c>
      <c r="I32" s="74">
        <v>53.175322892498286</v>
      </c>
      <c r="J32" s="74">
        <v>66.780990006411571</v>
      </c>
      <c r="K32" s="239"/>
      <c r="L32" s="605">
        <f t="shared" ref="L32:L34" si="20">SUM(B32:J32)</f>
        <v>559.39563664498746</v>
      </c>
    </row>
    <row r="33" spans="1:12" ht="15.75" customHeight="1" x14ac:dyDescent="0.25">
      <c r="A33" s="213">
        <v>2020</v>
      </c>
      <c r="B33" s="384">
        <v>73.603398598406486</v>
      </c>
      <c r="C33" s="384">
        <v>66.653213158994618</v>
      </c>
      <c r="D33" s="384">
        <v>47.566367240882293</v>
      </c>
      <c r="E33" s="384">
        <v>49.202725639680899</v>
      </c>
      <c r="F33" s="384">
        <v>48.087573045801172</v>
      </c>
      <c r="G33" s="384">
        <v>50.69426571634628</v>
      </c>
      <c r="H33" s="384">
        <v>64.191752714041812</v>
      </c>
      <c r="I33" s="384">
        <v>48.188997487281213</v>
      </c>
      <c r="J33" s="384">
        <v>58.260067753045668</v>
      </c>
      <c r="K33" s="239"/>
      <c r="L33" s="605">
        <f t="shared" si="20"/>
        <v>506.44836135448043</v>
      </c>
    </row>
    <row r="34" spans="1:12" ht="15.75" customHeight="1" x14ac:dyDescent="0.25">
      <c r="A34" s="213">
        <v>2019</v>
      </c>
      <c r="B34" s="384">
        <v>82.122239130651366</v>
      </c>
      <c r="C34" s="384">
        <v>67.295297421587918</v>
      </c>
      <c r="D34" s="384">
        <v>75.369952123233531</v>
      </c>
      <c r="E34" s="384">
        <v>71.953723338356653</v>
      </c>
      <c r="F34" s="384">
        <v>85.775062502465317</v>
      </c>
      <c r="G34" s="384">
        <v>68.397868229236593</v>
      </c>
      <c r="H34" s="384">
        <v>72.251617861320966</v>
      </c>
      <c r="I34" s="384">
        <v>54.297718689996586</v>
      </c>
      <c r="J34" s="384">
        <v>67.633220735591152</v>
      </c>
      <c r="K34" s="239"/>
      <c r="L34" s="605">
        <f t="shared" si="20"/>
        <v>645.09670003244003</v>
      </c>
    </row>
    <row r="35" spans="1:12" ht="15.75" customHeight="1" x14ac:dyDescent="0.25">
      <c r="A35" s="406" t="s">
        <v>247</v>
      </c>
      <c r="B35" s="407"/>
      <c r="C35" s="407"/>
      <c r="D35" s="407"/>
      <c r="E35" s="407"/>
      <c r="F35" s="407"/>
      <c r="G35" s="407"/>
      <c r="H35" s="407"/>
      <c r="I35" s="407"/>
      <c r="J35" s="407"/>
      <c r="K35" s="377"/>
      <c r="L35" s="606"/>
    </row>
    <row r="36" spans="1:12" ht="15.75" customHeight="1" x14ac:dyDescent="0.25">
      <c r="A36" s="392" t="s">
        <v>379</v>
      </c>
      <c r="B36" s="380">
        <f t="shared" ref="B36:J36" si="21">(B31-B32)/B32*100</f>
        <v>7.1228274706399999</v>
      </c>
      <c r="C36" s="380">
        <f t="shared" si="21"/>
        <v>1.4555435166990034</v>
      </c>
      <c r="D36" s="380">
        <f t="shared" si="21"/>
        <v>11.814223504468588</v>
      </c>
      <c r="E36" s="380">
        <f t="shared" si="21"/>
        <v>-6.411082149567207</v>
      </c>
      <c r="F36" s="380">
        <f t="shared" si="21"/>
        <v>9.0883942338011678</v>
      </c>
      <c r="G36" s="380">
        <f t="shared" si="21"/>
        <v>9.6250062641325638</v>
      </c>
      <c r="H36" s="380">
        <f t="shared" si="21"/>
        <v>6.6513039225157291</v>
      </c>
      <c r="I36" s="380">
        <f t="shared" si="21"/>
        <v>0.90290530426684668</v>
      </c>
      <c r="J36" s="380">
        <f t="shared" si="21"/>
        <v>-4.2277814880449442</v>
      </c>
      <c r="K36" s="377"/>
      <c r="L36" s="607">
        <f>(L31-L32)/L32*100</f>
        <v>3.8782753982685723</v>
      </c>
    </row>
    <row r="37" spans="1:12" ht="15.75" customHeight="1" x14ac:dyDescent="0.25">
      <c r="A37" s="392" t="s">
        <v>605</v>
      </c>
      <c r="B37" s="380">
        <f>(B32-B33)/B33*100</f>
        <v>-19.8892071299313</v>
      </c>
      <c r="C37" s="380">
        <f t="shared" ref="C37:J37" si="22">(C32-C33)/C33*100</f>
        <v>-9.3390927405484927</v>
      </c>
      <c r="D37" s="380">
        <f t="shared" si="22"/>
        <v>28.08434188109451</v>
      </c>
      <c r="E37" s="380">
        <f t="shared" si="22"/>
        <v>38.23643591993703</v>
      </c>
      <c r="F37" s="380">
        <f t="shared" si="22"/>
        <v>30.72573849088624</v>
      </c>
      <c r="G37" s="380">
        <f t="shared" si="22"/>
        <v>24.60149527419609</v>
      </c>
      <c r="H37" s="380">
        <f t="shared" si="22"/>
        <v>1.3788161349317081</v>
      </c>
      <c r="I37" s="380">
        <f t="shared" si="22"/>
        <v>10.347435442152831</v>
      </c>
      <c r="J37" s="380">
        <f t="shared" si="22"/>
        <v>14.62566485415811</v>
      </c>
      <c r="K37" s="377"/>
      <c r="L37" s="607">
        <f>(L32-L33)/L33*100</f>
        <v>10.454624662799025</v>
      </c>
    </row>
    <row r="38" spans="1:12" ht="15.75" customHeight="1" x14ac:dyDescent="0.25">
      <c r="A38" s="392" t="s">
        <v>606</v>
      </c>
      <c r="B38" s="380">
        <f>(B33-B34)/B34*100</f>
        <v>-10.373366121559272</v>
      </c>
      <c r="C38" s="380">
        <f t="shared" ref="C38:J38" si="23">(C33-C34)/C34*100</f>
        <v>-0.95412946698311774</v>
      </c>
      <c r="D38" s="380">
        <f t="shared" si="23"/>
        <v>-36.889481947515407</v>
      </c>
      <c r="E38" s="380">
        <f t="shared" si="23"/>
        <v>-31.618930394596816</v>
      </c>
      <c r="F38" s="380">
        <f t="shared" si="23"/>
        <v>-43.937583205586058</v>
      </c>
      <c r="G38" s="380">
        <f t="shared" si="23"/>
        <v>-25.883266498242889</v>
      </c>
      <c r="H38" s="380">
        <f t="shared" si="23"/>
        <v>-11.155272900254191</v>
      </c>
      <c r="I38" s="380">
        <f t="shared" si="23"/>
        <v>-11.250419631056799</v>
      </c>
      <c r="J38" s="380">
        <f t="shared" si="23"/>
        <v>-13.858800276848235</v>
      </c>
      <c r="K38" s="377"/>
      <c r="L38" s="607">
        <f>(L33-L34)/L34*100</f>
        <v>-21.492644230080138</v>
      </c>
    </row>
    <row r="39" spans="1:12" ht="17.25" x14ac:dyDescent="0.25">
      <c r="A39" s="392" t="s">
        <v>380</v>
      </c>
      <c r="B39" s="710">
        <f>(B31-B34)/B34*100</f>
        <v>-23.085159616123217</v>
      </c>
      <c r="C39" s="710">
        <f t="shared" ref="C39:J39" si="24">(C31-C34)/C34*100</f>
        <v>-8.8970969918649878</v>
      </c>
      <c r="D39" s="710">
        <f t="shared" si="24"/>
        <v>-9.6153171475165369</v>
      </c>
      <c r="E39" s="710">
        <f t="shared" si="24"/>
        <v>-11.532685640268866</v>
      </c>
      <c r="F39" s="710">
        <f t="shared" si="24"/>
        <v>-20.051288502866385</v>
      </c>
      <c r="G39" s="710">
        <f t="shared" si="24"/>
        <v>1.2393052024813949</v>
      </c>
      <c r="H39" s="710">
        <f t="shared" si="24"/>
        <v>-3.9394558150643055</v>
      </c>
      <c r="I39" s="710">
        <f t="shared" si="24"/>
        <v>-1.1828728757608693</v>
      </c>
      <c r="J39" s="710">
        <f t="shared" si="24"/>
        <v>-5.4345852854964845</v>
      </c>
      <c r="K39" s="377"/>
      <c r="L39" s="607">
        <f t="shared" ref="L39" si="25">(L31-L34)/L34*100</f>
        <v>-9.9219481403708123</v>
      </c>
    </row>
  </sheetData>
  <phoneticPr fontId="88"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21B06-06E0-4F9F-85A7-B7A7EE60DA80}">
  <sheetPr>
    <tabColor rgb="FFFFCC44"/>
  </sheetPr>
  <dimension ref="A1:S38"/>
  <sheetViews>
    <sheetView showGridLines="0" zoomScale="90" zoomScaleNormal="90" workbookViewId="0">
      <selection activeCell="A13" sqref="A13:L16"/>
    </sheetView>
  </sheetViews>
  <sheetFormatPr defaultRowHeight="15.75" x14ac:dyDescent="0.25"/>
  <cols>
    <col min="1" max="1" width="53.140625" style="24" customWidth="1"/>
    <col min="2" max="10" width="11.42578125" style="24" customWidth="1"/>
    <col min="11" max="11" width="1.7109375" style="24" customWidth="1"/>
    <col min="12" max="12" width="21.5703125" style="24" customWidth="1"/>
    <col min="13" max="247" width="9.140625" style="24"/>
    <col min="248" max="248" width="52" style="24" customWidth="1"/>
    <col min="249" max="256" width="12.140625" style="24" customWidth="1"/>
    <col min="257" max="257" width="3.140625" style="24" customWidth="1"/>
    <col min="258" max="258" width="21.5703125" style="24" customWidth="1"/>
    <col min="259" max="259" width="3.140625" style="24" customWidth="1"/>
    <col min="260" max="260" width="19.85546875" style="24" customWidth="1"/>
    <col min="261" max="503" width="9.140625" style="24"/>
    <col min="504" max="504" width="52" style="24" customWidth="1"/>
    <col min="505" max="512" width="12.140625" style="24" customWidth="1"/>
    <col min="513" max="513" width="3.140625" style="24" customWidth="1"/>
    <col min="514" max="514" width="21.5703125" style="24" customWidth="1"/>
    <col min="515" max="515" width="3.140625" style="24" customWidth="1"/>
    <col min="516" max="516" width="19.85546875" style="24" customWidth="1"/>
    <col min="517" max="759" width="9.140625" style="24"/>
    <col min="760" max="760" width="52" style="24" customWidth="1"/>
    <col min="761" max="768" width="12.140625" style="24" customWidth="1"/>
    <col min="769" max="769" width="3.140625" style="24" customWidth="1"/>
    <col min="770" max="770" width="21.5703125" style="24" customWidth="1"/>
    <col min="771" max="771" width="3.140625" style="24" customWidth="1"/>
    <col min="772" max="772" width="19.85546875" style="24" customWidth="1"/>
    <col min="773" max="1015" width="9.140625" style="24"/>
    <col min="1016" max="1016" width="52" style="24" customWidth="1"/>
    <col min="1017" max="1024" width="12.140625" style="24" customWidth="1"/>
    <col min="1025" max="1025" width="3.140625" style="24" customWidth="1"/>
    <col min="1026" max="1026" width="21.5703125" style="24" customWidth="1"/>
    <col min="1027" max="1027" width="3.140625" style="24" customWidth="1"/>
    <col min="1028" max="1028" width="19.85546875" style="24" customWidth="1"/>
    <col min="1029" max="1271" width="9.140625" style="24"/>
    <col min="1272" max="1272" width="52" style="24" customWidth="1"/>
    <col min="1273" max="1280" width="12.140625" style="24" customWidth="1"/>
    <col min="1281" max="1281" width="3.140625" style="24" customWidth="1"/>
    <col min="1282" max="1282" width="21.5703125" style="24" customWidth="1"/>
    <col min="1283" max="1283" width="3.140625" style="24" customWidth="1"/>
    <col min="1284" max="1284" width="19.85546875" style="24" customWidth="1"/>
    <col min="1285" max="1527" width="9.140625" style="24"/>
    <col min="1528" max="1528" width="52" style="24" customWidth="1"/>
    <col min="1529" max="1536" width="12.140625" style="24" customWidth="1"/>
    <col min="1537" max="1537" width="3.140625" style="24" customWidth="1"/>
    <col min="1538" max="1538" width="21.5703125" style="24" customWidth="1"/>
    <col min="1539" max="1539" width="3.140625" style="24" customWidth="1"/>
    <col min="1540" max="1540" width="19.85546875" style="24" customWidth="1"/>
    <col min="1541" max="1783" width="9.140625" style="24"/>
    <col min="1784" max="1784" width="52" style="24" customWidth="1"/>
    <col min="1785" max="1792" width="12.140625" style="24" customWidth="1"/>
    <col min="1793" max="1793" width="3.140625" style="24" customWidth="1"/>
    <col min="1794" max="1794" width="21.5703125" style="24" customWidth="1"/>
    <col min="1795" max="1795" width="3.140625" style="24" customWidth="1"/>
    <col min="1796" max="1796" width="19.85546875" style="24" customWidth="1"/>
    <col min="1797" max="2039" width="9.140625" style="24"/>
    <col min="2040" max="2040" width="52" style="24" customWidth="1"/>
    <col min="2041" max="2048" width="12.140625" style="24" customWidth="1"/>
    <col min="2049" max="2049" width="3.140625" style="24" customWidth="1"/>
    <col min="2050" max="2050" width="21.5703125" style="24" customWidth="1"/>
    <col min="2051" max="2051" width="3.140625" style="24" customWidth="1"/>
    <col min="2052" max="2052" width="19.85546875" style="24" customWidth="1"/>
    <col min="2053" max="2295" width="9.140625" style="24"/>
    <col min="2296" max="2296" width="52" style="24" customWidth="1"/>
    <col min="2297" max="2304" width="12.140625" style="24" customWidth="1"/>
    <col min="2305" max="2305" width="3.140625" style="24" customWidth="1"/>
    <col min="2306" max="2306" width="21.5703125" style="24" customWidth="1"/>
    <col min="2307" max="2307" width="3.140625" style="24" customWidth="1"/>
    <col min="2308" max="2308" width="19.85546875" style="24" customWidth="1"/>
    <col min="2309" max="2551" width="9.140625" style="24"/>
    <col min="2552" max="2552" width="52" style="24" customWidth="1"/>
    <col min="2553" max="2560" width="12.140625" style="24" customWidth="1"/>
    <col min="2561" max="2561" width="3.140625" style="24" customWidth="1"/>
    <col min="2562" max="2562" width="21.5703125" style="24" customWidth="1"/>
    <col min="2563" max="2563" width="3.140625" style="24" customWidth="1"/>
    <col min="2564" max="2564" width="19.85546875" style="24" customWidth="1"/>
    <col min="2565" max="2807" width="9.140625" style="24"/>
    <col min="2808" max="2808" width="52" style="24" customWidth="1"/>
    <col min="2809" max="2816" width="12.140625" style="24" customWidth="1"/>
    <col min="2817" max="2817" width="3.140625" style="24" customWidth="1"/>
    <col min="2818" max="2818" width="21.5703125" style="24" customWidth="1"/>
    <col min="2819" max="2819" width="3.140625" style="24" customWidth="1"/>
    <col min="2820" max="2820" width="19.85546875" style="24" customWidth="1"/>
    <col min="2821" max="3063" width="9.140625" style="24"/>
    <col min="3064" max="3064" width="52" style="24" customWidth="1"/>
    <col min="3065" max="3072" width="12.140625" style="24" customWidth="1"/>
    <col min="3073" max="3073" width="3.140625" style="24" customWidth="1"/>
    <col min="3074" max="3074" width="21.5703125" style="24" customWidth="1"/>
    <col min="3075" max="3075" width="3.140625" style="24" customWidth="1"/>
    <col min="3076" max="3076" width="19.85546875" style="24" customWidth="1"/>
    <col min="3077" max="3319" width="9.140625" style="24"/>
    <col min="3320" max="3320" width="52" style="24" customWidth="1"/>
    <col min="3321" max="3328" width="12.140625" style="24" customWidth="1"/>
    <col min="3329" max="3329" width="3.140625" style="24" customWidth="1"/>
    <col min="3330" max="3330" width="21.5703125" style="24" customWidth="1"/>
    <col min="3331" max="3331" width="3.140625" style="24" customWidth="1"/>
    <col min="3332" max="3332" width="19.85546875" style="24" customWidth="1"/>
    <col min="3333" max="3575" width="9.140625" style="24"/>
    <col min="3576" max="3576" width="52" style="24" customWidth="1"/>
    <col min="3577" max="3584" width="12.140625" style="24" customWidth="1"/>
    <col min="3585" max="3585" width="3.140625" style="24" customWidth="1"/>
    <col min="3586" max="3586" width="21.5703125" style="24" customWidth="1"/>
    <col min="3587" max="3587" width="3.140625" style="24" customWidth="1"/>
    <col min="3588" max="3588" width="19.85546875" style="24" customWidth="1"/>
    <col min="3589" max="3831" width="9.140625" style="24"/>
    <col min="3832" max="3832" width="52" style="24" customWidth="1"/>
    <col min="3833" max="3840" width="12.140625" style="24" customWidth="1"/>
    <col min="3841" max="3841" width="3.140625" style="24" customWidth="1"/>
    <col min="3842" max="3842" width="21.5703125" style="24" customWidth="1"/>
    <col min="3843" max="3843" width="3.140625" style="24" customWidth="1"/>
    <col min="3844" max="3844" width="19.85546875" style="24" customWidth="1"/>
    <col min="3845" max="4087" width="9.140625" style="24"/>
    <col min="4088" max="4088" width="52" style="24" customWidth="1"/>
    <col min="4089" max="4096" width="12.140625" style="24" customWidth="1"/>
    <col min="4097" max="4097" width="3.140625" style="24" customWidth="1"/>
    <col min="4098" max="4098" width="21.5703125" style="24" customWidth="1"/>
    <col min="4099" max="4099" width="3.140625" style="24" customWidth="1"/>
    <col min="4100" max="4100" width="19.85546875" style="24" customWidth="1"/>
    <col min="4101" max="4343" width="9.140625" style="24"/>
    <col min="4344" max="4344" width="52" style="24" customWidth="1"/>
    <col min="4345" max="4352" width="12.140625" style="24" customWidth="1"/>
    <col min="4353" max="4353" width="3.140625" style="24" customWidth="1"/>
    <col min="4354" max="4354" width="21.5703125" style="24" customWidth="1"/>
    <col min="4355" max="4355" width="3.140625" style="24" customWidth="1"/>
    <col min="4356" max="4356" width="19.85546875" style="24" customWidth="1"/>
    <col min="4357" max="4599" width="9.140625" style="24"/>
    <col min="4600" max="4600" width="52" style="24" customWidth="1"/>
    <col min="4601" max="4608" width="12.140625" style="24" customWidth="1"/>
    <col min="4609" max="4609" width="3.140625" style="24" customWidth="1"/>
    <col min="4610" max="4610" width="21.5703125" style="24" customWidth="1"/>
    <col min="4611" max="4611" width="3.140625" style="24" customWidth="1"/>
    <col min="4612" max="4612" width="19.85546875" style="24" customWidth="1"/>
    <col min="4613" max="4855" width="9.140625" style="24"/>
    <col min="4856" max="4856" width="52" style="24" customWidth="1"/>
    <col min="4857" max="4864" width="12.140625" style="24" customWidth="1"/>
    <col min="4865" max="4865" width="3.140625" style="24" customWidth="1"/>
    <col min="4866" max="4866" width="21.5703125" style="24" customWidth="1"/>
    <col min="4867" max="4867" width="3.140625" style="24" customWidth="1"/>
    <col min="4868" max="4868" width="19.85546875" style="24" customWidth="1"/>
    <col min="4869" max="5111" width="9.140625" style="24"/>
    <col min="5112" max="5112" width="52" style="24" customWidth="1"/>
    <col min="5113" max="5120" width="12.140625" style="24" customWidth="1"/>
    <col min="5121" max="5121" width="3.140625" style="24" customWidth="1"/>
    <col min="5122" max="5122" width="21.5703125" style="24" customWidth="1"/>
    <col min="5123" max="5123" width="3.140625" style="24" customWidth="1"/>
    <col min="5124" max="5124" width="19.85546875" style="24" customWidth="1"/>
    <col min="5125" max="5367" width="9.140625" style="24"/>
    <col min="5368" max="5368" width="52" style="24" customWidth="1"/>
    <col min="5369" max="5376" width="12.140625" style="24" customWidth="1"/>
    <col min="5377" max="5377" width="3.140625" style="24" customWidth="1"/>
    <col min="5378" max="5378" width="21.5703125" style="24" customWidth="1"/>
    <col min="5379" max="5379" width="3.140625" style="24" customWidth="1"/>
    <col min="5380" max="5380" width="19.85546875" style="24" customWidth="1"/>
    <col min="5381" max="5623" width="9.140625" style="24"/>
    <col min="5624" max="5624" width="52" style="24" customWidth="1"/>
    <col min="5625" max="5632" width="12.140625" style="24" customWidth="1"/>
    <col min="5633" max="5633" width="3.140625" style="24" customWidth="1"/>
    <col min="5634" max="5634" width="21.5703125" style="24" customWidth="1"/>
    <col min="5635" max="5635" width="3.140625" style="24" customWidth="1"/>
    <col min="5636" max="5636" width="19.85546875" style="24" customWidth="1"/>
    <col min="5637" max="5879" width="9.140625" style="24"/>
    <col min="5880" max="5880" width="52" style="24" customWidth="1"/>
    <col min="5881" max="5888" width="12.140625" style="24" customWidth="1"/>
    <col min="5889" max="5889" width="3.140625" style="24" customWidth="1"/>
    <col min="5890" max="5890" width="21.5703125" style="24" customWidth="1"/>
    <col min="5891" max="5891" width="3.140625" style="24" customWidth="1"/>
    <col min="5892" max="5892" width="19.85546875" style="24" customWidth="1"/>
    <col min="5893" max="6135" width="9.140625" style="24"/>
    <col min="6136" max="6136" width="52" style="24" customWidth="1"/>
    <col min="6137" max="6144" width="12.140625" style="24" customWidth="1"/>
    <col min="6145" max="6145" width="3.140625" style="24" customWidth="1"/>
    <col min="6146" max="6146" width="21.5703125" style="24" customWidth="1"/>
    <col min="6147" max="6147" width="3.140625" style="24" customWidth="1"/>
    <col min="6148" max="6148" width="19.85546875" style="24" customWidth="1"/>
    <col min="6149" max="6391" width="9.140625" style="24"/>
    <col min="6392" max="6392" width="52" style="24" customWidth="1"/>
    <col min="6393" max="6400" width="12.140625" style="24" customWidth="1"/>
    <col min="6401" max="6401" width="3.140625" style="24" customWidth="1"/>
    <col min="6402" max="6402" width="21.5703125" style="24" customWidth="1"/>
    <col min="6403" max="6403" width="3.140625" style="24" customWidth="1"/>
    <col min="6404" max="6404" width="19.85546875" style="24" customWidth="1"/>
    <col min="6405" max="6647" width="9.140625" style="24"/>
    <col min="6648" max="6648" width="52" style="24" customWidth="1"/>
    <col min="6649" max="6656" width="12.140625" style="24" customWidth="1"/>
    <col min="6657" max="6657" width="3.140625" style="24" customWidth="1"/>
    <col min="6658" max="6658" width="21.5703125" style="24" customWidth="1"/>
    <col min="6659" max="6659" width="3.140625" style="24" customWidth="1"/>
    <col min="6660" max="6660" width="19.85546875" style="24" customWidth="1"/>
    <col min="6661" max="6903" width="9.140625" style="24"/>
    <col min="6904" max="6904" width="52" style="24" customWidth="1"/>
    <col min="6905" max="6912" width="12.140625" style="24" customWidth="1"/>
    <col min="6913" max="6913" width="3.140625" style="24" customWidth="1"/>
    <col min="6914" max="6914" width="21.5703125" style="24" customWidth="1"/>
    <col min="6915" max="6915" width="3.140625" style="24" customWidth="1"/>
    <col min="6916" max="6916" width="19.85546875" style="24" customWidth="1"/>
    <col min="6917" max="7159" width="9.140625" style="24"/>
    <col min="7160" max="7160" width="52" style="24" customWidth="1"/>
    <col min="7161" max="7168" width="12.140625" style="24" customWidth="1"/>
    <col min="7169" max="7169" width="3.140625" style="24" customWidth="1"/>
    <col min="7170" max="7170" width="21.5703125" style="24" customWidth="1"/>
    <col min="7171" max="7171" width="3.140625" style="24" customWidth="1"/>
    <col min="7172" max="7172" width="19.85546875" style="24" customWidth="1"/>
    <col min="7173" max="7415" width="9.140625" style="24"/>
    <col min="7416" max="7416" width="52" style="24" customWidth="1"/>
    <col min="7417" max="7424" width="12.140625" style="24" customWidth="1"/>
    <col min="7425" max="7425" width="3.140625" style="24" customWidth="1"/>
    <col min="7426" max="7426" width="21.5703125" style="24" customWidth="1"/>
    <col min="7427" max="7427" width="3.140625" style="24" customWidth="1"/>
    <col min="7428" max="7428" width="19.85546875" style="24" customWidth="1"/>
    <col min="7429" max="7671" width="9.140625" style="24"/>
    <col min="7672" max="7672" width="52" style="24" customWidth="1"/>
    <col min="7673" max="7680" width="12.140625" style="24" customWidth="1"/>
    <col min="7681" max="7681" width="3.140625" style="24" customWidth="1"/>
    <col min="7682" max="7682" width="21.5703125" style="24" customWidth="1"/>
    <col min="7683" max="7683" width="3.140625" style="24" customWidth="1"/>
    <col min="7684" max="7684" width="19.85546875" style="24" customWidth="1"/>
    <col min="7685" max="7927" width="9.140625" style="24"/>
    <col min="7928" max="7928" width="52" style="24" customWidth="1"/>
    <col min="7929" max="7936" width="12.140625" style="24" customWidth="1"/>
    <col min="7937" max="7937" width="3.140625" style="24" customWidth="1"/>
    <col min="7938" max="7938" width="21.5703125" style="24" customWidth="1"/>
    <col min="7939" max="7939" width="3.140625" style="24" customWidth="1"/>
    <col min="7940" max="7940" width="19.85546875" style="24" customWidth="1"/>
    <col min="7941" max="8183" width="9.140625" style="24"/>
    <col min="8184" max="8184" width="52" style="24" customWidth="1"/>
    <col min="8185" max="8192" width="12.140625" style="24" customWidth="1"/>
    <col min="8193" max="8193" width="3.140625" style="24" customWidth="1"/>
    <col min="8194" max="8194" width="21.5703125" style="24" customWidth="1"/>
    <col min="8195" max="8195" width="3.140625" style="24" customWidth="1"/>
    <col min="8196" max="8196" width="19.85546875" style="24" customWidth="1"/>
    <col min="8197" max="8439" width="9.140625" style="24"/>
    <col min="8440" max="8440" width="52" style="24" customWidth="1"/>
    <col min="8441" max="8448" width="12.140625" style="24" customWidth="1"/>
    <col min="8449" max="8449" width="3.140625" style="24" customWidth="1"/>
    <col min="8450" max="8450" width="21.5703125" style="24" customWidth="1"/>
    <col min="8451" max="8451" width="3.140625" style="24" customWidth="1"/>
    <col min="8452" max="8452" width="19.85546875" style="24" customWidth="1"/>
    <col min="8453" max="8695" width="9.140625" style="24"/>
    <col min="8696" max="8696" width="52" style="24" customWidth="1"/>
    <col min="8697" max="8704" width="12.140625" style="24" customWidth="1"/>
    <col min="8705" max="8705" width="3.140625" style="24" customWidth="1"/>
    <col min="8706" max="8706" width="21.5703125" style="24" customWidth="1"/>
    <col min="8707" max="8707" width="3.140625" style="24" customWidth="1"/>
    <col min="8708" max="8708" width="19.85546875" style="24" customWidth="1"/>
    <col min="8709" max="8951" width="9.140625" style="24"/>
    <col min="8952" max="8952" width="52" style="24" customWidth="1"/>
    <col min="8953" max="8960" width="12.140625" style="24" customWidth="1"/>
    <col min="8961" max="8961" width="3.140625" style="24" customWidth="1"/>
    <col min="8962" max="8962" width="21.5703125" style="24" customWidth="1"/>
    <col min="8963" max="8963" width="3.140625" style="24" customWidth="1"/>
    <col min="8964" max="8964" width="19.85546875" style="24" customWidth="1"/>
    <col min="8965" max="9207" width="9.140625" style="24"/>
    <col min="9208" max="9208" width="52" style="24" customWidth="1"/>
    <col min="9209" max="9216" width="12.140625" style="24" customWidth="1"/>
    <col min="9217" max="9217" width="3.140625" style="24" customWidth="1"/>
    <col min="9218" max="9218" width="21.5703125" style="24" customWidth="1"/>
    <col min="9219" max="9219" width="3.140625" style="24" customWidth="1"/>
    <col min="9220" max="9220" width="19.85546875" style="24" customWidth="1"/>
    <col min="9221" max="9463" width="9.140625" style="24"/>
    <col min="9464" max="9464" width="52" style="24" customWidth="1"/>
    <col min="9465" max="9472" width="12.140625" style="24" customWidth="1"/>
    <col min="9473" max="9473" width="3.140625" style="24" customWidth="1"/>
    <col min="9474" max="9474" width="21.5703125" style="24" customWidth="1"/>
    <col min="9475" max="9475" width="3.140625" style="24" customWidth="1"/>
    <col min="9476" max="9476" width="19.85546875" style="24" customWidth="1"/>
    <col min="9477" max="9719" width="9.140625" style="24"/>
    <col min="9720" max="9720" width="52" style="24" customWidth="1"/>
    <col min="9721" max="9728" width="12.140625" style="24" customWidth="1"/>
    <col min="9729" max="9729" width="3.140625" style="24" customWidth="1"/>
    <col min="9730" max="9730" width="21.5703125" style="24" customWidth="1"/>
    <col min="9731" max="9731" width="3.140625" style="24" customWidth="1"/>
    <col min="9732" max="9732" width="19.85546875" style="24" customWidth="1"/>
    <col min="9733" max="9975" width="9.140625" style="24"/>
    <col min="9976" max="9976" width="52" style="24" customWidth="1"/>
    <col min="9977" max="9984" width="12.140625" style="24" customWidth="1"/>
    <col min="9985" max="9985" width="3.140625" style="24" customWidth="1"/>
    <col min="9986" max="9986" width="21.5703125" style="24" customWidth="1"/>
    <col min="9987" max="9987" width="3.140625" style="24" customWidth="1"/>
    <col min="9988" max="9988" width="19.85546875" style="24" customWidth="1"/>
    <col min="9989" max="10231" width="9.140625" style="24"/>
    <col min="10232" max="10232" width="52" style="24" customWidth="1"/>
    <col min="10233" max="10240" width="12.140625" style="24" customWidth="1"/>
    <col min="10241" max="10241" width="3.140625" style="24" customWidth="1"/>
    <col min="10242" max="10242" width="21.5703125" style="24" customWidth="1"/>
    <col min="10243" max="10243" width="3.140625" style="24" customWidth="1"/>
    <col min="10244" max="10244" width="19.85546875" style="24" customWidth="1"/>
    <col min="10245" max="10487" width="9.140625" style="24"/>
    <col min="10488" max="10488" width="52" style="24" customWidth="1"/>
    <col min="10489" max="10496" width="12.140625" style="24" customWidth="1"/>
    <col min="10497" max="10497" width="3.140625" style="24" customWidth="1"/>
    <col min="10498" max="10498" width="21.5703125" style="24" customWidth="1"/>
    <col min="10499" max="10499" width="3.140625" style="24" customWidth="1"/>
    <col min="10500" max="10500" width="19.85546875" style="24" customWidth="1"/>
    <col min="10501" max="10743" width="9.140625" style="24"/>
    <col min="10744" max="10744" width="52" style="24" customWidth="1"/>
    <col min="10745" max="10752" width="12.140625" style="24" customWidth="1"/>
    <col min="10753" max="10753" width="3.140625" style="24" customWidth="1"/>
    <col min="10754" max="10754" width="21.5703125" style="24" customWidth="1"/>
    <col min="10755" max="10755" width="3.140625" style="24" customWidth="1"/>
    <col min="10756" max="10756" width="19.85546875" style="24" customWidth="1"/>
    <col min="10757" max="10999" width="9.140625" style="24"/>
    <col min="11000" max="11000" width="52" style="24" customWidth="1"/>
    <col min="11001" max="11008" width="12.140625" style="24" customWidth="1"/>
    <col min="11009" max="11009" width="3.140625" style="24" customWidth="1"/>
    <col min="11010" max="11010" width="21.5703125" style="24" customWidth="1"/>
    <col min="11011" max="11011" width="3.140625" style="24" customWidth="1"/>
    <col min="11012" max="11012" width="19.85546875" style="24" customWidth="1"/>
    <col min="11013" max="11255" width="9.140625" style="24"/>
    <col min="11256" max="11256" width="52" style="24" customWidth="1"/>
    <col min="11257" max="11264" width="12.140625" style="24" customWidth="1"/>
    <col min="11265" max="11265" width="3.140625" style="24" customWidth="1"/>
    <col min="11266" max="11266" width="21.5703125" style="24" customWidth="1"/>
    <col min="11267" max="11267" width="3.140625" style="24" customWidth="1"/>
    <col min="11268" max="11268" width="19.85546875" style="24" customWidth="1"/>
    <col min="11269" max="11511" width="9.140625" style="24"/>
    <col min="11512" max="11512" width="52" style="24" customWidth="1"/>
    <col min="11513" max="11520" width="12.140625" style="24" customWidth="1"/>
    <col min="11521" max="11521" width="3.140625" style="24" customWidth="1"/>
    <col min="11522" max="11522" width="21.5703125" style="24" customWidth="1"/>
    <col min="11523" max="11523" width="3.140625" style="24" customWidth="1"/>
    <col min="11524" max="11524" width="19.85546875" style="24" customWidth="1"/>
    <col min="11525" max="11767" width="9.140625" style="24"/>
    <col min="11768" max="11768" width="52" style="24" customWidth="1"/>
    <col min="11769" max="11776" width="12.140625" style="24" customWidth="1"/>
    <col min="11777" max="11777" width="3.140625" style="24" customWidth="1"/>
    <col min="11778" max="11778" width="21.5703125" style="24" customWidth="1"/>
    <col min="11779" max="11779" width="3.140625" style="24" customWidth="1"/>
    <col min="11780" max="11780" width="19.85546875" style="24" customWidth="1"/>
    <col min="11781" max="12023" width="9.140625" style="24"/>
    <col min="12024" max="12024" width="52" style="24" customWidth="1"/>
    <col min="12025" max="12032" width="12.140625" style="24" customWidth="1"/>
    <col min="12033" max="12033" width="3.140625" style="24" customWidth="1"/>
    <col min="12034" max="12034" width="21.5703125" style="24" customWidth="1"/>
    <col min="12035" max="12035" width="3.140625" style="24" customWidth="1"/>
    <col min="12036" max="12036" width="19.85546875" style="24" customWidth="1"/>
    <col min="12037" max="12279" width="9.140625" style="24"/>
    <col min="12280" max="12280" width="52" style="24" customWidth="1"/>
    <col min="12281" max="12288" width="12.140625" style="24" customWidth="1"/>
    <col min="12289" max="12289" width="3.140625" style="24" customWidth="1"/>
    <col min="12290" max="12290" width="21.5703125" style="24" customWidth="1"/>
    <col min="12291" max="12291" width="3.140625" style="24" customWidth="1"/>
    <col min="12292" max="12292" width="19.85546875" style="24" customWidth="1"/>
    <col min="12293" max="12535" width="9.140625" style="24"/>
    <col min="12536" max="12536" width="52" style="24" customWidth="1"/>
    <col min="12537" max="12544" width="12.140625" style="24" customWidth="1"/>
    <col min="12545" max="12545" width="3.140625" style="24" customWidth="1"/>
    <col min="12546" max="12546" width="21.5703125" style="24" customWidth="1"/>
    <col min="12547" max="12547" width="3.140625" style="24" customWidth="1"/>
    <col min="12548" max="12548" width="19.85546875" style="24" customWidth="1"/>
    <col min="12549" max="12791" width="9.140625" style="24"/>
    <col min="12792" max="12792" width="52" style="24" customWidth="1"/>
    <col min="12793" max="12800" width="12.140625" style="24" customWidth="1"/>
    <col min="12801" max="12801" width="3.140625" style="24" customWidth="1"/>
    <col min="12802" max="12802" width="21.5703125" style="24" customWidth="1"/>
    <col min="12803" max="12803" width="3.140625" style="24" customWidth="1"/>
    <col min="12804" max="12804" width="19.85546875" style="24" customWidth="1"/>
    <col min="12805" max="13047" width="9.140625" style="24"/>
    <col min="13048" max="13048" width="52" style="24" customWidth="1"/>
    <col min="13049" max="13056" width="12.140625" style="24" customWidth="1"/>
    <col min="13057" max="13057" width="3.140625" style="24" customWidth="1"/>
    <col min="13058" max="13058" width="21.5703125" style="24" customWidth="1"/>
    <col min="13059" max="13059" width="3.140625" style="24" customWidth="1"/>
    <col min="13060" max="13060" width="19.85546875" style="24" customWidth="1"/>
    <col min="13061" max="13303" width="9.140625" style="24"/>
    <col min="13304" max="13304" width="52" style="24" customWidth="1"/>
    <col min="13305" max="13312" width="12.140625" style="24" customWidth="1"/>
    <col min="13313" max="13313" width="3.140625" style="24" customWidth="1"/>
    <col min="13314" max="13314" width="21.5703125" style="24" customWidth="1"/>
    <col min="13315" max="13315" width="3.140625" style="24" customWidth="1"/>
    <col min="13316" max="13316" width="19.85546875" style="24" customWidth="1"/>
    <col min="13317" max="13559" width="9.140625" style="24"/>
    <col min="13560" max="13560" width="52" style="24" customWidth="1"/>
    <col min="13561" max="13568" width="12.140625" style="24" customWidth="1"/>
    <col min="13569" max="13569" width="3.140625" style="24" customWidth="1"/>
    <col min="13570" max="13570" width="21.5703125" style="24" customWidth="1"/>
    <col min="13571" max="13571" width="3.140625" style="24" customWidth="1"/>
    <col min="13572" max="13572" width="19.85546875" style="24" customWidth="1"/>
    <col min="13573" max="13815" width="9.140625" style="24"/>
    <col min="13816" max="13816" width="52" style="24" customWidth="1"/>
    <col min="13817" max="13824" width="12.140625" style="24" customWidth="1"/>
    <col min="13825" max="13825" width="3.140625" style="24" customWidth="1"/>
    <col min="13826" max="13826" width="21.5703125" style="24" customWidth="1"/>
    <col min="13827" max="13827" width="3.140625" style="24" customWidth="1"/>
    <col min="13828" max="13828" width="19.85546875" style="24" customWidth="1"/>
    <col min="13829" max="14071" width="9.140625" style="24"/>
    <col min="14072" max="14072" width="52" style="24" customWidth="1"/>
    <col min="14073" max="14080" width="12.140625" style="24" customWidth="1"/>
    <col min="14081" max="14081" width="3.140625" style="24" customWidth="1"/>
    <col min="14082" max="14082" width="21.5703125" style="24" customWidth="1"/>
    <col min="14083" max="14083" width="3.140625" style="24" customWidth="1"/>
    <col min="14084" max="14084" width="19.85546875" style="24" customWidth="1"/>
    <col min="14085" max="14327" width="9.140625" style="24"/>
    <col min="14328" max="14328" width="52" style="24" customWidth="1"/>
    <col min="14329" max="14336" width="12.140625" style="24" customWidth="1"/>
    <col min="14337" max="14337" width="3.140625" style="24" customWidth="1"/>
    <col min="14338" max="14338" width="21.5703125" style="24" customWidth="1"/>
    <col min="14339" max="14339" width="3.140625" style="24" customWidth="1"/>
    <col min="14340" max="14340" width="19.85546875" style="24" customWidth="1"/>
    <col min="14341" max="14583" width="9.140625" style="24"/>
    <col min="14584" max="14584" width="52" style="24" customWidth="1"/>
    <col min="14585" max="14592" width="12.140625" style="24" customWidth="1"/>
    <col min="14593" max="14593" width="3.140625" style="24" customWidth="1"/>
    <col min="14594" max="14594" width="21.5703125" style="24" customWidth="1"/>
    <col min="14595" max="14595" width="3.140625" style="24" customWidth="1"/>
    <col min="14596" max="14596" width="19.85546875" style="24" customWidth="1"/>
    <col min="14597" max="14839" width="9.140625" style="24"/>
    <col min="14840" max="14840" width="52" style="24" customWidth="1"/>
    <col min="14841" max="14848" width="12.140625" style="24" customWidth="1"/>
    <col min="14849" max="14849" width="3.140625" style="24" customWidth="1"/>
    <col min="14850" max="14850" width="21.5703125" style="24" customWidth="1"/>
    <col min="14851" max="14851" width="3.140625" style="24" customWidth="1"/>
    <col min="14852" max="14852" width="19.85546875" style="24" customWidth="1"/>
    <col min="14853" max="15095" width="9.140625" style="24"/>
    <col min="15096" max="15096" width="52" style="24" customWidth="1"/>
    <col min="15097" max="15104" width="12.140625" style="24" customWidth="1"/>
    <col min="15105" max="15105" width="3.140625" style="24" customWidth="1"/>
    <col min="15106" max="15106" width="21.5703125" style="24" customWidth="1"/>
    <col min="15107" max="15107" width="3.140625" style="24" customWidth="1"/>
    <col min="15108" max="15108" width="19.85546875" style="24" customWidth="1"/>
    <col min="15109" max="15351" width="9.140625" style="24"/>
    <col min="15352" max="15352" width="52" style="24" customWidth="1"/>
    <col min="15353" max="15360" width="12.140625" style="24" customWidth="1"/>
    <col min="15361" max="15361" width="3.140625" style="24" customWidth="1"/>
    <col min="15362" max="15362" width="21.5703125" style="24" customWidth="1"/>
    <col min="15363" max="15363" width="3.140625" style="24" customWidth="1"/>
    <col min="15364" max="15364" width="19.85546875" style="24" customWidth="1"/>
    <col min="15365" max="15607" width="9.140625" style="24"/>
    <col min="15608" max="15608" width="52" style="24" customWidth="1"/>
    <col min="15609" max="15616" width="12.140625" style="24" customWidth="1"/>
    <col min="15617" max="15617" width="3.140625" style="24" customWidth="1"/>
    <col min="15618" max="15618" width="21.5703125" style="24" customWidth="1"/>
    <col min="15619" max="15619" width="3.140625" style="24" customWidth="1"/>
    <col min="15620" max="15620" width="19.85546875" style="24" customWidth="1"/>
    <col min="15621" max="15863" width="9.140625" style="24"/>
    <col min="15864" max="15864" width="52" style="24" customWidth="1"/>
    <col min="15865" max="15872" width="12.140625" style="24" customWidth="1"/>
    <col min="15873" max="15873" width="3.140625" style="24" customWidth="1"/>
    <col min="15874" max="15874" width="21.5703125" style="24" customWidth="1"/>
    <col min="15875" max="15875" width="3.140625" style="24" customWidth="1"/>
    <col min="15876" max="15876" width="19.85546875" style="24" customWidth="1"/>
    <col min="15877" max="16119" width="9.140625" style="24"/>
    <col min="16120" max="16120" width="52" style="24" customWidth="1"/>
    <col min="16121" max="16128" width="12.140625" style="24" customWidth="1"/>
    <col min="16129" max="16129" width="3.140625" style="24" customWidth="1"/>
    <col min="16130" max="16130" width="21.5703125" style="24" customWidth="1"/>
    <col min="16131" max="16131" width="3.140625" style="24" customWidth="1"/>
    <col min="16132" max="16132" width="19.85546875" style="24" customWidth="1"/>
    <col min="16133" max="16380" width="9.140625" style="24"/>
    <col min="16381" max="16381" width="9.140625" style="24" customWidth="1"/>
    <col min="16382" max="16384" width="9.140625" style="24"/>
  </cols>
  <sheetData>
    <row r="1" spans="1:19" ht="23.25" x14ac:dyDescent="0.25">
      <c r="A1" s="466" t="str">
        <f>'Indice-Index'!A22</f>
        <v>3.3   Ricavi da servizi di consegna pacchi (Ita/Itz - base mensile) - Parcel services revenues (domestic / crossb. parcels - monthly basis)</v>
      </c>
      <c r="B1" s="229"/>
      <c r="C1" s="229"/>
      <c r="D1" s="229"/>
      <c r="E1" s="229"/>
      <c r="F1" s="229"/>
      <c r="G1" s="229"/>
      <c r="H1" s="229"/>
      <c r="I1" s="229"/>
      <c r="J1" s="229"/>
      <c r="K1" s="230"/>
      <c r="L1" s="230"/>
      <c r="M1" s="211"/>
      <c r="N1" s="211"/>
      <c r="O1" s="211"/>
      <c r="P1" s="211"/>
      <c r="Q1" s="211"/>
      <c r="R1" s="211"/>
      <c r="S1" s="211"/>
    </row>
    <row r="2" spans="1:19" ht="5.25" customHeight="1" x14ac:dyDescent="0.25"/>
    <row r="3" spans="1:19" ht="5.25" customHeight="1" x14ac:dyDescent="0.25"/>
    <row r="4" spans="1:19" ht="17.25" x14ac:dyDescent="0.25">
      <c r="A4" s="232" t="s">
        <v>250</v>
      </c>
      <c r="B4" s="202" t="str">
        <f>'3.2'!B4</f>
        <v>Gennaio</v>
      </c>
      <c r="C4" s="202" t="str">
        <f>'3.2'!C4</f>
        <v>Febbraio</v>
      </c>
      <c r="D4" s="202" t="str">
        <f>'3.2'!D4</f>
        <v>Marzo</v>
      </c>
      <c r="E4" s="202" t="str">
        <f>'3.2'!E4</f>
        <v>Aprile</v>
      </c>
      <c r="F4" s="202" t="str">
        <f>'3.2'!F4</f>
        <v>Maggio</v>
      </c>
      <c r="G4" s="202" t="str">
        <f>'3.2'!G4</f>
        <v>Giugno</v>
      </c>
      <c r="H4" s="202" t="str">
        <f>'3.2'!H4</f>
        <v>Luglio</v>
      </c>
      <c r="I4" s="202" t="str">
        <f>'3.2'!I4</f>
        <v>Agosto</v>
      </c>
      <c r="J4" s="202" t="str">
        <f>'3.2'!J4</f>
        <v>Settembre</v>
      </c>
      <c r="L4" s="202" t="str">
        <f>'3.2'!L4</f>
        <v>Gennaio-Settembre</v>
      </c>
    </row>
    <row r="5" spans="1:19" x14ac:dyDescent="0.25">
      <c r="B5" s="344" t="str">
        <f>'3.2'!B5</f>
        <v>January</v>
      </c>
      <c r="C5" s="344" t="str">
        <f>'3.2'!C5</f>
        <v>February</v>
      </c>
      <c r="D5" s="344" t="str">
        <f>'3.2'!D5</f>
        <v>March</v>
      </c>
      <c r="E5" s="344" t="str">
        <f>'3.2'!E5</f>
        <v>April</v>
      </c>
      <c r="F5" s="344" t="str">
        <f>'3.2'!F5</f>
        <v>May</v>
      </c>
      <c r="G5" s="344" t="str">
        <f>'3.2'!G5</f>
        <v>June</v>
      </c>
      <c r="H5" s="344" t="str">
        <f>'3.2'!H5</f>
        <v>July</v>
      </c>
      <c r="I5" s="344" t="str">
        <f>'3.2'!I5</f>
        <v>August</v>
      </c>
      <c r="J5" s="344" t="str">
        <f>'3.2'!J5</f>
        <v>September</v>
      </c>
      <c r="L5" s="344" t="str">
        <f>'3.2'!L5</f>
        <v>January-September</v>
      </c>
    </row>
    <row r="6" spans="1:19" ht="7.5" customHeight="1" x14ac:dyDescent="0.25">
      <c r="B6" s="196"/>
      <c r="C6" s="196"/>
      <c r="D6" s="196"/>
      <c r="E6" s="196"/>
      <c r="F6" s="196"/>
      <c r="G6" s="196"/>
      <c r="H6" s="196"/>
      <c r="I6" s="196"/>
      <c r="J6" s="196"/>
    </row>
    <row r="7" spans="1:19" ht="18.75" x14ac:dyDescent="0.25">
      <c r="A7" s="227" t="s">
        <v>248</v>
      </c>
      <c r="B7" s="196"/>
      <c r="C7" s="196"/>
      <c r="D7" s="196"/>
      <c r="E7" s="196"/>
      <c r="F7" s="196"/>
      <c r="G7" s="196"/>
      <c r="H7" s="196"/>
      <c r="I7" s="196"/>
      <c r="J7" s="196"/>
    </row>
    <row r="8" spans="1:19" ht="18.75" x14ac:dyDescent="0.25">
      <c r="A8" s="480">
        <v>2022</v>
      </c>
      <c r="B8" s="238">
        <f t="shared" ref="B8:D11" si="0">+B19+B30</f>
        <v>494.67210963583136</v>
      </c>
      <c r="C8" s="238">
        <f t="shared" si="0"/>
        <v>468.01785740579146</v>
      </c>
      <c r="D8" s="238">
        <f t="shared" si="0"/>
        <v>526.33426578031947</v>
      </c>
      <c r="E8" s="238">
        <f t="shared" ref="E8:G8" si="1">+E19+E30</f>
        <v>467.67607651839546</v>
      </c>
      <c r="F8" s="238">
        <f t="shared" si="1"/>
        <v>518.96140429981654</v>
      </c>
      <c r="G8" s="238">
        <f t="shared" si="1"/>
        <v>489.87174934108259</v>
      </c>
      <c r="H8" s="238">
        <f t="shared" ref="H8:J8" si="2">+H19+H30</f>
        <v>493.09384099878105</v>
      </c>
      <c r="I8" s="238">
        <f t="shared" si="2"/>
        <v>419.02911595747878</v>
      </c>
      <c r="J8" s="238">
        <f t="shared" si="2"/>
        <v>501.98370416933966</v>
      </c>
      <c r="L8" s="605">
        <f>SUM(B8:J8)</f>
        <v>4379.640124106837</v>
      </c>
    </row>
    <row r="9" spans="1:19" ht="17.25" x14ac:dyDescent="0.25">
      <c r="A9" s="213">
        <v>2021</v>
      </c>
      <c r="B9" s="238">
        <f t="shared" si="0"/>
        <v>465.00752199772523</v>
      </c>
      <c r="C9" s="238">
        <f t="shared" si="0"/>
        <v>450.54795738286316</v>
      </c>
      <c r="D9" s="238">
        <f t="shared" si="0"/>
        <v>536.43604258393498</v>
      </c>
      <c r="E9" s="238">
        <f t="shared" ref="E9:G9" si="3">+E20+E31</f>
        <v>490.25225898982774</v>
      </c>
      <c r="F9" s="238">
        <f t="shared" si="3"/>
        <v>479.70892669543133</v>
      </c>
      <c r="G9" s="238">
        <f t="shared" si="3"/>
        <v>486.90097692293705</v>
      </c>
      <c r="H9" s="238">
        <f t="shared" ref="H9:J9" si="4">+H20+H31</f>
        <v>474.1940309730021</v>
      </c>
      <c r="I9" s="238">
        <f t="shared" si="4"/>
        <v>367.46634144526797</v>
      </c>
      <c r="J9" s="238">
        <f t="shared" si="4"/>
        <v>475.88011841599712</v>
      </c>
      <c r="K9" s="239"/>
      <c r="L9" s="605">
        <f t="shared" ref="L9:L11" si="5">SUM(B9:J9)</f>
        <v>4226.3941754069865</v>
      </c>
    </row>
    <row r="10" spans="1:19" ht="17.25" x14ac:dyDescent="0.25">
      <c r="A10" s="213">
        <v>2020</v>
      </c>
      <c r="B10" s="238">
        <f t="shared" si="0"/>
        <v>371.43736882661409</v>
      </c>
      <c r="C10" s="238">
        <f t="shared" si="0"/>
        <v>341.25958240960324</v>
      </c>
      <c r="D10" s="238">
        <f t="shared" si="0"/>
        <v>321.41672148866007</v>
      </c>
      <c r="E10" s="238">
        <f t="shared" ref="E10:G10" si="6">+E21+E32</f>
        <v>346.3926177361069</v>
      </c>
      <c r="F10" s="238">
        <f t="shared" si="6"/>
        <v>413.25873463610185</v>
      </c>
      <c r="G10" s="238">
        <f t="shared" si="6"/>
        <v>425.18149384872964</v>
      </c>
      <c r="H10" s="238">
        <f t="shared" ref="H10:J10" si="7">+H21+H32</f>
        <v>430.4370976135782</v>
      </c>
      <c r="I10" s="238">
        <f t="shared" si="7"/>
        <v>328.61403716964958</v>
      </c>
      <c r="J10" s="238">
        <f t="shared" si="7"/>
        <v>432.37821703837005</v>
      </c>
      <c r="K10" s="239"/>
      <c r="L10" s="605">
        <f t="shared" si="5"/>
        <v>3410.3758707674137</v>
      </c>
    </row>
    <row r="11" spans="1:19" ht="17.25" x14ac:dyDescent="0.25">
      <c r="A11" s="213">
        <v>2019</v>
      </c>
      <c r="B11" s="238">
        <f t="shared" si="0"/>
        <v>343.35151454021968</v>
      </c>
      <c r="C11" s="238">
        <f t="shared" si="0"/>
        <v>318.54756593827869</v>
      </c>
      <c r="D11" s="238">
        <f t="shared" si="0"/>
        <v>343.88751423774931</v>
      </c>
      <c r="E11" s="238">
        <f t="shared" ref="E11:G11" si="8">+E22+E33</f>
        <v>326.90267872650264</v>
      </c>
      <c r="F11" s="238">
        <f t="shared" si="8"/>
        <v>363.84472092168471</v>
      </c>
      <c r="G11" s="238">
        <f t="shared" si="8"/>
        <v>322.94450710645106</v>
      </c>
      <c r="H11" s="238">
        <f t="shared" ref="H11:J11" si="9">+H22+H33</f>
        <v>370.21289622073425</v>
      </c>
      <c r="I11" s="238">
        <f t="shared" si="9"/>
        <v>257.77882876901469</v>
      </c>
      <c r="J11" s="238">
        <f t="shared" si="9"/>
        <v>348.03084336183531</v>
      </c>
      <c r="K11" s="239"/>
      <c r="L11" s="605">
        <f t="shared" si="5"/>
        <v>2995.5010698224701</v>
      </c>
    </row>
    <row r="12" spans="1:19" ht="17.25" x14ac:dyDescent="0.25">
      <c r="A12" s="237" t="s">
        <v>247</v>
      </c>
      <c r="B12" s="376"/>
      <c r="C12" s="376"/>
      <c r="D12" s="376"/>
      <c r="E12" s="376"/>
      <c r="F12" s="376"/>
      <c r="G12" s="376"/>
      <c r="H12" s="376"/>
      <c r="I12" s="376"/>
      <c r="J12" s="376"/>
      <c r="K12" s="377"/>
      <c r="L12" s="606"/>
    </row>
    <row r="13" spans="1:19" ht="17.25" x14ac:dyDescent="0.25">
      <c r="A13" s="392" t="s">
        <v>379</v>
      </c>
      <c r="B13" s="380">
        <f t="shared" ref="B13:J13" si="10">(B8-B9)/B9*100</f>
        <v>6.3793780175132833</v>
      </c>
      <c r="C13" s="380">
        <f t="shared" si="10"/>
        <v>3.8774784652020657</v>
      </c>
      <c r="D13" s="380">
        <f t="shared" si="10"/>
        <v>-1.8831279037397834</v>
      </c>
      <c r="E13" s="380">
        <f t="shared" si="10"/>
        <v>-4.6050134512283218</v>
      </c>
      <c r="F13" s="380">
        <f t="shared" si="10"/>
        <v>8.1825614284027548</v>
      </c>
      <c r="G13" s="380">
        <f t="shared" si="10"/>
        <v>0.61013893151743137</v>
      </c>
      <c r="H13" s="380">
        <f t="shared" si="10"/>
        <v>3.9856701669142258</v>
      </c>
      <c r="I13" s="380">
        <f t="shared" si="10"/>
        <v>14.031972101012357</v>
      </c>
      <c r="J13" s="380">
        <f t="shared" si="10"/>
        <v>5.4853280780525777</v>
      </c>
      <c r="K13" s="377"/>
      <c r="L13" s="607">
        <f>(L8-L9)/L9*100</f>
        <v>3.6259265544036356</v>
      </c>
    </row>
    <row r="14" spans="1:19" ht="17.25" x14ac:dyDescent="0.25">
      <c r="A14" s="392" t="s">
        <v>605</v>
      </c>
      <c r="B14" s="380">
        <f>(B9-B10)/B10*100</f>
        <v>25.191367650137924</v>
      </c>
      <c r="C14" s="380">
        <f t="shared" ref="C14:J15" si="11">(C9-C10)/C10*100</f>
        <v>32.024998155827454</v>
      </c>
      <c r="D14" s="380">
        <f t="shared" si="11"/>
        <v>66.897366166701133</v>
      </c>
      <c r="E14" s="380">
        <f t="shared" si="11"/>
        <v>41.530804609501743</v>
      </c>
      <c r="F14" s="380">
        <f t="shared" si="11"/>
        <v>16.079561420000648</v>
      </c>
      <c r="G14" s="380">
        <f t="shared" si="11"/>
        <v>14.516032321991384</v>
      </c>
      <c r="H14" s="380">
        <f t="shared" si="11"/>
        <v>10.165697520501908</v>
      </c>
      <c r="I14" s="380">
        <f t="shared" si="11"/>
        <v>11.823081147188057</v>
      </c>
      <c r="J14" s="380">
        <f t="shared" si="11"/>
        <v>10.061076081861595</v>
      </c>
      <c r="K14" s="377"/>
      <c r="L14" s="607">
        <f>(L9-L10)/L10*100</f>
        <v>23.927518125911142</v>
      </c>
    </row>
    <row r="15" spans="1:19" ht="17.25" x14ac:dyDescent="0.25">
      <c r="A15" s="392" t="s">
        <v>606</v>
      </c>
      <c r="B15" s="380">
        <f>(B10-B11)/B11*100</f>
        <v>8.17991274161235</v>
      </c>
      <c r="C15" s="380">
        <f t="shared" si="11"/>
        <v>7.1298665881895928</v>
      </c>
      <c r="D15" s="380">
        <f t="shared" si="11"/>
        <v>-6.5343438824457829</v>
      </c>
      <c r="E15" s="380">
        <f t="shared" si="11"/>
        <v>5.9620003988741157</v>
      </c>
      <c r="F15" s="380">
        <f t="shared" si="11"/>
        <v>13.581072054375964</v>
      </c>
      <c r="G15" s="380">
        <f t="shared" si="11"/>
        <v>31.657756825874291</v>
      </c>
      <c r="H15" s="380">
        <f t="shared" si="11"/>
        <v>16.26745097419192</v>
      </c>
      <c r="I15" s="380">
        <f t="shared" si="11"/>
        <v>27.479063637187785</v>
      </c>
      <c r="J15" s="380">
        <f t="shared" si="11"/>
        <v>24.235603046492571</v>
      </c>
      <c r="K15" s="377"/>
      <c r="L15" s="607">
        <f>(L10-L11)/L11*100</f>
        <v>13.849929987490588</v>
      </c>
    </row>
    <row r="16" spans="1:19" ht="17.25" x14ac:dyDescent="0.25">
      <c r="A16" s="392" t="s">
        <v>380</v>
      </c>
      <c r="B16" s="710">
        <f>(B8-B11)/B11*100</f>
        <v>44.071625924890512</v>
      </c>
      <c r="C16" s="710">
        <f t="shared" ref="C16:L16" si="12">(C8-C11)/C11*100</f>
        <v>46.922440304087552</v>
      </c>
      <c r="D16" s="710">
        <f t="shared" si="12"/>
        <v>53.054194755217011</v>
      </c>
      <c r="E16" s="710">
        <f t="shared" si="12"/>
        <v>43.062785028344294</v>
      </c>
      <c r="F16" s="710">
        <f t="shared" si="12"/>
        <v>42.632660159310028</v>
      </c>
      <c r="G16" s="710">
        <f t="shared" si="12"/>
        <v>51.689141187221956</v>
      </c>
      <c r="H16" s="710">
        <f t="shared" si="12"/>
        <v>33.191967657653059</v>
      </c>
      <c r="I16" s="710">
        <f t="shared" si="12"/>
        <v>62.553735680502307</v>
      </c>
      <c r="J16" s="710">
        <f t="shared" si="12"/>
        <v>44.235407218619713</v>
      </c>
      <c r="K16" s="377"/>
      <c r="L16" s="607">
        <f t="shared" si="12"/>
        <v>46.207262892628464</v>
      </c>
    </row>
    <row r="17" spans="1:12" ht="7.5" customHeight="1" x14ac:dyDescent="0.25">
      <c r="L17" s="606"/>
    </row>
    <row r="18" spans="1:12" ht="17.25" x14ac:dyDescent="0.25">
      <c r="A18" s="212" t="s">
        <v>244</v>
      </c>
      <c r="B18" s="196"/>
      <c r="C18" s="196"/>
      <c r="D18" s="196"/>
      <c r="E18" s="196"/>
      <c r="F18" s="196"/>
      <c r="G18" s="196"/>
      <c r="H18" s="196"/>
      <c r="I18" s="196"/>
      <c r="J18" s="196"/>
      <c r="L18" s="608"/>
    </row>
    <row r="19" spans="1:12" ht="18.75" x14ac:dyDescent="0.25">
      <c r="A19" s="480">
        <v>2022</v>
      </c>
      <c r="B19" s="408">
        <v>349.79614320518857</v>
      </c>
      <c r="C19" s="408">
        <v>318.41030545495306</v>
      </c>
      <c r="D19" s="408">
        <v>354.95961730213963</v>
      </c>
      <c r="E19" s="408">
        <v>319.7618562590261</v>
      </c>
      <c r="F19" s="408">
        <v>365.72542116324018</v>
      </c>
      <c r="G19" s="408">
        <v>336.02576345562551</v>
      </c>
      <c r="H19" s="408">
        <v>347.75493216322593</v>
      </c>
      <c r="I19" s="408">
        <v>293.21479046351538</v>
      </c>
      <c r="J19" s="408">
        <v>346.75238038547332</v>
      </c>
      <c r="L19" s="605">
        <f>SUM(B19:J19)</f>
        <v>3032.4012098523876</v>
      </c>
    </row>
    <row r="20" spans="1:12" ht="17.25" x14ac:dyDescent="0.25">
      <c r="A20" s="213">
        <v>2021</v>
      </c>
      <c r="B20" s="408">
        <v>333.42255835196983</v>
      </c>
      <c r="C20" s="408">
        <v>314.25227293488012</v>
      </c>
      <c r="D20" s="408">
        <v>374.49010820489411</v>
      </c>
      <c r="E20" s="408">
        <v>340.37775033124626</v>
      </c>
      <c r="F20" s="408">
        <v>335.19299968256644</v>
      </c>
      <c r="G20" s="408">
        <v>335.91210884901864</v>
      </c>
      <c r="H20" s="408">
        <v>331.08486500998265</v>
      </c>
      <c r="I20" s="408">
        <v>254.20054039696379</v>
      </c>
      <c r="J20" s="408">
        <v>323.55050983073147</v>
      </c>
      <c r="K20" s="239"/>
      <c r="L20" s="605">
        <f t="shared" ref="L20:L22" si="13">SUM(B20:J20)</f>
        <v>2942.4837135922535</v>
      </c>
    </row>
    <row r="21" spans="1:12" ht="17.25" x14ac:dyDescent="0.25">
      <c r="A21" s="213">
        <v>2020</v>
      </c>
      <c r="B21" s="409">
        <v>250.35156454270648</v>
      </c>
      <c r="C21" s="409">
        <v>227.05961826936962</v>
      </c>
      <c r="D21" s="409">
        <v>220.87096173163138</v>
      </c>
      <c r="E21" s="409">
        <v>266.33346952731762</v>
      </c>
      <c r="F21" s="409">
        <v>303.69042820879866</v>
      </c>
      <c r="G21" s="409">
        <v>295.33201701029668</v>
      </c>
      <c r="H21" s="409">
        <v>295.76102905910255</v>
      </c>
      <c r="I21" s="409">
        <v>226.14851000923025</v>
      </c>
      <c r="J21" s="409">
        <v>297.33446577714398</v>
      </c>
      <c r="K21" s="239"/>
      <c r="L21" s="605">
        <f t="shared" si="13"/>
        <v>2382.8820641355974</v>
      </c>
    </row>
    <row r="22" spans="1:12" ht="17.25" x14ac:dyDescent="0.25">
      <c r="A22" s="213">
        <v>2019</v>
      </c>
      <c r="B22" s="409">
        <v>220.69612197107801</v>
      </c>
      <c r="C22" s="409">
        <v>200.87376294797508</v>
      </c>
      <c r="D22" s="409">
        <v>213.25555955506815</v>
      </c>
      <c r="E22" s="409">
        <v>207.36597931615105</v>
      </c>
      <c r="F22" s="409">
        <v>232.14882891815301</v>
      </c>
      <c r="G22" s="409">
        <v>204.82140036872872</v>
      </c>
      <c r="H22" s="409">
        <v>239.83717996309247</v>
      </c>
      <c r="I22" s="409">
        <v>165.10966322656796</v>
      </c>
      <c r="J22" s="409">
        <v>224.34396281650487</v>
      </c>
      <c r="K22" s="239"/>
      <c r="L22" s="605">
        <f t="shared" si="13"/>
        <v>1908.4524590833196</v>
      </c>
    </row>
    <row r="23" spans="1:12" ht="17.25" x14ac:dyDescent="0.25">
      <c r="A23" s="237" t="s">
        <v>247</v>
      </c>
      <c r="B23" s="376"/>
      <c r="C23" s="376"/>
      <c r="D23" s="376"/>
      <c r="E23" s="376"/>
      <c r="F23" s="376"/>
      <c r="G23" s="376"/>
      <c r="H23" s="376"/>
      <c r="I23" s="376"/>
      <c r="J23" s="376"/>
      <c r="K23" s="377"/>
      <c r="L23" s="606"/>
    </row>
    <row r="24" spans="1:12" ht="17.25" x14ac:dyDescent="0.25">
      <c r="A24" s="392" t="s">
        <v>379</v>
      </c>
      <c r="B24" s="380">
        <f t="shared" ref="B24:J24" si="14">(B19-B20)/B20*100</f>
        <v>4.9107609677490238</v>
      </c>
      <c r="C24" s="380">
        <f t="shared" si="14"/>
        <v>1.3231511362638801</v>
      </c>
      <c r="D24" s="380">
        <f t="shared" si="14"/>
        <v>-5.2152221046300093</v>
      </c>
      <c r="E24" s="380">
        <f t="shared" si="14"/>
        <v>-6.0567690021328762</v>
      </c>
      <c r="F24" s="380">
        <f t="shared" si="14"/>
        <v>9.1089078559482086</v>
      </c>
      <c r="G24" s="380">
        <f t="shared" si="14"/>
        <v>3.3834626264680367E-2</v>
      </c>
      <c r="H24" s="380">
        <f t="shared" si="14"/>
        <v>5.0349831463122472</v>
      </c>
      <c r="I24" s="380">
        <f t="shared" si="14"/>
        <v>15.34782341753731</v>
      </c>
      <c r="J24" s="380">
        <f t="shared" si="14"/>
        <v>7.1710196243795519</v>
      </c>
      <c r="K24" s="377"/>
      <c r="L24" s="607">
        <f>(L19-L20)/L20*100</f>
        <v>3.0558366676687823</v>
      </c>
    </row>
    <row r="25" spans="1:12" ht="17.25" x14ac:dyDescent="0.25">
      <c r="A25" s="392" t="s">
        <v>605</v>
      </c>
      <c r="B25" s="380">
        <f>(B20-B21)/B21*100</f>
        <v>33.181735437124694</v>
      </c>
      <c r="C25" s="380">
        <f t="shared" ref="C25:J25" si="15">(C20-C21)/C21*100</f>
        <v>38.400775677368784</v>
      </c>
      <c r="D25" s="380">
        <f t="shared" si="15"/>
        <v>69.551536004953533</v>
      </c>
      <c r="E25" s="380">
        <f t="shared" si="15"/>
        <v>27.801342781040884</v>
      </c>
      <c r="F25" s="380">
        <f t="shared" si="15"/>
        <v>10.373251359805309</v>
      </c>
      <c r="G25" s="380">
        <f t="shared" si="15"/>
        <v>13.740498659617776</v>
      </c>
      <c r="H25" s="380">
        <f t="shared" si="15"/>
        <v>11.943370654090216</v>
      </c>
      <c r="I25" s="380">
        <f t="shared" si="15"/>
        <v>12.404251695750105</v>
      </c>
      <c r="J25" s="380">
        <f t="shared" si="15"/>
        <v>8.8170215938695637</v>
      </c>
      <c r="K25" s="377"/>
      <c r="L25" s="607">
        <f>(L20-L21)/L21*100</f>
        <v>23.484236080296927</v>
      </c>
    </row>
    <row r="26" spans="1:12" ht="17.25" x14ac:dyDescent="0.25">
      <c r="A26" s="392" t="s">
        <v>606</v>
      </c>
      <c r="B26" s="380">
        <f>(B21-B22)/B22*100</f>
        <v>13.437228668437944</v>
      </c>
      <c r="C26" s="380">
        <f t="shared" ref="C26:J26" si="16">(C21-C22)/C22*100</f>
        <v>13.035975897049578</v>
      </c>
      <c r="D26" s="380">
        <f t="shared" si="16"/>
        <v>3.5710216382878128</v>
      </c>
      <c r="E26" s="380">
        <f t="shared" si="16"/>
        <v>28.436434175764425</v>
      </c>
      <c r="F26" s="380">
        <f t="shared" si="16"/>
        <v>30.817126937077312</v>
      </c>
      <c r="G26" s="380">
        <f t="shared" si="16"/>
        <v>44.190019440657409</v>
      </c>
      <c r="H26" s="380">
        <f t="shared" si="16"/>
        <v>23.317422721788162</v>
      </c>
      <c r="I26" s="380">
        <f t="shared" si="16"/>
        <v>36.968670149186316</v>
      </c>
      <c r="J26" s="380">
        <f t="shared" si="16"/>
        <v>32.535086767785856</v>
      </c>
      <c r="K26" s="377"/>
      <c r="L26" s="607">
        <f>(L21-L22)/L22*100</f>
        <v>24.859388180943156</v>
      </c>
    </row>
    <row r="27" spans="1:12" ht="17.25" x14ac:dyDescent="0.25">
      <c r="A27" s="392" t="s">
        <v>380</v>
      </c>
      <c r="B27" s="710">
        <f>(B19-B22)/B22*100</f>
        <v>58.49673301057323</v>
      </c>
      <c r="C27" s="710">
        <f t="shared" ref="C27:J27" si="17">(C19-C22)/C22*100</f>
        <v>58.512640367781202</v>
      </c>
      <c r="D27" s="710">
        <f t="shared" si="17"/>
        <v>66.448001657129041</v>
      </c>
      <c r="E27" s="710">
        <f t="shared" si="17"/>
        <v>54.201695626993775</v>
      </c>
      <c r="F27" s="710">
        <f t="shared" si="17"/>
        <v>57.53920571883706</v>
      </c>
      <c r="G27" s="710">
        <f t="shared" si="17"/>
        <v>64.057936744254647</v>
      </c>
      <c r="H27" s="710">
        <f t="shared" si="17"/>
        <v>44.996256300520407</v>
      </c>
      <c r="I27" s="710">
        <f t="shared" si="17"/>
        <v>77.587904144143337</v>
      </c>
      <c r="J27" s="710">
        <f t="shared" si="17"/>
        <v>54.562831124227131</v>
      </c>
      <c r="K27" s="377"/>
      <c r="L27" s="607">
        <f t="shared" ref="L27" si="18">(L19-L22)/L22*100</f>
        <v>58.893201421896066</v>
      </c>
    </row>
    <row r="28" spans="1:12" ht="7.5" customHeight="1" x14ac:dyDescent="0.25">
      <c r="L28" s="606"/>
    </row>
    <row r="29" spans="1:12" ht="17.25" x14ac:dyDescent="0.25">
      <c r="A29" s="212" t="s">
        <v>249</v>
      </c>
      <c r="B29" s="196"/>
      <c r="C29" s="196"/>
      <c r="D29" s="196"/>
      <c r="E29" s="196"/>
      <c r="F29" s="196"/>
      <c r="G29" s="196"/>
      <c r="H29" s="196"/>
      <c r="I29" s="196"/>
      <c r="J29" s="196"/>
      <c r="L29" s="608"/>
    </row>
    <row r="30" spans="1:12" ht="18.75" x14ac:dyDescent="0.25">
      <c r="A30" s="480">
        <v>2022</v>
      </c>
      <c r="B30" s="408">
        <v>144.87596643064282</v>
      </c>
      <c r="C30" s="408">
        <v>149.60755195083843</v>
      </c>
      <c r="D30" s="408">
        <v>171.37464847817986</v>
      </c>
      <c r="E30" s="408">
        <v>147.91422025936936</v>
      </c>
      <c r="F30" s="408">
        <v>153.23598313657635</v>
      </c>
      <c r="G30" s="408">
        <v>153.84598588545708</v>
      </c>
      <c r="H30" s="408">
        <v>145.33890883555512</v>
      </c>
      <c r="I30" s="408">
        <v>125.81432549396339</v>
      </c>
      <c r="J30" s="408">
        <v>155.23132378386634</v>
      </c>
      <c r="L30" s="605">
        <f>SUM(B30:J30)</f>
        <v>1347.2389142544489</v>
      </c>
    </row>
    <row r="31" spans="1:12" ht="17.25" x14ac:dyDescent="0.25">
      <c r="A31" s="213">
        <v>2021</v>
      </c>
      <c r="B31" s="408">
        <v>131.58496364575538</v>
      </c>
      <c r="C31" s="408">
        <v>136.29568444798306</v>
      </c>
      <c r="D31" s="408">
        <v>161.94593437904089</v>
      </c>
      <c r="E31" s="408">
        <v>149.87450865858148</v>
      </c>
      <c r="F31" s="408">
        <v>144.51592701286489</v>
      </c>
      <c r="G31" s="408">
        <v>150.98886807391844</v>
      </c>
      <c r="H31" s="408">
        <v>143.10916596301945</v>
      </c>
      <c r="I31" s="408">
        <v>113.26580104830417</v>
      </c>
      <c r="J31" s="408">
        <v>152.32960858526567</v>
      </c>
      <c r="K31" s="239"/>
      <c r="L31" s="605">
        <f>SUM(B31:J31)</f>
        <v>1283.9104618147335</v>
      </c>
    </row>
    <row r="32" spans="1:12" ht="17.25" x14ac:dyDescent="0.25">
      <c r="A32" s="213">
        <v>2020</v>
      </c>
      <c r="B32" s="409">
        <v>121.08580428390761</v>
      </c>
      <c r="C32" s="409">
        <v>114.19996414023365</v>
      </c>
      <c r="D32" s="409">
        <v>100.54575975702869</v>
      </c>
      <c r="E32" s="409">
        <v>80.059148208789281</v>
      </c>
      <c r="F32" s="409">
        <v>109.56830642730318</v>
      </c>
      <c r="G32" s="409">
        <v>129.84947683843296</v>
      </c>
      <c r="H32" s="409">
        <v>134.67606855447565</v>
      </c>
      <c r="I32" s="409">
        <v>102.4655271604193</v>
      </c>
      <c r="J32" s="409">
        <v>135.04375126122611</v>
      </c>
      <c r="K32" s="239"/>
      <c r="L32" s="605">
        <f t="shared" ref="L32:L33" si="19">SUM(B32:J32)</f>
        <v>1027.4938066318164</v>
      </c>
    </row>
    <row r="33" spans="1:12" ht="17.25" x14ac:dyDescent="0.25">
      <c r="A33" s="213">
        <v>2019</v>
      </c>
      <c r="B33" s="409">
        <v>122.65539256914168</v>
      </c>
      <c r="C33" s="409">
        <v>117.67380299030359</v>
      </c>
      <c r="D33" s="409">
        <v>130.6319546826812</v>
      </c>
      <c r="E33" s="409">
        <v>119.53669941035159</v>
      </c>
      <c r="F33" s="409">
        <v>131.69589200353167</v>
      </c>
      <c r="G33" s="409">
        <v>118.12310673772234</v>
      </c>
      <c r="H33" s="409">
        <v>130.37571625764178</v>
      </c>
      <c r="I33" s="409">
        <v>92.66916554244672</v>
      </c>
      <c r="J33" s="409">
        <v>123.68688054533044</v>
      </c>
      <c r="K33" s="239"/>
      <c r="L33" s="605">
        <f t="shared" si="19"/>
        <v>1087.0486107391509</v>
      </c>
    </row>
    <row r="34" spans="1:12" ht="17.25" x14ac:dyDescent="0.25">
      <c r="A34" s="237" t="s">
        <v>247</v>
      </c>
      <c r="B34" s="376"/>
      <c r="C34" s="376"/>
      <c r="D34" s="376"/>
      <c r="E34" s="376"/>
      <c r="F34" s="376"/>
      <c r="G34" s="376"/>
      <c r="H34" s="376"/>
      <c r="I34" s="376"/>
      <c r="J34" s="376"/>
      <c r="K34" s="377"/>
      <c r="L34" s="606"/>
    </row>
    <row r="35" spans="1:12" ht="17.25" x14ac:dyDescent="0.25">
      <c r="A35" s="392" t="s">
        <v>379</v>
      </c>
      <c r="B35" s="380">
        <f t="shared" ref="B35:J35" si="20">(B30-B31)/B31*100</f>
        <v>10.1007002750471</v>
      </c>
      <c r="C35" s="380">
        <f t="shared" si="20"/>
        <v>9.766903153808812</v>
      </c>
      <c r="D35" s="380">
        <f t="shared" si="20"/>
        <v>5.8221369590363983</v>
      </c>
      <c r="E35" s="380">
        <f t="shared" si="20"/>
        <v>-1.307953178133656</v>
      </c>
      <c r="F35" s="380">
        <f t="shared" si="20"/>
        <v>6.0339758419396876</v>
      </c>
      <c r="G35" s="380">
        <f t="shared" si="20"/>
        <v>1.8922705017828907</v>
      </c>
      <c r="H35" s="380">
        <f t="shared" si="20"/>
        <v>1.5580713209605666</v>
      </c>
      <c r="I35" s="380">
        <f t="shared" si="20"/>
        <v>11.078829028285147</v>
      </c>
      <c r="J35" s="380">
        <f t="shared" si="20"/>
        <v>1.9048924405109662</v>
      </c>
      <c r="K35" s="377"/>
      <c r="L35" s="607">
        <f>(L30-L31)/L31*100</f>
        <v>4.9324664237258649</v>
      </c>
    </row>
    <row r="36" spans="1:12" ht="17.25" x14ac:dyDescent="0.25">
      <c r="A36" s="392" t="s">
        <v>605</v>
      </c>
      <c r="B36" s="380">
        <f>(B31-B32)/B32*100</f>
        <v>8.6708424855737771</v>
      </c>
      <c r="C36" s="380">
        <f t="shared" ref="C36:J36" si="21">(C31-C32)/C32*100</f>
        <v>19.348272544653891</v>
      </c>
      <c r="D36" s="380">
        <f t="shared" si="21"/>
        <v>61.066896078350027</v>
      </c>
      <c r="E36" s="380">
        <f t="shared" si="21"/>
        <v>87.204725520833776</v>
      </c>
      <c r="F36" s="380">
        <f t="shared" si="21"/>
        <v>31.895738580890537</v>
      </c>
      <c r="G36" s="380">
        <f t="shared" si="21"/>
        <v>16.279920220077944</v>
      </c>
      <c r="H36" s="380">
        <f t="shared" si="21"/>
        <v>6.2617638746505762</v>
      </c>
      <c r="I36" s="380">
        <f t="shared" si="21"/>
        <v>10.540397524111732</v>
      </c>
      <c r="J36" s="380">
        <f t="shared" si="21"/>
        <v>12.800190429101846</v>
      </c>
      <c r="K36" s="377"/>
      <c r="L36" s="607">
        <f>(L31-L32)/L32*100</f>
        <v>24.955542654166024</v>
      </c>
    </row>
    <row r="37" spans="1:12" ht="17.25" x14ac:dyDescent="0.25">
      <c r="A37" s="392" t="s">
        <v>606</v>
      </c>
      <c r="B37" s="380">
        <f>(B32-B33)/B33*100</f>
        <v>-1.2796732800388602</v>
      </c>
      <c r="C37" s="380">
        <f t="shared" ref="C37:J37" si="22">(C32-C33)/C33*100</f>
        <v>-2.9520919370271272</v>
      </c>
      <c r="D37" s="380">
        <f t="shared" si="22"/>
        <v>-23.031267501688273</v>
      </c>
      <c r="E37" s="380">
        <f t="shared" si="22"/>
        <v>-33.025465314247796</v>
      </c>
      <c r="F37" s="380">
        <f t="shared" si="22"/>
        <v>-16.802031741153392</v>
      </c>
      <c r="G37" s="380">
        <f t="shared" si="22"/>
        <v>9.9272449096243047</v>
      </c>
      <c r="H37" s="380">
        <f t="shared" si="22"/>
        <v>3.2984304288198345</v>
      </c>
      <c r="I37" s="380">
        <f t="shared" si="22"/>
        <v>10.571328187352023</v>
      </c>
      <c r="J37" s="380">
        <f t="shared" si="22"/>
        <v>9.1819525772043757</v>
      </c>
      <c r="K37" s="377"/>
      <c r="L37" s="607">
        <f>(L32-L33)/L33*100</f>
        <v>-5.4785778224618324</v>
      </c>
    </row>
    <row r="38" spans="1:12" ht="17.25" x14ac:dyDescent="0.25">
      <c r="A38" s="392" t="s">
        <v>380</v>
      </c>
      <c r="B38" s="710">
        <f>(B30-B33)/B33*100</f>
        <v>18.116263293499507</v>
      </c>
      <c r="C38" s="710">
        <f t="shared" ref="C38:J38" si="23">(C30-C33)/C33*100</f>
        <v>27.13751756894116</v>
      </c>
      <c r="D38" s="710">
        <f t="shared" si="23"/>
        <v>31.188918434595099</v>
      </c>
      <c r="E38" s="710">
        <f t="shared" si="23"/>
        <v>23.739588753075733</v>
      </c>
      <c r="F38" s="710">
        <f t="shared" si="23"/>
        <v>16.355932448118462</v>
      </c>
      <c r="G38" s="710">
        <f t="shared" si="23"/>
        <v>30.242075521305878</v>
      </c>
      <c r="H38" s="710">
        <f t="shared" si="23"/>
        <v>11.476978234461885</v>
      </c>
      <c r="I38" s="710">
        <f t="shared" si="23"/>
        <v>35.76719371270768</v>
      </c>
      <c r="J38" s="710">
        <f t="shared" si="23"/>
        <v>25.503467384299562</v>
      </c>
      <c r="K38" s="377"/>
      <c r="L38" s="607">
        <f t="shared" ref="L38" si="24">(L30-L33)/L33*100</f>
        <v>23.935480064537192</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J30"/>
  <sheetViews>
    <sheetView showGridLines="0" zoomScale="90" zoomScaleNormal="90" workbookViewId="0">
      <selection activeCell="A12" sqref="A12"/>
    </sheetView>
  </sheetViews>
  <sheetFormatPr defaultColWidth="9.140625" defaultRowHeight="15.75" x14ac:dyDescent="0.25"/>
  <cols>
    <col min="1" max="1" width="61.140625" style="24" customWidth="1"/>
    <col min="2" max="6" width="11.140625" style="24" customWidth="1"/>
    <col min="7" max="7" width="2" style="24" customWidth="1"/>
    <col min="8" max="9" width="11.5703125" style="24" customWidth="1"/>
    <col min="10" max="16384" width="9.140625" style="24"/>
  </cols>
  <sheetData>
    <row r="1" spans="1:10" ht="21" x14ac:dyDescent="0.25">
      <c r="A1" s="466" t="str">
        <f>'Indice-Index'!A23</f>
        <v>3.4   Trend storico dei ricavi  - Revenues  trend</v>
      </c>
      <c r="B1" s="514"/>
      <c r="C1" s="514"/>
      <c r="D1" s="514"/>
      <c r="E1" s="514"/>
      <c r="F1" s="514"/>
      <c r="G1" s="514"/>
      <c r="H1" s="514"/>
      <c r="I1" s="514"/>
      <c r="J1" s="515"/>
    </row>
    <row r="4" spans="1:10" x14ac:dyDescent="0.25">
      <c r="A4" s="733" t="s">
        <v>256</v>
      </c>
      <c r="B4" s="193" t="s">
        <v>388</v>
      </c>
      <c r="C4" s="193" t="s">
        <v>384</v>
      </c>
      <c r="D4" s="193" t="s">
        <v>387</v>
      </c>
      <c r="E4" s="193" t="s">
        <v>386</v>
      </c>
      <c r="F4" s="193" t="s">
        <v>385</v>
      </c>
      <c r="H4" s="349" t="s">
        <v>112</v>
      </c>
      <c r="I4" s="349" t="s">
        <v>112</v>
      </c>
    </row>
    <row r="5" spans="1:10" x14ac:dyDescent="0.25">
      <c r="A5" s="734"/>
      <c r="B5" s="349" t="s">
        <v>107</v>
      </c>
      <c r="C5" s="350"/>
      <c r="D5" s="349"/>
      <c r="E5" s="349" t="s">
        <v>108</v>
      </c>
      <c r="F5" s="349" t="s">
        <v>109</v>
      </c>
      <c r="G5" s="54"/>
      <c r="H5" s="351" t="s">
        <v>111</v>
      </c>
      <c r="I5" s="351" t="s">
        <v>110</v>
      </c>
    </row>
    <row r="6" spans="1:10" x14ac:dyDescent="0.25">
      <c r="A6" s="249"/>
      <c r="B6" s="349"/>
      <c r="C6" s="350"/>
      <c r="D6" s="349"/>
      <c r="E6" s="349"/>
      <c r="F6" s="349"/>
      <c r="G6" s="54"/>
      <c r="H6" s="351"/>
      <c r="I6" s="351"/>
    </row>
    <row r="7" spans="1:10" x14ac:dyDescent="0.25">
      <c r="A7" s="445" t="s">
        <v>338</v>
      </c>
      <c r="B7" s="516">
        <f>+B13+B9</f>
        <v>6249.9090874689136</v>
      </c>
      <c r="C7" s="516">
        <f>+C13+C9</f>
        <v>6511.103765662484</v>
      </c>
      <c r="D7" s="516">
        <f>+D13+D9</f>
        <v>6481.6748908692607</v>
      </c>
      <c r="E7" s="516">
        <f>+E13+E9</f>
        <v>7702.4312832172527</v>
      </c>
      <c r="F7" s="516">
        <f>+F13+F9</f>
        <v>7851.2150617066291</v>
      </c>
      <c r="G7" s="377"/>
      <c r="H7" s="517">
        <f>(F7-B7)/B7*100</f>
        <v>25.621268274899212</v>
      </c>
      <c r="I7" s="517">
        <f>(F7-E7)/E7*100</f>
        <v>1.9316469439144464</v>
      </c>
    </row>
    <row r="8" spans="1:10" ht="4.5" customHeight="1" x14ac:dyDescent="0.25">
      <c r="A8" s="518"/>
      <c r="B8" s="519"/>
      <c r="C8" s="519"/>
      <c r="D8" s="519"/>
      <c r="E8" s="519"/>
      <c r="F8" s="519"/>
      <c r="G8" s="377"/>
      <c r="H8" s="520"/>
      <c r="I8" s="520"/>
    </row>
    <row r="9" spans="1:10" x14ac:dyDescent="0.25">
      <c r="A9" s="521" t="s">
        <v>162</v>
      </c>
      <c r="B9" s="522">
        <f>B11+B10</f>
        <v>2484.0974354045011</v>
      </c>
      <c r="C9" s="522">
        <f>C11+C10</f>
        <v>2417.899414654637</v>
      </c>
      <c r="D9" s="522">
        <f>D11+D10</f>
        <v>1852.1214887906362</v>
      </c>
      <c r="E9" s="522">
        <f>E11+E10</f>
        <v>1796.0718259230357</v>
      </c>
      <c r="F9" s="522">
        <f>F11+F10</f>
        <v>1767.4319484536318</v>
      </c>
      <c r="G9" s="523"/>
      <c r="H9" s="524">
        <f>(F9-B9)/B9*100</f>
        <v>-28.850135938173061</v>
      </c>
      <c r="I9" s="524">
        <f>(F9-E9)/E9*100</f>
        <v>-1.5945841951329172</v>
      </c>
    </row>
    <row r="10" spans="1:10" x14ac:dyDescent="0.25">
      <c r="A10" s="24" t="s">
        <v>159</v>
      </c>
      <c r="B10" s="525">
        <v>1638.6478743945331</v>
      </c>
      <c r="C10" s="525">
        <v>1547.2262876099608</v>
      </c>
      <c r="D10" s="525">
        <v>1142.8739866344008</v>
      </c>
      <c r="E10" s="525">
        <v>1059.1002898502948</v>
      </c>
      <c r="F10" s="525">
        <v>994.48298171402371</v>
      </c>
      <c r="H10" s="526">
        <f>(F10-B10)/B10*100</f>
        <v>-39.310757530413483</v>
      </c>
      <c r="I10" s="526">
        <f t="shared" ref="I10:I15" si="0">(F10-E10)/E10*100</f>
        <v>-6.1011510199288859</v>
      </c>
    </row>
    <row r="11" spans="1:10" x14ac:dyDescent="0.25">
      <c r="A11" s="527" t="s">
        <v>160</v>
      </c>
      <c r="B11" s="528">
        <v>845.44956100996808</v>
      </c>
      <c r="C11" s="528">
        <v>870.67312704467611</v>
      </c>
      <c r="D11" s="528">
        <v>709.24750215623544</v>
      </c>
      <c r="E11" s="528">
        <v>736.97153607274083</v>
      </c>
      <c r="F11" s="528">
        <v>772.94896673960795</v>
      </c>
      <c r="H11" s="529">
        <f t="shared" ref="H11:H15" si="1">(F11-B11)/B11*100</f>
        <v>-8.5753896641393279</v>
      </c>
      <c r="I11" s="529">
        <f t="shared" si="0"/>
        <v>4.8817937879375659</v>
      </c>
    </row>
    <row r="12" spans="1:10" ht="4.5" customHeight="1" x14ac:dyDescent="0.25">
      <c r="B12" s="525"/>
      <c r="C12" s="525"/>
      <c r="D12" s="525"/>
      <c r="E12" s="525"/>
      <c r="F12" s="525"/>
      <c r="H12" s="526"/>
      <c r="I12" s="526"/>
    </row>
    <row r="13" spans="1:10" x14ac:dyDescent="0.25">
      <c r="A13" s="521" t="s">
        <v>153</v>
      </c>
      <c r="B13" s="522">
        <f>+B15+B14</f>
        <v>3765.811652064413</v>
      </c>
      <c r="C13" s="522">
        <f>+C15+C14</f>
        <v>4093.204351007847</v>
      </c>
      <c r="D13" s="522">
        <f>+D15+D14</f>
        <v>4629.5534020786245</v>
      </c>
      <c r="E13" s="522">
        <f>+E15+E14</f>
        <v>5906.3594572942175</v>
      </c>
      <c r="F13" s="522">
        <f>+F15+F14</f>
        <v>6083.7831132529973</v>
      </c>
      <c r="G13" s="523"/>
      <c r="H13" s="524">
        <f>(F13-B13)/B13*100</f>
        <v>61.553037574725103</v>
      </c>
      <c r="I13" s="524">
        <f>(F13-E13)/E13*100</f>
        <v>3.0039427373433174</v>
      </c>
    </row>
    <row r="14" spans="1:10" x14ac:dyDescent="0.25">
      <c r="A14" s="24" t="s">
        <v>163</v>
      </c>
      <c r="B14" s="525">
        <v>2344.3960273293924</v>
      </c>
      <c r="C14" s="525">
        <v>2615.021078839196</v>
      </c>
      <c r="D14" s="525">
        <v>3192.0149386959984</v>
      </c>
      <c r="E14" s="525">
        <v>4159.2984330855907</v>
      </c>
      <c r="F14" s="525">
        <v>4229.2794846742445</v>
      </c>
      <c r="H14" s="526">
        <f t="shared" si="1"/>
        <v>80.399532987266156</v>
      </c>
      <c r="I14" s="526">
        <f t="shared" si="0"/>
        <v>1.6825205672183068</v>
      </c>
    </row>
    <row r="15" spans="1:10" x14ac:dyDescent="0.25">
      <c r="A15" s="530" t="s">
        <v>164</v>
      </c>
      <c r="B15" s="531">
        <v>1421.4156247350206</v>
      </c>
      <c r="C15" s="531">
        <v>1478.183272168651</v>
      </c>
      <c r="D15" s="531">
        <v>1437.5384633826261</v>
      </c>
      <c r="E15" s="531">
        <v>1747.0610242086268</v>
      </c>
      <c r="F15" s="531">
        <v>1854.5036285787523</v>
      </c>
      <c r="H15" s="532">
        <f t="shared" si="1"/>
        <v>30.468780299531861</v>
      </c>
      <c r="I15" s="532">
        <f t="shared" si="0"/>
        <v>6.1499056347384462</v>
      </c>
    </row>
    <row r="16" spans="1:10" ht="5.0999999999999996" customHeight="1" x14ac:dyDescent="0.25">
      <c r="A16" s="449"/>
      <c r="B16" s="519"/>
      <c r="C16" s="519"/>
      <c r="D16" s="519"/>
      <c r="E16" s="519"/>
      <c r="F16" s="519"/>
      <c r="H16" s="533"/>
      <c r="I16" s="533"/>
    </row>
    <row r="17" spans="1:9" x14ac:dyDescent="0.25">
      <c r="B17" s="242"/>
      <c r="C17" s="242"/>
      <c r="D17" s="242"/>
      <c r="E17" s="242"/>
      <c r="F17" s="242"/>
      <c r="H17" s="124"/>
      <c r="I17" s="124"/>
    </row>
    <row r="18" spans="1:9" x14ac:dyDescent="0.25">
      <c r="A18" s="733" t="s">
        <v>257</v>
      </c>
      <c r="B18" s="347" t="s">
        <v>195</v>
      </c>
      <c r="C18" s="347" t="s">
        <v>198</v>
      </c>
      <c r="D18" s="347" t="s">
        <v>201</v>
      </c>
      <c r="E18" s="347" t="s">
        <v>285</v>
      </c>
      <c r="F18" s="347" t="s">
        <v>530</v>
      </c>
      <c r="H18" s="349" t="s">
        <v>112</v>
      </c>
      <c r="I18" s="349" t="s">
        <v>112</v>
      </c>
    </row>
    <row r="19" spans="1:9" x14ac:dyDescent="0.25">
      <c r="A19" s="734"/>
      <c r="B19" s="481" t="s">
        <v>550</v>
      </c>
      <c r="C19" s="481" t="s">
        <v>551</v>
      </c>
      <c r="D19" s="481" t="s">
        <v>552</v>
      </c>
      <c r="E19" s="481" t="s">
        <v>553</v>
      </c>
      <c r="F19" s="481" t="s">
        <v>554</v>
      </c>
      <c r="H19" s="351" t="s">
        <v>111</v>
      </c>
      <c r="I19" s="351" t="s">
        <v>110</v>
      </c>
    </row>
    <row r="20" spans="1:9" x14ac:dyDescent="0.25">
      <c r="B20" s="349" t="s">
        <v>107</v>
      </c>
      <c r="C20" s="350"/>
      <c r="D20" s="349"/>
      <c r="E20" s="349" t="s">
        <v>108</v>
      </c>
      <c r="F20" s="349" t="s">
        <v>109</v>
      </c>
      <c r="H20" s="124"/>
      <c r="I20" s="124"/>
    </row>
    <row r="21" spans="1:9" x14ac:dyDescent="0.25">
      <c r="B21" s="534"/>
      <c r="C21" s="535"/>
      <c r="D21" s="534"/>
      <c r="E21" s="534"/>
      <c r="F21" s="534"/>
      <c r="H21" s="124"/>
      <c r="I21" s="124"/>
    </row>
    <row r="22" spans="1:9" x14ac:dyDescent="0.25">
      <c r="A22" s="331" t="s">
        <v>165</v>
      </c>
      <c r="B22" s="536">
        <f>+B28+B24</f>
        <v>1442.2350823187571</v>
      </c>
      <c r="C22" s="536">
        <f>+C28+C24</f>
        <v>1501.9265252835048</v>
      </c>
      <c r="D22" s="536">
        <f>+D28+D24</f>
        <v>1610.7158162105441</v>
      </c>
      <c r="E22" s="536">
        <f>+E28+E24</f>
        <v>1740.7326735412169</v>
      </c>
      <c r="F22" s="536">
        <f>+F28+F24</f>
        <v>1818.7917145527163</v>
      </c>
      <c r="H22" s="90">
        <f>(F22-B22)/B22*100</f>
        <v>26.109240917129071</v>
      </c>
      <c r="I22" s="90">
        <f>(F22-E22)/E22*100</f>
        <v>4.4842635631525152</v>
      </c>
    </row>
    <row r="23" spans="1:9" ht="4.5" customHeight="1" x14ac:dyDescent="0.25">
      <c r="A23" s="449"/>
      <c r="B23" s="537"/>
      <c r="C23" s="537"/>
      <c r="D23" s="537"/>
      <c r="E23" s="537"/>
      <c r="F23" s="537"/>
      <c r="H23" s="538"/>
      <c r="I23" s="538"/>
    </row>
    <row r="24" spans="1:9" x14ac:dyDescent="0.25">
      <c r="A24" s="521" t="s">
        <v>162</v>
      </c>
      <c r="B24" s="522">
        <v>566.54222777462155</v>
      </c>
      <c r="C24" s="522">
        <v>520.19877681072126</v>
      </c>
      <c r="D24" s="522">
        <v>419.28646438894629</v>
      </c>
      <c r="E24" s="522">
        <v>423.19218270694932</v>
      </c>
      <c r="F24" s="522">
        <v>404.68505342711683</v>
      </c>
      <c r="G24" s="523"/>
      <c r="H24" s="524">
        <f>(F24-B24)/B24*100</f>
        <v>-28.569304530622524</v>
      </c>
      <c r="I24" s="524">
        <f>(F24-E24)/E24*100</f>
        <v>-4.3732209705414737</v>
      </c>
    </row>
    <row r="25" spans="1:9" x14ac:dyDescent="0.25">
      <c r="A25" s="24" t="s">
        <v>159</v>
      </c>
      <c r="B25" s="525">
        <v>380.02490393024368</v>
      </c>
      <c r="C25" s="525">
        <v>326.01621952381254</v>
      </c>
      <c r="D25" s="525">
        <v>248.64564643457754</v>
      </c>
      <c r="E25" s="525">
        <v>238.15903085028106</v>
      </c>
      <c r="F25" s="525">
        <v>217.66667475026875</v>
      </c>
      <c r="H25" s="526">
        <f t="shared" ref="H25:H30" si="2">(F25-B25)/B25*100</f>
        <v>-42.723049858273747</v>
      </c>
      <c r="I25" s="526">
        <f t="shared" ref="I25:I30" si="3">(F25-E25)/E25*100</f>
        <v>-8.6044841662522735</v>
      </c>
    </row>
    <row r="26" spans="1:9" x14ac:dyDescent="0.25">
      <c r="A26" s="527" t="s">
        <v>160</v>
      </c>
      <c r="B26" s="528">
        <v>186.51732384437787</v>
      </c>
      <c r="C26" s="528">
        <v>194.18255728690869</v>
      </c>
      <c r="D26" s="528">
        <v>170.64081795436874</v>
      </c>
      <c r="E26" s="528">
        <v>185.03315185666827</v>
      </c>
      <c r="F26" s="528">
        <v>187.0183786768481</v>
      </c>
      <c r="H26" s="529">
        <f t="shared" si="2"/>
        <v>0.26863715506034719</v>
      </c>
      <c r="I26" s="529">
        <f t="shared" si="3"/>
        <v>1.0729033150327802</v>
      </c>
    </row>
    <row r="27" spans="1:9" ht="4.5" customHeight="1" x14ac:dyDescent="0.25"/>
    <row r="28" spans="1:9" x14ac:dyDescent="0.25">
      <c r="A28" s="521" t="s">
        <v>153</v>
      </c>
      <c r="B28" s="522">
        <v>875.69285454413546</v>
      </c>
      <c r="C28" s="522">
        <v>981.72774847278367</v>
      </c>
      <c r="D28" s="522">
        <v>1191.4293518215977</v>
      </c>
      <c r="E28" s="522">
        <v>1317.5404908342675</v>
      </c>
      <c r="F28" s="522">
        <v>1414.1066611255994</v>
      </c>
      <c r="G28" s="523"/>
      <c r="H28" s="524">
        <f>(F28-B28)/B28*100</f>
        <v>61.484321105000816</v>
      </c>
      <c r="I28" s="524">
        <f>(F28-E28)/E28*100</f>
        <v>7.3292753401594624</v>
      </c>
    </row>
    <row r="29" spans="1:9" x14ac:dyDescent="0.25">
      <c r="A29" s="24" t="s">
        <v>163</v>
      </c>
      <c r="B29" s="525">
        <v>547.31275353982005</v>
      </c>
      <c r="C29" s="525">
        <v>634.99598612736486</v>
      </c>
      <c r="D29" s="525">
        <v>819.24400484547664</v>
      </c>
      <c r="E29" s="525">
        <v>908.83591523767836</v>
      </c>
      <c r="F29" s="525">
        <v>987.7221030122148</v>
      </c>
      <c r="H29" s="526">
        <f t="shared" si="2"/>
        <v>80.467583958894991</v>
      </c>
      <c r="I29" s="526">
        <f t="shared" si="3"/>
        <v>8.6799153127554547</v>
      </c>
    </row>
    <row r="30" spans="1:9" x14ac:dyDescent="0.25">
      <c r="A30" s="527" t="s">
        <v>166</v>
      </c>
      <c r="B30" s="528">
        <v>328.38010100431541</v>
      </c>
      <c r="C30" s="528">
        <v>346.73176234541882</v>
      </c>
      <c r="D30" s="528">
        <v>372.18534697612102</v>
      </c>
      <c r="E30" s="528">
        <v>408.70457559658928</v>
      </c>
      <c r="F30" s="528">
        <v>426.38455811338468</v>
      </c>
      <c r="H30" s="529">
        <f t="shared" si="2"/>
        <v>29.844822146449534</v>
      </c>
      <c r="I30" s="529">
        <f t="shared" si="3"/>
        <v>4.3258587186081288</v>
      </c>
    </row>
  </sheetData>
  <mergeCells count="2">
    <mergeCell ref="A4:A5"/>
    <mergeCell ref="A18:A19"/>
  </mergeCells>
  <phoneticPr fontId="24" type="noConversion"/>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I34"/>
  <sheetViews>
    <sheetView showGridLines="0" zoomScale="90" zoomScaleNormal="90" workbookViewId="0">
      <selection activeCell="F23" sqref="F23"/>
    </sheetView>
  </sheetViews>
  <sheetFormatPr defaultColWidth="9.140625" defaultRowHeight="15.75" x14ac:dyDescent="0.25"/>
  <cols>
    <col min="1" max="1" width="61.85546875" style="6" customWidth="1"/>
    <col min="2" max="3" width="13.42578125" style="6" customWidth="1"/>
    <col min="4" max="4" width="1.85546875" style="6" customWidth="1"/>
    <col min="5" max="5" width="12.7109375" style="6" customWidth="1"/>
    <col min="6" max="6" width="35.140625" style="6" customWidth="1"/>
    <col min="7" max="8" width="13.42578125" style="6" customWidth="1"/>
    <col min="9" max="16384" width="9.140625" style="6"/>
  </cols>
  <sheetData>
    <row r="1" spans="1:9" ht="21" x14ac:dyDescent="0.35">
      <c r="A1" s="221" t="str">
        <f>+'Indice-Index'!A24</f>
        <v>3.5   Andamento dei volumi - Volumes trend</v>
      </c>
      <c r="B1" s="105"/>
      <c r="C1" s="105"/>
      <c r="D1" s="105"/>
      <c r="E1" s="105"/>
      <c r="F1" s="10"/>
      <c r="G1" s="10"/>
      <c r="H1" s="10"/>
      <c r="I1" s="10"/>
    </row>
    <row r="3" spans="1:9" x14ac:dyDescent="0.25">
      <c r="B3" s="60" t="str">
        <f>+'3.1'!B4</f>
        <v>9M2021</v>
      </c>
      <c r="C3" s="60" t="str">
        <f>+'3.1'!C4</f>
        <v>9M2022</v>
      </c>
      <c r="D3" s="60"/>
      <c r="E3" s="732" t="s">
        <v>181</v>
      </c>
    </row>
    <row r="4" spans="1:9" x14ac:dyDescent="0.25">
      <c r="A4" s="5"/>
      <c r="B4" s="17"/>
      <c r="C4" s="17"/>
      <c r="D4" s="17"/>
      <c r="E4" s="721"/>
    </row>
    <row r="5" spans="1:9" x14ac:dyDescent="0.25">
      <c r="A5" s="274" t="s">
        <v>80</v>
      </c>
      <c r="B5" s="60"/>
      <c r="C5" s="8"/>
      <c r="D5" s="8"/>
      <c r="E5" s="13"/>
    </row>
    <row r="6" spans="1:9" x14ac:dyDescent="0.25">
      <c r="A6" s="184" t="s">
        <v>159</v>
      </c>
      <c r="B6" s="539">
        <v>553.3752808689203</v>
      </c>
      <c r="C6" s="539">
        <v>495.55170655983278</v>
      </c>
      <c r="D6" s="140"/>
      <c r="E6" s="93">
        <f t="shared" ref="E6:E11" si="0">(C6-B6)/B6*100</f>
        <v>-10.44925140463301</v>
      </c>
    </row>
    <row r="7" spans="1:9" x14ac:dyDescent="0.25">
      <c r="A7" s="145" t="s">
        <v>160</v>
      </c>
      <c r="B7" s="146">
        <v>1144.4692009242194</v>
      </c>
      <c r="C7" s="146">
        <v>1099.3157729973925</v>
      </c>
      <c r="D7" s="140"/>
      <c r="E7" s="133">
        <f t="shared" si="0"/>
        <v>-3.9453598131223742</v>
      </c>
    </row>
    <row r="8" spans="1:9" x14ac:dyDescent="0.25">
      <c r="A8" s="143" t="s">
        <v>162</v>
      </c>
      <c r="B8" s="144">
        <f>+B7+B6</f>
        <v>1697.8444817931397</v>
      </c>
      <c r="C8" s="144">
        <f>+C7+C6</f>
        <v>1594.8674795572254</v>
      </c>
      <c r="D8" s="141"/>
      <c r="E8" s="157">
        <f t="shared" si="0"/>
        <v>-6.0651610521570003</v>
      </c>
    </row>
    <row r="9" spans="1:9" ht="14.1" customHeight="1" x14ac:dyDescent="0.25">
      <c r="A9" s="184" t="s">
        <v>167</v>
      </c>
      <c r="B9" s="539">
        <v>588.40147629619378</v>
      </c>
      <c r="C9" s="539">
        <v>597.5105571494953</v>
      </c>
      <c r="D9" s="140"/>
      <c r="E9" s="93">
        <f t="shared" si="0"/>
        <v>1.5481063899839922</v>
      </c>
    </row>
    <row r="10" spans="1:9" x14ac:dyDescent="0.25">
      <c r="A10" s="145" t="s">
        <v>168</v>
      </c>
      <c r="B10" s="146">
        <v>85.646329570567545</v>
      </c>
      <c r="C10" s="146">
        <v>87.699676693610002</v>
      </c>
      <c r="D10" s="140"/>
      <c r="E10" s="133">
        <f t="shared" si="0"/>
        <v>2.3974724116468051</v>
      </c>
    </row>
    <row r="11" spans="1:9" x14ac:dyDescent="0.25">
      <c r="A11" s="143" t="s">
        <v>153</v>
      </c>
      <c r="B11" s="144">
        <f>+B10+B9</f>
        <v>674.04780586676134</v>
      </c>
      <c r="C11" s="144">
        <f>+C10+C9</f>
        <v>685.21023384310524</v>
      </c>
      <c r="D11" s="141"/>
      <c r="E11" s="157">
        <f t="shared" si="0"/>
        <v>1.6560291242236278</v>
      </c>
    </row>
    <row r="12" spans="1:9" x14ac:dyDescent="0.25">
      <c r="A12" s="5"/>
      <c r="B12" s="31"/>
      <c r="C12" s="31"/>
      <c r="D12" s="31"/>
      <c r="E12" s="41"/>
    </row>
    <row r="13" spans="1:9" x14ac:dyDescent="0.25">
      <c r="A13" s="275" t="s">
        <v>169</v>
      </c>
      <c r="B13" s="60" t="str">
        <f>+C3</f>
        <v>9M2022</v>
      </c>
      <c r="D13" s="60"/>
    </row>
    <row r="14" spans="1:9" x14ac:dyDescent="0.25">
      <c r="A14" s="52" t="s">
        <v>175</v>
      </c>
      <c r="B14" s="134">
        <v>1.9908526654593848</v>
      </c>
      <c r="D14" s="135"/>
    </row>
    <row r="15" spans="1:9" x14ac:dyDescent="0.25">
      <c r="A15" s="52" t="s">
        <v>177</v>
      </c>
      <c r="B15" s="135">
        <v>0.21748109326694348</v>
      </c>
      <c r="D15" s="135"/>
    </row>
    <row r="16" spans="1:9" x14ac:dyDescent="0.25">
      <c r="A16" s="52" t="s">
        <v>176</v>
      </c>
      <c r="B16" s="134">
        <v>24.490865392715811</v>
      </c>
      <c r="D16" s="135"/>
    </row>
    <row r="17" spans="1:5" x14ac:dyDescent="0.25">
      <c r="A17" s="52" t="s">
        <v>178</v>
      </c>
      <c r="B17" s="135">
        <v>68.049616013739225</v>
      </c>
      <c r="D17" s="135"/>
    </row>
    <row r="18" spans="1:5" x14ac:dyDescent="0.25">
      <c r="A18" s="52" t="s">
        <v>416</v>
      </c>
      <c r="B18" s="134">
        <v>2.7887953674750743</v>
      </c>
      <c r="D18" s="135"/>
    </row>
    <row r="19" spans="1:5" x14ac:dyDescent="0.25">
      <c r="A19" s="52" t="s">
        <v>417</v>
      </c>
      <c r="B19" s="134">
        <v>0.66124879560073813</v>
      </c>
      <c r="D19" s="135"/>
    </row>
    <row r="20" spans="1:5" x14ac:dyDescent="0.25">
      <c r="A20" s="145" t="s">
        <v>407</v>
      </c>
      <c r="B20" s="134">
        <v>1.8011406717428351</v>
      </c>
      <c r="D20" s="135"/>
    </row>
    <row r="21" spans="1:5" x14ac:dyDescent="0.25">
      <c r="A21" s="61" t="s">
        <v>81</v>
      </c>
      <c r="B21" s="62">
        <f>SUM(B14:B20)</f>
        <v>100.00000000000001</v>
      </c>
      <c r="D21" s="139"/>
    </row>
    <row r="22" spans="1:5" x14ac:dyDescent="0.25">
      <c r="A22" s="5"/>
      <c r="B22" s="55"/>
      <c r="D22" s="55"/>
      <c r="E22" s="41"/>
    </row>
    <row r="23" spans="1:5" x14ac:dyDescent="0.25">
      <c r="A23" s="275" t="s">
        <v>152</v>
      </c>
      <c r="B23" s="60" t="str">
        <f>B13</f>
        <v>9M2022</v>
      </c>
      <c r="D23" s="135"/>
      <c r="E23" s="41"/>
    </row>
    <row r="24" spans="1:5" x14ac:dyDescent="0.25">
      <c r="A24" s="52" t="s">
        <v>408</v>
      </c>
      <c r="B24" s="134">
        <v>0.32194646480062894</v>
      </c>
      <c r="D24" s="135"/>
      <c r="E24" s="41"/>
    </row>
    <row r="25" spans="1:5" x14ac:dyDescent="0.25">
      <c r="A25" s="52" t="s">
        <v>409</v>
      </c>
      <c r="B25" s="134">
        <v>86.87910915841546</v>
      </c>
      <c r="D25" s="135"/>
      <c r="E25" s="41"/>
    </row>
    <row r="26" spans="1:5" x14ac:dyDescent="0.25">
      <c r="A26" s="52" t="s">
        <v>410</v>
      </c>
      <c r="B26" s="134">
        <v>5.8755429447100771E-2</v>
      </c>
      <c r="D26" s="135"/>
    </row>
    <row r="27" spans="1:5" x14ac:dyDescent="0.25">
      <c r="A27" s="52" t="s">
        <v>411</v>
      </c>
      <c r="B27" s="134">
        <v>12.740188947336806</v>
      </c>
      <c r="D27" s="139"/>
    </row>
    <row r="28" spans="1:5" x14ac:dyDescent="0.25">
      <c r="A28" s="61" t="s">
        <v>81</v>
      </c>
      <c r="B28" s="62">
        <f>+B26+B25+B24+B27</f>
        <v>100</v>
      </c>
    </row>
    <row r="30" spans="1:5" x14ac:dyDescent="0.25">
      <c r="A30" s="274" t="s">
        <v>255</v>
      </c>
      <c r="B30" s="276"/>
      <c r="C30" s="276"/>
      <c r="E30" s="15" t="str">
        <f>+'3.1'!E32</f>
        <v>9M22 vs 9M21</v>
      </c>
    </row>
    <row r="31" spans="1:5" x14ac:dyDescent="0.25">
      <c r="A31" s="268" t="s">
        <v>418</v>
      </c>
      <c r="B31" s="268"/>
      <c r="C31" s="268"/>
      <c r="E31" s="273">
        <v>-5.7248691160563663</v>
      </c>
    </row>
    <row r="32" spans="1:5" x14ac:dyDescent="0.25">
      <c r="A32" s="6" t="s">
        <v>419</v>
      </c>
      <c r="E32" s="129">
        <v>-13.740653794089502</v>
      </c>
    </row>
    <row r="33" spans="1:5" x14ac:dyDescent="0.25">
      <c r="A33" s="145" t="s">
        <v>414</v>
      </c>
      <c r="B33" s="145"/>
      <c r="C33" s="145"/>
      <c r="E33" s="299">
        <v>-17.418300863740178</v>
      </c>
    </row>
    <row r="34" spans="1:5" x14ac:dyDescent="0.25">
      <c r="A34" s="183" t="s">
        <v>407</v>
      </c>
      <c r="B34" s="95"/>
      <c r="C34" s="95"/>
      <c r="E34" s="346">
        <v>15.537941854039003</v>
      </c>
    </row>
  </sheetData>
  <mergeCells count="1">
    <mergeCell ref="E3:E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76C58-9BFF-4AA4-B770-D45CC13F7FF0}">
  <sheetPr>
    <tabColor rgb="FFFFCC44"/>
  </sheetPr>
  <dimension ref="A1:R39"/>
  <sheetViews>
    <sheetView showGridLines="0" zoomScale="90" zoomScaleNormal="90" workbookViewId="0">
      <selection activeCell="L1" sqref="L1:L1048576"/>
    </sheetView>
  </sheetViews>
  <sheetFormatPr defaultColWidth="9.140625" defaultRowHeight="15.75" x14ac:dyDescent="0.25"/>
  <cols>
    <col min="1" max="1" width="58.42578125" style="24" customWidth="1"/>
    <col min="2" max="10" width="11" style="24" customWidth="1"/>
    <col min="11" max="11" width="3.140625" style="24" customWidth="1"/>
    <col min="12" max="12" width="19.140625" style="24" customWidth="1"/>
    <col min="13" max="16384" width="9.140625" style="24"/>
  </cols>
  <sheetData>
    <row r="1" spans="1:18" ht="23.25" x14ac:dyDescent="0.25">
      <c r="A1" s="222" t="str">
        <f>'Indice-Index'!A25</f>
        <v>3.6   Volumi da servizi di corrispondenza (SU / non SU - base mensile) - Mail services volumes (US / not US - monthly basis)</v>
      </c>
      <c r="B1" s="209"/>
      <c r="C1" s="209"/>
      <c r="D1" s="209"/>
      <c r="E1" s="209"/>
      <c r="F1" s="209"/>
      <c r="G1" s="209"/>
      <c r="H1" s="209"/>
      <c r="I1" s="209"/>
      <c r="J1" s="209"/>
      <c r="K1" s="211"/>
      <c r="L1" s="211"/>
      <c r="M1" s="211"/>
      <c r="N1" s="211"/>
      <c r="O1" s="211"/>
      <c r="P1" s="211"/>
      <c r="Q1" s="211"/>
      <c r="R1" s="211"/>
    </row>
    <row r="2" spans="1:18" ht="5.25" customHeight="1" x14ac:dyDescent="0.25"/>
    <row r="3" spans="1:18" ht="5.25" customHeight="1" x14ac:dyDescent="0.25"/>
    <row r="4" spans="1:18" ht="15.75" customHeight="1" x14ac:dyDescent="0.25">
      <c r="A4" s="232" t="s">
        <v>420</v>
      </c>
      <c r="B4" s="202" t="str">
        <f>'3.2'!B4</f>
        <v>Gennaio</v>
      </c>
      <c r="C4" s="202" t="str">
        <f>'3.2'!C4</f>
        <v>Febbraio</v>
      </c>
      <c r="D4" s="202" t="str">
        <f>'3.2'!D4</f>
        <v>Marzo</v>
      </c>
      <c r="E4" s="202" t="str">
        <f>'3.2'!E4</f>
        <v>Aprile</v>
      </c>
      <c r="F4" s="202" t="str">
        <f>'3.2'!F4</f>
        <v>Maggio</v>
      </c>
      <c r="G4" s="202" t="str">
        <f>'3.2'!G4</f>
        <v>Giugno</v>
      </c>
      <c r="H4" s="202" t="str">
        <f>'3.2'!H4</f>
        <v>Luglio</v>
      </c>
      <c r="I4" s="202" t="str">
        <f>'3.2'!I4</f>
        <v>Agosto</v>
      </c>
      <c r="J4" s="202" t="str">
        <f>'3.2'!J4</f>
        <v>Settembre</v>
      </c>
      <c r="L4" s="202" t="str">
        <f>'3.2'!L4</f>
        <v>Gennaio-Settembre</v>
      </c>
    </row>
    <row r="5" spans="1:18" ht="15.75" customHeight="1" x14ac:dyDescent="0.25">
      <c r="A5" s="54"/>
      <c r="B5" s="344" t="str">
        <f>'3.2'!B5</f>
        <v>January</v>
      </c>
      <c r="C5" s="344" t="str">
        <f>'3.2'!C5</f>
        <v>February</v>
      </c>
      <c r="D5" s="344" t="str">
        <f>'3.2'!D5</f>
        <v>March</v>
      </c>
      <c r="E5" s="344" t="str">
        <f>'3.2'!E5</f>
        <v>April</v>
      </c>
      <c r="F5" s="344" t="str">
        <f>'3.2'!F5</f>
        <v>May</v>
      </c>
      <c r="G5" s="344" t="str">
        <f>'3.2'!G5</f>
        <v>June</v>
      </c>
      <c r="H5" s="344" t="str">
        <f>'3.2'!H5</f>
        <v>July</v>
      </c>
      <c r="I5" s="344" t="str">
        <f>'3.2'!I5</f>
        <v>August</v>
      </c>
      <c r="J5" s="344" t="str">
        <f>'3.2'!J5</f>
        <v>September</v>
      </c>
      <c r="K5" s="345"/>
      <c r="L5" s="344" t="str">
        <f>'3.2'!L5</f>
        <v>January-September</v>
      </c>
    </row>
    <row r="6" spans="1:18" ht="6.75" customHeight="1" x14ac:dyDescent="0.25">
      <c r="A6" s="54"/>
      <c r="B6" s="233"/>
      <c r="C6" s="233"/>
      <c r="D6" s="233"/>
      <c r="E6" s="233"/>
      <c r="F6" s="233"/>
      <c r="G6" s="233"/>
      <c r="H6" s="233"/>
      <c r="I6" s="233"/>
      <c r="J6" s="233"/>
      <c r="L6" s="196"/>
    </row>
    <row r="7" spans="1:18" ht="15.75" customHeight="1" x14ac:dyDescent="0.25">
      <c r="A7" s="227" t="s">
        <v>246</v>
      </c>
      <c r="B7" s="176"/>
    </row>
    <row r="8" spans="1:18" ht="15.75" customHeight="1" x14ac:dyDescent="0.25">
      <c r="A8" s="480">
        <v>2022</v>
      </c>
      <c r="B8" s="540">
        <f t="shared" ref="B8:J8" si="0">+B19+B30</f>
        <v>183.78268494966798</v>
      </c>
      <c r="C8" s="540">
        <f t="shared" si="0"/>
        <v>177.64104490999307</v>
      </c>
      <c r="D8" s="540">
        <f t="shared" si="0"/>
        <v>208.18881463884475</v>
      </c>
      <c r="E8" s="540">
        <f t="shared" si="0"/>
        <v>177.76591970437079</v>
      </c>
      <c r="F8" s="540">
        <f t="shared" si="0"/>
        <v>189.12826726328638</v>
      </c>
      <c r="G8" s="540">
        <f t="shared" si="0"/>
        <v>176.25047066178797</v>
      </c>
      <c r="H8" s="540">
        <f t="shared" si="0"/>
        <v>162.04843275101371</v>
      </c>
      <c r="I8" s="540">
        <f t="shared" si="0"/>
        <v>141.19512108128987</v>
      </c>
      <c r="J8" s="540">
        <f t="shared" si="0"/>
        <v>178.86672359697107</v>
      </c>
      <c r="K8" s="215"/>
      <c r="L8" s="611">
        <f>SUM(B8:J8)</f>
        <v>1594.8674795572256</v>
      </c>
    </row>
    <row r="9" spans="1:18" ht="15.75" customHeight="1" x14ac:dyDescent="0.25">
      <c r="A9" s="404">
        <v>2021</v>
      </c>
      <c r="B9" s="540">
        <f t="shared" ref="B9:J9" si="1">+B20+B31</f>
        <v>189.77905306383553</v>
      </c>
      <c r="C9" s="540">
        <f t="shared" si="1"/>
        <v>192.60078219696078</v>
      </c>
      <c r="D9" s="540">
        <f t="shared" si="1"/>
        <v>204.05874886074929</v>
      </c>
      <c r="E9" s="540">
        <f t="shared" si="1"/>
        <v>215.3343615772003</v>
      </c>
      <c r="F9" s="540">
        <f t="shared" si="1"/>
        <v>189.12626824852043</v>
      </c>
      <c r="G9" s="540">
        <f t="shared" si="1"/>
        <v>174.89717801993652</v>
      </c>
      <c r="H9" s="540">
        <f t="shared" si="1"/>
        <v>180.53556443054612</v>
      </c>
      <c r="I9" s="540">
        <f t="shared" si="1"/>
        <v>161.85727294216969</v>
      </c>
      <c r="J9" s="540">
        <f t="shared" si="1"/>
        <v>189.65525245322129</v>
      </c>
      <c r="K9" s="542"/>
      <c r="L9" s="611">
        <f t="shared" ref="L9:L11" si="2">SUM(B9:J9)</f>
        <v>1697.8444817931399</v>
      </c>
    </row>
    <row r="10" spans="1:18" ht="15.75" customHeight="1" x14ac:dyDescent="0.25">
      <c r="A10" s="404">
        <v>2020</v>
      </c>
      <c r="B10" s="540">
        <f t="shared" ref="B10:J10" si="3">+B21+B32</f>
        <v>239.80386484314369</v>
      </c>
      <c r="C10" s="540">
        <f t="shared" si="3"/>
        <v>221.87309964845929</v>
      </c>
      <c r="D10" s="540">
        <f t="shared" si="3"/>
        <v>159.79508849736595</v>
      </c>
      <c r="E10" s="540">
        <f t="shared" si="3"/>
        <v>180.96239685237887</v>
      </c>
      <c r="F10" s="540">
        <f t="shared" si="3"/>
        <v>176.30285410545972</v>
      </c>
      <c r="G10" s="540">
        <f t="shared" si="3"/>
        <v>177.21005631783805</v>
      </c>
      <c r="H10" s="540">
        <f t="shared" si="3"/>
        <v>199.78845927058902</v>
      </c>
      <c r="I10" s="540">
        <f t="shared" si="3"/>
        <v>156.05543037891471</v>
      </c>
      <c r="J10" s="540">
        <f t="shared" si="3"/>
        <v>188.9342519830563</v>
      </c>
      <c r="K10" s="542"/>
      <c r="L10" s="611">
        <f t="shared" si="2"/>
        <v>1700.7255018972057</v>
      </c>
    </row>
    <row r="11" spans="1:18" ht="15.75" customHeight="1" x14ac:dyDescent="0.25">
      <c r="A11" s="404">
        <v>2019</v>
      </c>
      <c r="B11" s="540">
        <f t="shared" ref="B11:J11" si="4">+B22+B33</f>
        <v>269.92563352496927</v>
      </c>
      <c r="C11" s="540">
        <f t="shared" si="4"/>
        <v>238.7867268265781</v>
      </c>
      <c r="D11" s="540">
        <f t="shared" si="4"/>
        <v>260.13707557237041</v>
      </c>
      <c r="E11" s="540">
        <f t="shared" si="4"/>
        <v>262.45081528430734</v>
      </c>
      <c r="F11" s="540">
        <f t="shared" si="4"/>
        <v>272.16749684018589</v>
      </c>
      <c r="G11" s="540">
        <f t="shared" si="4"/>
        <v>222.49836251257199</v>
      </c>
      <c r="H11" s="540">
        <f t="shared" si="4"/>
        <v>240.93122107415735</v>
      </c>
      <c r="I11" s="540">
        <f t="shared" si="4"/>
        <v>185.8611922042181</v>
      </c>
      <c r="J11" s="540">
        <f t="shared" si="4"/>
        <v>209.60773597570943</v>
      </c>
      <c r="K11" s="542"/>
      <c r="L11" s="611">
        <f t="shared" si="2"/>
        <v>2162.3662598150677</v>
      </c>
    </row>
    <row r="12" spans="1:18" ht="15.75" customHeight="1" x14ac:dyDescent="0.25">
      <c r="A12" s="237" t="s">
        <v>247</v>
      </c>
      <c r="B12" s="376"/>
      <c r="C12" s="376"/>
      <c r="D12" s="376"/>
      <c r="E12" s="376"/>
      <c r="F12" s="376"/>
      <c r="G12" s="376"/>
      <c r="H12" s="376"/>
      <c r="I12" s="376"/>
      <c r="J12" s="376"/>
      <c r="K12" s="377"/>
      <c r="L12" s="606"/>
    </row>
    <row r="13" spans="1:18" ht="15.75" customHeight="1" x14ac:dyDescent="0.25">
      <c r="A13" s="392" t="s">
        <v>379</v>
      </c>
      <c r="B13" s="380">
        <f t="shared" ref="B13:J13" si="5">(B8-B9)/B9*100</f>
        <v>-3.1596575161277505</v>
      </c>
      <c r="C13" s="380">
        <f t="shared" si="5"/>
        <v>-7.7672256136890034</v>
      </c>
      <c r="D13" s="380">
        <f t="shared" si="5"/>
        <v>2.0239591789881226</v>
      </c>
      <c r="E13" s="380">
        <f t="shared" si="5"/>
        <v>-17.446561523048292</v>
      </c>
      <c r="F13" s="380">
        <f t="shared" si="5"/>
        <v>1.0569736210921158E-3</v>
      </c>
      <c r="G13" s="380">
        <f t="shared" si="5"/>
        <v>0.77376470974116673</v>
      </c>
      <c r="H13" s="380">
        <f t="shared" si="5"/>
        <v>-10.240160567722709</v>
      </c>
      <c r="I13" s="380">
        <f t="shared" si="5"/>
        <v>-12.76566167543317</v>
      </c>
      <c r="J13" s="380">
        <f t="shared" si="5"/>
        <v>-5.688494632602505</v>
      </c>
      <c r="K13" s="377"/>
      <c r="L13" s="607">
        <f>(L8-L9)/L9*100</f>
        <v>-6.0651610521569994</v>
      </c>
    </row>
    <row r="14" spans="1:18" ht="15.75" customHeight="1" x14ac:dyDescent="0.25">
      <c r="A14" s="392" t="s">
        <v>605</v>
      </c>
      <c r="B14" s="380">
        <f>(B9-B10)/B10*100</f>
        <v>-20.860719576821459</v>
      </c>
      <c r="C14" s="380">
        <f t="shared" ref="C14:J15" si="6">(C9-C10)/C10*100</f>
        <v>-13.193270161131847</v>
      </c>
      <c r="D14" s="380">
        <f t="shared" si="6"/>
        <v>27.700263368303073</v>
      </c>
      <c r="E14" s="380">
        <f t="shared" si="6"/>
        <v>18.993981801015021</v>
      </c>
      <c r="F14" s="380">
        <f t="shared" si="6"/>
        <v>7.2735147755407787</v>
      </c>
      <c r="G14" s="380">
        <f t="shared" si="6"/>
        <v>-1.3051619902164202</v>
      </c>
      <c r="H14" s="380">
        <f t="shared" si="6"/>
        <v>-9.6366401294317043</v>
      </c>
      <c r="I14" s="380">
        <f t="shared" si="6"/>
        <v>3.7178088254715997</v>
      </c>
      <c r="J14" s="380">
        <f t="shared" si="6"/>
        <v>0.38161448366157275</v>
      </c>
      <c r="K14" s="377"/>
      <c r="L14" s="607">
        <f>(L9-L10)/L10*100</f>
        <v>-0.16939947692040405</v>
      </c>
    </row>
    <row r="15" spans="1:18" ht="15.75" customHeight="1" x14ac:dyDescent="0.25">
      <c r="A15" s="392" t="s">
        <v>606</v>
      </c>
      <c r="B15" s="380">
        <f>(B10-B11)/B11*100</f>
        <v>-11.159284240056881</v>
      </c>
      <c r="C15" s="380">
        <f t="shared" si="6"/>
        <v>-7.0831521512510838</v>
      </c>
      <c r="D15" s="380">
        <f t="shared" si="6"/>
        <v>-38.572735875586176</v>
      </c>
      <c r="E15" s="380">
        <f t="shared" si="6"/>
        <v>-31.049024688170167</v>
      </c>
      <c r="F15" s="380">
        <f t="shared" si="6"/>
        <v>-35.222663928535511</v>
      </c>
      <c r="G15" s="380">
        <f t="shared" si="6"/>
        <v>-20.354444717396504</v>
      </c>
      <c r="H15" s="380">
        <f t="shared" si="6"/>
        <v>-17.076558870261486</v>
      </c>
      <c r="I15" s="380">
        <f t="shared" si="6"/>
        <v>-16.036570879494743</v>
      </c>
      <c r="J15" s="380">
        <f t="shared" si="6"/>
        <v>-9.8629394074696251</v>
      </c>
      <c r="K15" s="377"/>
      <c r="L15" s="607">
        <f>(L10-L11)/L11*100</f>
        <v>-21.348869823622891</v>
      </c>
    </row>
    <row r="16" spans="1:18" ht="15.75" customHeight="1" x14ac:dyDescent="0.25">
      <c r="A16" s="392" t="s">
        <v>380</v>
      </c>
      <c r="B16" s="710">
        <f>(B8-B11)/B11*100</f>
        <v>-31.913585771887316</v>
      </c>
      <c r="C16" s="710">
        <f t="shared" ref="C16:L16" si="7">(C8-C11)/C11*100</f>
        <v>-25.606817736143629</v>
      </c>
      <c r="D16" s="710">
        <f t="shared" si="7"/>
        <v>-19.969572126243726</v>
      </c>
      <c r="E16" s="710">
        <f t="shared" si="7"/>
        <v>-32.266958473037782</v>
      </c>
      <c r="F16" s="710">
        <f t="shared" si="7"/>
        <v>-30.510340338567076</v>
      </c>
      <c r="G16" s="710">
        <f t="shared" si="7"/>
        <v>-20.785722343538971</v>
      </c>
      <c r="H16" s="710">
        <f t="shared" si="7"/>
        <v>-32.740791322708624</v>
      </c>
      <c r="I16" s="710">
        <f t="shared" si="7"/>
        <v>-24.031951260621764</v>
      </c>
      <c r="J16" s="710">
        <f t="shared" si="7"/>
        <v>-14.665972243648875</v>
      </c>
      <c r="K16" s="377"/>
      <c r="L16" s="607">
        <f t="shared" si="7"/>
        <v>-26.244341248016717</v>
      </c>
    </row>
    <row r="17" spans="1:12" ht="6.75" customHeight="1" x14ac:dyDescent="0.25">
      <c r="B17" s="196"/>
      <c r="C17" s="196"/>
      <c r="D17" s="196"/>
      <c r="E17" s="196"/>
      <c r="F17" s="196"/>
      <c r="G17" s="196"/>
      <c r="H17" s="196"/>
      <c r="I17" s="196"/>
      <c r="J17" s="196"/>
      <c r="L17" s="606"/>
    </row>
    <row r="18" spans="1:12" ht="15.75" customHeight="1" x14ac:dyDescent="0.25">
      <c r="A18" s="212" t="s">
        <v>242</v>
      </c>
      <c r="B18" s="176"/>
      <c r="L18" s="608"/>
    </row>
    <row r="19" spans="1:12" ht="15.75" customHeight="1" x14ac:dyDescent="0.25">
      <c r="A19" s="480">
        <v>2022</v>
      </c>
      <c r="B19" s="374">
        <v>55.608780507381162</v>
      </c>
      <c r="C19" s="374">
        <v>54.833183100813237</v>
      </c>
      <c r="D19" s="374">
        <v>69.641907902609177</v>
      </c>
      <c r="E19" s="374">
        <v>59.563016760564196</v>
      </c>
      <c r="F19" s="374">
        <v>59.533524842390598</v>
      </c>
      <c r="G19" s="374">
        <v>54.842667329363877</v>
      </c>
      <c r="H19" s="374">
        <v>47.779782014285487</v>
      </c>
      <c r="I19" s="374">
        <v>40.547237604546325</v>
      </c>
      <c r="J19" s="374">
        <v>53.201606497878785</v>
      </c>
      <c r="L19" s="611">
        <f>SUM(B19:J19)</f>
        <v>495.55170655983289</v>
      </c>
    </row>
    <row r="20" spans="1:12" ht="15.75" customHeight="1" x14ac:dyDescent="0.25">
      <c r="A20" s="213">
        <v>2021</v>
      </c>
      <c r="B20" s="374">
        <v>60.576048333835516</v>
      </c>
      <c r="C20" s="374">
        <v>59.289692910890935</v>
      </c>
      <c r="D20" s="374">
        <v>74.851739745629416</v>
      </c>
      <c r="E20" s="374">
        <v>65.78426607608327</v>
      </c>
      <c r="F20" s="374">
        <v>60.90299377702722</v>
      </c>
      <c r="G20" s="374">
        <v>58.215434118607831</v>
      </c>
      <c r="H20" s="374">
        <v>55.552958499286234</v>
      </c>
      <c r="I20" s="374">
        <v>52.225774304256674</v>
      </c>
      <c r="J20" s="374">
        <v>65.976373103303288</v>
      </c>
      <c r="L20" s="611">
        <f t="shared" ref="L20:L22" si="8">SUM(B20:J20)</f>
        <v>553.37528086892041</v>
      </c>
    </row>
    <row r="21" spans="1:12" ht="15.75" customHeight="1" x14ac:dyDescent="0.25">
      <c r="A21" s="213">
        <v>2020</v>
      </c>
      <c r="B21" s="374">
        <v>78.138415483400095</v>
      </c>
      <c r="C21" s="374">
        <v>75.013880258715673</v>
      </c>
      <c r="D21" s="374">
        <v>60.14804202565157</v>
      </c>
      <c r="E21" s="374">
        <v>60.514897621865138</v>
      </c>
      <c r="F21" s="374">
        <v>66.338668580443667</v>
      </c>
      <c r="G21" s="374">
        <v>64.878923964406241</v>
      </c>
      <c r="H21" s="374">
        <v>63.964102143652319</v>
      </c>
      <c r="I21" s="374">
        <v>51.00821908391471</v>
      </c>
      <c r="J21" s="374">
        <v>65.448763646872379</v>
      </c>
      <c r="L21" s="611">
        <f t="shared" si="8"/>
        <v>585.45391280892181</v>
      </c>
    </row>
    <row r="22" spans="1:12" ht="15.75" customHeight="1" x14ac:dyDescent="0.25">
      <c r="A22" s="213">
        <v>2019</v>
      </c>
      <c r="B22" s="374">
        <v>90.821008702616709</v>
      </c>
      <c r="C22" s="374">
        <v>88.511807991336582</v>
      </c>
      <c r="D22" s="374">
        <v>101.34017270770033</v>
      </c>
      <c r="E22" s="374">
        <v>98.408724233434086</v>
      </c>
      <c r="F22" s="374">
        <v>108.1919289256798</v>
      </c>
      <c r="G22" s="374">
        <v>86.941804566260217</v>
      </c>
      <c r="H22" s="374">
        <v>82.641894517354913</v>
      </c>
      <c r="I22" s="374">
        <v>63.013900959760967</v>
      </c>
      <c r="J22" s="374">
        <v>61.056943433512892</v>
      </c>
      <c r="L22" s="611">
        <f t="shared" si="8"/>
        <v>780.92818603765647</v>
      </c>
    </row>
    <row r="23" spans="1:12" ht="15.75" customHeight="1" x14ac:dyDescent="0.25">
      <c r="A23" s="237" t="s">
        <v>247</v>
      </c>
      <c r="B23" s="376"/>
      <c r="C23" s="376"/>
      <c r="D23" s="376"/>
      <c r="E23" s="376"/>
      <c r="F23" s="376"/>
      <c r="G23" s="376"/>
      <c r="H23" s="376"/>
      <c r="I23" s="376"/>
      <c r="J23" s="376"/>
      <c r="K23" s="377"/>
      <c r="L23" s="606"/>
    </row>
    <row r="24" spans="1:12" ht="15.75" customHeight="1" x14ac:dyDescent="0.25">
      <c r="A24" s="392" t="s">
        <v>379</v>
      </c>
      <c r="B24" s="380">
        <f t="shared" ref="B24:J24" si="9">(B19-B20)/B20*100</f>
        <v>-8.2000526001294531</v>
      </c>
      <c r="C24" s="380">
        <f t="shared" si="9"/>
        <v>-7.5165000715648524</v>
      </c>
      <c r="D24" s="380">
        <f t="shared" si="9"/>
        <v>-6.9602014071081646</v>
      </c>
      <c r="E24" s="380">
        <f t="shared" si="9"/>
        <v>-9.4570475382728194</v>
      </c>
      <c r="F24" s="380">
        <f t="shared" si="9"/>
        <v>-2.2486069234139836</v>
      </c>
      <c r="G24" s="380">
        <f t="shared" si="9"/>
        <v>-5.7935955306496494</v>
      </c>
      <c r="H24" s="380">
        <f t="shared" si="9"/>
        <v>-13.992371774584461</v>
      </c>
      <c r="I24" s="380">
        <f t="shared" si="9"/>
        <v>-22.361634375535697</v>
      </c>
      <c r="J24" s="380">
        <f t="shared" si="9"/>
        <v>-19.36263847881159</v>
      </c>
      <c r="K24" s="377"/>
      <c r="L24" s="607">
        <f>(L19-L20)/L20*100</f>
        <v>-10.449251404633007</v>
      </c>
    </row>
    <row r="25" spans="1:12" ht="15.75" customHeight="1" x14ac:dyDescent="0.25">
      <c r="A25" s="392" t="s">
        <v>605</v>
      </c>
      <c r="B25" s="380">
        <f>(B20-B21)/B21*100</f>
        <v>-22.47597041853961</v>
      </c>
      <c r="C25" s="380">
        <f t="shared" ref="C25:J25" si="10">(C20-C21)/C21*100</f>
        <v>-20.961703745484868</v>
      </c>
      <c r="D25" s="380">
        <f t="shared" si="10"/>
        <v>24.445845990642727</v>
      </c>
      <c r="E25" s="380">
        <f t="shared" si="10"/>
        <v>8.7075557611357706</v>
      </c>
      <c r="F25" s="380">
        <f t="shared" si="10"/>
        <v>-8.1938255918190954</v>
      </c>
      <c r="G25" s="380">
        <f t="shared" si="10"/>
        <v>-10.270654071658342</v>
      </c>
      <c r="H25" s="380">
        <f t="shared" si="10"/>
        <v>-13.149787712920771</v>
      </c>
      <c r="I25" s="380">
        <f t="shared" si="10"/>
        <v>2.3869784952478699</v>
      </c>
      <c r="J25" s="380">
        <f t="shared" si="10"/>
        <v>0.80614121189151322</v>
      </c>
      <c r="K25" s="377"/>
      <c r="L25" s="607">
        <f>(L20-L21)/L21*100</f>
        <v>-5.4792753516827375</v>
      </c>
    </row>
    <row r="26" spans="1:12" ht="15.75" customHeight="1" x14ac:dyDescent="0.25">
      <c r="A26" s="392" t="s">
        <v>606</v>
      </c>
      <c r="B26" s="380">
        <f>(B21-B22)/B22*100</f>
        <v>-13.96438269117265</v>
      </c>
      <c r="C26" s="380">
        <f t="shared" ref="C26:J26" si="11">(C21-C22)/C22*100</f>
        <v>-15.249861051241965</v>
      </c>
      <c r="D26" s="380">
        <f t="shared" si="11"/>
        <v>-40.64738551498322</v>
      </c>
      <c r="E26" s="380">
        <f t="shared" si="11"/>
        <v>-38.506572366166928</v>
      </c>
      <c r="F26" s="380">
        <f t="shared" si="11"/>
        <v>-38.684272256562096</v>
      </c>
      <c r="G26" s="380">
        <f t="shared" si="11"/>
        <v>-25.376607619225776</v>
      </c>
      <c r="H26" s="380">
        <f t="shared" si="11"/>
        <v>-22.600876326449935</v>
      </c>
      <c r="I26" s="380">
        <f t="shared" si="11"/>
        <v>-19.052433975660023</v>
      </c>
      <c r="J26" s="380">
        <f t="shared" si="11"/>
        <v>7.1929906188997137</v>
      </c>
      <c r="K26" s="377"/>
      <c r="L26" s="607">
        <f>(L21-L22)/L22*100</f>
        <v>-25.03101779698202</v>
      </c>
    </row>
    <row r="27" spans="1:12" ht="15.75" customHeight="1" x14ac:dyDescent="0.25">
      <c r="A27" s="392" t="s">
        <v>380</v>
      </c>
      <c r="B27" s="710">
        <f>(B19-B22)/B22*100</f>
        <v>-38.771016418166056</v>
      </c>
      <c r="C27" s="710">
        <f t="shared" ref="C27:J27" si="12">(C19-C22)/C22*100</f>
        <v>-38.049866627760856</v>
      </c>
      <c r="D27" s="710">
        <f t="shared" si="12"/>
        <v>-31.279071229254541</v>
      </c>
      <c r="E27" s="710">
        <f t="shared" si="12"/>
        <v>-39.473845205760902</v>
      </c>
      <c r="F27" s="710">
        <f t="shared" si="12"/>
        <v>-44.974153401696057</v>
      </c>
      <c r="G27" s="710">
        <f t="shared" si="12"/>
        <v>-36.920256483097148</v>
      </c>
      <c r="H27" s="710">
        <f t="shared" si="12"/>
        <v>-42.184551439280391</v>
      </c>
      <c r="I27" s="710">
        <f t="shared" si="12"/>
        <v>-35.653503454041463</v>
      </c>
      <c r="J27" s="710">
        <f t="shared" si="12"/>
        <v>-12.865591518167079</v>
      </c>
      <c r="K27" s="377"/>
      <c r="L27" s="607">
        <f t="shared" ref="L27" si="13">(L19-L22)/L22*100</f>
        <v>-36.543242333945244</v>
      </c>
    </row>
    <row r="28" spans="1:12" ht="6.75" customHeight="1" x14ac:dyDescent="0.25">
      <c r="A28" s="234"/>
      <c r="B28" s="231"/>
      <c r="C28" s="231"/>
      <c r="D28" s="231"/>
      <c r="E28" s="231"/>
      <c r="F28" s="231"/>
      <c r="G28" s="231"/>
      <c r="H28" s="231"/>
      <c r="I28" s="231"/>
      <c r="J28" s="231"/>
      <c r="K28" s="228"/>
      <c r="L28" s="609"/>
    </row>
    <row r="29" spans="1:12" ht="15.75" customHeight="1" x14ac:dyDescent="0.25">
      <c r="A29" s="212" t="s">
        <v>243</v>
      </c>
      <c r="B29" s="214"/>
      <c r="C29" s="205"/>
      <c r="D29" s="205"/>
      <c r="E29" s="205"/>
      <c r="F29" s="205"/>
      <c r="G29" s="205"/>
      <c r="H29" s="205"/>
      <c r="I29" s="205"/>
      <c r="J29" s="205"/>
      <c r="L29" s="610"/>
    </row>
    <row r="30" spans="1:12" ht="15.75" customHeight="1" x14ac:dyDescent="0.25">
      <c r="A30" s="480">
        <v>2022</v>
      </c>
      <c r="B30" s="374">
        <v>128.17390444228681</v>
      </c>
      <c r="C30" s="374">
        <v>122.80786180917984</v>
      </c>
      <c r="D30" s="374">
        <v>138.54690673623557</v>
      </c>
      <c r="E30" s="374">
        <v>118.20290294380661</v>
      </c>
      <c r="F30" s="374">
        <v>129.59474242089578</v>
      </c>
      <c r="G30" s="374">
        <v>121.40780333242409</v>
      </c>
      <c r="H30" s="374">
        <v>114.26865073672822</v>
      </c>
      <c r="I30" s="374">
        <v>100.64788347674356</v>
      </c>
      <c r="J30" s="374">
        <v>125.66511709909229</v>
      </c>
      <c r="L30" s="611">
        <f>SUM(B30:J30)</f>
        <v>1099.3157729973927</v>
      </c>
    </row>
    <row r="31" spans="1:12" ht="15.75" customHeight="1" x14ac:dyDescent="0.25">
      <c r="A31" s="213">
        <v>2021</v>
      </c>
      <c r="B31" s="374">
        <v>129.20300473</v>
      </c>
      <c r="C31" s="374">
        <v>133.31108928606986</v>
      </c>
      <c r="D31" s="374">
        <v>129.20700911511986</v>
      </c>
      <c r="E31" s="374">
        <v>149.55009550111703</v>
      </c>
      <c r="F31" s="374">
        <v>128.22327447149323</v>
      </c>
      <c r="G31" s="374">
        <v>116.6817439013287</v>
      </c>
      <c r="H31" s="374">
        <v>124.98260593125988</v>
      </c>
      <c r="I31" s="374">
        <v>109.63149863791301</v>
      </c>
      <c r="J31" s="374">
        <v>123.67887934991799</v>
      </c>
      <c r="L31" s="611">
        <f t="shared" ref="L31:L33" si="14">SUM(B31:J31)</f>
        <v>1144.4692009242194</v>
      </c>
    </row>
    <row r="32" spans="1:12" ht="15.75" customHeight="1" x14ac:dyDescent="0.25">
      <c r="A32" s="213">
        <v>2020</v>
      </c>
      <c r="B32" s="374">
        <v>161.6654493597436</v>
      </c>
      <c r="C32" s="374">
        <v>146.8592193897436</v>
      </c>
      <c r="D32" s="374">
        <v>99.647046471714376</v>
      </c>
      <c r="E32" s="374">
        <v>120.44749923051373</v>
      </c>
      <c r="F32" s="374">
        <v>109.96418552501605</v>
      </c>
      <c r="G32" s="374">
        <v>112.33113235343183</v>
      </c>
      <c r="H32" s="374">
        <v>135.82435712693669</v>
      </c>
      <c r="I32" s="374">
        <v>105.047211295</v>
      </c>
      <c r="J32" s="374">
        <v>123.48548833618393</v>
      </c>
      <c r="L32" s="611">
        <f t="shared" si="14"/>
        <v>1115.2715890882837</v>
      </c>
    </row>
    <row r="33" spans="1:12" ht="15.75" customHeight="1" x14ac:dyDescent="0.25">
      <c r="A33" s="213">
        <v>2019</v>
      </c>
      <c r="B33" s="374">
        <v>179.10462482235258</v>
      </c>
      <c r="C33" s="374">
        <v>150.27491883524152</v>
      </c>
      <c r="D33" s="374">
        <v>158.79690286467007</v>
      </c>
      <c r="E33" s="374">
        <v>164.04209105087327</v>
      </c>
      <c r="F33" s="374">
        <v>163.97556791450606</v>
      </c>
      <c r="G33" s="374">
        <v>135.55655794631176</v>
      </c>
      <c r="H33" s="374">
        <v>158.28932655680245</v>
      </c>
      <c r="I33" s="374">
        <v>122.84729124445714</v>
      </c>
      <c r="J33" s="374">
        <v>148.55079254219655</v>
      </c>
      <c r="L33" s="611">
        <f t="shared" si="14"/>
        <v>1381.4380737774115</v>
      </c>
    </row>
    <row r="34" spans="1:12" ht="15.75" customHeight="1" x14ac:dyDescent="0.25">
      <c r="A34" s="237" t="s">
        <v>247</v>
      </c>
      <c r="B34" s="376"/>
      <c r="C34" s="376"/>
      <c r="D34" s="376"/>
      <c r="E34" s="376"/>
      <c r="F34" s="376"/>
      <c r="G34" s="376"/>
      <c r="H34" s="376"/>
      <c r="I34" s="376"/>
      <c r="J34" s="376"/>
      <c r="K34" s="377"/>
      <c r="L34" s="606"/>
    </row>
    <row r="35" spans="1:12" ht="15.75" customHeight="1" x14ac:dyDescent="0.25">
      <c r="A35" s="392" t="s">
        <v>379</v>
      </c>
      <c r="B35" s="380">
        <f t="shared" ref="B35:J35" si="15">(B30-B31)/B31*100</f>
        <v>-0.79649872683978074</v>
      </c>
      <c r="C35" s="380">
        <f t="shared" si="15"/>
        <v>-7.8787350198236936</v>
      </c>
      <c r="D35" s="380">
        <f t="shared" si="15"/>
        <v>7.228630772494796</v>
      </c>
      <c r="E35" s="380">
        <f t="shared" si="15"/>
        <v>-20.960998020276278</v>
      </c>
      <c r="F35" s="380">
        <f t="shared" si="15"/>
        <v>1.0695936093158065</v>
      </c>
      <c r="G35" s="380">
        <f t="shared" si="15"/>
        <v>4.0503846386560358</v>
      </c>
      <c r="H35" s="380">
        <f t="shared" si="15"/>
        <v>-8.5723570209636311</v>
      </c>
      <c r="I35" s="380">
        <f t="shared" si="15"/>
        <v>-8.1943741285889153</v>
      </c>
      <c r="J35" s="380">
        <f t="shared" si="15"/>
        <v>1.605963572450182</v>
      </c>
      <c r="K35" s="377"/>
      <c r="L35" s="607">
        <f>(L30-L31)/L31*100</f>
        <v>-3.9453598131223537</v>
      </c>
    </row>
    <row r="36" spans="1:12" ht="15.75" customHeight="1" x14ac:dyDescent="0.25">
      <c r="A36" s="392" t="s">
        <v>605</v>
      </c>
      <c r="B36" s="380">
        <f>(B31-B32)/B32*100</f>
        <v>-20.080013854727259</v>
      </c>
      <c r="C36" s="380">
        <f t="shared" ref="C36:J36" si="16">(C31-C32)/C32*100</f>
        <v>-9.2252499774759933</v>
      </c>
      <c r="D36" s="380">
        <f t="shared" si="16"/>
        <v>29.664665125620477</v>
      </c>
      <c r="E36" s="380">
        <f t="shared" si="16"/>
        <v>24.162059367381662</v>
      </c>
      <c r="F36" s="380">
        <f t="shared" si="16"/>
        <v>16.60457798991597</v>
      </c>
      <c r="G36" s="380">
        <f t="shared" si="16"/>
        <v>3.8730238507775177</v>
      </c>
      <c r="H36" s="380">
        <f t="shared" si="16"/>
        <v>-7.9821848047066295</v>
      </c>
      <c r="I36" s="380">
        <f t="shared" si="16"/>
        <v>4.3640257427102362</v>
      </c>
      <c r="J36" s="380">
        <f t="shared" si="16"/>
        <v>0.156610316191615</v>
      </c>
      <c r="K36" s="377"/>
      <c r="L36" s="607">
        <f>(L31-L32)/L32*100</f>
        <v>2.6179822136242441</v>
      </c>
    </row>
    <row r="37" spans="1:12" ht="17.25" x14ac:dyDescent="0.25">
      <c r="A37" s="392" t="s">
        <v>606</v>
      </c>
      <c r="B37" s="380">
        <f>(B32-B33)/B33*100</f>
        <v>-9.7368649636525362</v>
      </c>
      <c r="C37" s="380">
        <f t="shared" ref="C37:J37" si="17">(C32-C33)/C33*100</f>
        <v>-2.2729670872375101</v>
      </c>
      <c r="D37" s="380">
        <f t="shared" si="17"/>
        <v>-37.248746874719842</v>
      </c>
      <c r="E37" s="380">
        <f t="shared" si="17"/>
        <v>-26.575247572795107</v>
      </c>
      <c r="F37" s="380">
        <f t="shared" si="17"/>
        <v>-32.938676826324873</v>
      </c>
      <c r="G37" s="380">
        <f t="shared" si="17"/>
        <v>-17.133383987278979</v>
      </c>
      <c r="H37" s="380">
        <f t="shared" si="17"/>
        <v>-14.192346330947439</v>
      </c>
      <c r="I37" s="380">
        <f t="shared" si="17"/>
        <v>-14.489599053540614</v>
      </c>
      <c r="J37" s="380">
        <f t="shared" si="17"/>
        <v>-16.873221459853667</v>
      </c>
      <c r="K37" s="377"/>
      <c r="L37" s="607">
        <f>(L32-L33)/L33*100</f>
        <v>-19.267348261317341</v>
      </c>
    </row>
    <row r="38" spans="1:12" ht="17.25" x14ac:dyDescent="0.25">
      <c r="A38" s="392" t="s">
        <v>380</v>
      </c>
      <c r="B38" s="710">
        <f>(B30-B33)/B33*100</f>
        <v>-28.436295506373497</v>
      </c>
      <c r="C38" s="710">
        <f t="shared" ref="C38:J38" si="18">(C30-C33)/C33*100</f>
        <v>-18.277871809184621</v>
      </c>
      <c r="D38" s="710">
        <f t="shared" si="18"/>
        <v>-12.752135440381956</v>
      </c>
      <c r="E38" s="710">
        <f t="shared" si="18"/>
        <v>-27.943552665913568</v>
      </c>
      <c r="F38" s="710">
        <f t="shared" si="18"/>
        <v>-20.967041572641985</v>
      </c>
      <c r="G38" s="710">
        <f t="shared" si="18"/>
        <v>-10.437528680457781</v>
      </c>
      <c r="H38" s="710">
        <f t="shared" si="18"/>
        <v>-27.810261612476644</v>
      </c>
      <c r="I38" s="710">
        <f t="shared" si="18"/>
        <v>-18.070734440158212</v>
      </c>
      <c r="J38" s="710">
        <f t="shared" si="18"/>
        <v>-15.405959841381176</v>
      </c>
      <c r="K38" s="377"/>
      <c r="L38" s="607">
        <f t="shared" ref="L38" si="19">(L30-L33)/L33*100</f>
        <v>-20.422363197836447</v>
      </c>
    </row>
    <row r="39" spans="1:12" x14ac:dyDescent="0.25">
      <c r="B39" s="215"/>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EB87-01ED-4E0D-A47B-4E31D5A3371B}">
  <sheetPr>
    <tabColor rgb="FFFFCC44"/>
  </sheetPr>
  <dimension ref="A1:S39"/>
  <sheetViews>
    <sheetView showGridLines="0" zoomScale="90" zoomScaleNormal="90" workbookViewId="0">
      <selection activeCell="L1" sqref="L1:L1048576"/>
    </sheetView>
  </sheetViews>
  <sheetFormatPr defaultColWidth="9.140625" defaultRowHeight="15.75" x14ac:dyDescent="0.25"/>
  <cols>
    <col min="1" max="1" width="58.42578125" style="24" customWidth="1"/>
    <col min="2" max="10" width="11" style="24" customWidth="1"/>
    <col min="11" max="11" width="3.140625" style="24" customWidth="1"/>
    <col min="12" max="12" width="19.140625" style="24" customWidth="1"/>
    <col min="13" max="16384" width="9.140625" style="24"/>
  </cols>
  <sheetData>
    <row r="1" spans="1:19" ht="23.25" x14ac:dyDescent="0.25">
      <c r="A1" s="466" t="str">
        <f>'Indice-Index'!A26</f>
        <v>3.7   Volumi da servizi di consegna pacchi (Ita/Itz - base mensile) - Parcel services volumes (dom./crossb. parcels - monthly basis)</v>
      </c>
      <c r="B1" s="210"/>
      <c r="C1" s="210"/>
      <c r="D1" s="210"/>
      <c r="E1" s="210"/>
      <c r="F1" s="210"/>
      <c r="G1" s="210"/>
      <c r="H1" s="210"/>
      <c r="I1" s="210"/>
      <c r="J1" s="210"/>
      <c r="K1" s="211"/>
      <c r="L1" s="211"/>
      <c r="M1" s="211"/>
      <c r="N1" s="211"/>
      <c r="O1" s="211"/>
      <c r="P1" s="211"/>
      <c r="Q1" s="211"/>
      <c r="R1" s="211"/>
      <c r="S1" s="211"/>
    </row>
    <row r="2" spans="1:19" ht="5.25" customHeight="1" x14ac:dyDescent="0.25"/>
    <row r="3" spans="1:19" ht="5.25" customHeight="1" x14ac:dyDescent="0.25"/>
    <row r="4" spans="1:19" ht="15.75" customHeight="1" x14ac:dyDescent="0.25">
      <c r="A4" s="54"/>
      <c r="B4" s="202" t="str">
        <f>'3.6'!B4</f>
        <v>Gennaio</v>
      </c>
      <c r="C4" s="202" t="str">
        <f>'3.6'!C4</f>
        <v>Febbraio</v>
      </c>
      <c r="D4" s="202" t="str">
        <f>'3.6'!D4</f>
        <v>Marzo</v>
      </c>
      <c r="E4" s="202" t="str">
        <f>'3.6'!E4</f>
        <v>Aprile</v>
      </c>
      <c r="F4" s="202" t="str">
        <f>'3.6'!F4</f>
        <v>Maggio</v>
      </c>
      <c r="G4" s="202" t="str">
        <f>'3.6'!G4</f>
        <v>Giugno</v>
      </c>
      <c r="H4" s="202" t="str">
        <f>'3.6'!H4</f>
        <v>Luglio</v>
      </c>
      <c r="I4" s="202" t="str">
        <f>'3.6'!I4</f>
        <v>Agosto</v>
      </c>
      <c r="J4" s="202" t="str">
        <f>'3.6'!J4</f>
        <v>Settembre</v>
      </c>
      <c r="L4" s="202" t="str">
        <f>'3.6'!L4</f>
        <v>Gennaio-Settembre</v>
      </c>
    </row>
    <row r="5" spans="1:19" ht="15.75" customHeight="1" x14ac:dyDescent="0.25">
      <c r="A5" s="54"/>
      <c r="B5" s="344" t="str">
        <f>'3.6'!B5</f>
        <v>January</v>
      </c>
      <c r="C5" s="344" t="str">
        <f>'3.6'!C5</f>
        <v>February</v>
      </c>
      <c r="D5" s="344" t="str">
        <f>'3.6'!D5</f>
        <v>March</v>
      </c>
      <c r="E5" s="344" t="str">
        <f>'3.6'!E5</f>
        <v>April</v>
      </c>
      <c r="F5" s="344" t="str">
        <f>'3.6'!F5</f>
        <v>May</v>
      </c>
      <c r="G5" s="344" t="str">
        <f>'3.6'!G5</f>
        <v>June</v>
      </c>
      <c r="H5" s="344" t="str">
        <f>'3.6'!H5</f>
        <v>July</v>
      </c>
      <c r="I5" s="344" t="str">
        <f>'3.6'!I5</f>
        <v>August</v>
      </c>
      <c r="J5" s="344" t="str">
        <f>'3.6'!J5</f>
        <v>September</v>
      </c>
      <c r="L5" s="344" t="str">
        <f>'3.6'!L5</f>
        <v>January-September</v>
      </c>
    </row>
    <row r="6" spans="1:19" ht="6.75" customHeight="1" x14ac:dyDescent="0.25">
      <c r="B6" s="196"/>
      <c r="C6" s="196"/>
      <c r="D6" s="196"/>
      <c r="E6" s="196"/>
      <c r="F6" s="196"/>
      <c r="G6" s="196"/>
      <c r="H6" s="196"/>
      <c r="I6" s="196"/>
      <c r="J6" s="196"/>
      <c r="L6" s="175"/>
    </row>
    <row r="7" spans="1:19" ht="15.75" customHeight="1" x14ac:dyDescent="0.25">
      <c r="A7" s="227" t="s">
        <v>248</v>
      </c>
      <c r="B7" s="176"/>
    </row>
    <row r="8" spans="1:19" ht="15.75" customHeight="1" x14ac:dyDescent="0.25">
      <c r="A8" s="480">
        <v>2022</v>
      </c>
      <c r="B8" s="540">
        <f t="shared" ref="B8:D11" si="0">+B19+B30</f>
        <v>81.222897988089997</v>
      </c>
      <c r="C8" s="540">
        <f t="shared" si="0"/>
        <v>72.377431229199985</v>
      </c>
      <c r="D8" s="540">
        <f t="shared" si="0"/>
        <v>79.526754566329998</v>
      </c>
      <c r="E8" s="540">
        <f t="shared" ref="E8:G8" si="1">+E19+E30</f>
        <v>71.602359559824606</v>
      </c>
      <c r="F8" s="540">
        <f t="shared" si="1"/>
        <v>81.342903712896955</v>
      </c>
      <c r="G8" s="540">
        <f t="shared" si="1"/>
        <v>74.750611198288624</v>
      </c>
      <c r="H8" s="540">
        <f t="shared" ref="H8:J8" si="2">+H19+H30</f>
        <v>78.687041761816474</v>
      </c>
      <c r="I8" s="540">
        <f t="shared" si="2"/>
        <v>67.713663921788594</v>
      </c>
      <c r="J8" s="540">
        <f t="shared" si="2"/>
        <v>77.986569904870009</v>
      </c>
      <c r="K8" s="215"/>
      <c r="L8" s="611">
        <f>SUM(B8:J8)</f>
        <v>685.21023384310524</v>
      </c>
    </row>
    <row r="9" spans="1:19" ht="15.75" customHeight="1" x14ac:dyDescent="0.25">
      <c r="A9" s="404">
        <v>2021</v>
      </c>
      <c r="B9" s="540">
        <f t="shared" si="0"/>
        <v>81.292181019304692</v>
      </c>
      <c r="C9" s="540">
        <f t="shared" si="0"/>
        <v>73.720493883578015</v>
      </c>
      <c r="D9" s="540">
        <f t="shared" si="0"/>
        <v>88.98997501065594</v>
      </c>
      <c r="E9" s="540">
        <f t="shared" ref="E9:G9" si="3">+E20+E31</f>
        <v>78.193710460810351</v>
      </c>
      <c r="F9" s="540">
        <f t="shared" si="3"/>
        <v>74.913781142059861</v>
      </c>
      <c r="G9" s="540">
        <f t="shared" si="3"/>
        <v>75.182871632700298</v>
      </c>
      <c r="H9" s="540">
        <f t="shared" ref="H9:J9" si="4">+H20+H31</f>
        <v>71.064039418651134</v>
      </c>
      <c r="I9" s="540">
        <f t="shared" si="4"/>
        <v>58.665591077294458</v>
      </c>
      <c r="J9" s="540">
        <f t="shared" si="4"/>
        <v>72.025162221706637</v>
      </c>
      <c r="K9" s="541"/>
      <c r="L9" s="611">
        <f t="shared" ref="L9:L11" si="5">SUM(B9:J9)</f>
        <v>674.04780586676145</v>
      </c>
      <c r="M9" s="242"/>
    </row>
    <row r="10" spans="1:19" ht="15.75" customHeight="1" x14ac:dyDescent="0.25">
      <c r="A10" s="404">
        <v>2020</v>
      </c>
      <c r="B10" s="540">
        <f t="shared" si="0"/>
        <v>56.22094961314</v>
      </c>
      <c r="C10" s="540">
        <f t="shared" si="0"/>
        <v>50.089334810570008</v>
      </c>
      <c r="D10" s="540">
        <f t="shared" si="0"/>
        <v>51.060687025458783</v>
      </c>
      <c r="E10" s="540">
        <f t="shared" ref="E10:G10" si="6">+E21+E32</f>
        <v>60.72465956345178</v>
      </c>
      <c r="F10" s="540">
        <f t="shared" si="6"/>
        <v>70.942927474397322</v>
      </c>
      <c r="G10" s="540">
        <f t="shared" si="6"/>
        <v>67.063581142474916</v>
      </c>
      <c r="H10" s="540">
        <f t="shared" ref="H10:J10" si="7">+H21+H32</f>
        <v>66.232687548420586</v>
      </c>
      <c r="I10" s="540">
        <f t="shared" si="7"/>
        <v>52.32342966205465</v>
      </c>
      <c r="J10" s="540">
        <f t="shared" si="7"/>
        <v>69.009869577086988</v>
      </c>
      <c r="K10" s="541"/>
      <c r="L10" s="611">
        <f t="shared" si="5"/>
        <v>543.66812641705496</v>
      </c>
      <c r="M10" s="242"/>
    </row>
    <row r="11" spans="1:19" ht="15.75" customHeight="1" x14ac:dyDescent="0.25">
      <c r="A11" s="404">
        <v>2019</v>
      </c>
      <c r="B11" s="540">
        <f t="shared" si="0"/>
        <v>50.405200215098148</v>
      </c>
      <c r="C11" s="540">
        <f t="shared" si="0"/>
        <v>44.710459484428313</v>
      </c>
      <c r="D11" s="540">
        <f t="shared" si="0"/>
        <v>47.006001524170003</v>
      </c>
      <c r="E11" s="540">
        <f t="shared" ref="E11:G11" si="8">+E22+E33</f>
        <v>46.062282887335336</v>
      </c>
      <c r="F11" s="540">
        <f t="shared" si="8"/>
        <v>49.460793307279815</v>
      </c>
      <c r="G11" s="540">
        <f t="shared" si="8"/>
        <v>45.694324936671038</v>
      </c>
      <c r="H11" s="540">
        <f t="shared" ref="H11:J11" si="9">+H22+H33</f>
        <v>53.888677083864216</v>
      </c>
      <c r="I11" s="540">
        <f t="shared" si="9"/>
        <v>38.513494943784657</v>
      </c>
      <c r="J11" s="540">
        <f t="shared" si="9"/>
        <v>51.492284138877871</v>
      </c>
      <c r="K11" s="541"/>
      <c r="L11" s="611">
        <f t="shared" si="5"/>
        <v>427.23351852150938</v>
      </c>
      <c r="M11" s="242"/>
    </row>
    <row r="12" spans="1:19" ht="15.75" customHeight="1" x14ac:dyDescent="0.25">
      <c r="A12" s="237" t="s">
        <v>247</v>
      </c>
      <c r="B12" s="376"/>
      <c r="C12" s="376"/>
      <c r="D12" s="376"/>
      <c r="E12" s="376"/>
      <c r="F12" s="376"/>
      <c r="G12" s="376"/>
      <c r="H12" s="376"/>
      <c r="I12" s="376"/>
      <c r="J12" s="376"/>
      <c r="K12" s="377"/>
      <c r="L12" s="606"/>
    </row>
    <row r="13" spans="1:19" ht="15.75" customHeight="1" x14ac:dyDescent="0.25">
      <c r="A13" s="392" t="s">
        <v>379</v>
      </c>
      <c r="B13" s="380">
        <f t="shared" ref="B13:J13" si="10">(B8-B9)/B9*100</f>
        <v>-8.5227177258588263E-2</v>
      </c>
      <c r="C13" s="380">
        <f t="shared" si="10"/>
        <v>-1.8218307876491469</v>
      </c>
      <c r="D13" s="380">
        <f t="shared" si="10"/>
        <v>-10.634029780537398</v>
      </c>
      <c r="E13" s="380">
        <f t="shared" si="10"/>
        <v>-8.4295154458608827</v>
      </c>
      <c r="F13" s="380">
        <f t="shared" si="10"/>
        <v>8.5820291978661114</v>
      </c>
      <c r="G13" s="380">
        <f t="shared" si="10"/>
        <v>-0.57494536325168144</v>
      </c>
      <c r="H13" s="380">
        <f t="shared" si="10"/>
        <v>10.726947701715703</v>
      </c>
      <c r="I13" s="380">
        <f t="shared" si="10"/>
        <v>15.423134205829289</v>
      </c>
      <c r="J13" s="380">
        <f t="shared" si="10"/>
        <v>8.2768403420086276</v>
      </c>
      <c r="K13" s="377"/>
      <c r="L13" s="607">
        <f>(L8-L9)/L9*100</f>
        <v>1.6560291242236107</v>
      </c>
    </row>
    <row r="14" spans="1:19" ht="15.75" customHeight="1" x14ac:dyDescent="0.25">
      <c r="A14" s="392" t="s">
        <v>605</v>
      </c>
      <c r="B14" s="380">
        <f>(B9-B10)/B10*100</f>
        <v>44.594108741815035</v>
      </c>
      <c r="C14" s="380">
        <f t="shared" ref="C14:J15" si="11">(C9-C10)/C10*100</f>
        <v>47.178025346867422</v>
      </c>
      <c r="D14" s="380">
        <f t="shared" si="11"/>
        <v>74.282760759340476</v>
      </c>
      <c r="E14" s="380">
        <f t="shared" si="11"/>
        <v>28.767639082611886</v>
      </c>
      <c r="F14" s="380">
        <f t="shared" si="11"/>
        <v>5.5972509297640487</v>
      </c>
      <c r="G14" s="380">
        <f t="shared" si="11"/>
        <v>12.106854945571948</v>
      </c>
      <c r="H14" s="380">
        <f t="shared" si="11"/>
        <v>7.2945127988329066</v>
      </c>
      <c r="I14" s="380">
        <f t="shared" si="11"/>
        <v>12.121073592083723</v>
      </c>
      <c r="J14" s="380">
        <f t="shared" si="11"/>
        <v>4.3693643577335521</v>
      </c>
      <c r="K14" s="377"/>
      <c r="L14" s="607">
        <f>(L9-L10)/L10*100</f>
        <v>23.981483025122298</v>
      </c>
    </row>
    <row r="15" spans="1:19" ht="15.75" customHeight="1" x14ac:dyDescent="0.25">
      <c r="A15" s="392" t="s">
        <v>606</v>
      </c>
      <c r="B15" s="380">
        <f>(B10-B11)/B11*100</f>
        <v>11.537994836294349</v>
      </c>
      <c r="C15" s="380">
        <f t="shared" si="11"/>
        <v>12.030463091114154</v>
      </c>
      <c r="D15" s="380">
        <f t="shared" si="11"/>
        <v>8.6258889712282869</v>
      </c>
      <c r="E15" s="380">
        <f t="shared" si="11"/>
        <v>31.831632643956116</v>
      </c>
      <c r="F15" s="380">
        <f t="shared" si="11"/>
        <v>43.432651865605422</v>
      </c>
      <c r="G15" s="380">
        <f t="shared" si="11"/>
        <v>46.76566780540054</v>
      </c>
      <c r="H15" s="380">
        <f t="shared" si="11"/>
        <v>22.906501203111763</v>
      </c>
      <c r="I15" s="380">
        <f t="shared" si="11"/>
        <v>35.85739164525927</v>
      </c>
      <c r="J15" s="380">
        <f t="shared" si="11"/>
        <v>34.019825943170645</v>
      </c>
      <c r="K15" s="377"/>
      <c r="L15" s="607">
        <f>(L10-L11)/L11*100</f>
        <v>27.253153801808644</v>
      </c>
    </row>
    <row r="16" spans="1:19" ht="15.75" customHeight="1" x14ac:dyDescent="0.25">
      <c r="A16" s="392" t="s">
        <v>380</v>
      </c>
      <c r="B16" s="710">
        <f>(B8-B11)/B11*100</f>
        <v>61.139917392413913</v>
      </c>
      <c r="C16" s="710">
        <f t="shared" ref="C16:L16" si="12">(C8-C11)/C11*100</f>
        <v>61.880311819223152</v>
      </c>
      <c r="D16" s="710">
        <f t="shared" si="12"/>
        <v>69.184257302630087</v>
      </c>
      <c r="E16" s="710">
        <f t="shared" si="12"/>
        <v>55.446832140209501</v>
      </c>
      <c r="F16" s="710">
        <f t="shared" si="12"/>
        <v>64.459359168678404</v>
      </c>
      <c r="G16" s="710">
        <f t="shared" si="12"/>
        <v>63.588391560412497</v>
      </c>
      <c r="H16" s="710">
        <f t="shared" si="12"/>
        <v>46.017764806806852</v>
      </c>
      <c r="I16" s="710">
        <f t="shared" si="12"/>
        <v>75.81801916607489</v>
      </c>
      <c r="J16" s="710">
        <f t="shared" si="12"/>
        <v>51.452923887655501</v>
      </c>
      <c r="K16" s="377"/>
      <c r="L16" s="607">
        <f t="shared" si="12"/>
        <v>60.383070180063093</v>
      </c>
    </row>
    <row r="17" spans="1:12" ht="6.75" customHeight="1" x14ac:dyDescent="0.25">
      <c r="B17" s="196"/>
      <c r="C17" s="196"/>
      <c r="D17" s="196"/>
      <c r="E17" s="196"/>
      <c r="F17" s="196"/>
      <c r="G17" s="196"/>
      <c r="H17" s="196"/>
      <c r="I17" s="196"/>
      <c r="J17" s="196"/>
      <c r="L17" s="606"/>
    </row>
    <row r="18" spans="1:12" ht="17.25" x14ac:dyDescent="0.25">
      <c r="A18" s="223" t="s">
        <v>244</v>
      </c>
      <c r="B18" s="482"/>
      <c r="C18" s="482"/>
      <c r="D18" s="196"/>
      <c r="E18" s="196"/>
      <c r="F18" s="196"/>
      <c r="G18" s="196"/>
      <c r="H18" s="196"/>
      <c r="I18" s="196"/>
      <c r="J18" s="196"/>
      <c r="L18" s="608"/>
    </row>
    <row r="19" spans="1:12" ht="18.75" x14ac:dyDescent="0.25">
      <c r="A19" s="480">
        <v>2022</v>
      </c>
      <c r="B19" s="374">
        <v>71.485325002349995</v>
      </c>
      <c r="C19" s="374">
        <v>62.779848576919989</v>
      </c>
      <c r="D19" s="374">
        <v>68.841449736089999</v>
      </c>
      <c r="E19" s="374">
        <v>62.036928004524611</v>
      </c>
      <c r="F19" s="374">
        <v>71.025393790686948</v>
      </c>
      <c r="G19" s="374">
        <v>64.868346737992738</v>
      </c>
      <c r="H19" s="374">
        <v>69.273754770385693</v>
      </c>
      <c r="I19" s="374">
        <v>59.28689985041526</v>
      </c>
      <c r="J19" s="374">
        <v>67.912610680130015</v>
      </c>
      <c r="L19" s="611">
        <f>SUM(B19:J19)</f>
        <v>597.51055714949518</v>
      </c>
    </row>
    <row r="20" spans="1:12" ht="17.25" x14ac:dyDescent="0.25">
      <c r="A20" s="213">
        <v>2021</v>
      </c>
      <c r="B20" s="374">
        <v>71.89258149455469</v>
      </c>
      <c r="C20" s="374">
        <v>64.367383528628011</v>
      </c>
      <c r="D20" s="374">
        <v>77.99193724669594</v>
      </c>
      <c r="E20" s="374">
        <v>67.992395899680346</v>
      </c>
      <c r="F20" s="374">
        <v>65.202512135249862</v>
      </c>
      <c r="G20" s="374">
        <v>65.34284861412857</v>
      </c>
      <c r="H20" s="374">
        <v>61.859448447807019</v>
      </c>
      <c r="I20" s="374">
        <v>51.173424124371209</v>
      </c>
      <c r="J20" s="374">
        <v>62.578944805078173</v>
      </c>
      <c r="K20" s="241"/>
      <c r="L20" s="611">
        <f t="shared" ref="L20:L22" si="13">SUM(B20:J20)</f>
        <v>588.40147629619389</v>
      </c>
    </row>
    <row r="21" spans="1:12" ht="17.25" x14ac:dyDescent="0.25">
      <c r="A21" s="213">
        <v>2020</v>
      </c>
      <c r="B21" s="374">
        <v>48.53638361774</v>
      </c>
      <c r="C21" s="374">
        <v>43.118093633450009</v>
      </c>
      <c r="D21" s="374">
        <v>44.984500192628786</v>
      </c>
      <c r="E21" s="374">
        <v>54.46170444134178</v>
      </c>
      <c r="F21" s="374">
        <v>62.687417402137314</v>
      </c>
      <c r="G21" s="374">
        <v>58.281797230744921</v>
      </c>
      <c r="H21" s="374">
        <v>57.29950755177375</v>
      </c>
      <c r="I21" s="374">
        <v>45.466408191454647</v>
      </c>
      <c r="J21" s="374">
        <v>60.27828725049001</v>
      </c>
      <c r="K21" s="241"/>
      <c r="L21" s="611">
        <f t="shared" si="13"/>
        <v>475.1140995117612</v>
      </c>
    </row>
    <row r="22" spans="1:12" ht="17.25" x14ac:dyDescent="0.25">
      <c r="A22" s="213">
        <v>2019</v>
      </c>
      <c r="B22" s="374">
        <v>42.936556422794283</v>
      </c>
      <c r="C22" s="374">
        <v>38.001661640003967</v>
      </c>
      <c r="D22" s="374">
        <v>39.817955477541432</v>
      </c>
      <c r="E22" s="374">
        <v>39.234142242956324</v>
      </c>
      <c r="F22" s="374">
        <v>42.0691002672</v>
      </c>
      <c r="G22" s="374">
        <v>38.959690799751939</v>
      </c>
      <c r="H22" s="374">
        <v>45.907930631031824</v>
      </c>
      <c r="I22" s="374">
        <v>32.887463604998182</v>
      </c>
      <c r="J22" s="374">
        <v>44.335707801284627</v>
      </c>
      <c r="K22" s="241"/>
      <c r="L22" s="611">
        <f t="shared" si="13"/>
        <v>364.15020888756254</v>
      </c>
    </row>
    <row r="23" spans="1:12" ht="17.25" x14ac:dyDescent="0.25">
      <c r="A23" s="237" t="s">
        <v>247</v>
      </c>
      <c r="B23" s="376"/>
      <c r="C23" s="376"/>
      <c r="D23" s="376"/>
      <c r="E23" s="376"/>
      <c r="F23" s="376"/>
      <c r="G23" s="376"/>
      <c r="H23" s="376"/>
      <c r="I23" s="376"/>
      <c r="J23" s="376"/>
      <c r="K23" s="377"/>
      <c r="L23" s="606"/>
    </row>
    <row r="24" spans="1:12" ht="17.25" x14ac:dyDescent="0.25">
      <c r="A24" s="392" t="s">
        <v>379</v>
      </c>
      <c r="B24" s="380">
        <f t="shared" ref="B24:J24" si="14">(B19-B20)/B20*100</f>
        <v>-0.56647916062875225</v>
      </c>
      <c r="C24" s="380">
        <f t="shared" si="14"/>
        <v>-2.4663655172529282</v>
      </c>
      <c r="D24" s="380">
        <f t="shared" si="14"/>
        <v>-11.732607027906072</v>
      </c>
      <c r="E24" s="380">
        <f t="shared" si="14"/>
        <v>-8.7590204997964083</v>
      </c>
      <c r="F24" s="380">
        <f t="shared" si="14"/>
        <v>8.9304559973987772</v>
      </c>
      <c r="G24" s="380">
        <f t="shared" si="14"/>
        <v>-0.72617262056927623</v>
      </c>
      <c r="H24" s="380">
        <f t="shared" si="14"/>
        <v>11.985729760966725</v>
      </c>
      <c r="I24" s="380">
        <f t="shared" si="14"/>
        <v>15.85486190317296</v>
      </c>
      <c r="J24" s="380">
        <f t="shared" si="14"/>
        <v>8.5230997289347457</v>
      </c>
      <c r="K24" s="377"/>
      <c r="L24" s="607">
        <f>(L19-L20)/L20*100</f>
        <v>1.5481063899839533</v>
      </c>
    </row>
    <row r="25" spans="1:12" ht="17.25" x14ac:dyDescent="0.25">
      <c r="A25" s="392" t="s">
        <v>605</v>
      </c>
      <c r="B25" s="380">
        <f>(B20-B21)/B21*100</f>
        <v>48.121009716673704</v>
      </c>
      <c r="C25" s="380">
        <f t="shared" ref="C25:J25" si="15">(C20-C21)/C21*100</f>
        <v>49.281608031699484</v>
      </c>
      <c r="D25" s="380">
        <f t="shared" si="15"/>
        <v>73.375133463138468</v>
      </c>
      <c r="E25" s="380">
        <f t="shared" si="15"/>
        <v>24.844414248753193</v>
      </c>
      <c r="F25" s="380">
        <f t="shared" si="15"/>
        <v>4.012120513720185</v>
      </c>
      <c r="G25" s="380">
        <f t="shared" si="15"/>
        <v>12.115363147481647</v>
      </c>
      <c r="H25" s="380">
        <f t="shared" si="15"/>
        <v>7.958080428375534</v>
      </c>
      <c r="I25" s="380">
        <f t="shared" si="15"/>
        <v>12.552159187250661</v>
      </c>
      <c r="J25" s="380">
        <f t="shared" si="15"/>
        <v>3.8167268174486173</v>
      </c>
      <c r="K25" s="377"/>
      <c r="L25" s="607">
        <f>(L20-L21)/L21*100</f>
        <v>23.844246445401126</v>
      </c>
    </row>
    <row r="26" spans="1:12" ht="17.25" x14ac:dyDescent="0.25">
      <c r="A26" s="392" t="s">
        <v>606</v>
      </c>
      <c r="B26" s="380">
        <f>(B21-B22)/B22*100</f>
        <v>13.042096668872274</v>
      </c>
      <c r="C26" s="380">
        <f t="shared" ref="C26:J26" si="16">(C21-C22)/C22*100</f>
        <v>13.463705987161429</v>
      </c>
      <c r="D26" s="380">
        <f t="shared" si="16"/>
        <v>12.975414365515192</v>
      </c>
      <c r="E26" s="380">
        <f t="shared" si="16"/>
        <v>38.812017614885534</v>
      </c>
      <c r="F26" s="380">
        <f t="shared" si="16"/>
        <v>49.010596860833722</v>
      </c>
      <c r="G26" s="380">
        <f t="shared" si="16"/>
        <v>49.59512263664066</v>
      </c>
      <c r="H26" s="380">
        <f t="shared" si="16"/>
        <v>24.813962999764797</v>
      </c>
      <c r="I26" s="380">
        <f t="shared" si="16"/>
        <v>38.248448519893572</v>
      </c>
      <c r="J26" s="380">
        <f t="shared" si="16"/>
        <v>35.958779592875807</v>
      </c>
      <c r="K26" s="377"/>
      <c r="L26" s="607">
        <f>(L21-L22)/L22*100</f>
        <v>30.472010702171698</v>
      </c>
    </row>
    <row r="27" spans="1:12" ht="17.25" x14ac:dyDescent="0.25">
      <c r="A27" s="392" t="s">
        <v>380</v>
      </c>
      <c r="B27" s="710">
        <f>(B19-B22)/B22*100</f>
        <v>66.490587410963542</v>
      </c>
      <c r="C27" s="710">
        <f t="shared" ref="C27:J27" si="17">(C19-C22)/C22*100</f>
        <v>65.20290394573766</v>
      </c>
      <c r="D27" s="710">
        <f t="shared" si="17"/>
        <v>72.890468409204786</v>
      </c>
      <c r="E27" s="710">
        <f t="shared" si="17"/>
        <v>58.11975095660987</v>
      </c>
      <c r="F27" s="710">
        <f t="shared" si="17"/>
        <v>68.830313316834335</v>
      </c>
      <c r="G27" s="710">
        <f t="shared" si="17"/>
        <v>66.501184702435481</v>
      </c>
      <c r="H27" s="710">
        <f t="shared" si="17"/>
        <v>50.897140903928175</v>
      </c>
      <c r="I27" s="710">
        <f t="shared" si="17"/>
        <v>80.272034847360302</v>
      </c>
      <c r="J27" s="710">
        <f t="shared" si="17"/>
        <v>53.178135746740573</v>
      </c>
      <c r="K27" s="377"/>
      <c r="L27" s="607">
        <f t="shared" ref="L27" si="18">(L19-L22)/L22*100</f>
        <v>64.08354095822763</v>
      </c>
    </row>
    <row r="28" spans="1:12" ht="6.75" customHeight="1" x14ac:dyDescent="0.25">
      <c r="L28" s="609"/>
    </row>
    <row r="29" spans="1:12" ht="17.25" x14ac:dyDescent="0.25">
      <c r="A29" s="223" t="s">
        <v>245</v>
      </c>
      <c r="B29" s="211"/>
      <c r="C29" s="211"/>
      <c r="L29" s="610"/>
    </row>
    <row r="30" spans="1:12" ht="18.75" x14ac:dyDescent="0.25">
      <c r="A30" s="480">
        <v>2022</v>
      </c>
      <c r="B30" s="374">
        <v>9.7375729857399982</v>
      </c>
      <c r="C30" s="374">
        <v>9.5975826522799998</v>
      </c>
      <c r="D30" s="374">
        <v>10.68530483024</v>
      </c>
      <c r="E30" s="374">
        <v>9.5654315553</v>
      </c>
      <c r="F30" s="374">
        <v>10.317509922210002</v>
      </c>
      <c r="G30" s="374">
        <v>9.8822644602958807</v>
      </c>
      <c r="H30" s="374">
        <v>9.4132869914307822</v>
      </c>
      <c r="I30" s="374">
        <v>8.4267640713733343</v>
      </c>
      <c r="J30" s="374">
        <v>10.073959224740001</v>
      </c>
      <c r="L30" s="611">
        <f>SUM(B30:J30)</f>
        <v>87.699676693610002</v>
      </c>
    </row>
    <row r="31" spans="1:12" ht="17.25" x14ac:dyDescent="0.25">
      <c r="A31" s="216">
        <v>2021</v>
      </c>
      <c r="B31" s="374">
        <v>9.3995995247500002</v>
      </c>
      <c r="C31" s="374">
        <v>9.3531103549499992</v>
      </c>
      <c r="D31" s="374">
        <v>10.998037763959999</v>
      </c>
      <c r="E31" s="374">
        <v>10.201314561130001</v>
      </c>
      <c r="F31" s="374">
        <v>9.7112690068099994</v>
      </c>
      <c r="G31" s="374">
        <v>9.8400230185717241</v>
      </c>
      <c r="H31" s="374">
        <v>9.204590970844114</v>
      </c>
      <c r="I31" s="374">
        <v>7.492166952923248</v>
      </c>
      <c r="J31" s="374">
        <v>9.4462174166284587</v>
      </c>
      <c r="K31" s="241"/>
      <c r="L31" s="611">
        <f t="shared" ref="L31:L33" si="19">SUM(B31:J31)</f>
        <v>85.646329570567531</v>
      </c>
    </row>
    <row r="32" spans="1:12" ht="17.25" x14ac:dyDescent="0.25">
      <c r="A32" s="216">
        <v>2020</v>
      </c>
      <c r="B32" s="374">
        <v>7.6845659953999998</v>
      </c>
      <c r="C32" s="374">
        <v>6.9712411771200014</v>
      </c>
      <c r="D32" s="374">
        <v>6.0761868328299986</v>
      </c>
      <c r="E32" s="374">
        <v>6.262955122110001</v>
      </c>
      <c r="F32" s="374">
        <v>8.2555100722600017</v>
      </c>
      <c r="G32" s="374">
        <v>8.7817839117300007</v>
      </c>
      <c r="H32" s="374">
        <v>8.9331799966468424</v>
      </c>
      <c r="I32" s="374">
        <v>6.8570214706000003</v>
      </c>
      <c r="J32" s="374">
        <v>8.7315823265969836</v>
      </c>
      <c r="K32" s="241"/>
      <c r="L32" s="611">
        <f t="shared" si="19"/>
        <v>68.554026905293824</v>
      </c>
    </row>
    <row r="33" spans="1:12" ht="17.25" x14ac:dyDescent="0.25">
      <c r="A33" s="216">
        <v>2019</v>
      </c>
      <c r="B33" s="374">
        <v>7.468643792303868</v>
      </c>
      <c r="C33" s="374">
        <v>6.7087978444243443</v>
      </c>
      <c r="D33" s="374">
        <v>7.1880460466285703</v>
      </c>
      <c r="E33" s="374">
        <v>6.8281406443790136</v>
      </c>
      <c r="F33" s="374">
        <v>7.3916930400798142</v>
      </c>
      <c r="G33" s="374">
        <v>6.7346341369190945</v>
      </c>
      <c r="H33" s="374">
        <v>7.9807464528323919</v>
      </c>
      <c r="I33" s="374">
        <v>5.6260313387864764</v>
      </c>
      <c r="J33" s="374">
        <v>7.1565763375932425</v>
      </c>
      <c r="K33" s="241"/>
      <c r="L33" s="611">
        <f t="shared" si="19"/>
        <v>63.083309633946818</v>
      </c>
    </row>
    <row r="34" spans="1:12" ht="17.25" x14ac:dyDescent="0.25">
      <c r="A34" s="237" t="s">
        <v>247</v>
      </c>
      <c r="B34" s="376"/>
      <c r="C34" s="376"/>
      <c r="D34" s="376"/>
      <c r="E34" s="376"/>
      <c r="F34" s="376"/>
      <c r="G34" s="376"/>
      <c r="H34" s="376"/>
      <c r="I34" s="376"/>
      <c r="J34" s="376"/>
      <c r="K34" s="377"/>
      <c r="L34" s="606"/>
    </row>
    <row r="35" spans="1:12" ht="17.25" x14ac:dyDescent="0.25">
      <c r="A35" s="392" t="s">
        <v>379</v>
      </c>
      <c r="B35" s="380">
        <f t="shared" ref="B35:J35" si="20">(B30-B31)/B31*100</f>
        <v>3.5956155376628884</v>
      </c>
      <c r="C35" s="380">
        <f t="shared" si="20"/>
        <v>2.6138074720845905</v>
      </c>
      <c r="D35" s="380">
        <f t="shared" si="20"/>
        <v>-2.8435339142479505</v>
      </c>
      <c r="E35" s="380">
        <f t="shared" si="20"/>
        <v>-6.2333437717223408</v>
      </c>
      <c r="F35" s="380">
        <f t="shared" si="20"/>
        <v>6.2426539206655471</v>
      </c>
      <c r="G35" s="380">
        <f t="shared" si="20"/>
        <v>0.4292819401380617</v>
      </c>
      <c r="H35" s="380">
        <f t="shared" si="20"/>
        <v>2.2673035797866588</v>
      </c>
      <c r="I35" s="380">
        <f t="shared" si="20"/>
        <v>12.474323174090921</v>
      </c>
      <c r="J35" s="380">
        <f t="shared" si="20"/>
        <v>6.6454304450637549</v>
      </c>
      <c r="K35" s="377"/>
      <c r="L35" s="607">
        <f>(L30-L31)/L31*100</f>
        <v>2.3974724116468225</v>
      </c>
    </row>
    <row r="36" spans="1:12" ht="17.25" x14ac:dyDescent="0.25">
      <c r="A36" s="392" t="s">
        <v>605</v>
      </c>
      <c r="B36" s="380">
        <f>(B31-B32)/B32*100</f>
        <v>22.317897072868185</v>
      </c>
      <c r="C36" s="380">
        <f t="shared" ref="C36:J36" si="21">(C31-C32)/C32*100</f>
        <v>34.167074661645962</v>
      </c>
      <c r="D36" s="380">
        <f t="shared" si="21"/>
        <v>81.002297436559189</v>
      </c>
      <c r="E36" s="380">
        <f t="shared" si="21"/>
        <v>62.883405073692423</v>
      </c>
      <c r="F36" s="380">
        <f t="shared" si="21"/>
        <v>17.633785457322734</v>
      </c>
      <c r="G36" s="380">
        <f t="shared" si="21"/>
        <v>12.050388821663132</v>
      </c>
      <c r="H36" s="380">
        <f t="shared" si="21"/>
        <v>3.0382346969292962</v>
      </c>
      <c r="I36" s="380">
        <f t="shared" si="21"/>
        <v>9.2627022541271327</v>
      </c>
      <c r="J36" s="380">
        <f t="shared" si="21"/>
        <v>8.1844855067637479</v>
      </c>
      <c r="K36" s="377"/>
      <c r="L36" s="607">
        <f>(L31-L32)/L32*100</f>
        <v>24.932601973748998</v>
      </c>
    </row>
    <row r="37" spans="1:12" ht="17.25" x14ac:dyDescent="0.25">
      <c r="A37" s="392" t="s">
        <v>606</v>
      </c>
      <c r="B37" s="380">
        <f>(B32-B33)/B33*100</f>
        <v>2.8910496885476165</v>
      </c>
      <c r="C37" s="380">
        <f t="shared" ref="C37:J37" si="22">(C32-C33)/C33*100</f>
        <v>3.9119278711576118</v>
      </c>
      <c r="D37" s="380">
        <f t="shared" si="22"/>
        <v>-15.468170440005322</v>
      </c>
      <c r="E37" s="380">
        <f t="shared" si="22"/>
        <v>-8.2772976085997616</v>
      </c>
      <c r="F37" s="380">
        <f t="shared" si="22"/>
        <v>11.686321760066759</v>
      </c>
      <c r="G37" s="380">
        <f t="shared" si="22"/>
        <v>30.397342055873278</v>
      </c>
      <c r="H37" s="380">
        <f t="shared" si="22"/>
        <v>11.934141116291556</v>
      </c>
      <c r="I37" s="380">
        <f t="shared" si="22"/>
        <v>21.880257284152385</v>
      </c>
      <c r="J37" s="380">
        <f t="shared" si="22"/>
        <v>22.007813718555482</v>
      </c>
      <c r="K37" s="377"/>
      <c r="L37" s="607">
        <f>(L32-L33)/L33*100</f>
        <v>8.6722102931693144</v>
      </c>
    </row>
    <row r="38" spans="1:12" ht="17.25" x14ac:dyDescent="0.25">
      <c r="A38" s="392" t="s">
        <v>380</v>
      </c>
      <c r="B38" s="710">
        <f>(B30-B33)/B33*100</f>
        <v>30.379400283812824</v>
      </c>
      <c r="C38" s="710">
        <f t="shared" ref="C38:J38" si="23">(C30-C33)/C33*100</f>
        <v>43.059649058534582</v>
      </c>
      <c r="D38" s="710">
        <f t="shared" si="23"/>
        <v>48.653817197675835</v>
      </c>
      <c r="E38" s="710">
        <f t="shared" si="23"/>
        <v>40.088379157426239</v>
      </c>
      <c r="F38" s="710">
        <f t="shared" si="23"/>
        <v>39.582499790854349</v>
      </c>
      <c r="G38" s="710">
        <f t="shared" si="23"/>
        <v>46.737955758005562</v>
      </c>
      <c r="H38" s="710">
        <f t="shared" si="23"/>
        <v>17.949956774907655</v>
      </c>
      <c r="I38" s="710">
        <f t="shared" si="23"/>
        <v>49.781676708380552</v>
      </c>
      <c r="J38" s="710">
        <f t="shared" si="23"/>
        <v>40.765063481847449</v>
      </c>
      <c r="K38" s="377"/>
      <c r="L38" s="607">
        <f t="shared" ref="L38" si="24">(L30-L33)/L33*100</f>
        <v>39.021996788856583</v>
      </c>
    </row>
    <row r="39" spans="1:12" ht="17.25" x14ac:dyDescent="0.25">
      <c r="L39" s="606"/>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I26"/>
  <sheetViews>
    <sheetView showGridLines="0" zoomScale="90" zoomScaleNormal="90" workbookViewId="0">
      <selection activeCell="I35" sqref="I35"/>
    </sheetView>
  </sheetViews>
  <sheetFormatPr defaultColWidth="9.140625" defaultRowHeight="15.75" x14ac:dyDescent="0.2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x14ac:dyDescent="0.35">
      <c r="A1" s="221" t="str">
        <f>'Indice-Index'!A27</f>
        <v>3.8   Trend storico dei volumi  - Volumes  trend</v>
      </c>
      <c r="B1" s="104"/>
      <c r="C1" s="105"/>
      <c r="D1" s="105"/>
      <c r="E1" s="105"/>
      <c r="F1" s="105"/>
      <c r="G1" s="105"/>
      <c r="H1" s="105"/>
      <c r="I1" s="105"/>
    </row>
    <row r="4" spans="1:9" x14ac:dyDescent="0.25">
      <c r="A4" s="733" t="s">
        <v>258</v>
      </c>
      <c r="B4" s="237" t="str">
        <f>+'3.4'!B4</f>
        <v>2017/18</v>
      </c>
      <c r="C4" s="237" t="str">
        <f>+'3.4'!C4</f>
        <v>2018/19</v>
      </c>
      <c r="D4" s="237" t="str">
        <f>+'3.4'!D4</f>
        <v>2019/20</v>
      </c>
      <c r="E4" s="237" t="str">
        <f>+'3.4'!E4</f>
        <v>2020/21</v>
      </c>
      <c r="F4" s="237" t="str">
        <f>+'3.4'!F4</f>
        <v>2021/22</v>
      </c>
      <c r="G4" s="13"/>
      <c r="H4" s="349" t="s">
        <v>112</v>
      </c>
      <c r="I4" s="349" t="s">
        <v>112</v>
      </c>
    </row>
    <row r="5" spans="1:9" x14ac:dyDescent="0.25">
      <c r="A5" s="734"/>
      <c r="B5" s="79" t="s">
        <v>107</v>
      </c>
      <c r="C5" s="80"/>
      <c r="D5" s="79"/>
      <c r="E5" s="79" t="s">
        <v>108</v>
      </c>
      <c r="F5" s="79" t="s">
        <v>109</v>
      </c>
      <c r="G5" s="80"/>
      <c r="H5" s="351" t="s">
        <v>111</v>
      </c>
      <c r="I5" s="351" t="s">
        <v>110</v>
      </c>
    </row>
    <row r="6" spans="1:9" x14ac:dyDescent="0.25">
      <c r="B6" s="13"/>
      <c r="C6" s="13"/>
      <c r="D6" s="13"/>
      <c r="E6" s="13"/>
      <c r="F6" s="13"/>
      <c r="H6" s="13"/>
      <c r="I6" s="13"/>
    </row>
    <row r="7" spans="1:9" x14ac:dyDescent="0.25">
      <c r="A7" s="279" t="s">
        <v>162</v>
      </c>
      <c r="B7" s="613">
        <f>B9+B8</f>
        <v>3200.2005012382247</v>
      </c>
      <c r="C7" s="613">
        <f>C9+C8</f>
        <v>2995.797415100953</v>
      </c>
      <c r="D7" s="613">
        <f>D9+D8</f>
        <v>2402.9012575034121</v>
      </c>
      <c r="E7" s="613">
        <f>E9+E8</f>
        <v>2310.7058716723</v>
      </c>
      <c r="F7" s="613">
        <f>F9+F8</f>
        <v>2198.1920682634254</v>
      </c>
      <c r="G7" s="171"/>
      <c r="H7" s="280">
        <f>(F7-B7)/B7*100</f>
        <v>-31.310801700927836</v>
      </c>
      <c r="I7" s="280">
        <f>(F7-E7)/E7*100</f>
        <v>-4.8692395162975135</v>
      </c>
    </row>
    <row r="8" spans="1:9" x14ac:dyDescent="0.25">
      <c r="A8" s="6" t="s">
        <v>159</v>
      </c>
      <c r="B8" s="140">
        <v>1293.0902349478288</v>
      </c>
      <c r="C8" s="140">
        <v>1149.6407682604954</v>
      </c>
      <c r="D8" s="140">
        <v>846.08502659363921</v>
      </c>
      <c r="E8" s="140">
        <v>785.23835723296361</v>
      </c>
      <c r="F8" s="140">
        <v>717.59518434147117</v>
      </c>
      <c r="H8" s="41">
        <f t="shared" ref="H8:H13" si="0">(F8-B8)/B8*100</f>
        <v>-44.505405350120569</v>
      </c>
      <c r="I8" s="41">
        <f t="shared" ref="I8:I13" si="1">(F8-E8)/E8*100</f>
        <v>-8.6143490404435425</v>
      </c>
    </row>
    <row r="9" spans="1:9" x14ac:dyDescent="0.25">
      <c r="A9" s="183" t="s">
        <v>160</v>
      </c>
      <c r="B9" s="612">
        <v>1907.1102662903959</v>
      </c>
      <c r="C9" s="612">
        <v>1846.1566468404574</v>
      </c>
      <c r="D9" s="612">
        <v>1556.8162309097729</v>
      </c>
      <c r="E9" s="612">
        <v>1525.4675144393364</v>
      </c>
      <c r="F9" s="612">
        <v>1480.5968839219543</v>
      </c>
      <c r="H9" s="272">
        <f t="shared" si="0"/>
        <v>-22.36437975860051</v>
      </c>
      <c r="I9" s="272">
        <f t="shared" si="1"/>
        <v>-2.9414346810180128</v>
      </c>
    </row>
    <row r="10" spans="1:9" ht="5.25" customHeight="1" x14ac:dyDescent="0.25">
      <c r="A10" s="277"/>
      <c r="B10" s="281"/>
      <c r="C10" s="281"/>
      <c r="D10" s="281"/>
      <c r="E10" s="281"/>
      <c r="F10" s="281"/>
      <c r="G10" s="171"/>
      <c r="H10" s="278"/>
      <c r="I10" s="278"/>
    </row>
    <row r="11" spans="1:9" x14ac:dyDescent="0.25">
      <c r="A11" s="279" t="s">
        <v>153</v>
      </c>
      <c r="B11" s="613">
        <f>+B13+B12</f>
        <v>501.3421430031172</v>
      </c>
      <c r="C11" s="613">
        <f>+C13+C12</f>
        <v>575.08990796489559</v>
      </c>
      <c r="D11" s="613">
        <f>+D13+D12</f>
        <v>713.77823353784333</v>
      </c>
      <c r="E11" s="613">
        <f>+E13+E12</f>
        <v>946.14410194351967</v>
      </c>
      <c r="F11" s="613">
        <f>+F13+F12</f>
        <v>940.33079872280803</v>
      </c>
      <c r="G11" s="171"/>
      <c r="H11" s="280">
        <f>(F11-B11)/B11*100</f>
        <v>87.56268784628412</v>
      </c>
      <c r="I11" s="280">
        <f>(F11-E11)/E11*100</f>
        <v>-0.61442048930710058</v>
      </c>
    </row>
    <row r="12" spans="1:9" x14ac:dyDescent="0.25">
      <c r="A12" s="6" t="s">
        <v>171</v>
      </c>
      <c r="B12" s="140">
        <v>417.84141354884673</v>
      </c>
      <c r="C12" s="140">
        <v>488.72932434129643</v>
      </c>
      <c r="D12" s="140">
        <v>621.13526338736347</v>
      </c>
      <c r="E12" s="140">
        <v>829.57393480557755</v>
      </c>
      <c r="F12" s="140">
        <v>819.70085790545556</v>
      </c>
      <c r="H12" s="41">
        <f t="shared" si="0"/>
        <v>96.175111256565387</v>
      </c>
      <c r="I12" s="41">
        <f t="shared" si="1"/>
        <v>-1.1901382728997969</v>
      </c>
    </row>
    <row r="13" spans="1:9" x14ac:dyDescent="0.25">
      <c r="A13" s="183" t="s">
        <v>170</v>
      </c>
      <c r="B13" s="612">
        <v>83.50072945427047</v>
      </c>
      <c r="C13" s="612">
        <v>86.360583623599126</v>
      </c>
      <c r="D13" s="612">
        <v>92.642970150479925</v>
      </c>
      <c r="E13" s="612">
        <v>116.57016713794214</v>
      </c>
      <c r="F13" s="612">
        <v>120.62994081735245</v>
      </c>
      <c r="H13" s="272">
        <f t="shared" si="0"/>
        <v>44.465732941190588</v>
      </c>
      <c r="I13" s="272">
        <f t="shared" si="1"/>
        <v>3.4826866762627353</v>
      </c>
    </row>
    <row r="14" spans="1:9" x14ac:dyDescent="0.25">
      <c r="B14" s="13"/>
      <c r="C14" s="13"/>
      <c r="D14" s="13"/>
      <c r="E14" s="13"/>
      <c r="F14" s="13"/>
      <c r="H14" s="13"/>
      <c r="I14" s="13"/>
    </row>
    <row r="15" spans="1:9" x14ac:dyDescent="0.25">
      <c r="A15" s="5"/>
      <c r="B15" s="94"/>
      <c r="C15" s="94"/>
      <c r="D15" s="94"/>
      <c r="E15" s="94"/>
      <c r="F15" s="94"/>
      <c r="H15" s="41"/>
      <c r="I15" s="41"/>
    </row>
    <row r="16" spans="1:9" x14ac:dyDescent="0.25">
      <c r="A16" s="734" t="s">
        <v>103</v>
      </c>
      <c r="B16" s="348" t="str">
        <f>+'3.4'!B18</f>
        <v>3T18</v>
      </c>
      <c r="C16" s="348" t="str">
        <f>+'3.4'!C18</f>
        <v>3T19</v>
      </c>
      <c r="D16" s="348" t="str">
        <f>+'3.4'!D18</f>
        <v>3T20</v>
      </c>
      <c r="E16" s="348" t="str">
        <f>+'3.4'!E18</f>
        <v>3T21</v>
      </c>
      <c r="F16" s="348" t="str">
        <f>+'3.4'!F18</f>
        <v>3T22</v>
      </c>
      <c r="G16" s="24"/>
      <c r="H16" s="349" t="s">
        <v>112</v>
      </c>
      <c r="I16" s="349" t="s">
        <v>112</v>
      </c>
    </row>
    <row r="17" spans="1:9" x14ac:dyDescent="0.25">
      <c r="A17" s="734"/>
      <c r="B17" s="348" t="str">
        <f>+'3.4'!B19</f>
        <v>3Q18</v>
      </c>
      <c r="C17" s="348" t="str">
        <f>+'3.4'!C19</f>
        <v>3Q19</v>
      </c>
      <c r="D17" s="348" t="str">
        <f>+'3.4'!D19</f>
        <v>3Q20</v>
      </c>
      <c r="E17" s="348" t="str">
        <f>+'3.4'!E19</f>
        <v>3Q21</v>
      </c>
      <c r="F17" s="348" t="str">
        <f>+'3.4'!F19</f>
        <v>3Q22</v>
      </c>
      <c r="G17" s="24"/>
      <c r="H17" s="351" t="s">
        <v>111</v>
      </c>
      <c r="I17" s="351" t="s">
        <v>110</v>
      </c>
    </row>
    <row r="18" spans="1:9" x14ac:dyDescent="0.25">
      <c r="B18" s="349" t="s">
        <v>107</v>
      </c>
      <c r="C18" s="350"/>
      <c r="D18" s="349"/>
      <c r="E18" s="349" t="s">
        <v>108</v>
      </c>
      <c r="F18" s="349" t="s">
        <v>109</v>
      </c>
      <c r="G18" s="24"/>
      <c r="H18" s="13"/>
      <c r="I18" s="13"/>
    </row>
    <row r="19" spans="1:9" x14ac:dyDescent="0.25">
      <c r="B19" s="79"/>
      <c r="C19" s="80"/>
      <c r="D19" s="79"/>
      <c r="E19" s="79"/>
      <c r="F19" s="79"/>
      <c r="H19" s="13"/>
      <c r="I19" s="13"/>
    </row>
    <row r="20" spans="1:9" x14ac:dyDescent="0.25">
      <c r="A20" s="279" t="s">
        <v>162</v>
      </c>
      <c r="B20" s="613">
        <f>B22+B21</f>
        <v>688.18829417084805</v>
      </c>
      <c r="C20" s="613">
        <f>C22+C21</f>
        <v>636.40014925408479</v>
      </c>
      <c r="D20" s="613">
        <f>D22+D21</f>
        <v>544.77814163255994</v>
      </c>
      <c r="E20" s="613">
        <f>E22+E21</f>
        <v>532.04808982593693</v>
      </c>
      <c r="F20" s="613">
        <f>F22+F21</f>
        <v>482.11027742927473</v>
      </c>
      <c r="G20" s="171"/>
      <c r="H20" s="280">
        <f>(F20-B20)/B20*100</f>
        <v>-29.945004657462665</v>
      </c>
      <c r="I20" s="280">
        <f>(F20-E20)/E20*100</f>
        <v>-9.3859584033089352</v>
      </c>
    </row>
    <row r="21" spans="1:9" x14ac:dyDescent="0.25">
      <c r="A21" s="6" t="s">
        <v>159</v>
      </c>
      <c r="B21" s="140">
        <v>262.36405441982436</v>
      </c>
      <c r="C21" s="140">
        <v>206.71273891062876</v>
      </c>
      <c r="D21" s="140">
        <v>180.42108487443937</v>
      </c>
      <c r="E21" s="140">
        <v>173.75510590684624</v>
      </c>
      <c r="F21" s="140">
        <v>141.5286261167106</v>
      </c>
      <c r="H21" s="41">
        <f t="shared" ref="H21:H26" si="2">(F21-B21)/B21*100</f>
        <v>-46.056396166891744</v>
      </c>
      <c r="I21" s="41">
        <f t="shared" ref="I21:I26" si="3">(F21-E21)/E21*100</f>
        <v>-18.547069233990126</v>
      </c>
    </row>
    <row r="22" spans="1:9" x14ac:dyDescent="0.25">
      <c r="A22" s="183" t="s">
        <v>160</v>
      </c>
      <c r="B22" s="612">
        <v>425.8242397510237</v>
      </c>
      <c r="C22" s="612">
        <v>429.68741034345607</v>
      </c>
      <c r="D22" s="612">
        <v>364.35705675812051</v>
      </c>
      <c r="E22" s="612">
        <v>358.29298391909066</v>
      </c>
      <c r="F22" s="612">
        <v>340.58165131256413</v>
      </c>
      <c r="H22" s="272">
        <f t="shared" si="2"/>
        <v>-20.018256473210702</v>
      </c>
      <c r="I22" s="272">
        <f t="shared" si="3"/>
        <v>-4.9432540969113923</v>
      </c>
    </row>
    <row r="23" spans="1:9" x14ac:dyDescent="0.25">
      <c r="B23" s="13"/>
      <c r="C23" s="13"/>
      <c r="D23" s="13"/>
      <c r="E23" s="13"/>
      <c r="F23" s="13"/>
      <c r="H23" s="13"/>
      <c r="I23" s="13"/>
    </row>
    <row r="24" spans="1:9" x14ac:dyDescent="0.25">
      <c r="A24" s="279" t="s">
        <v>153</v>
      </c>
      <c r="B24" s="613">
        <f>+B26+B25</f>
        <v>120.67594887858039</v>
      </c>
      <c r="C24" s="613">
        <f>+C26+C25</f>
        <v>143.89445616652682</v>
      </c>
      <c r="D24" s="613">
        <f>+D26+D25</f>
        <v>187.56598678756234</v>
      </c>
      <c r="E24" s="613">
        <f>+E26+E25</f>
        <v>201.75479271765215</v>
      </c>
      <c r="F24" s="613">
        <f>+F26+F25</f>
        <v>224.38727558847512</v>
      </c>
      <c r="G24" s="171"/>
      <c r="H24" s="280">
        <f>(F24-B24)/B24*100</f>
        <v>85.942002257836137</v>
      </c>
      <c r="I24" s="280">
        <f>(F24-E24)/E24*100</f>
        <v>11.21781671997068</v>
      </c>
    </row>
    <row r="25" spans="1:9" x14ac:dyDescent="0.25">
      <c r="A25" s="6" t="s">
        <v>171</v>
      </c>
      <c r="B25" s="140">
        <v>101.03150886447951</v>
      </c>
      <c r="C25" s="140">
        <v>123.1311020373147</v>
      </c>
      <c r="D25" s="140">
        <v>163.0442029937185</v>
      </c>
      <c r="E25" s="140">
        <v>175.61181737725633</v>
      </c>
      <c r="F25" s="140">
        <v>196.47326530093099</v>
      </c>
      <c r="H25" s="41">
        <f>(F25-B25)/B25*100</f>
        <v>94.467317680540702</v>
      </c>
      <c r="I25" s="41">
        <f t="shared" si="3"/>
        <v>11.879296185893494</v>
      </c>
    </row>
    <row r="26" spans="1:9" x14ac:dyDescent="0.25">
      <c r="A26" s="183" t="s">
        <v>170</v>
      </c>
      <c r="B26" s="612">
        <v>19.644440014100887</v>
      </c>
      <c r="C26" s="612">
        <v>20.763354129212107</v>
      </c>
      <c r="D26" s="612">
        <v>24.521783793843827</v>
      </c>
      <c r="E26" s="612">
        <v>26.142975340395818</v>
      </c>
      <c r="F26" s="612">
        <v>27.914010287544116</v>
      </c>
      <c r="H26" s="272">
        <f t="shared" si="2"/>
        <v>42.096238261346656</v>
      </c>
      <c r="I26" s="272">
        <f t="shared" si="3"/>
        <v>6.7744199888821202</v>
      </c>
    </row>
  </sheetData>
  <mergeCells count="2">
    <mergeCell ref="A4:A5"/>
    <mergeCell ref="A16:A17"/>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K25"/>
  <sheetViews>
    <sheetView showGridLines="0" zoomScale="90" zoomScaleNormal="90" workbookViewId="0">
      <selection activeCell="I35" sqref="I35"/>
    </sheetView>
  </sheetViews>
  <sheetFormatPr defaultColWidth="9.140625" defaultRowHeight="15.75" x14ac:dyDescent="0.25"/>
  <cols>
    <col min="1" max="1" width="30.5703125" style="6" customWidth="1"/>
    <col min="2" max="2" width="10.85546875" style="6" customWidth="1"/>
    <col min="3" max="3" width="24.5703125" style="6" customWidth="1"/>
    <col min="4" max="4" width="2.140625" style="6" customWidth="1"/>
    <col min="5" max="5" width="31.5703125" style="6" customWidth="1"/>
    <col min="6" max="6" width="8.7109375" style="6" customWidth="1"/>
    <col min="7" max="7" width="24.85546875" style="6" customWidth="1"/>
    <col min="8" max="8" width="2.85546875" style="6" customWidth="1"/>
    <col min="9" max="9" width="23.42578125" style="6" customWidth="1"/>
    <col min="10" max="10" width="8.5703125" style="6" customWidth="1"/>
    <col min="11" max="11" width="24.85546875" style="6" customWidth="1"/>
    <col min="12" max="16384" width="9.140625" style="6"/>
  </cols>
  <sheetData>
    <row r="1" spans="1:11" ht="21" x14ac:dyDescent="0.35">
      <c r="A1" s="221" t="str">
        <f>'Indice-Index'!A28</f>
        <v>3.9   Il quadro concorrenziale - The competitive framework</v>
      </c>
      <c r="B1" s="105"/>
      <c r="C1" s="105"/>
      <c r="D1" s="105"/>
      <c r="E1" s="105"/>
      <c r="F1" s="105"/>
      <c r="G1" s="105"/>
      <c r="H1" s="105"/>
      <c r="I1" s="105"/>
      <c r="J1" s="105"/>
      <c r="K1" s="105"/>
    </row>
    <row r="2" spans="1:11" ht="16.5" customHeight="1" x14ac:dyDescent="0.25"/>
    <row r="3" spans="1:11" ht="16.5" customHeight="1" x14ac:dyDescent="0.25"/>
    <row r="4" spans="1:11" ht="18.75" x14ac:dyDescent="0.3">
      <c r="A4" s="46" t="s">
        <v>261</v>
      </c>
      <c r="D4" s="248"/>
    </row>
    <row r="5" spans="1:11" ht="18.75" x14ac:dyDescent="0.3">
      <c r="A5" s="46"/>
      <c r="D5" s="248"/>
    </row>
    <row r="6" spans="1:11" x14ac:dyDescent="0.25">
      <c r="A6" s="274" t="s">
        <v>154</v>
      </c>
      <c r="B6" s="35" t="str">
        <f>'3.1'!C4</f>
        <v>9M2022</v>
      </c>
      <c r="C6" s="150" t="s">
        <v>555</v>
      </c>
      <c r="E6" s="274" t="s">
        <v>389</v>
      </c>
      <c r="F6" s="35" t="str">
        <f>+B6</f>
        <v>9M2022</v>
      </c>
      <c r="G6" s="34" t="str">
        <f>+C6</f>
        <v>Diff/chg. vs 9M21 (p.p.)</v>
      </c>
      <c r="I6" s="274" t="s">
        <v>390</v>
      </c>
      <c r="J6" s="35" t="str">
        <f>+F6</f>
        <v>9M2022</v>
      </c>
      <c r="K6" s="34" t="str">
        <f>+G6</f>
        <v>Diff/chg. vs 9M21 (p.p.)</v>
      </c>
    </row>
    <row r="7" spans="1:11" x14ac:dyDescent="0.25">
      <c r="A7" s="282" t="s">
        <v>172</v>
      </c>
      <c r="B7" s="48"/>
      <c r="C7" s="109"/>
      <c r="E7" s="282" t="s">
        <v>391</v>
      </c>
      <c r="F7" s="34"/>
      <c r="G7" s="34"/>
      <c r="I7" s="282" t="s">
        <v>392</v>
      </c>
      <c r="J7" s="34"/>
      <c r="K7" s="34"/>
    </row>
    <row r="8" spans="1:11" x14ac:dyDescent="0.25">
      <c r="A8" s="49" t="s">
        <v>126</v>
      </c>
      <c r="B8" s="50">
        <v>34.07670225936841</v>
      </c>
      <c r="C8" s="50">
        <v>-2.2989709922600241</v>
      </c>
      <c r="E8" s="49" t="s">
        <v>126</v>
      </c>
      <c r="F8" s="51">
        <v>96.296803317074946</v>
      </c>
      <c r="G8" s="51">
        <v>-0.9904673698808466</v>
      </c>
      <c r="I8" s="639" t="s">
        <v>141</v>
      </c>
      <c r="J8" s="51">
        <v>18.575375017391604</v>
      </c>
      <c r="K8" s="51">
        <v>1.5107334486588613</v>
      </c>
    </row>
    <row r="9" spans="1:11" x14ac:dyDescent="0.25">
      <c r="A9" s="49" t="s">
        <v>61</v>
      </c>
      <c r="B9" s="50">
        <v>14.37925731611614</v>
      </c>
      <c r="C9" s="50">
        <v>1.355036234612836</v>
      </c>
      <c r="E9" s="49" t="s">
        <v>62</v>
      </c>
      <c r="F9" s="51">
        <v>1.9612610488348416</v>
      </c>
      <c r="G9" s="51">
        <v>0.44464991802771991</v>
      </c>
      <c r="I9" s="639" t="s">
        <v>61</v>
      </c>
      <c r="J9" s="51">
        <v>17.785251251867447</v>
      </c>
      <c r="K9" s="51">
        <v>0.2476064123719901</v>
      </c>
    </row>
    <row r="10" spans="1:11" x14ac:dyDescent="0.25">
      <c r="A10" s="52" t="s">
        <v>141</v>
      </c>
      <c r="B10" s="50">
        <v>13.767619977682156</v>
      </c>
      <c r="C10" s="50">
        <v>0.38238931119140318</v>
      </c>
      <c r="E10" s="49" t="s">
        <v>364</v>
      </c>
      <c r="F10" s="51">
        <v>1.7419356340902099</v>
      </c>
      <c r="G10" s="51">
        <v>0.54581745185312824</v>
      </c>
      <c r="I10" s="639" t="s">
        <v>126</v>
      </c>
      <c r="J10" s="51">
        <v>15.919793200458155</v>
      </c>
      <c r="K10" s="51">
        <v>-1.5596662470997806</v>
      </c>
    </row>
    <row r="11" spans="1:11" x14ac:dyDescent="0.25">
      <c r="A11" s="49" t="s">
        <v>59</v>
      </c>
      <c r="B11" s="50">
        <v>10.384815206637048</v>
      </c>
      <c r="C11" s="50">
        <v>0.60101622326645021</v>
      </c>
      <c r="E11" s="56" t="s">
        <v>82</v>
      </c>
      <c r="F11" s="58">
        <f>SUM(F8:F10)</f>
        <v>100</v>
      </c>
      <c r="G11" s="58">
        <f>SUM(G8:G10)</f>
        <v>1.5543122344752192E-15</v>
      </c>
      <c r="I11" s="639" t="s">
        <v>59</v>
      </c>
      <c r="J11" s="51">
        <v>13.415285136694205</v>
      </c>
      <c r="K11" s="51">
        <v>0.59632100924557996</v>
      </c>
    </row>
    <row r="12" spans="1:11" x14ac:dyDescent="0.25">
      <c r="A12" s="49" t="s">
        <v>60</v>
      </c>
      <c r="B12" s="50">
        <v>10.000967629807729</v>
      </c>
      <c r="C12" s="50">
        <v>-1.4828311326215982E-2</v>
      </c>
      <c r="I12" s="639" t="s">
        <v>127</v>
      </c>
      <c r="J12" s="51">
        <v>12.919424152196049</v>
      </c>
      <c r="K12" s="51">
        <v>-0.20350785974206609</v>
      </c>
    </row>
    <row r="13" spans="1:11" x14ac:dyDescent="0.25">
      <c r="A13" s="52" t="s">
        <v>127</v>
      </c>
      <c r="B13" s="50">
        <v>9.8867754163582831</v>
      </c>
      <c r="C13" s="50">
        <v>-0.84865324153671828</v>
      </c>
      <c r="I13" s="639" t="s">
        <v>60</v>
      </c>
      <c r="J13" s="51">
        <v>12.771908662191422</v>
      </c>
      <c r="K13" s="51">
        <v>-1.2939031039994031</v>
      </c>
    </row>
    <row r="14" spans="1:11" x14ac:dyDescent="0.25">
      <c r="A14" s="49" t="s">
        <v>104</v>
      </c>
      <c r="B14" s="50">
        <v>6.6103358274353443</v>
      </c>
      <c r="C14" s="50">
        <v>0.63468991668483365</v>
      </c>
      <c r="I14" s="639" t="s">
        <v>104</v>
      </c>
      <c r="J14" s="51">
        <v>8.5393469416455794</v>
      </c>
      <c r="K14" s="51">
        <v>0.7099147652032114</v>
      </c>
    </row>
    <row r="15" spans="1:11" x14ac:dyDescent="0.25">
      <c r="A15" s="49" t="s">
        <v>63</v>
      </c>
      <c r="B15" s="50">
        <v>0.89352636659490081</v>
      </c>
      <c r="C15" s="50">
        <v>0.18932085936744825</v>
      </c>
      <c r="I15" s="184" t="s">
        <v>63</v>
      </c>
      <c r="J15" s="297">
        <v>7.361563755555163E-2</v>
      </c>
      <c r="K15" s="297">
        <v>-7.4984246383722475E-3</v>
      </c>
    </row>
    <row r="16" spans="1:11" x14ac:dyDescent="0.25">
      <c r="A16" s="56" t="s">
        <v>82</v>
      </c>
      <c r="B16" s="57">
        <f>SUM(B8:B15)</f>
        <v>100.00000000000001</v>
      </c>
      <c r="C16" s="58">
        <f>SUM(C8:C15)</f>
        <v>1.2878587085651816E-14</v>
      </c>
      <c r="I16" s="639" t="s">
        <v>129</v>
      </c>
      <c r="J16" s="76">
        <f>SUM(J8:J15)</f>
        <v>100</v>
      </c>
      <c r="K16" s="76">
        <f>SUM(K8:K15)</f>
        <v>2.0650148258027912E-14</v>
      </c>
    </row>
    <row r="17" spans="2:10" ht="14.1" customHeight="1" x14ac:dyDescent="0.25"/>
    <row r="19" spans="2:10" x14ac:dyDescent="0.25">
      <c r="J19" s="7"/>
    </row>
    <row r="20" spans="2:10" x14ac:dyDescent="0.25">
      <c r="J20" s="7"/>
    </row>
    <row r="25" spans="2:10" ht="9.75" customHeight="1" x14ac:dyDescent="0.25">
      <c r="B25" s="13"/>
      <c r="C25" s="13"/>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I19"/>
  <sheetViews>
    <sheetView showGridLines="0" topLeftCell="A3" zoomScale="90" zoomScaleNormal="90" workbookViewId="0">
      <selection activeCell="L39" sqref="L39"/>
    </sheetView>
  </sheetViews>
  <sheetFormatPr defaultRowHeight="15" x14ac:dyDescent="0.25"/>
  <cols>
    <col min="1" max="1" width="59.42578125" customWidth="1"/>
    <col min="2" max="6" width="11.140625" customWidth="1"/>
    <col min="7" max="7" width="1" customWidth="1"/>
    <col min="8" max="9" width="11" customWidth="1"/>
  </cols>
  <sheetData>
    <row r="1" spans="1:9" ht="21" x14ac:dyDescent="0.35">
      <c r="A1" s="224" t="str">
        <f>'Indice-Index'!A29</f>
        <v>3.10 Trend storico dei ricavi unitari (media ultimi 12 mesi) - Revenues per unit trend (avg last 12 months )</v>
      </c>
      <c r="B1" s="106"/>
      <c r="C1" s="106"/>
      <c r="D1" s="106"/>
      <c r="E1" s="106"/>
      <c r="F1" s="106"/>
      <c r="G1" s="106"/>
      <c r="H1" s="106"/>
      <c r="I1" s="106"/>
    </row>
    <row r="4" spans="1:9" ht="15.75" x14ac:dyDescent="0.25">
      <c r="A4" s="5" t="s">
        <v>89</v>
      </c>
      <c r="B4" s="196" t="str">
        <f>+'3.8'!B4</f>
        <v>2017/18</v>
      </c>
      <c r="C4" s="196" t="str">
        <f>+'3.8'!C4</f>
        <v>2018/19</v>
      </c>
      <c r="D4" s="196" t="str">
        <f>+'3.8'!D4</f>
        <v>2019/20</v>
      </c>
      <c r="E4" s="196" t="str">
        <f>+'3.8'!E4</f>
        <v>2020/21</v>
      </c>
      <c r="F4" s="196" t="str">
        <f>+'3.8'!F4</f>
        <v>2021/22</v>
      </c>
      <c r="G4" s="54"/>
      <c r="H4" s="178" t="s">
        <v>112</v>
      </c>
      <c r="I4" s="178" t="s">
        <v>112</v>
      </c>
    </row>
    <row r="5" spans="1:9" x14ac:dyDescent="0.25">
      <c r="B5" s="349" t="s">
        <v>107</v>
      </c>
      <c r="C5" s="54"/>
      <c r="D5" s="349"/>
      <c r="E5" s="349" t="s">
        <v>108</v>
      </c>
      <c r="F5" s="349" t="s">
        <v>109</v>
      </c>
      <c r="G5" s="54"/>
      <c r="H5" s="351" t="s">
        <v>111</v>
      </c>
      <c r="I5" s="351" t="s">
        <v>110</v>
      </c>
    </row>
    <row r="6" spans="1:9" x14ac:dyDescent="0.25">
      <c r="C6" s="79"/>
      <c r="D6" s="79"/>
      <c r="E6" s="79"/>
      <c r="F6" s="79"/>
    </row>
    <row r="7" spans="1:9" ht="15.75" x14ac:dyDescent="0.25">
      <c r="A7" s="275" t="s">
        <v>173</v>
      </c>
      <c r="C7" s="80"/>
      <c r="D7" s="80"/>
      <c r="E7" s="80"/>
      <c r="F7" s="80"/>
    </row>
    <row r="8" spans="1:9" ht="15.75" x14ac:dyDescent="0.25">
      <c r="A8" s="270" t="s">
        <v>99</v>
      </c>
      <c r="B8" s="545">
        <v>0.77623181248904616</v>
      </c>
      <c r="C8" s="545">
        <v>0.80709710291714043</v>
      </c>
      <c r="D8" s="545">
        <v>0.77078551730210088</v>
      </c>
      <c r="E8" s="545">
        <v>0.77728275499779886</v>
      </c>
      <c r="F8" s="545">
        <v>0.80403890723248095</v>
      </c>
      <c r="G8" s="81"/>
      <c r="H8" s="271">
        <f>(F8-B8)/B8*100</f>
        <v>3.5823183610923173</v>
      </c>
      <c r="I8" s="271">
        <f>(F8-E8)/E8*100</f>
        <v>3.4422675741413888</v>
      </c>
    </row>
    <row r="9" spans="1:9" ht="15.75" x14ac:dyDescent="0.25">
      <c r="A9" s="288" t="s">
        <v>156</v>
      </c>
      <c r="B9" s="546">
        <v>1.2672339718508865</v>
      </c>
      <c r="C9" s="546">
        <v>1.3458345687853834</v>
      </c>
      <c r="D9" s="546">
        <v>1.3507791187791631</v>
      </c>
      <c r="E9" s="546">
        <v>1.3487628057070091</v>
      </c>
      <c r="F9" s="546">
        <v>1.3858551498316551</v>
      </c>
      <c r="G9" s="81"/>
      <c r="H9" s="133">
        <f>(F9-B9)/B9*100</f>
        <v>9.3606374683527367</v>
      </c>
      <c r="I9" s="133">
        <f>(F9-E9)/E9*100</f>
        <v>2.7501013497478932</v>
      </c>
    </row>
    <row r="10" spans="1:9" ht="15.75" x14ac:dyDescent="0.25">
      <c r="A10" s="262" t="s">
        <v>157</v>
      </c>
      <c r="B10" s="547">
        <v>0.44331446165118144</v>
      </c>
      <c r="C10" s="547">
        <v>0.47161389502605877</v>
      </c>
      <c r="D10" s="547">
        <v>0.45557560878059777</v>
      </c>
      <c r="E10" s="547">
        <v>0.48311191755768335</v>
      </c>
      <c r="F10" s="547">
        <v>0.52205227171094859</v>
      </c>
      <c r="G10" s="81"/>
      <c r="H10" s="286">
        <f>(F10-B10)/B10*100</f>
        <v>17.761164336145974</v>
      </c>
      <c r="I10" s="286">
        <f>(F10-E10)/E10*100</f>
        <v>8.0603174415824217</v>
      </c>
    </row>
    <row r="11" spans="1:9" ht="15.75" x14ac:dyDescent="0.25">
      <c r="A11" s="6"/>
      <c r="B11" s="13"/>
      <c r="C11" s="13"/>
      <c r="D11" s="13"/>
      <c r="E11" s="13"/>
      <c r="F11" s="13"/>
      <c r="H11" s="80"/>
      <c r="I11" s="80"/>
    </row>
    <row r="12" spans="1:9" ht="15.75" x14ac:dyDescent="0.25">
      <c r="A12" s="275" t="s">
        <v>155</v>
      </c>
      <c r="B12" s="13"/>
      <c r="C12" s="13"/>
      <c r="D12" s="13"/>
      <c r="E12" s="13"/>
      <c r="F12" s="13"/>
      <c r="H12" s="80"/>
      <c r="I12" s="80"/>
    </row>
    <row r="13" spans="1:9" ht="15.75" x14ac:dyDescent="0.25">
      <c r="A13" s="97" t="s">
        <v>99</v>
      </c>
      <c r="B13" s="548">
        <v>7.5114603961011888</v>
      </c>
      <c r="C13" s="548">
        <v>7.1175033578535745</v>
      </c>
      <c r="D13" s="548">
        <v>6.4859828789289828</v>
      </c>
      <c r="E13" s="548">
        <v>6.2425580259515261</v>
      </c>
      <c r="F13" s="548">
        <v>6.4698328731933641</v>
      </c>
      <c r="G13" s="81"/>
      <c r="H13" s="58">
        <f>(F13-B13)/B13*100</f>
        <v>-13.867177192979408</v>
      </c>
      <c r="I13" s="58">
        <f>(F13-E13)/E13*100</f>
        <v>3.6407326339140509</v>
      </c>
    </row>
    <row r="14" spans="1:9" ht="15.75" x14ac:dyDescent="0.25">
      <c r="A14" s="284" t="s">
        <v>179</v>
      </c>
      <c r="B14" s="545">
        <v>17.022792902826861</v>
      </c>
      <c r="C14" s="545">
        <v>17.116411331948413</v>
      </c>
      <c r="D14" s="545">
        <v>15.51697296673059</v>
      </c>
      <c r="E14" s="545">
        <v>14.987205278184597</v>
      </c>
      <c r="F14" s="545">
        <v>15.373493645219337</v>
      </c>
      <c r="G14" s="6"/>
      <c r="H14" s="271">
        <f>(F14-B14)/B14*100</f>
        <v>-9.6887700333453264</v>
      </c>
      <c r="I14" s="271">
        <f>(F14-E14)/E14*100</f>
        <v>2.5774543009497766</v>
      </c>
    </row>
    <row r="15" spans="1:9" ht="15.75" x14ac:dyDescent="0.25">
      <c r="A15" s="266" t="s">
        <v>259</v>
      </c>
      <c r="B15" s="549"/>
      <c r="C15" s="549"/>
      <c r="D15" s="549"/>
      <c r="E15" s="549"/>
      <c r="F15" s="549"/>
      <c r="H15" s="289">
        <v>2.7701640684465816</v>
      </c>
      <c r="I15" s="289">
        <v>12.160540704402786</v>
      </c>
    </row>
    <row r="16" spans="1:9" ht="15.75" x14ac:dyDescent="0.25">
      <c r="A16" s="264" t="s">
        <v>260</v>
      </c>
      <c r="B16" s="550"/>
      <c r="C16" s="550"/>
      <c r="D16" s="550"/>
      <c r="E16" s="550"/>
      <c r="F16" s="550"/>
      <c r="H16" s="290">
        <v>-9.5591346124375551</v>
      </c>
      <c r="I16" s="290">
        <v>2.5945537767670466</v>
      </c>
    </row>
    <row r="17" spans="1:9" ht="15.75" x14ac:dyDescent="0.25">
      <c r="A17" s="284" t="s">
        <v>180</v>
      </c>
      <c r="B17" s="545">
        <v>5.6107316108706549</v>
      </c>
      <c r="C17" s="545">
        <v>5.3506531091902261</v>
      </c>
      <c r="D17" s="545">
        <v>5.1390013204021514</v>
      </c>
      <c r="E17" s="545">
        <v>5.0137766612211383</v>
      </c>
      <c r="F17" s="545">
        <v>5.1595401467324669</v>
      </c>
      <c r="H17" s="271">
        <f>(F17-B17)/B17*100</f>
        <v>-8.0415798763928681</v>
      </c>
      <c r="I17" s="271">
        <f>(F17-E17)/E17*100</f>
        <v>2.907259245086256</v>
      </c>
    </row>
    <row r="18" spans="1:9" ht="15.75" x14ac:dyDescent="0.25">
      <c r="A18" s="266" t="s">
        <v>259</v>
      </c>
      <c r="B18" s="287"/>
      <c r="C18" s="287"/>
      <c r="D18" s="287"/>
      <c r="E18" s="287"/>
      <c r="F18" s="287"/>
      <c r="H18" s="543">
        <v>0.83688794132728217</v>
      </c>
      <c r="I18" s="543">
        <v>0.7896735180942307</v>
      </c>
    </row>
    <row r="19" spans="1:9" ht="15.75" x14ac:dyDescent="0.25">
      <c r="A19" s="264" t="s">
        <v>260</v>
      </c>
      <c r="B19" s="285"/>
      <c r="C19" s="285"/>
      <c r="D19" s="285"/>
      <c r="E19" s="285"/>
      <c r="F19" s="285"/>
      <c r="H19" s="544">
        <v>-8.1083681391860445</v>
      </c>
      <c r="I19" s="544">
        <v>2.9805593605157212</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F8BC5-EB23-446D-BFF4-B0B1865DDB00}">
  <sheetPr>
    <tabColor rgb="FFFFC000"/>
  </sheetPr>
  <dimension ref="A1:W19"/>
  <sheetViews>
    <sheetView showGridLines="0" zoomScale="80" zoomScaleNormal="80" workbookViewId="0">
      <pane xSplit="1" ySplit="4" topLeftCell="B5" activePane="bottomRight" state="frozen"/>
      <selection pane="topRight" activeCell="B1" sqref="B1"/>
      <selection pane="bottomLeft" activeCell="A5" sqref="A5"/>
      <selection pane="bottomRight" activeCell="G32" sqref="G32"/>
    </sheetView>
  </sheetViews>
  <sheetFormatPr defaultColWidth="9.140625" defaultRowHeight="15" x14ac:dyDescent="0.25"/>
  <cols>
    <col min="1" max="1" width="55.85546875" style="54" customWidth="1"/>
    <col min="2" max="8" width="10.140625" style="54" customWidth="1"/>
    <col min="9" max="9" width="10.140625" style="172" customWidth="1"/>
    <col min="10" max="12" width="10.140625" style="54" customWidth="1"/>
    <col min="13" max="13" width="10.140625" style="172" customWidth="1"/>
    <col min="14" max="16" width="10.140625" style="54" customWidth="1"/>
    <col min="17" max="17" width="10.140625" style="172" customWidth="1"/>
    <col min="18" max="20" width="10.140625" style="54" customWidth="1"/>
    <col min="21" max="21" width="10.140625" style="172" customWidth="1"/>
    <col min="22" max="22" width="10.140625" style="54" customWidth="1"/>
    <col min="23" max="16384" width="9.140625" style="54"/>
  </cols>
  <sheetData>
    <row r="1" spans="1:23" ht="23.25" x14ac:dyDescent="0.25">
      <c r="A1" s="467" t="s">
        <v>211</v>
      </c>
      <c r="B1" s="468"/>
      <c r="C1" s="468"/>
      <c r="D1" s="468"/>
      <c r="E1" s="468"/>
      <c r="F1" s="468"/>
      <c r="G1" s="468"/>
      <c r="H1" s="468"/>
    </row>
    <row r="2" spans="1:23" ht="23.25" x14ac:dyDescent="0.25">
      <c r="A2" s="194"/>
    </row>
    <row r="3" spans="1:23" ht="23.25" x14ac:dyDescent="0.25">
      <c r="A3" s="194"/>
    </row>
    <row r="4" spans="1:23" s="172" customFormat="1" ht="21" x14ac:dyDescent="0.25">
      <c r="A4" s="420" t="s">
        <v>375</v>
      </c>
      <c r="B4" s="188" t="s">
        <v>421</v>
      </c>
      <c r="C4" s="189" t="s">
        <v>422</v>
      </c>
      <c r="D4" s="188" t="s">
        <v>423</v>
      </c>
      <c r="E4" s="188" t="s">
        <v>448</v>
      </c>
      <c r="F4" s="188" t="s">
        <v>194</v>
      </c>
      <c r="G4" s="189" t="str">
        <f>+'Principali serie storiche'!B1</f>
        <v>3T18</v>
      </c>
      <c r="H4" s="188" t="str">
        <f>+'Principali serie storiche'!C1</f>
        <v>4T18</v>
      </c>
      <c r="I4" s="188" t="str">
        <f>+'Principali serie storiche'!D1</f>
        <v>1T19</v>
      </c>
      <c r="J4" s="188" t="str">
        <f>+'Principali serie storiche'!E1</f>
        <v>2T19</v>
      </c>
      <c r="K4" s="189" t="str">
        <f>+'Principali serie storiche'!F1</f>
        <v>3T19</v>
      </c>
      <c r="L4" s="188" t="str">
        <f>+'Principali serie storiche'!G1</f>
        <v>4T19</v>
      </c>
      <c r="M4" s="188" t="str">
        <f>+'Principali serie storiche'!H1</f>
        <v>1T20</v>
      </c>
      <c r="N4" s="188" t="str">
        <f>+'Principali serie storiche'!I1</f>
        <v>2T20</v>
      </c>
      <c r="O4" s="189" t="str">
        <f>+'Principali serie storiche'!J1</f>
        <v>3T20</v>
      </c>
      <c r="P4" s="188" t="str">
        <f>+'Principali serie storiche'!K1</f>
        <v>4T20</v>
      </c>
      <c r="Q4" s="188" t="str">
        <f>+'Principali serie storiche'!L1</f>
        <v>1T21</v>
      </c>
      <c r="R4" s="188" t="str">
        <f>+'Principali serie storiche'!M1</f>
        <v>2T21</v>
      </c>
      <c r="S4" s="189" t="str">
        <f>+'Principali serie storiche'!N1</f>
        <v>3T21</v>
      </c>
      <c r="T4" s="188" t="str">
        <f>+'Principali serie storiche'!O1</f>
        <v>4T21</v>
      </c>
      <c r="U4" s="188" t="str">
        <f>+'Principali serie storiche'!P1</f>
        <v>1T22</v>
      </c>
      <c r="V4" s="188" t="str">
        <f>+'Principali serie storiche'!Q1</f>
        <v>2T22</v>
      </c>
      <c r="W4" s="189" t="str">
        <f>+'Principali serie storiche'!R1</f>
        <v>3T22</v>
      </c>
    </row>
    <row r="5" spans="1:23" ht="28.5" customHeight="1" x14ac:dyDescent="0.25">
      <c r="A5" s="283" t="s">
        <v>218</v>
      </c>
      <c r="B5" s="172"/>
      <c r="C5" s="173"/>
      <c r="D5" s="173"/>
      <c r="E5" s="173"/>
      <c r="F5" s="173"/>
      <c r="G5" s="173"/>
      <c r="H5" s="173"/>
      <c r="I5" s="173"/>
      <c r="J5" s="173"/>
      <c r="K5" s="173"/>
      <c r="L5" s="173"/>
      <c r="M5" s="173"/>
      <c r="N5" s="173"/>
      <c r="O5" s="173"/>
      <c r="P5" s="173"/>
      <c r="Q5" s="173"/>
      <c r="R5" s="173"/>
      <c r="S5" s="173"/>
      <c r="T5" s="173"/>
      <c r="U5" s="173"/>
      <c r="V5" s="173"/>
      <c r="W5" s="173"/>
    </row>
    <row r="6" spans="1:23" s="24" customFormat="1" ht="20.25" customHeight="1" x14ac:dyDescent="0.25">
      <c r="A6" s="174" t="s">
        <v>224</v>
      </c>
      <c r="B6" s="702">
        <f t="shared" ref="B6:E6" si="0">+B7+B8</f>
        <v>1272.1397347746126</v>
      </c>
      <c r="C6" s="703">
        <f t="shared" si="0"/>
        <v>1830.5941555478014</v>
      </c>
      <c r="D6" s="702">
        <f t="shared" si="0"/>
        <v>2511.0609146740276</v>
      </c>
      <c r="E6" s="702">
        <f t="shared" si="0"/>
        <v>629.04984871224792</v>
      </c>
      <c r="F6" s="702">
        <f>+F7+F8</f>
        <v>1237.0884485036531</v>
      </c>
      <c r="G6" s="703">
        <f t="shared" ref="G6:W6" si="1">+G7+G8</f>
        <v>1803.6306762782747</v>
      </c>
      <c r="H6" s="702">
        <f t="shared" si="1"/>
        <v>2469.2197701393525</v>
      </c>
      <c r="I6" s="702">
        <f t="shared" si="1"/>
        <v>611.56829292239377</v>
      </c>
      <c r="J6" s="702">
        <f t="shared" si="1"/>
        <v>1232.1115439828372</v>
      </c>
      <c r="K6" s="703">
        <f t="shared" si="1"/>
        <v>1752.3103207935585</v>
      </c>
      <c r="L6" s="702">
        <f t="shared" si="1"/>
        <v>2338.505491953445</v>
      </c>
      <c r="M6" s="702">
        <f t="shared" si="1"/>
        <v>475.12823575767823</v>
      </c>
      <c r="N6" s="702">
        <f t="shared" si="1"/>
        <v>846.63985324180385</v>
      </c>
      <c r="O6" s="703">
        <f t="shared" si="1"/>
        <v>1265.9263176307502</v>
      </c>
      <c r="P6" s="702">
        <f t="shared" si="1"/>
        <v>1750.8710130666448</v>
      </c>
      <c r="Q6" s="702">
        <f t="shared" si="1"/>
        <v>444.26125337552548</v>
      </c>
      <c r="R6" s="702">
        <f t="shared" si="1"/>
        <v>887.93494778019158</v>
      </c>
      <c r="S6" s="703">
        <f t="shared" si="1"/>
        <v>1311.1271304871409</v>
      </c>
      <c r="T6" s="702">
        <f t="shared" si="1"/>
        <v>1800.5038187860182</v>
      </c>
      <c r="U6" s="702">
        <f t="shared" si="1"/>
        <v>433.57375756081603</v>
      </c>
      <c r="V6" s="702">
        <f t="shared" si="1"/>
        <v>873.37020672763742</v>
      </c>
      <c r="W6" s="703">
        <f t="shared" si="1"/>
        <v>1278.0552601547545</v>
      </c>
    </row>
    <row r="7" spans="1:23" s="24" customFormat="1" ht="20.25" customHeight="1" x14ac:dyDescent="0.25">
      <c r="A7" s="122" t="s">
        <v>220</v>
      </c>
      <c r="B7" s="190">
        <v>858.77995076108959</v>
      </c>
      <c r="C7" s="186">
        <v>1237.2049137632441</v>
      </c>
      <c r="D7" s="190">
        <v>1698.4080781605448</v>
      </c>
      <c r="E7" s="190">
        <v>405.45076617768939</v>
      </c>
      <c r="F7" s="190">
        <v>797.41980606698826</v>
      </c>
      <c r="G7" s="186">
        <v>1177.4447099972319</v>
      </c>
      <c r="H7" s="190">
        <v>1617.4573768460741</v>
      </c>
      <c r="I7" s="190">
        <v>386.78080424692104</v>
      </c>
      <c r="J7" s="190">
        <v>781.19740123730594</v>
      </c>
      <c r="K7" s="186">
        <v>1107.2136207611184</v>
      </c>
      <c r="L7" s="190">
        <v>1490.6096511192497</v>
      </c>
      <c r="M7" s="190">
        <v>287.16246440937812</v>
      </c>
      <c r="N7" s="190">
        <v>510.83230984169211</v>
      </c>
      <c r="O7" s="186">
        <v>759.47795627626965</v>
      </c>
      <c r="P7" s="190">
        <v>1066.846752284411</v>
      </c>
      <c r="Q7" s="190">
        <v>263.9435109742758</v>
      </c>
      <c r="R7" s="190">
        <v>513.57246299187238</v>
      </c>
      <c r="S7" s="186">
        <v>751.73149384215344</v>
      </c>
      <c r="T7" s="190">
        <v>1049.2497554014005</v>
      </c>
      <c r="U7" s="190">
        <v>240.97870668213147</v>
      </c>
      <c r="V7" s="190">
        <v>479.29804540450777</v>
      </c>
      <c r="W7" s="186">
        <v>696.96472015477661</v>
      </c>
    </row>
    <row r="8" spans="1:23" s="24" customFormat="1" ht="20.25" customHeight="1" x14ac:dyDescent="0.25">
      <c r="A8" s="145" t="s">
        <v>221</v>
      </c>
      <c r="B8" s="191">
        <v>413.35978401352304</v>
      </c>
      <c r="C8" s="185">
        <v>593.38924178455727</v>
      </c>
      <c r="D8" s="191">
        <v>812.65283651348261</v>
      </c>
      <c r="E8" s="191">
        <v>223.59908253455848</v>
      </c>
      <c r="F8" s="191">
        <v>439.66864243666487</v>
      </c>
      <c r="G8" s="185">
        <v>626.18596628104274</v>
      </c>
      <c r="H8" s="191">
        <v>851.76239329327859</v>
      </c>
      <c r="I8" s="191">
        <v>224.78748867547279</v>
      </c>
      <c r="J8" s="191">
        <v>450.91414274553136</v>
      </c>
      <c r="K8" s="185">
        <v>645.09670003244014</v>
      </c>
      <c r="L8" s="191">
        <v>847.89584083419504</v>
      </c>
      <c r="M8" s="191">
        <v>187.96577134830008</v>
      </c>
      <c r="N8" s="191">
        <v>335.80754340011174</v>
      </c>
      <c r="O8" s="185">
        <v>506.44836135448048</v>
      </c>
      <c r="P8" s="191">
        <v>684.0242607822338</v>
      </c>
      <c r="Q8" s="191">
        <v>180.31774240124972</v>
      </c>
      <c r="R8" s="191">
        <v>374.36248478831925</v>
      </c>
      <c r="S8" s="185">
        <v>559.39563664498746</v>
      </c>
      <c r="T8" s="191">
        <v>751.25406338461778</v>
      </c>
      <c r="U8" s="191">
        <v>192.59505087868456</v>
      </c>
      <c r="V8" s="191">
        <v>394.07216132312965</v>
      </c>
      <c r="W8" s="185">
        <v>581.09053999997786</v>
      </c>
    </row>
    <row r="9" spans="1:23" s="24" customFormat="1" ht="20.25" customHeight="1" x14ac:dyDescent="0.25">
      <c r="A9" s="174" t="s">
        <v>225</v>
      </c>
      <c r="B9" s="702">
        <f t="shared" ref="B9:E9" si="2">+B10+B11</f>
        <v>1695.5183176987671</v>
      </c>
      <c r="C9" s="703">
        <f t="shared" si="2"/>
        <v>2414.1628520883314</v>
      </c>
      <c r="D9" s="702">
        <f t="shared" si="2"/>
        <v>3283.2494089862525</v>
      </c>
      <c r="E9" s="702">
        <f t="shared" si="2"/>
        <v>855.11314553179227</v>
      </c>
      <c r="F9" s="702">
        <f>+F10+F11</f>
        <v>1642.9256501694558</v>
      </c>
      <c r="G9" s="703">
        <f t="shared" ref="G9:W9" si="3">+G10+G11</f>
        <v>2331.113944340304</v>
      </c>
      <c r="H9" s="702">
        <f t="shared" si="3"/>
        <v>3164.5450996261889</v>
      </c>
      <c r="I9" s="702">
        <f t="shared" si="3"/>
        <v>768.84943592391778</v>
      </c>
      <c r="J9" s="702">
        <f t="shared" si="3"/>
        <v>1525.966110560983</v>
      </c>
      <c r="K9" s="703">
        <f t="shared" si="3"/>
        <v>2162.3662598150677</v>
      </c>
      <c r="L9" s="702">
        <f t="shared" si="3"/>
        <v>2864.5420154212748</v>
      </c>
      <c r="M9" s="702">
        <f t="shared" si="3"/>
        <v>621.49270423896883</v>
      </c>
      <c r="N9" s="702">
        <f t="shared" si="3"/>
        <v>1155.9473602646456</v>
      </c>
      <c r="O9" s="703">
        <f t="shared" si="3"/>
        <v>1700.7255018972055</v>
      </c>
      <c r="P9" s="702">
        <f t="shared" si="3"/>
        <v>2313.5868917763655</v>
      </c>
      <c r="Q9" s="702">
        <f t="shared" si="3"/>
        <v>586.43858412154555</v>
      </c>
      <c r="R9" s="702">
        <f t="shared" si="3"/>
        <v>1165.7963919672027</v>
      </c>
      <c r="S9" s="703">
        <f t="shared" si="3"/>
        <v>1697.8444817931399</v>
      </c>
      <c r="T9" s="702">
        <f t="shared" si="3"/>
        <v>2301.1690704993398</v>
      </c>
      <c r="U9" s="702">
        <f t="shared" si="3"/>
        <v>569.61254449850571</v>
      </c>
      <c r="V9" s="702">
        <f t="shared" si="3"/>
        <v>1112.7572021279507</v>
      </c>
      <c r="W9" s="703">
        <f t="shared" si="3"/>
        <v>1594.8674795572254</v>
      </c>
    </row>
    <row r="10" spans="1:23" s="24" customFormat="1" ht="20.25" customHeight="1" x14ac:dyDescent="0.25">
      <c r="A10" s="184" t="s">
        <v>220</v>
      </c>
      <c r="B10" s="190">
        <v>728.24111454328784</v>
      </c>
      <c r="C10" s="186">
        <v>1033.1701824947868</v>
      </c>
      <c r="D10" s="190">
        <v>1426.4242366872763</v>
      </c>
      <c r="E10" s="190">
        <v>333.77938454483291</v>
      </c>
      <c r="F10" s="190">
        <v>637.47212633551487</v>
      </c>
      <c r="G10" s="186">
        <v>899.83618075533934</v>
      </c>
      <c r="H10" s="190">
        <v>1268.5487629781783</v>
      </c>
      <c r="I10" s="190">
        <v>280.67298940165364</v>
      </c>
      <c r="J10" s="190">
        <v>574.21544712702769</v>
      </c>
      <c r="K10" s="186">
        <v>780.92818603765636</v>
      </c>
      <c r="L10" s="190">
        <v>1041.559299822374</v>
      </c>
      <c r="M10" s="190">
        <v>213.3003377677673</v>
      </c>
      <c r="N10" s="190">
        <v>405.03282793448238</v>
      </c>
      <c r="O10" s="186">
        <v>585.45391280892193</v>
      </c>
      <c r="P10" s="190">
        <v>817.3169891729649</v>
      </c>
      <c r="Q10" s="190">
        <v>194.71748099035585</v>
      </c>
      <c r="R10" s="190">
        <v>379.6201749620742</v>
      </c>
      <c r="S10" s="186">
        <v>553.37528086892053</v>
      </c>
      <c r="T10" s="190">
        <v>775.41875865055874</v>
      </c>
      <c r="U10" s="190">
        <v>180.08387151080359</v>
      </c>
      <c r="V10" s="190">
        <v>354.02308044312218</v>
      </c>
      <c r="W10" s="186">
        <v>495.55170655983278</v>
      </c>
    </row>
    <row r="11" spans="1:23" s="24" customFormat="1" ht="15.75" x14ac:dyDescent="0.25">
      <c r="A11" s="183" t="s">
        <v>221</v>
      </c>
      <c r="B11" s="191">
        <v>967.27720315547924</v>
      </c>
      <c r="C11" s="185">
        <v>1380.9926695935449</v>
      </c>
      <c r="D11" s="191">
        <v>1856.8251722989762</v>
      </c>
      <c r="E11" s="191">
        <v>521.33376098695942</v>
      </c>
      <c r="F11" s="191">
        <v>1005.4535238339408</v>
      </c>
      <c r="G11" s="185">
        <v>1431.2777635849648</v>
      </c>
      <c r="H11" s="191">
        <v>1895.9963366480106</v>
      </c>
      <c r="I11" s="191">
        <v>488.17644652226414</v>
      </c>
      <c r="J11" s="191">
        <v>951.75066343395531</v>
      </c>
      <c r="K11" s="185">
        <v>1381.4380737774113</v>
      </c>
      <c r="L11" s="191">
        <v>1822.9827155989008</v>
      </c>
      <c r="M11" s="191">
        <v>408.19236647120158</v>
      </c>
      <c r="N11" s="191">
        <v>750.91453233016318</v>
      </c>
      <c r="O11" s="185">
        <v>1115.2715890882835</v>
      </c>
      <c r="P11" s="191">
        <v>1496.2699026034006</v>
      </c>
      <c r="Q11" s="191">
        <v>391.72110313118969</v>
      </c>
      <c r="R11" s="191">
        <v>786.17621700512848</v>
      </c>
      <c r="S11" s="185">
        <v>1144.4692009242194</v>
      </c>
      <c r="T11" s="191">
        <v>1525.7503118487809</v>
      </c>
      <c r="U11" s="191">
        <v>389.52867298770218</v>
      </c>
      <c r="V11" s="191">
        <v>758.73412168482855</v>
      </c>
      <c r="W11" s="185">
        <v>1099.3157729973925</v>
      </c>
    </row>
    <row r="12" spans="1:23" x14ac:dyDescent="0.25">
      <c r="A12" s="178"/>
      <c r="B12" s="179"/>
      <c r="C12" s="179"/>
      <c r="D12" s="179"/>
      <c r="E12" s="179"/>
      <c r="F12" s="179"/>
      <c r="G12" s="179"/>
      <c r="H12" s="179"/>
      <c r="I12" s="179"/>
      <c r="J12" s="179"/>
      <c r="K12" s="179"/>
      <c r="L12" s="179"/>
      <c r="M12" s="179"/>
      <c r="N12" s="179"/>
      <c r="O12" s="179"/>
      <c r="P12" s="179"/>
      <c r="Q12" s="179"/>
      <c r="R12" s="179"/>
      <c r="S12" s="179"/>
      <c r="T12" s="179"/>
      <c r="U12" s="179"/>
      <c r="V12" s="179"/>
      <c r="W12" s="179"/>
    </row>
    <row r="13" spans="1:23" ht="28.5" customHeight="1" x14ac:dyDescent="0.25">
      <c r="A13" s="283" t="s">
        <v>219</v>
      </c>
      <c r="B13" s="179"/>
      <c r="C13" s="179"/>
      <c r="D13" s="179"/>
      <c r="E13" s="179"/>
      <c r="F13" s="179"/>
      <c r="G13" s="179"/>
      <c r="H13" s="179"/>
      <c r="I13" s="179"/>
      <c r="J13" s="179"/>
      <c r="K13" s="179"/>
      <c r="L13" s="179"/>
      <c r="M13" s="179"/>
      <c r="N13" s="179"/>
      <c r="O13" s="179"/>
      <c r="P13" s="179"/>
      <c r="Q13" s="179"/>
      <c r="R13" s="179"/>
      <c r="S13" s="179"/>
      <c r="T13" s="179"/>
      <c r="U13" s="179"/>
      <c r="V13" s="179"/>
      <c r="W13" s="179"/>
    </row>
    <row r="14" spans="1:23" s="24" customFormat="1" ht="20.25" customHeight="1" x14ac:dyDescent="0.25">
      <c r="A14" s="174" t="s">
        <v>224</v>
      </c>
      <c r="B14" s="702">
        <f t="shared" ref="B14:E14" si="4">+B15+B16</f>
        <v>1727.6837094639166</v>
      </c>
      <c r="C14" s="703">
        <f t="shared" si="4"/>
        <v>2541.5128988727492</v>
      </c>
      <c r="D14" s="702">
        <f t="shared" si="4"/>
        <v>3528.3503962580262</v>
      </c>
      <c r="E14" s="702">
        <f t="shared" si="4"/>
        <v>944.42047458604679</v>
      </c>
      <c r="F14" s="702">
        <f>+F15+F16</f>
        <v>1903.281300135</v>
      </c>
      <c r="G14" s="703">
        <f t="shared" ref="G14:W14" si="5">+G15+G16</f>
        <v>2778.9741546791356</v>
      </c>
      <c r="H14" s="702">
        <f t="shared" si="5"/>
        <v>3865.0080171801119</v>
      </c>
      <c r="I14" s="702">
        <f t="shared" si="5"/>
        <v>1005.0794507456295</v>
      </c>
      <c r="J14" s="702">
        <f t="shared" si="5"/>
        <v>2025.4427400340865</v>
      </c>
      <c r="K14" s="703">
        <f t="shared" si="5"/>
        <v>3007.1704885068702</v>
      </c>
      <c r="L14" s="702">
        <f t="shared" si="5"/>
        <v>4226.3480198180814</v>
      </c>
      <c r="M14" s="702">
        <f t="shared" si="5"/>
        <v>1034.1136727248775</v>
      </c>
      <c r="N14" s="702">
        <f t="shared" si="5"/>
        <v>2218.946518945816</v>
      </c>
      <c r="O14" s="703">
        <f t="shared" si="5"/>
        <v>3410.3758707674133</v>
      </c>
      <c r="P14" s="702">
        <f t="shared" si="5"/>
        <v>5090.3411526546433</v>
      </c>
      <c r="Q14" s="702">
        <f t="shared" si="5"/>
        <v>1451.9915219645236</v>
      </c>
      <c r="R14" s="702">
        <f t="shared" si="5"/>
        <v>2908.8536845727199</v>
      </c>
      <c r="S14" s="703">
        <f t="shared" si="5"/>
        <v>4226.3941754069874</v>
      </c>
      <c r="T14" s="702">
        <f t="shared" si="5"/>
        <v>5930.5371645531468</v>
      </c>
      <c r="U14" s="702">
        <f t="shared" si="5"/>
        <v>1489.0242328219424</v>
      </c>
      <c r="V14" s="702">
        <f t="shared" si="5"/>
        <v>2965.5334629812369</v>
      </c>
      <c r="W14" s="703">
        <f t="shared" si="5"/>
        <v>4379.6401241068361</v>
      </c>
    </row>
    <row r="15" spans="1:23" s="24" customFormat="1" ht="20.25" customHeight="1" x14ac:dyDescent="0.25">
      <c r="A15" s="122" t="s">
        <v>222</v>
      </c>
      <c r="B15" s="190">
        <v>1057.6888172390495</v>
      </c>
      <c r="C15" s="186">
        <v>1554.7182955662713</v>
      </c>
      <c r="D15" s="190">
        <v>2173.9682274910724</v>
      </c>
      <c r="E15" s="190">
        <v>592.28729941618553</v>
      </c>
      <c r="F15" s="190">
        <v>1177.8333418647708</v>
      </c>
      <c r="G15" s="186">
        <v>1725.1460954045908</v>
      </c>
      <c r="H15" s="190">
        <v>2420.0452964760675</v>
      </c>
      <c r="I15" s="190">
        <v>634.11830050350306</v>
      </c>
      <c r="J15" s="190">
        <v>1285.1258916403544</v>
      </c>
      <c r="K15" s="186">
        <v>1920.1218777677193</v>
      </c>
      <c r="L15" s="190">
        <v>2729.254752328121</v>
      </c>
      <c r="M15" s="190">
        <v>698.28214454370755</v>
      </c>
      <c r="N15" s="190">
        <v>1563.6380592901205</v>
      </c>
      <c r="O15" s="186">
        <v>2382.8820641355969</v>
      </c>
      <c r="P15" s="190">
        <v>3599.6967836289336</v>
      </c>
      <c r="Q15" s="190">
        <v>1022.1649394917442</v>
      </c>
      <c r="R15" s="190">
        <v>2033.6477983545756</v>
      </c>
      <c r="S15" s="186">
        <v>2942.4837135922539</v>
      </c>
      <c r="T15" s="190">
        <v>4139.3619884141099</v>
      </c>
      <c r="U15" s="190">
        <v>1023.1660659622814</v>
      </c>
      <c r="V15" s="190">
        <v>2044.6791068401733</v>
      </c>
      <c r="W15" s="186">
        <v>3032.4012098523881</v>
      </c>
    </row>
    <row r="16" spans="1:23" s="24" customFormat="1" ht="20.25" customHeight="1" x14ac:dyDescent="0.25">
      <c r="A16" s="183" t="s">
        <v>223</v>
      </c>
      <c r="B16" s="191">
        <v>669.99489222486704</v>
      </c>
      <c r="C16" s="185">
        <v>986.79460330647771</v>
      </c>
      <c r="D16" s="191">
        <v>1354.3821687669538</v>
      </c>
      <c r="E16" s="191">
        <v>352.1331751698612</v>
      </c>
      <c r="F16" s="191">
        <v>725.44795827022926</v>
      </c>
      <c r="G16" s="185">
        <v>1053.8280592745446</v>
      </c>
      <c r="H16" s="191">
        <v>1444.9627207040446</v>
      </c>
      <c r="I16" s="191">
        <v>370.96115024212645</v>
      </c>
      <c r="J16" s="191">
        <v>740.31684839373213</v>
      </c>
      <c r="K16" s="185">
        <v>1087.0486107391509</v>
      </c>
      <c r="L16" s="191">
        <v>1497.0932674899605</v>
      </c>
      <c r="M16" s="191">
        <v>335.83152818116997</v>
      </c>
      <c r="N16" s="191">
        <v>655.30845965569529</v>
      </c>
      <c r="O16" s="185">
        <v>1027.4938066318164</v>
      </c>
      <c r="P16" s="191">
        <v>1490.6443690257095</v>
      </c>
      <c r="Q16" s="191">
        <v>429.82658247277931</v>
      </c>
      <c r="R16" s="191">
        <v>875.2058862181442</v>
      </c>
      <c r="S16" s="185">
        <v>1283.9104618147335</v>
      </c>
      <c r="T16" s="191">
        <v>1791.1751761390374</v>
      </c>
      <c r="U16" s="191">
        <v>465.85816685966108</v>
      </c>
      <c r="V16" s="191">
        <v>920.85435614106382</v>
      </c>
      <c r="W16" s="185">
        <v>1347.2389142544484</v>
      </c>
    </row>
    <row r="17" spans="1:23" s="24" customFormat="1" ht="20.25" customHeight="1" x14ac:dyDescent="0.25">
      <c r="A17" s="174" t="s">
        <v>225</v>
      </c>
      <c r="B17" s="702">
        <f t="shared" ref="B17:E17" si="6">+B18+B19</f>
        <v>219.35389494884217</v>
      </c>
      <c r="C17" s="703">
        <f t="shared" si="6"/>
        <v>325.98599316727552</v>
      </c>
      <c r="D17" s="702">
        <f t="shared" si="6"/>
        <v>459.95016795812631</v>
      </c>
      <c r="E17" s="702">
        <f t="shared" si="6"/>
        <v>123.37889366459196</v>
      </c>
      <c r="F17" s="702">
        <f>+F18+F19</f>
        <v>246.70201933368594</v>
      </c>
      <c r="G17" s="703">
        <f t="shared" ref="G17:W17" si="7">+G18+G19</f>
        <v>367.3779682122663</v>
      </c>
      <c r="H17" s="702">
        <f t="shared" si="7"/>
        <v>515.2343576556525</v>
      </c>
      <c r="I17" s="702">
        <f t="shared" si="7"/>
        <v>142.12166122369646</v>
      </c>
      <c r="J17" s="702">
        <f t="shared" si="7"/>
        <v>283.33906235498262</v>
      </c>
      <c r="K17" s="703">
        <f t="shared" si="7"/>
        <v>427.23351852150944</v>
      </c>
      <c r="L17" s="702">
        <f t="shared" si="7"/>
        <v>597.34362564229775</v>
      </c>
      <c r="M17" s="702">
        <f t="shared" si="7"/>
        <v>157.37097144916882</v>
      </c>
      <c r="N17" s="702">
        <f t="shared" si="7"/>
        <v>356.10213962949268</v>
      </c>
      <c r="O17" s="703">
        <f t="shared" si="7"/>
        <v>543.66812641705496</v>
      </c>
      <c r="P17" s="702">
        <f t="shared" si="7"/>
        <v>815.76442249381353</v>
      </c>
      <c r="Q17" s="702">
        <f t="shared" si="7"/>
        <v>244.00264991353862</v>
      </c>
      <c r="R17" s="702">
        <f t="shared" si="7"/>
        <v>472.29301314910919</v>
      </c>
      <c r="S17" s="703">
        <f t="shared" si="7"/>
        <v>674.04780586676134</v>
      </c>
      <c r="T17" s="702">
        <f t="shared" si="7"/>
        <v>929.16837074646401</v>
      </c>
      <c r="U17" s="702">
        <f t="shared" si="7"/>
        <v>233.12708378362004</v>
      </c>
      <c r="V17" s="702">
        <f t="shared" si="7"/>
        <v>460.82295825463018</v>
      </c>
      <c r="W17" s="703">
        <f t="shared" si="7"/>
        <v>685.21023384310524</v>
      </c>
    </row>
    <row r="18" spans="1:23" s="24" customFormat="1" ht="20.25" customHeight="1" x14ac:dyDescent="0.25">
      <c r="A18" s="122" t="s">
        <v>222</v>
      </c>
      <c r="B18" s="190">
        <v>182.35995482677691</v>
      </c>
      <c r="C18" s="186">
        <v>270.65774611589256</v>
      </c>
      <c r="D18" s="190">
        <v>382.73725623594333</v>
      </c>
      <c r="E18" s="190">
        <v>102.56412539484003</v>
      </c>
      <c r="F18" s="190">
        <v>204.73039456431638</v>
      </c>
      <c r="G18" s="186">
        <v>305.76190342879585</v>
      </c>
      <c r="H18" s="190">
        <v>430.34101888252974</v>
      </c>
      <c r="I18" s="190">
        <v>120.75617354033967</v>
      </c>
      <c r="J18" s="190">
        <v>241.01910685024788</v>
      </c>
      <c r="K18" s="186">
        <v>364.1502088875626</v>
      </c>
      <c r="L18" s="190">
        <v>510.17137276316481</v>
      </c>
      <c r="M18" s="190">
        <v>136.63897744381882</v>
      </c>
      <c r="N18" s="190">
        <v>312.0698965180427</v>
      </c>
      <c r="O18" s="186">
        <v>475.1140995117612</v>
      </c>
      <c r="P18" s="190">
        <v>716.28655802114508</v>
      </c>
      <c r="Q18" s="190">
        <v>214.25190226987863</v>
      </c>
      <c r="R18" s="190">
        <v>412.78965891893745</v>
      </c>
      <c r="S18" s="186">
        <v>588.40147629619378</v>
      </c>
      <c r="T18" s="190">
        <v>810.59177705215404</v>
      </c>
      <c r="U18" s="190">
        <v>203.10662331536003</v>
      </c>
      <c r="V18" s="190">
        <v>401.03729184856428</v>
      </c>
      <c r="W18" s="186">
        <v>597.5105571494953</v>
      </c>
    </row>
    <row r="19" spans="1:23" s="24" customFormat="1" ht="20.25" customHeight="1" x14ac:dyDescent="0.25">
      <c r="A19" s="183" t="s">
        <v>223</v>
      </c>
      <c r="B19" s="191">
        <v>36.993940122065254</v>
      </c>
      <c r="C19" s="185">
        <v>55.328247051382959</v>
      </c>
      <c r="D19" s="191">
        <v>77.212911722182994</v>
      </c>
      <c r="E19" s="191">
        <v>20.814768269751927</v>
      </c>
      <c r="F19" s="191">
        <v>41.971624769369548</v>
      </c>
      <c r="G19" s="185">
        <v>61.616064783470428</v>
      </c>
      <c r="H19" s="191">
        <v>84.89333877312275</v>
      </c>
      <c r="I19" s="191">
        <v>21.365487683356783</v>
      </c>
      <c r="J19" s="191">
        <v>42.319955504734708</v>
      </c>
      <c r="K19" s="185">
        <v>63.083309633946818</v>
      </c>
      <c r="L19" s="191">
        <v>87.172252879132927</v>
      </c>
      <c r="M19" s="191">
        <v>20.731994005350003</v>
      </c>
      <c r="N19" s="191">
        <v>44.032243111449993</v>
      </c>
      <c r="O19" s="185">
        <v>68.554026905293824</v>
      </c>
      <c r="P19" s="191">
        <v>99.477864472668401</v>
      </c>
      <c r="Q19" s="191">
        <v>29.750747643660002</v>
      </c>
      <c r="R19" s="191">
        <v>59.503354230171723</v>
      </c>
      <c r="S19" s="185">
        <v>85.646329570567559</v>
      </c>
      <c r="T19" s="191">
        <v>118.57659369430999</v>
      </c>
      <c r="U19" s="191">
        <v>30.020460468259998</v>
      </c>
      <c r="V19" s="191">
        <v>59.785666406065879</v>
      </c>
      <c r="W19" s="185">
        <v>87.699676693610002</v>
      </c>
    </row>
  </sheetData>
  <phoneticPr fontId="8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Q19"/>
  <sheetViews>
    <sheetView showGridLines="0" topLeftCell="C1" zoomScale="90" zoomScaleNormal="90" workbookViewId="0">
      <selection activeCell="H25" sqref="H25"/>
    </sheetView>
  </sheetViews>
  <sheetFormatPr defaultColWidth="9.140625" defaultRowHeight="15.75" x14ac:dyDescent="0.25"/>
  <cols>
    <col min="1" max="1" width="15.42578125" style="6" customWidth="1"/>
    <col min="2" max="2" width="14.42578125" style="6" customWidth="1"/>
    <col min="3" max="4" width="3.85546875" style="6" customWidth="1"/>
    <col min="5" max="5" width="16.42578125" style="6" customWidth="1"/>
    <col min="6" max="6" width="3.5703125" style="6" customWidth="1"/>
    <col min="7" max="7" width="15.42578125" style="6" customWidth="1"/>
    <col min="8" max="8" width="14.42578125" style="6" customWidth="1"/>
    <col min="9" max="10" width="4.42578125" style="6" customWidth="1"/>
    <col min="11" max="11" width="16.42578125" style="6" customWidth="1"/>
    <col min="12" max="12" width="3.140625" style="6" customWidth="1"/>
    <col min="13" max="13" width="15.42578125" style="6" customWidth="1"/>
    <col min="14" max="14" width="14.42578125" style="6" customWidth="1"/>
    <col min="15" max="16" width="4.140625" style="6" customWidth="1"/>
    <col min="17" max="17" width="16.42578125" style="6" customWidth="1"/>
    <col min="18" max="16384" width="9.140625" style="6"/>
  </cols>
  <sheetData>
    <row r="1" spans="1:17" ht="21" x14ac:dyDescent="0.35">
      <c r="A1" s="2" t="str">
        <f>'Indice-Index'!A8</f>
        <v>1.3   Accessi BB/UBB  per tecnologia e operatore - BB/UBB lines by technology and operator</v>
      </c>
      <c r="B1" s="100"/>
      <c r="C1" s="100"/>
      <c r="D1" s="100"/>
      <c r="E1" s="100"/>
      <c r="F1" s="100"/>
      <c r="G1" s="100"/>
      <c r="H1" s="100"/>
      <c r="I1" s="100"/>
      <c r="J1" s="100"/>
      <c r="K1" s="100"/>
      <c r="L1" s="100"/>
      <c r="M1" s="100"/>
      <c r="N1" s="100"/>
      <c r="O1" s="100"/>
      <c r="P1" s="100"/>
      <c r="Q1" s="100"/>
    </row>
    <row r="2" spans="1:17" ht="17.25" customHeight="1" x14ac:dyDescent="0.25"/>
    <row r="4" spans="1:17" ht="18.600000000000001" customHeight="1" x14ac:dyDescent="0.25">
      <c r="A4" s="114"/>
      <c r="B4" s="118" t="s">
        <v>148</v>
      </c>
      <c r="C4" s="713" t="s">
        <v>5</v>
      </c>
      <c r="D4" s="713"/>
      <c r="E4" s="119" t="str">
        <f>+Q4</f>
        <v>Var. vs 09/21 (%)</v>
      </c>
      <c r="F4" s="88"/>
      <c r="G4" s="87"/>
      <c r="H4" s="118" t="s">
        <v>148</v>
      </c>
      <c r="I4" s="713" t="s">
        <v>87</v>
      </c>
      <c r="J4" s="713"/>
      <c r="K4" s="567" t="s">
        <v>519</v>
      </c>
      <c r="M4" s="114"/>
      <c r="N4" s="118" t="s">
        <v>148</v>
      </c>
      <c r="O4" s="713" t="s">
        <v>88</v>
      </c>
      <c r="P4" s="713"/>
      <c r="Q4" s="119" t="str">
        <f>+K4</f>
        <v>Var. vs 09/21 (%)</v>
      </c>
    </row>
    <row r="5" spans="1:17" ht="18.600000000000001" customHeight="1" x14ac:dyDescent="0.25">
      <c r="A5" s="115"/>
      <c r="B5" s="116">
        <v>1.7535909999999999</v>
      </c>
      <c r="C5" s="714"/>
      <c r="D5" s="714"/>
      <c r="E5" s="117">
        <v>4.1717012224317225</v>
      </c>
      <c r="F5" s="88"/>
      <c r="G5" s="87"/>
      <c r="H5" s="116">
        <v>10.353429</v>
      </c>
      <c r="I5" s="714"/>
      <c r="J5" s="714"/>
      <c r="K5" s="117">
        <v>3.5436421053352518</v>
      </c>
      <c r="M5" s="115"/>
      <c r="N5" s="116">
        <v>3.2619150000000001</v>
      </c>
      <c r="O5" s="714"/>
      <c r="P5" s="714"/>
      <c r="Q5" s="117">
        <v>33.189237823034468</v>
      </c>
    </row>
    <row r="6" spans="1:17" s="54" customFormat="1" ht="35.25" customHeight="1" x14ac:dyDescent="0.25">
      <c r="B6" s="614" t="str">
        <f>+N6</f>
        <v>09/2022 (%)</v>
      </c>
      <c r="C6" s="96"/>
      <c r="D6" s="96"/>
      <c r="E6" s="96" t="str">
        <f>+Q6</f>
        <v>Var/Chg. vs 09/2021 (p.p.)</v>
      </c>
      <c r="G6" s="91"/>
      <c r="H6" s="614" t="str">
        <f>+'1.1'!L4</f>
        <v>09/2022 (%)</v>
      </c>
      <c r="I6" s="96"/>
      <c r="J6" s="96"/>
      <c r="K6" s="96" t="str">
        <f>+'1.1'!O4</f>
        <v>Var/Chg. vs 09/2021 (p.p.)</v>
      </c>
      <c r="N6" s="614" t="str">
        <f>+H6</f>
        <v>09/2022 (%)</v>
      </c>
      <c r="O6" s="96"/>
      <c r="P6" s="96"/>
      <c r="Q6" s="96" t="str">
        <f>+K6</f>
        <v>Var/Chg. vs 09/2021 (p.p.)</v>
      </c>
    </row>
    <row r="7" spans="1:17" s="152" customFormat="1" ht="12.75" x14ac:dyDescent="0.2">
      <c r="A7" s="155"/>
      <c r="B7" s="154"/>
      <c r="C7" s="156"/>
      <c r="D7" s="156"/>
      <c r="E7" s="156"/>
      <c r="F7" s="155"/>
      <c r="G7" s="153"/>
      <c r="H7" s="154"/>
      <c r="I7" s="156"/>
      <c r="J7" s="156"/>
      <c r="K7" s="156"/>
      <c r="L7" s="155"/>
      <c r="M7" s="155"/>
      <c r="N7" s="154"/>
      <c r="O7" s="156"/>
      <c r="P7" s="156"/>
      <c r="Q7" s="156"/>
    </row>
    <row r="8" spans="1:17" x14ac:dyDescent="0.25">
      <c r="A8" s="70" t="s">
        <v>123</v>
      </c>
      <c r="B8" s="51">
        <v>34.982273517599033</v>
      </c>
      <c r="C8" s="51"/>
      <c r="D8" s="51"/>
      <c r="E8" s="51">
        <v>0.95693381132006294</v>
      </c>
      <c r="G8" s="70" t="s">
        <v>57</v>
      </c>
      <c r="H8" s="51">
        <v>41.712663505008827</v>
      </c>
      <c r="I8" s="51"/>
      <c r="J8" s="51"/>
      <c r="K8" s="51">
        <v>-2.3464438900262294</v>
      </c>
      <c r="M8" s="70" t="s">
        <v>57</v>
      </c>
      <c r="N8" s="51">
        <v>23.084844332240419</v>
      </c>
      <c r="O8" s="127"/>
      <c r="P8" s="127"/>
      <c r="Q8" s="74">
        <v>3.2058938345665169</v>
      </c>
    </row>
    <row r="9" spans="1:17" x14ac:dyDescent="0.25">
      <c r="A9" s="70" t="s">
        <v>575</v>
      </c>
      <c r="B9" s="51">
        <v>31.911146897993891</v>
      </c>
      <c r="C9" s="51"/>
      <c r="D9" s="51"/>
      <c r="E9" s="51">
        <v>-8.4637329558228096</v>
      </c>
      <c r="G9" s="89" t="s">
        <v>4</v>
      </c>
      <c r="H9" s="51">
        <v>19.68818253353551</v>
      </c>
      <c r="I9" s="51"/>
      <c r="J9" s="51"/>
      <c r="K9" s="51">
        <v>-4.1919497584110843E-2</v>
      </c>
      <c r="M9" s="89" t="s">
        <v>3</v>
      </c>
      <c r="N9" s="51">
        <v>21.147577420012478</v>
      </c>
      <c r="O9" s="127"/>
      <c r="P9" s="127"/>
      <c r="Q9" s="74">
        <v>-4.4171343688872966</v>
      </c>
    </row>
    <row r="10" spans="1:17" x14ac:dyDescent="0.25">
      <c r="A10" s="52" t="s">
        <v>57</v>
      </c>
      <c r="B10" s="51">
        <v>17.094179885731624</v>
      </c>
      <c r="C10" s="51"/>
      <c r="D10" s="51"/>
      <c r="E10" s="51">
        <v>5.7358656510375639</v>
      </c>
      <c r="G10" s="70" t="s">
        <v>56</v>
      </c>
      <c r="H10" s="51">
        <v>16.100907245319402</v>
      </c>
      <c r="I10" s="51"/>
      <c r="J10" s="51"/>
      <c r="K10" s="51">
        <v>0.19438056113441604</v>
      </c>
      <c r="M10" s="70" t="s">
        <v>56</v>
      </c>
      <c r="N10" s="51">
        <v>21.03791791018466</v>
      </c>
      <c r="O10" s="127"/>
      <c r="P10" s="127"/>
      <c r="Q10" s="74">
        <v>-0.9508018237557252</v>
      </c>
    </row>
    <row r="11" spans="1:17" x14ac:dyDescent="0.25">
      <c r="A11" s="89" t="s">
        <v>4</v>
      </c>
      <c r="B11" s="51">
        <v>7.7516935248869325</v>
      </c>
      <c r="C11" s="51"/>
      <c r="D11" s="51"/>
      <c r="E11" s="51">
        <v>3.3922731730442557</v>
      </c>
      <c r="G11" s="70" t="s">
        <v>3</v>
      </c>
      <c r="H11" s="51">
        <v>15.476138388547408</v>
      </c>
      <c r="I11" s="51"/>
      <c r="J11" s="51"/>
      <c r="K11" s="51">
        <v>5.5355576953438401E-2</v>
      </c>
      <c r="M11" s="70" t="s">
        <v>4</v>
      </c>
      <c r="N11" s="51">
        <v>20.744256058174415</v>
      </c>
      <c r="O11" s="92"/>
      <c r="P11" s="92"/>
      <c r="Q11" s="74">
        <v>-2.4345009196403034</v>
      </c>
    </row>
    <row r="12" spans="1:17" x14ac:dyDescent="0.25">
      <c r="A12" s="70" t="s">
        <v>451</v>
      </c>
      <c r="B12" s="51">
        <v>1.6280877353955399</v>
      </c>
      <c r="C12" s="51"/>
      <c r="D12" s="51"/>
      <c r="E12" s="51">
        <v>-0.10136385148455629</v>
      </c>
      <c r="G12" s="70" t="s">
        <v>449</v>
      </c>
      <c r="H12" s="51">
        <v>2.5824487713201107</v>
      </c>
      <c r="I12" s="51"/>
      <c r="J12" s="51"/>
      <c r="K12" s="51">
        <v>1.6643058442645036</v>
      </c>
      <c r="M12" s="70" t="s">
        <v>382</v>
      </c>
      <c r="N12" s="51">
        <v>5.0669928554238846</v>
      </c>
      <c r="O12" s="127"/>
      <c r="P12" s="127"/>
      <c r="Q12" s="74">
        <v>2.0079295418599452</v>
      </c>
    </row>
    <row r="13" spans="1:17" x14ac:dyDescent="0.25">
      <c r="A13" s="70" t="s">
        <v>452</v>
      </c>
      <c r="B13" s="51">
        <v>1.4293526825810581</v>
      </c>
      <c r="C13" s="51"/>
      <c r="D13" s="51"/>
      <c r="E13" s="51">
        <v>-9.5865243882943263E-2</v>
      </c>
      <c r="G13" s="70" t="s">
        <v>575</v>
      </c>
      <c r="H13" s="51">
        <v>1.4660843281969675</v>
      </c>
      <c r="I13" s="51"/>
      <c r="J13" s="51"/>
      <c r="K13" s="51">
        <v>-4.7192351589671055E-2</v>
      </c>
      <c r="M13" s="70" t="s">
        <v>575</v>
      </c>
      <c r="N13" s="51">
        <v>4.1828496450704566</v>
      </c>
      <c r="O13" s="127"/>
      <c r="P13" s="127"/>
      <c r="Q13" s="74">
        <v>-0.83927493367605965</v>
      </c>
    </row>
    <row r="14" spans="1:17" x14ac:dyDescent="0.25">
      <c r="A14" s="70" t="s">
        <v>577</v>
      </c>
      <c r="B14" s="51">
        <v>0.63116199843635146</v>
      </c>
      <c r="C14" s="51"/>
      <c r="D14" s="51"/>
      <c r="E14" s="51">
        <v>-0.4218472698986393</v>
      </c>
      <c r="G14" s="70" t="s">
        <v>450</v>
      </c>
      <c r="H14" s="51">
        <v>0.53421914613989241</v>
      </c>
      <c r="I14" s="51"/>
      <c r="J14" s="51"/>
      <c r="K14" s="51">
        <v>0.53421914613989241</v>
      </c>
      <c r="M14" s="70" t="s">
        <v>113</v>
      </c>
      <c r="N14" s="51">
        <v>2.5751743990876523</v>
      </c>
      <c r="O14" s="127"/>
      <c r="P14" s="127"/>
      <c r="Q14" s="74">
        <v>2.5751743990876523</v>
      </c>
    </row>
    <row r="15" spans="1:17" x14ac:dyDescent="0.25">
      <c r="A15" s="52" t="s">
        <v>63</v>
      </c>
      <c r="B15" s="51">
        <v>4.5721037573755741</v>
      </c>
      <c r="C15" s="51"/>
      <c r="D15" s="51"/>
      <c r="E15" s="51">
        <v>-1.0022633143129314</v>
      </c>
      <c r="G15" s="52" t="s">
        <v>230</v>
      </c>
      <c r="H15" s="51">
        <v>2.4393560819318818</v>
      </c>
      <c r="I15" s="51"/>
      <c r="J15" s="51"/>
      <c r="K15" s="51">
        <v>-1.2705389292239744E-2</v>
      </c>
      <c r="M15" s="52" t="s">
        <v>230</v>
      </c>
      <c r="N15" s="51">
        <v>2.1603873798060285</v>
      </c>
      <c r="O15" s="127"/>
      <c r="P15" s="127"/>
      <c r="Q15" s="74">
        <v>0.85271427044525705</v>
      </c>
    </row>
    <row r="16" spans="1:17" x14ac:dyDescent="0.25">
      <c r="A16" s="97" t="s">
        <v>135</v>
      </c>
      <c r="B16" s="58">
        <f>SUM(B8:B15)</f>
        <v>100</v>
      </c>
      <c r="C16" s="93"/>
      <c r="D16" s="93"/>
      <c r="E16" s="58">
        <f>SUM(E8:E15)</f>
        <v>2.6645352591003757E-15</v>
      </c>
      <c r="G16" s="97" t="s">
        <v>81</v>
      </c>
      <c r="H16" s="58">
        <f>SUM(H8:H15)</f>
        <v>100</v>
      </c>
      <c r="I16" s="93"/>
      <c r="J16" s="93"/>
      <c r="K16" s="58">
        <f>SUM(K8:K15)</f>
        <v>-6.6613381477509392E-16</v>
      </c>
      <c r="M16" s="97" t="s">
        <v>135</v>
      </c>
      <c r="N16" s="58">
        <f>SUM(N8:N15)</f>
        <v>100</v>
      </c>
      <c r="O16" s="122"/>
      <c r="P16" s="122"/>
      <c r="Q16" s="58">
        <f>SUM(Q8:Q15)</f>
        <v>-1.3322676295501878E-14</v>
      </c>
    </row>
    <row r="17" spans="1:5" x14ac:dyDescent="0.25">
      <c r="B17" s="113"/>
      <c r="C17" s="41"/>
      <c r="D17" s="41"/>
      <c r="E17" s="121"/>
    </row>
    <row r="19" spans="1:5" x14ac:dyDescent="0.25">
      <c r="A19" s="6" t="s">
        <v>576</v>
      </c>
    </row>
  </sheetData>
  <mergeCells count="3">
    <mergeCell ref="I4:J5"/>
    <mergeCell ref="O4:P5"/>
    <mergeCell ref="C4:D5"/>
  </mergeCells>
  <phoneticPr fontId="22" type="noConversion"/>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U32"/>
  <sheetViews>
    <sheetView showGridLines="0" zoomScale="90" zoomScaleNormal="90" workbookViewId="0">
      <selection activeCell="P33" sqref="P33"/>
    </sheetView>
  </sheetViews>
  <sheetFormatPr defaultColWidth="9.140625" defaultRowHeight="15.75" x14ac:dyDescent="0.25"/>
  <cols>
    <col min="1" max="1" width="59.5703125" style="6" customWidth="1"/>
    <col min="2" max="18" width="7.85546875" style="6" customWidth="1"/>
    <col min="19" max="19" width="1.5703125" style="6" customWidth="1"/>
    <col min="20" max="16384" width="9.140625" style="6"/>
  </cols>
  <sheetData>
    <row r="1" spans="1:21" ht="21" x14ac:dyDescent="0.35">
      <c r="A1" s="107" t="str">
        <f>'Indice-Index'!C24</f>
        <v>4.1   Indici generali e principali utilities - General indexes and main utilities (2010=100)</v>
      </c>
      <c r="B1" s="108"/>
      <c r="C1" s="108"/>
      <c r="D1" s="108"/>
      <c r="E1" s="108"/>
      <c r="F1" s="108"/>
      <c r="G1" s="108"/>
      <c r="H1" s="108"/>
      <c r="I1" s="108"/>
      <c r="J1" s="108"/>
      <c r="K1" s="108"/>
      <c r="L1" s="108"/>
      <c r="M1" s="108"/>
      <c r="N1" s="108"/>
      <c r="O1" s="108"/>
      <c r="P1" s="108"/>
      <c r="Q1" s="108"/>
      <c r="R1" s="108"/>
      <c r="S1" s="108"/>
      <c r="T1" s="108"/>
      <c r="U1" s="108"/>
    </row>
    <row r="3" spans="1:21" x14ac:dyDescent="0.25">
      <c r="A3" s="735" t="s">
        <v>38</v>
      </c>
      <c r="B3" s="84" t="s">
        <v>115</v>
      </c>
      <c r="C3" s="84" t="s">
        <v>117</v>
      </c>
      <c r="D3" s="84" t="s">
        <v>124</v>
      </c>
      <c r="E3" s="84" t="s">
        <v>130</v>
      </c>
      <c r="F3" s="84" t="s">
        <v>132</v>
      </c>
      <c r="G3" s="84" t="s">
        <v>136</v>
      </c>
      <c r="H3" s="84" t="s">
        <v>142</v>
      </c>
      <c r="I3" s="84" t="s">
        <v>150</v>
      </c>
      <c r="J3" s="84" t="s">
        <v>182</v>
      </c>
      <c r="K3" s="84" t="s">
        <v>184</v>
      </c>
      <c r="L3" s="84" t="s">
        <v>226</v>
      </c>
      <c r="M3" s="84" t="s">
        <v>251</v>
      </c>
      <c r="N3" s="84" t="s">
        <v>287</v>
      </c>
      <c r="O3" s="84" t="s">
        <v>339</v>
      </c>
      <c r="P3" s="84" t="s">
        <v>383</v>
      </c>
      <c r="Q3" s="84" t="s">
        <v>446</v>
      </c>
      <c r="R3" s="84" t="s">
        <v>556</v>
      </c>
      <c r="T3" s="725" t="s">
        <v>341</v>
      </c>
      <c r="U3" s="725"/>
    </row>
    <row r="4" spans="1:21" x14ac:dyDescent="0.25">
      <c r="A4" s="735"/>
      <c r="B4" s="84" t="s">
        <v>116</v>
      </c>
      <c r="C4" s="84" t="s">
        <v>118</v>
      </c>
      <c r="D4" s="84" t="s">
        <v>124</v>
      </c>
      <c r="E4" s="84" t="s">
        <v>131</v>
      </c>
      <c r="F4" s="84" t="s">
        <v>133</v>
      </c>
      <c r="G4" s="84" t="s">
        <v>137</v>
      </c>
      <c r="H4" s="84" t="s">
        <v>142</v>
      </c>
      <c r="I4" s="84" t="s">
        <v>151</v>
      </c>
      <c r="J4" s="84" t="s">
        <v>183</v>
      </c>
      <c r="K4" s="84" t="s">
        <v>185</v>
      </c>
      <c r="L4" s="84" t="s">
        <v>226</v>
      </c>
      <c r="M4" s="84" t="s">
        <v>252</v>
      </c>
      <c r="N4" s="84" t="s">
        <v>288</v>
      </c>
      <c r="O4" s="84" t="s">
        <v>340</v>
      </c>
      <c r="P4" s="84" t="s">
        <v>383</v>
      </c>
      <c r="Q4" s="84" t="s">
        <v>447</v>
      </c>
      <c r="R4" s="84" t="s">
        <v>557</v>
      </c>
      <c r="T4" s="126" t="s">
        <v>342</v>
      </c>
      <c r="U4" s="126" t="s">
        <v>343</v>
      </c>
    </row>
    <row r="5" spans="1:21" x14ac:dyDescent="0.25">
      <c r="A5" s="22"/>
      <c r="B5" s="21"/>
      <c r="C5" s="21"/>
      <c r="D5" s="21"/>
      <c r="E5" s="21"/>
      <c r="F5" s="21"/>
      <c r="G5" s="21"/>
      <c r="H5" s="21"/>
      <c r="I5" s="21"/>
      <c r="J5" s="21"/>
      <c r="K5" s="21"/>
      <c r="L5" s="21"/>
      <c r="M5" s="21"/>
      <c r="N5" s="21"/>
      <c r="O5" s="21"/>
      <c r="P5" s="21"/>
      <c r="Q5" s="21"/>
      <c r="R5" s="19"/>
      <c r="T5" s="124"/>
      <c r="U5" s="124"/>
    </row>
    <row r="7" spans="1:21" x14ac:dyDescent="0.25">
      <c r="A7" s="63" t="s">
        <v>69</v>
      </c>
      <c r="B7" s="64">
        <v>130</v>
      </c>
      <c r="C7" s="64">
        <v>130.19999999999999</v>
      </c>
      <c r="D7" s="64">
        <v>131.30000000000001</v>
      </c>
      <c r="E7" s="64">
        <v>131.5</v>
      </c>
      <c r="F7" s="64">
        <v>131.9</v>
      </c>
      <c r="G7" s="64">
        <v>132.4</v>
      </c>
      <c r="H7" s="64">
        <v>132.69999999999999</v>
      </c>
      <c r="I7" s="64">
        <v>132.80000000000001</v>
      </c>
      <c r="J7" s="64">
        <v>133.30000000000001</v>
      </c>
      <c r="K7" s="64">
        <v>133.69999999999999</v>
      </c>
      <c r="L7" s="64">
        <v>134.6</v>
      </c>
      <c r="M7" s="64">
        <v>134.9</v>
      </c>
      <c r="N7" s="64">
        <v>135.5</v>
      </c>
      <c r="O7" s="64">
        <v>135.69999999999999</v>
      </c>
      <c r="P7" s="64">
        <v>136.5</v>
      </c>
      <c r="Q7" s="64">
        <v>136.80000000000001</v>
      </c>
      <c r="R7" s="64">
        <v>137.4</v>
      </c>
      <c r="T7" s="90">
        <f>(R7-B7)/B7*100</f>
        <v>5.692307692307697</v>
      </c>
      <c r="U7" s="90">
        <f>(R7-N7)/N7*100</f>
        <v>1.4022140221402257</v>
      </c>
    </row>
    <row r="8" spans="1:21" x14ac:dyDescent="0.25">
      <c r="A8" s="63" t="s">
        <v>68</v>
      </c>
      <c r="B8" s="64">
        <v>110.4</v>
      </c>
      <c r="C8" s="64">
        <v>110</v>
      </c>
      <c r="D8" s="64">
        <v>110.5</v>
      </c>
      <c r="E8" s="64">
        <v>110.9</v>
      </c>
      <c r="F8" s="64">
        <v>110.7</v>
      </c>
      <c r="G8" s="64">
        <v>110.5</v>
      </c>
      <c r="H8" s="64">
        <v>110.7</v>
      </c>
      <c r="I8" s="64">
        <v>110.6</v>
      </c>
      <c r="J8" s="64">
        <v>110</v>
      </c>
      <c r="K8" s="64">
        <v>110.4</v>
      </c>
      <c r="L8" s="64">
        <v>111.5</v>
      </c>
      <c r="M8" s="64">
        <v>112.1</v>
      </c>
      <c r="N8" s="64">
        <v>112.8</v>
      </c>
      <c r="O8" s="64">
        <v>114.7</v>
      </c>
      <c r="P8" s="64">
        <v>118.7</v>
      </c>
      <c r="Q8" s="64">
        <v>121.1</v>
      </c>
      <c r="R8" s="64">
        <v>122.9</v>
      </c>
      <c r="T8" s="90">
        <f>(R8-B8)/B8*100</f>
        <v>11.322463768115941</v>
      </c>
      <c r="U8" s="90">
        <f>(R8-N8)/N8*100</f>
        <v>8.9539007092198659</v>
      </c>
    </row>
    <row r="9" spans="1:21" x14ac:dyDescent="0.25">
      <c r="A9" s="63" t="s">
        <v>11</v>
      </c>
      <c r="B9" s="64">
        <v>107.4</v>
      </c>
      <c r="C9" s="64">
        <v>107.3</v>
      </c>
      <c r="D9" s="64">
        <v>107.4</v>
      </c>
      <c r="E9" s="64">
        <v>107.4</v>
      </c>
      <c r="F9" s="64">
        <v>107.4</v>
      </c>
      <c r="G9" s="64">
        <v>107.5</v>
      </c>
      <c r="H9" s="64">
        <v>107.6</v>
      </c>
      <c r="I9" s="64">
        <v>107.6</v>
      </c>
      <c r="J9" s="64">
        <v>107.6</v>
      </c>
      <c r="K9" s="64">
        <v>107.6</v>
      </c>
      <c r="L9" s="64">
        <v>107.7</v>
      </c>
      <c r="M9" s="64">
        <v>107.7</v>
      </c>
      <c r="N9" s="64">
        <v>107.7</v>
      </c>
      <c r="O9" s="64">
        <v>110.4</v>
      </c>
      <c r="P9" s="64">
        <v>110.5</v>
      </c>
      <c r="Q9" s="64">
        <v>110.5</v>
      </c>
      <c r="R9" s="64">
        <v>110.6</v>
      </c>
      <c r="T9" s="90">
        <f>(R9-B9)/B9*100</f>
        <v>2.9795158286778292</v>
      </c>
      <c r="U9" s="90">
        <f>(R9-N9)/N9*100</f>
        <v>2.6926648096564452</v>
      </c>
    </row>
    <row r="10" spans="1:21" x14ac:dyDescent="0.25">
      <c r="A10" s="63" t="s">
        <v>70</v>
      </c>
      <c r="B10" s="64">
        <v>89.5</v>
      </c>
      <c r="C10" s="64">
        <v>87.8</v>
      </c>
      <c r="D10" s="64">
        <v>86.5</v>
      </c>
      <c r="E10" s="64">
        <v>83.1</v>
      </c>
      <c r="F10" s="64">
        <v>84.6</v>
      </c>
      <c r="G10" s="64">
        <v>83.4</v>
      </c>
      <c r="H10" s="64">
        <v>82.6</v>
      </c>
      <c r="I10" s="64">
        <v>81.2</v>
      </c>
      <c r="J10" s="64">
        <v>80.099999999999994</v>
      </c>
      <c r="K10" s="64">
        <v>80</v>
      </c>
      <c r="L10" s="64">
        <v>80.7</v>
      </c>
      <c r="M10" s="64">
        <v>79.3</v>
      </c>
      <c r="N10" s="64">
        <v>79.7</v>
      </c>
      <c r="O10" s="64">
        <v>78.400000000000006</v>
      </c>
      <c r="P10" s="64">
        <v>78.5</v>
      </c>
      <c r="Q10" s="64">
        <v>77.5</v>
      </c>
      <c r="R10" s="64">
        <v>78.099999999999994</v>
      </c>
      <c r="T10" s="90">
        <f>(R10-B10)/B10*100</f>
        <v>-12.737430167597772</v>
      </c>
      <c r="U10" s="90">
        <f>(R10-N10)/N10*100</f>
        <v>-2.0075282308657574</v>
      </c>
    </row>
    <row r="11" spans="1:21" x14ac:dyDescent="0.25">
      <c r="A11" s="19"/>
      <c r="B11" s="20"/>
      <c r="C11" s="20"/>
      <c r="D11" s="20"/>
      <c r="E11" s="20"/>
      <c r="F11" s="20"/>
      <c r="G11" s="20"/>
      <c r="H11" s="20"/>
      <c r="I11" s="20"/>
      <c r="J11" s="20"/>
      <c r="K11" s="20"/>
      <c r="L11" s="20"/>
      <c r="M11" s="20"/>
      <c r="N11" s="20"/>
      <c r="O11" s="20"/>
      <c r="P11" s="20"/>
      <c r="Q11" s="20"/>
    </row>
    <row r="12" spans="1:21" x14ac:dyDescent="0.25">
      <c r="A12" s="736" t="s">
        <v>105</v>
      </c>
      <c r="B12" s="737"/>
      <c r="C12" s="737"/>
      <c r="D12" s="737"/>
      <c r="E12" s="737"/>
      <c r="F12" s="737"/>
      <c r="G12" s="737"/>
      <c r="H12" s="737"/>
      <c r="I12" s="737"/>
      <c r="J12" s="737"/>
      <c r="K12" s="737"/>
      <c r="L12" s="737"/>
      <c r="M12" s="737"/>
      <c r="N12" s="737"/>
      <c r="O12" s="737"/>
      <c r="P12" s="737"/>
      <c r="Q12" s="737"/>
      <c r="R12" s="24"/>
    </row>
    <row r="13" spans="1:21" x14ac:dyDescent="0.25">
      <c r="A13" s="738" t="s">
        <v>106</v>
      </c>
      <c r="B13" s="739"/>
      <c r="C13" s="739"/>
      <c r="D13" s="739"/>
      <c r="E13" s="739"/>
      <c r="F13" s="739"/>
      <c r="G13" s="739"/>
      <c r="H13" s="739"/>
      <c r="I13" s="739"/>
      <c r="J13" s="739"/>
      <c r="K13" s="739"/>
      <c r="L13" s="739"/>
      <c r="M13" s="739"/>
      <c r="N13" s="739"/>
      <c r="O13" s="739"/>
      <c r="P13" s="739"/>
      <c r="Q13" s="739"/>
      <c r="R13" s="24"/>
    </row>
    <row r="14" spans="1:21" x14ac:dyDescent="0.25">
      <c r="A14" s="19"/>
      <c r="B14" s="19"/>
      <c r="C14" s="19"/>
      <c r="D14" s="19"/>
      <c r="E14" s="19"/>
      <c r="F14" s="19"/>
      <c r="G14" s="19"/>
      <c r="H14" s="19"/>
      <c r="I14" s="19"/>
      <c r="J14" s="19"/>
      <c r="K14" s="19"/>
      <c r="L14" s="19"/>
      <c r="M14" s="19"/>
      <c r="N14" s="19"/>
      <c r="O14" s="19"/>
      <c r="P14" s="19"/>
      <c r="Q14" s="19"/>
    </row>
    <row r="15" spans="1:21" x14ac:dyDescent="0.25">
      <c r="A15" s="22" t="s">
        <v>39</v>
      </c>
      <c r="B15" s="21"/>
      <c r="C15" s="21"/>
      <c r="D15" s="21"/>
      <c r="E15" s="21"/>
      <c r="F15" s="21"/>
      <c r="G15" s="21"/>
      <c r="H15" s="21"/>
      <c r="I15" s="21"/>
      <c r="J15" s="21"/>
      <c r="K15" s="21"/>
      <c r="L15" s="21"/>
      <c r="M15" s="21"/>
      <c r="N15" s="21"/>
      <c r="O15" s="21"/>
      <c r="P15" s="21"/>
      <c r="Q15" s="21"/>
    </row>
    <row r="16" spans="1:21" x14ac:dyDescent="0.25">
      <c r="A16" s="65" t="s">
        <v>71</v>
      </c>
      <c r="B16" s="64">
        <v>165</v>
      </c>
      <c r="C16" s="64">
        <v>164.8</v>
      </c>
      <c r="D16" s="64">
        <v>167.4</v>
      </c>
      <c r="E16" s="64">
        <v>167.7</v>
      </c>
      <c r="F16" s="64">
        <v>168</v>
      </c>
      <c r="G16" s="64">
        <v>168</v>
      </c>
      <c r="H16" s="64">
        <v>170</v>
      </c>
      <c r="I16" s="64">
        <v>171.1</v>
      </c>
      <c r="J16" s="64">
        <v>171.5</v>
      </c>
      <c r="K16" s="64">
        <v>171.8</v>
      </c>
      <c r="L16" s="64">
        <v>175.2</v>
      </c>
      <c r="M16" s="64">
        <v>175.4</v>
      </c>
      <c r="N16" s="64">
        <v>175.5</v>
      </c>
      <c r="O16" s="64">
        <v>175.5</v>
      </c>
      <c r="P16" s="64">
        <v>179.6</v>
      </c>
      <c r="Q16" s="64">
        <v>180.7</v>
      </c>
      <c r="R16" s="64">
        <v>180.7</v>
      </c>
      <c r="T16" s="90">
        <f t="shared" ref="T16:T22" si="0">(R16-B16)/B16*100</f>
        <v>9.5151515151515085</v>
      </c>
      <c r="U16" s="90">
        <f t="shared" ref="U16:U22" si="1">(R16-N16)/N16*100</f>
        <v>2.9629629629629566</v>
      </c>
    </row>
    <row r="17" spans="1:21" x14ac:dyDescent="0.25">
      <c r="A17" s="65" t="s">
        <v>74</v>
      </c>
      <c r="B17" s="64">
        <v>119.8</v>
      </c>
      <c r="C17" s="64">
        <v>118.6</v>
      </c>
      <c r="D17" s="64">
        <v>123.7</v>
      </c>
      <c r="E17" s="64">
        <v>126.8</v>
      </c>
      <c r="F17" s="64">
        <v>126.4</v>
      </c>
      <c r="G17" s="64">
        <v>126.2</v>
      </c>
      <c r="H17" s="64">
        <v>122.3</v>
      </c>
      <c r="I17" s="64">
        <v>130.5</v>
      </c>
      <c r="J17" s="64">
        <v>133.69999999999999</v>
      </c>
      <c r="K17" s="64">
        <v>138.9</v>
      </c>
      <c r="L17" s="64">
        <v>137.30000000000001</v>
      </c>
      <c r="M17" s="64">
        <v>138.19999999999999</v>
      </c>
      <c r="N17" s="64">
        <v>137.1</v>
      </c>
      <c r="O17" s="64">
        <v>132.69999999999999</v>
      </c>
      <c r="P17" s="64">
        <v>120.7</v>
      </c>
      <c r="Q17" s="64">
        <v>124.6</v>
      </c>
      <c r="R17" s="64">
        <v>124.7</v>
      </c>
      <c r="T17" s="90">
        <f t="shared" si="0"/>
        <v>4.0901502504173672</v>
      </c>
      <c r="U17" s="90">
        <f>(R17-N17)/N17*100</f>
        <v>-9.0444930707512707</v>
      </c>
    </row>
    <row r="18" spans="1:21" x14ac:dyDescent="0.25">
      <c r="A18" s="65" t="s">
        <v>12</v>
      </c>
      <c r="B18" s="64">
        <v>127.4</v>
      </c>
      <c r="C18" s="64">
        <v>135.19999999999999</v>
      </c>
      <c r="D18" s="64">
        <v>137.80000000000001</v>
      </c>
      <c r="E18" s="64">
        <v>132.30000000000001</v>
      </c>
      <c r="F18" s="64">
        <v>133.30000000000001</v>
      </c>
      <c r="G18" s="64">
        <v>135.6</v>
      </c>
      <c r="H18" s="64">
        <v>132.19999999999999</v>
      </c>
      <c r="I18" s="64">
        <v>119.3</v>
      </c>
      <c r="J18" s="64">
        <v>122.7</v>
      </c>
      <c r="K18" s="64">
        <v>130.80000000000001</v>
      </c>
      <c r="L18" s="64">
        <v>134.30000000000001</v>
      </c>
      <c r="M18" s="64">
        <v>139.30000000000001</v>
      </c>
      <c r="N18" s="64">
        <v>141.80000000000001</v>
      </c>
      <c r="O18" s="64">
        <v>176.6</v>
      </c>
      <c r="P18" s="64">
        <v>244.9</v>
      </c>
      <c r="Q18" s="64">
        <v>252.6</v>
      </c>
      <c r="R18" s="64">
        <v>288.3</v>
      </c>
      <c r="T18" s="90">
        <f t="shared" si="0"/>
        <v>126.29513343799057</v>
      </c>
      <c r="U18" s="90">
        <f>(R18-N18)/N18*100</f>
        <v>103.31452750352608</v>
      </c>
    </row>
    <row r="19" spans="1:21" x14ac:dyDescent="0.25">
      <c r="A19" s="65" t="s">
        <v>72</v>
      </c>
      <c r="B19" s="64">
        <v>125.5</v>
      </c>
      <c r="C19" s="64">
        <v>126</v>
      </c>
      <c r="D19" s="64">
        <v>126.6</v>
      </c>
      <c r="E19" s="64">
        <v>126.8</v>
      </c>
      <c r="F19" s="64">
        <v>126.8</v>
      </c>
      <c r="G19" s="64">
        <v>126.7</v>
      </c>
      <c r="H19" s="64">
        <v>126.4</v>
      </c>
      <c r="I19" s="64">
        <v>126.6</v>
      </c>
      <c r="J19" s="64">
        <v>126.7</v>
      </c>
      <c r="K19" s="64">
        <v>127.2</v>
      </c>
      <c r="L19" s="64">
        <v>127.5</v>
      </c>
      <c r="M19" s="64">
        <v>127.7</v>
      </c>
      <c r="N19" s="64">
        <v>128.69999999999999</v>
      </c>
      <c r="O19" s="64">
        <v>128.9</v>
      </c>
      <c r="P19" s="64">
        <v>129.19999999999999</v>
      </c>
      <c r="Q19" s="64">
        <v>129.6</v>
      </c>
      <c r="R19" s="64">
        <v>130</v>
      </c>
      <c r="T19" s="90">
        <f t="shared" si="0"/>
        <v>3.5856573705179287</v>
      </c>
      <c r="U19" s="90">
        <f t="shared" si="1"/>
        <v>1.010101010101019</v>
      </c>
    </row>
    <row r="20" spans="1:21" x14ac:dyDescent="0.25">
      <c r="A20" s="65" t="s">
        <v>75</v>
      </c>
      <c r="B20" s="64">
        <v>124.3</v>
      </c>
      <c r="C20" s="64">
        <v>124.3</v>
      </c>
      <c r="D20" s="64">
        <v>124.4</v>
      </c>
      <c r="E20" s="64">
        <v>124.4</v>
      </c>
      <c r="F20" s="64">
        <v>124.8</v>
      </c>
      <c r="G20" s="64">
        <v>125.1</v>
      </c>
      <c r="H20" s="64">
        <v>125.8</v>
      </c>
      <c r="I20" s="64">
        <v>126.9</v>
      </c>
      <c r="J20" s="64">
        <v>126.9</v>
      </c>
      <c r="K20" s="64">
        <v>127.1</v>
      </c>
      <c r="L20" s="64">
        <v>127.1</v>
      </c>
      <c r="M20" s="64">
        <v>127.4</v>
      </c>
      <c r="N20" s="64">
        <v>127.5</v>
      </c>
      <c r="O20" s="64">
        <v>127.5</v>
      </c>
      <c r="P20" s="64">
        <v>128</v>
      </c>
      <c r="Q20" s="64">
        <v>128</v>
      </c>
      <c r="R20" s="64">
        <v>128.9</v>
      </c>
      <c r="T20" s="90">
        <f t="shared" si="0"/>
        <v>3.7007240547063627</v>
      </c>
      <c r="U20" s="90">
        <f>(R20-N20)/N20*100</f>
        <v>1.098039215686279</v>
      </c>
    </row>
    <row r="21" spans="1:21" x14ac:dyDescent="0.25">
      <c r="A21" s="65" t="s">
        <v>73</v>
      </c>
      <c r="B21" s="64">
        <v>110.9</v>
      </c>
      <c r="C21" s="64">
        <v>116.8</v>
      </c>
      <c r="D21" s="64">
        <v>119.1</v>
      </c>
      <c r="E21" s="64">
        <v>108.7</v>
      </c>
      <c r="F21" s="64">
        <v>102.4</v>
      </c>
      <c r="G21" s="64">
        <v>105.7</v>
      </c>
      <c r="H21" s="64">
        <v>106.7</v>
      </c>
      <c r="I21" s="64">
        <v>94</v>
      </c>
      <c r="J21" s="64">
        <v>88.8</v>
      </c>
      <c r="K21" s="64">
        <v>97.3</v>
      </c>
      <c r="L21" s="64">
        <v>102</v>
      </c>
      <c r="M21" s="64">
        <v>105.4</v>
      </c>
      <c r="N21" s="64">
        <v>119.2</v>
      </c>
      <c r="O21" s="64">
        <v>134.4</v>
      </c>
      <c r="P21" s="64">
        <v>172</v>
      </c>
      <c r="Q21" s="64">
        <v>172</v>
      </c>
      <c r="R21" s="64">
        <v>191</v>
      </c>
      <c r="T21" s="90">
        <f t="shared" si="0"/>
        <v>72.227231740306578</v>
      </c>
      <c r="U21" s="90">
        <f t="shared" si="1"/>
        <v>60.234899328859058</v>
      </c>
    </row>
    <row r="22" spans="1:21" x14ac:dyDescent="0.25">
      <c r="A22" s="65" t="s">
        <v>76</v>
      </c>
      <c r="B22" s="64">
        <v>79.599999999999994</v>
      </c>
      <c r="C22" s="64">
        <v>77.7</v>
      </c>
      <c r="D22" s="64">
        <v>76</v>
      </c>
      <c r="E22" s="64">
        <v>72.3</v>
      </c>
      <c r="F22" s="64">
        <v>73.8</v>
      </c>
      <c r="G22" s="64">
        <v>72.599999999999994</v>
      </c>
      <c r="H22" s="64">
        <v>71.599999999999994</v>
      </c>
      <c r="I22" s="64">
        <v>70.099999999999994</v>
      </c>
      <c r="J22" s="64">
        <v>69.099999999999994</v>
      </c>
      <c r="K22" s="64">
        <v>68.8</v>
      </c>
      <c r="L22" s="64">
        <v>69.5</v>
      </c>
      <c r="M22" s="64">
        <v>68.099999999999994</v>
      </c>
      <c r="N22" s="64">
        <v>68.5</v>
      </c>
      <c r="O22" s="64">
        <v>67</v>
      </c>
      <c r="P22" s="64">
        <v>67</v>
      </c>
      <c r="Q22" s="64">
        <v>66</v>
      </c>
      <c r="R22" s="64">
        <v>66.5</v>
      </c>
      <c r="T22" s="90">
        <f t="shared" si="0"/>
        <v>-16.457286432160796</v>
      </c>
      <c r="U22" s="90">
        <f t="shared" si="1"/>
        <v>-2.9197080291970803</v>
      </c>
    </row>
    <row r="23" spans="1:21" x14ac:dyDescent="0.25">
      <c r="A23" s="19"/>
      <c r="B23" s="19"/>
      <c r="C23" s="19"/>
      <c r="D23" s="19"/>
      <c r="E23" s="19"/>
      <c r="F23" s="19"/>
      <c r="G23" s="19"/>
      <c r="H23" s="19"/>
      <c r="I23" s="19"/>
      <c r="J23" s="19"/>
      <c r="K23" s="19"/>
      <c r="L23" s="19"/>
      <c r="M23" s="19"/>
      <c r="N23" s="19"/>
      <c r="O23" s="19"/>
      <c r="P23" s="19"/>
      <c r="Q23" s="19"/>
    </row>
    <row r="24" spans="1:21" x14ac:dyDescent="0.25">
      <c r="A24" s="6" t="s">
        <v>48</v>
      </c>
      <c r="B24" s="19"/>
      <c r="C24" s="19"/>
      <c r="D24" s="19"/>
      <c r="E24" s="19"/>
      <c r="F24" s="19"/>
      <c r="G24" s="19"/>
      <c r="H24" s="19"/>
      <c r="I24" s="19"/>
      <c r="J24" s="19"/>
      <c r="K24" s="19"/>
      <c r="L24" s="19"/>
      <c r="M24" s="19"/>
      <c r="N24" s="19"/>
      <c r="O24" s="19"/>
      <c r="P24" s="19"/>
      <c r="Q24" s="19"/>
    </row>
    <row r="25" spans="1:21" x14ac:dyDescent="0.25">
      <c r="A25" s="19" t="s">
        <v>49</v>
      </c>
      <c r="B25" s="19"/>
      <c r="C25" s="19"/>
      <c r="D25" s="19"/>
      <c r="E25" s="19"/>
      <c r="F25" s="19"/>
      <c r="G25" s="19"/>
      <c r="H25" s="19"/>
      <c r="I25" s="19"/>
      <c r="J25" s="19"/>
      <c r="K25" s="19"/>
      <c r="L25" s="19"/>
      <c r="M25" s="19"/>
      <c r="N25" s="19"/>
      <c r="O25" s="19"/>
      <c r="P25" s="19"/>
      <c r="Q25" s="19"/>
    </row>
    <row r="26" spans="1:21" x14ac:dyDescent="0.25">
      <c r="A26" s="19" t="s">
        <v>16</v>
      </c>
      <c r="B26" s="19"/>
      <c r="C26" s="19"/>
      <c r="D26" s="19"/>
      <c r="E26" s="19"/>
      <c r="F26" s="19"/>
      <c r="G26" s="19"/>
      <c r="H26" s="19"/>
      <c r="I26" s="19"/>
      <c r="J26" s="19"/>
      <c r="K26" s="19"/>
      <c r="L26" s="19"/>
      <c r="M26" s="19"/>
      <c r="N26" s="19"/>
      <c r="O26" s="19"/>
      <c r="P26" s="19"/>
      <c r="Q26" s="19"/>
    </row>
    <row r="27" spans="1:21" x14ac:dyDescent="0.25">
      <c r="A27" s="19" t="s">
        <v>13</v>
      </c>
      <c r="B27" s="19"/>
      <c r="C27" s="19"/>
      <c r="D27" s="19"/>
      <c r="E27" s="19"/>
      <c r="F27" s="19"/>
      <c r="G27" s="19"/>
      <c r="H27" s="19"/>
      <c r="I27" s="19"/>
      <c r="J27" s="19"/>
      <c r="K27" s="19"/>
      <c r="L27" s="19"/>
      <c r="M27" s="19"/>
      <c r="N27" s="19"/>
      <c r="O27" s="19"/>
      <c r="P27" s="19"/>
      <c r="Q27" s="19"/>
    </row>
    <row r="28" spans="1:21" x14ac:dyDescent="0.25">
      <c r="A28" s="19" t="s">
        <v>14</v>
      </c>
      <c r="B28" s="19"/>
      <c r="C28" s="19"/>
      <c r="D28" s="19"/>
      <c r="E28" s="19"/>
      <c r="F28" s="19"/>
      <c r="G28" s="19"/>
      <c r="H28" s="19"/>
      <c r="I28" s="19"/>
      <c r="J28" s="19"/>
      <c r="K28" s="19"/>
      <c r="L28" s="19"/>
      <c r="M28" s="19"/>
      <c r="N28" s="19"/>
      <c r="O28" s="19"/>
      <c r="P28" s="19"/>
      <c r="Q28" s="19"/>
    </row>
    <row r="29" spans="1:21" x14ac:dyDescent="0.25">
      <c r="A29" s="19" t="s">
        <v>15</v>
      </c>
      <c r="B29" s="19"/>
      <c r="C29" s="19"/>
      <c r="D29" s="19"/>
      <c r="E29" s="19"/>
      <c r="F29" s="19"/>
      <c r="G29" s="19"/>
      <c r="H29" s="19"/>
      <c r="I29" s="19"/>
      <c r="J29" s="19"/>
      <c r="K29" s="19"/>
      <c r="L29" s="19"/>
      <c r="M29" s="19"/>
      <c r="N29" s="19"/>
      <c r="O29" s="19"/>
      <c r="P29" s="19"/>
      <c r="Q29" s="19"/>
    </row>
    <row r="30" spans="1:21" x14ac:dyDescent="0.25">
      <c r="A30" s="19" t="s">
        <v>17</v>
      </c>
      <c r="B30" s="19"/>
      <c r="C30" s="19"/>
      <c r="D30" s="19"/>
      <c r="E30" s="19"/>
      <c r="F30" s="19"/>
      <c r="G30" s="19"/>
      <c r="H30" s="19"/>
      <c r="I30" s="19"/>
      <c r="J30" s="19"/>
      <c r="K30" s="19"/>
      <c r="L30" s="19"/>
      <c r="M30" s="19"/>
      <c r="N30" s="19"/>
      <c r="O30" s="19"/>
      <c r="P30" s="19"/>
      <c r="Q30" s="19"/>
    </row>
    <row r="31" spans="1:21" x14ac:dyDescent="0.25">
      <c r="A31" s="19" t="s">
        <v>18</v>
      </c>
      <c r="B31" s="19"/>
      <c r="C31" s="19"/>
      <c r="D31" s="19"/>
      <c r="E31" s="19"/>
      <c r="F31" s="19"/>
      <c r="G31" s="19"/>
      <c r="H31" s="19"/>
      <c r="I31" s="19"/>
      <c r="J31" s="19"/>
      <c r="K31" s="19"/>
      <c r="L31" s="19"/>
      <c r="M31" s="19"/>
      <c r="N31" s="19"/>
      <c r="O31" s="19"/>
      <c r="P31" s="19"/>
      <c r="Q31" s="19"/>
    </row>
    <row r="32" spans="1:21" x14ac:dyDescent="0.25">
      <c r="A32" s="19" t="s">
        <v>19</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A1:U34"/>
  <sheetViews>
    <sheetView showGridLines="0" zoomScale="90" zoomScaleNormal="90" workbookViewId="0">
      <selection activeCell="R1" sqref="R1:U1"/>
    </sheetView>
  </sheetViews>
  <sheetFormatPr defaultColWidth="9.140625" defaultRowHeight="15.75" x14ac:dyDescent="0.25"/>
  <cols>
    <col min="1" max="1" width="56.140625" style="6" customWidth="1"/>
    <col min="2" max="18" width="7.85546875" style="6" customWidth="1"/>
    <col min="19" max="19" width="2.42578125" style="6" customWidth="1"/>
    <col min="20" max="16384" width="9.140625" style="6"/>
  </cols>
  <sheetData>
    <row r="1" spans="1:21" ht="21" x14ac:dyDescent="0.35">
      <c r="A1" s="107" t="str">
        <f>+'Indice-Index'!C25</f>
        <v>4.2   Telefonia fissa e mobile - Fixed and mobile telephony (2010=100)</v>
      </c>
      <c r="B1" s="108"/>
      <c r="C1" s="108"/>
      <c r="D1" s="108"/>
      <c r="E1" s="108"/>
      <c r="F1" s="108"/>
      <c r="G1" s="108"/>
      <c r="H1" s="108"/>
      <c r="I1" s="108"/>
      <c r="J1" s="108"/>
      <c r="K1" s="108"/>
      <c r="L1" s="108"/>
      <c r="M1" s="108"/>
      <c r="N1" s="108"/>
      <c r="O1" s="108"/>
      <c r="P1" s="108"/>
      <c r="Q1" s="108"/>
      <c r="R1" s="108"/>
      <c r="S1" s="108"/>
      <c r="T1" s="108"/>
      <c r="U1" s="108"/>
    </row>
    <row r="3" spans="1:21" x14ac:dyDescent="0.25">
      <c r="A3" s="735" t="s">
        <v>38</v>
      </c>
      <c r="B3" s="40" t="str">
        <f>'4.1'!B3</f>
        <v>Set 18</v>
      </c>
      <c r="C3" s="40" t="str">
        <f>'4.1'!C3</f>
        <v xml:space="preserve"> Dic 18</v>
      </c>
      <c r="D3" s="40" t="str">
        <f>'4.1'!D3</f>
        <v xml:space="preserve"> Mar 19</v>
      </c>
      <c r="E3" s="40" t="str">
        <f>'4.1'!E3</f>
        <v>Giu 19</v>
      </c>
      <c r="F3" s="40" t="str">
        <f>'4.1'!F3</f>
        <v>Set 19</v>
      </c>
      <c r="G3" s="40" t="str">
        <f>'4.1'!G3</f>
        <v xml:space="preserve"> Dic 19</v>
      </c>
      <c r="H3" s="40" t="str">
        <f>'4.1'!H3</f>
        <v xml:space="preserve"> Mar 20</v>
      </c>
      <c r="I3" s="40" t="str">
        <f>'4.1'!I3</f>
        <v>Giu 20</v>
      </c>
      <c r="J3" s="40" t="str">
        <f>'4.1'!J3</f>
        <v>Set 20</v>
      </c>
      <c r="K3" s="40" t="str">
        <f>'4.1'!K3</f>
        <v xml:space="preserve"> Dic 20</v>
      </c>
      <c r="L3" s="40" t="str">
        <f>'4.1'!L3</f>
        <v xml:space="preserve"> Mar 21</v>
      </c>
      <c r="M3" s="40" t="str">
        <f>'4.1'!M3</f>
        <v>Giu 21</v>
      </c>
      <c r="N3" s="40" t="str">
        <f>'4.1'!N3</f>
        <v>Set 21</v>
      </c>
      <c r="O3" s="40" t="str">
        <f>'4.1'!O3</f>
        <v>Dic 21</v>
      </c>
      <c r="P3" s="40" t="str">
        <f>'4.1'!P3</f>
        <v xml:space="preserve"> Mar 22</v>
      </c>
      <c r="Q3" s="40" t="str">
        <f>'4.1'!Q3</f>
        <v>Giu 22</v>
      </c>
      <c r="R3" s="40" t="str">
        <f>'4.1'!R3</f>
        <v>Set 22</v>
      </c>
      <c r="T3" s="725" t="s">
        <v>341</v>
      </c>
      <c r="U3" s="725"/>
    </row>
    <row r="4" spans="1:21" x14ac:dyDescent="0.25">
      <c r="A4" s="735"/>
      <c r="B4" s="40" t="str">
        <f>'4.1'!B4</f>
        <v>Sept 18</v>
      </c>
      <c r="C4" s="40" t="str">
        <f>'4.1'!C4</f>
        <v>Dec 18</v>
      </c>
      <c r="D4" s="40" t="str">
        <f>'4.1'!D4</f>
        <v xml:space="preserve"> Mar 19</v>
      </c>
      <c r="E4" s="40" t="str">
        <f>'4.1'!E4</f>
        <v>Jun 19</v>
      </c>
      <c r="F4" s="40" t="str">
        <f>'4.1'!F4</f>
        <v>Sept 19</v>
      </c>
      <c r="G4" s="40" t="str">
        <f>'4.1'!G4</f>
        <v>Dec 19</v>
      </c>
      <c r="H4" s="40" t="str">
        <f>'4.1'!H4</f>
        <v xml:space="preserve"> Mar 20</v>
      </c>
      <c r="I4" s="40" t="str">
        <f>'4.1'!I4</f>
        <v>Jun 20</v>
      </c>
      <c r="J4" s="40" t="str">
        <f>'4.1'!J4</f>
        <v>Sept 20</v>
      </c>
      <c r="K4" s="40" t="str">
        <f>'4.1'!K4</f>
        <v>Dec 20</v>
      </c>
      <c r="L4" s="40" t="str">
        <f>'4.1'!L4</f>
        <v xml:space="preserve"> Mar 21</v>
      </c>
      <c r="M4" s="40" t="str">
        <f>'4.1'!M4</f>
        <v>Jun 21</v>
      </c>
      <c r="N4" s="40" t="str">
        <f>'4.1'!N4</f>
        <v>Sept 21</v>
      </c>
      <c r="O4" s="40" t="str">
        <f>'4.1'!O4</f>
        <v>Dec 21</v>
      </c>
      <c r="P4" s="40" t="str">
        <f>'4.1'!P4</f>
        <v xml:space="preserve"> Mar 22</v>
      </c>
      <c r="Q4" s="40" t="str">
        <f>'4.1'!Q4</f>
        <v>Jun 22</v>
      </c>
      <c r="R4" s="40" t="str">
        <f>'4.1'!R4</f>
        <v>Sept 22</v>
      </c>
      <c r="T4" s="126" t="s">
        <v>342</v>
      </c>
      <c r="U4" s="126" t="s">
        <v>343</v>
      </c>
    </row>
    <row r="5" spans="1:21" x14ac:dyDescent="0.25">
      <c r="A5" s="22"/>
      <c r="B5" s="21"/>
      <c r="C5" s="21"/>
      <c r="D5" s="21"/>
      <c r="E5" s="21"/>
      <c r="F5" s="21"/>
      <c r="G5" s="21"/>
      <c r="H5" s="21"/>
      <c r="I5" s="21"/>
      <c r="J5" s="21"/>
      <c r="K5" s="21"/>
      <c r="L5" s="21"/>
      <c r="M5" s="21"/>
      <c r="N5" s="21"/>
      <c r="O5" s="21"/>
      <c r="P5" s="21"/>
      <c r="Q5" s="21"/>
      <c r="R5" s="19"/>
      <c r="T5" s="124"/>
      <c r="U5" s="124"/>
    </row>
    <row r="6" spans="1:21" x14ac:dyDescent="0.25">
      <c r="A6" s="22" t="s">
        <v>51</v>
      </c>
      <c r="T6" s="125"/>
      <c r="U6" s="125"/>
    </row>
    <row r="7" spans="1:21" x14ac:dyDescent="0.25">
      <c r="A7" s="65" t="s">
        <v>33</v>
      </c>
      <c r="B7" s="64">
        <v>125.9</v>
      </c>
      <c r="C7" s="64">
        <v>130.19999999999999</v>
      </c>
      <c r="D7" s="64">
        <v>128.1</v>
      </c>
      <c r="E7" s="64">
        <v>130</v>
      </c>
      <c r="F7" s="64">
        <v>133.5</v>
      </c>
      <c r="G7" s="64">
        <v>133.5</v>
      </c>
      <c r="H7" s="64">
        <v>133.5</v>
      </c>
      <c r="I7" s="64">
        <v>132.9</v>
      </c>
      <c r="J7" s="64">
        <v>132.9</v>
      </c>
      <c r="K7" s="64">
        <v>136.1</v>
      </c>
      <c r="L7" s="64">
        <v>136.1</v>
      </c>
      <c r="M7" s="64">
        <v>136.1</v>
      </c>
      <c r="N7" s="64">
        <v>136.1</v>
      </c>
      <c r="O7" s="64">
        <v>136.1</v>
      </c>
      <c r="P7" s="64">
        <v>136.1</v>
      </c>
      <c r="Q7" s="64">
        <v>136.1</v>
      </c>
      <c r="R7" s="64">
        <v>136.1</v>
      </c>
      <c r="T7" s="90">
        <f>(R7-B7)/B7*100</f>
        <v>8.1016679904686164</v>
      </c>
      <c r="U7" s="90">
        <f>(R7-N7)/N7*100</f>
        <v>0</v>
      </c>
    </row>
    <row r="8" spans="1:21" x14ac:dyDescent="0.25">
      <c r="A8" s="65" t="s">
        <v>20</v>
      </c>
      <c r="B8" s="64">
        <v>93.8</v>
      </c>
      <c r="C8" s="64">
        <v>94</v>
      </c>
      <c r="D8" s="64">
        <v>97.1</v>
      </c>
      <c r="E8" s="64">
        <v>100.5</v>
      </c>
      <c r="F8" s="64">
        <v>99.2</v>
      </c>
      <c r="G8" s="64">
        <v>99.9</v>
      </c>
      <c r="H8" s="64">
        <v>101.5</v>
      </c>
      <c r="I8" s="64">
        <v>111.3</v>
      </c>
      <c r="J8" s="64">
        <v>102.9</v>
      </c>
      <c r="K8" s="64">
        <v>101.3</v>
      </c>
      <c r="L8" s="64">
        <v>105.5</v>
      </c>
      <c r="M8" s="64">
        <v>108.5</v>
      </c>
      <c r="N8" s="64">
        <v>117.8</v>
      </c>
      <c r="O8" s="64">
        <v>125.2</v>
      </c>
      <c r="P8" s="64">
        <v>121.9</v>
      </c>
      <c r="Q8" s="64">
        <v>132.80000000000001</v>
      </c>
      <c r="R8" s="64">
        <v>138.9</v>
      </c>
      <c r="S8" s="7"/>
      <c r="T8" s="90">
        <f>(R8-B8)/B8*100</f>
        <v>48.081023454157794</v>
      </c>
      <c r="U8" s="90">
        <f>(R8-N8)/N8*100</f>
        <v>17.911714770797971</v>
      </c>
    </row>
    <row r="9" spans="1:21" x14ac:dyDescent="0.25">
      <c r="A9" s="65" t="s">
        <v>21</v>
      </c>
      <c r="B9" s="64">
        <v>86.8</v>
      </c>
      <c r="C9" s="64">
        <v>86.9</v>
      </c>
      <c r="D9" s="64">
        <v>73.099999999999994</v>
      </c>
      <c r="E9" s="64">
        <v>73.7</v>
      </c>
      <c r="F9" s="64">
        <v>73.099999999999994</v>
      </c>
      <c r="G9" s="64">
        <v>73.3</v>
      </c>
      <c r="H9" s="64">
        <v>73.599999999999994</v>
      </c>
      <c r="I9" s="64">
        <v>73.8</v>
      </c>
      <c r="J9" s="64">
        <v>73.8</v>
      </c>
      <c r="K9" s="64">
        <v>74.599999999999994</v>
      </c>
      <c r="L9" s="64">
        <v>75</v>
      </c>
      <c r="M9" s="64">
        <v>75</v>
      </c>
      <c r="N9" s="64">
        <v>74.8</v>
      </c>
      <c r="O9" s="64">
        <v>75</v>
      </c>
      <c r="P9" s="64">
        <v>75</v>
      </c>
      <c r="Q9" s="64">
        <v>75</v>
      </c>
      <c r="R9" s="64">
        <v>75</v>
      </c>
      <c r="T9" s="90">
        <f>(R9-B9)/B9*100</f>
        <v>-13.594470046082947</v>
      </c>
      <c r="U9" s="90">
        <f>(R9-N9)/N9*100</f>
        <v>0.26737967914438882</v>
      </c>
    </row>
    <row r="10" spans="1:21" x14ac:dyDescent="0.25">
      <c r="A10" s="32"/>
      <c r="B10" s="32"/>
      <c r="C10" s="32"/>
      <c r="D10" s="32"/>
      <c r="E10" s="32"/>
      <c r="F10" s="32"/>
      <c r="G10" s="32"/>
      <c r="H10" s="32"/>
      <c r="I10" s="32"/>
      <c r="J10" s="32"/>
      <c r="K10" s="32"/>
      <c r="L10" s="32"/>
      <c r="M10" s="32"/>
      <c r="N10" s="32"/>
      <c r="O10" s="32"/>
      <c r="P10" s="32"/>
      <c r="Q10" s="32"/>
      <c r="R10" s="5"/>
    </row>
    <row r="11" spans="1:21" x14ac:dyDescent="0.25">
      <c r="A11" s="22" t="s">
        <v>52</v>
      </c>
      <c r="B11" s="21"/>
      <c r="C11" s="21"/>
      <c r="D11" s="21"/>
      <c r="E11" s="21"/>
      <c r="F11" s="21"/>
      <c r="G11" s="21"/>
      <c r="H11" s="21"/>
      <c r="I11" s="21"/>
      <c r="J11" s="21"/>
      <c r="K11" s="21"/>
      <c r="L11" s="21"/>
      <c r="M11" s="21"/>
      <c r="N11" s="21"/>
      <c r="O11" s="21"/>
      <c r="P11" s="21"/>
      <c r="Q11" s="21"/>
      <c r="R11" s="5"/>
    </row>
    <row r="12" spans="1:21" x14ac:dyDescent="0.25">
      <c r="A12" s="65" t="s">
        <v>28</v>
      </c>
      <c r="B12" s="64">
        <v>76.7</v>
      </c>
      <c r="C12" s="64">
        <v>75.099999999999994</v>
      </c>
      <c r="D12" s="64">
        <v>75.2</v>
      </c>
      <c r="E12" s="64">
        <v>70.5</v>
      </c>
      <c r="F12" s="64">
        <v>69.400000000000006</v>
      </c>
      <c r="G12" s="64">
        <v>69.900000000000006</v>
      </c>
      <c r="H12" s="64">
        <v>69.900000000000006</v>
      </c>
      <c r="I12" s="64">
        <v>68.400000000000006</v>
      </c>
      <c r="J12" s="64">
        <v>68.2</v>
      </c>
      <c r="K12" s="64">
        <v>68.099999999999994</v>
      </c>
      <c r="L12" s="64">
        <v>68.099999999999994</v>
      </c>
      <c r="M12" s="64">
        <v>67.400000000000006</v>
      </c>
      <c r="N12" s="64">
        <v>67.400000000000006</v>
      </c>
      <c r="O12" s="64">
        <v>67.5</v>
      </c>
      <c r="P12" s="64">
        <v>67.400000000000006</v>
      </c>
      <c r="Q12" s="64">
        <v>67.3</v>
      </c>
      <c r="R12" s="64">
        <v>67.3</v>
      </c>
      <c r="T12" s="90">
        <f>(R12-B12)/B12*100</f>
        <v>-12.255541069100397</v>
      </c>
      <c r="U12" s="90">
        <f>(R12-N12)/N12*100</f>
        <v>-0.14836795252226784</v>
      </c>
    </row>
    <row r="13" spans="1:21" x14ac:dyDescent="0.25">
      <c r="A13" s="65" t="s">
        <v>22</v>
      </c>
      <c r="B13" s="64">
        <v>41.6</v>
      </c>
      <c r="C13" s="64">
        <v>37.700000000000003</v>
      </c>
      <c r="D13" s="64">
        <v>38.4</v>
      </c>
      <c r="E13" s="64">
        <v>33.700000000000003</v>
      </c>
      <c r="F13" s="64">
        <v>37.299999999999997</v>
      </c>
      <c r="G13" s="64">
        <v>33.799999999999997</v>
      </c>
      <c r="H13" s="64">
        <v>32.1</v>
      </c>
      <c r="I13" s="64">
        <v>30.3</v>
      </c>
      <c r="J13" s="64">
        <v>28.5</v>
      </c>
      <c r="K13" s="64">
        <v>27.4</v>
      </c>
      <c r="L13" s="64">
        <v>28.2</v>
      </c>
      <c r="M13" s="64">
        <v>26.5</v>
      </c>
      <c r="N13" s="64">
        <v>26.9</v>
      </c>
      <c r="O13" s="64">
        <v>24.9</v>
      </c>
      <c r="P13" s="64">
        <v>24.9</v>
      </c>
      <c r="Q13" s="64">
        <v>23.7</v>
      </c>
      <c r="R13" s="64">
        <v>24.1</v>
      </c>
      <c r="T13" s="90">
        <f>(R13-B13)/B13*100</f>
        <v>-42.067307692307693</v>
      </c>
      <c r="U13" s="90">
        <f>(R13-N13)/N13*100</f>
        <v>-10.408921933085493</v>
      </c>
    </row>
    <row r="15" spans="1:21" x14ac:dyDescent="0.25">
      <c r="A15" s="19"/>
      <c r="B15" s="19"/>
      <c r="C15" s="19"/>
      <c r="D15" s="19"/>
      <c r="E15" s="19"/>
      <c r="F15" s="19"/>
      <c r="G15" s="19"/>
      <c r="H15" s="19"/>
      <c r="I15" s="19"/>
      <c r="J15" s="19"/>
      <c r="K15" s="19"/>
      <c r="L15" s="19"/>
      <c r="M15" s="19"/>
      <c r="N15" s="19"/>
      <c r="O15" s="19"/>
      <c r="P15" s="19"/>
      <c r="Q15" s="19"/>
      <c r="R15" s="19"/>
    </row>
    <row r="16" spans="1:21" x14ac:dyDescent="0.25">
      <c r="A16" s="6" t="s">
        <v>40</v>
      </c>
      <c r="B16" s="19"/>
      <c r="C16" s="19"/>
      <c r="D16" s="19"/>
      <c r="E16" s="19"/>
      <c r="F16" s="19"/>
      <c r="G16" s="19"/>
      <c r="H16" s="19"/>
      <c r="I16" s="19"/>
      <c r="J16" s="19"/>
      <c r="K16" s="19"/>
      <c r="L16" s="19"/>
      <c r="M16" s="19"/>
      <c r="N16" s="19"/>
      <c r="O16" s="19"/>
      <c r="P16" s="19"/>
      <c r="Q16" s="19"/>
      <c r="R16" s="19"/>
    </row>
    <row r="17" spans="1:18" x14ac:dyDescent="0.25">
      <c r="A17" s="19" t="s">
        <v>35</v>
      </c>
      <c r="B17" s="19"/>
      <c r="C17" s="19"/>
      <c r="D17" s="19"/>
      <c r="E17" s="19"/>
      <c r="F17" s="19"/>
      <c r="G17" s="19"/>
      <c r="H17" s="19"/>
      <c r="I17" s="19"/>
      <c r="J17" s="19"/>
      <c r="K17" s="19"/>
      <c r="L17" s="19"/>
      <c r="M17" s="19"/>
      <c r="N17" s="19"/>
      <c r="O17" s="19"/>
      <c r="P17" s="19"/>
      <c r="Q17" s="19"/>
      <c r="R17" s="19"/>
    </row>
    <row r="18" spans="1:18" x14ac:dyDescent="0.25">
      <c r="A18" s="19" t="s">
        <v>23</v>
      </c>
      <c r="B18" s="19"/>
      <c r="C18" s="19"/>
      <c r="D18" s="19"/>
      <c r="E18" s="19"/>
      <c r="F18" s="19"/>
      <c r="G18" s="19"/>
      <c r="H18" s="19"/>
      <c r="I18" s="19"/>
      <c r="J18" s="19"/>
      <c r="K18" s="19"/>
      <c r="L18" s="19"/>
      <c r="M18" s="19"/>
      <c r="N18" s="19"/>
      <c r="O18" s="19"/>
      <c r="P18" s="19"/>
      <c r="Q18" s="19"/>
      <c r="R18" s="19"/>
    </row>
    <row r="19" spans="1:18" x14ac:dyDescent="0.25">
      <c r="A19" s="19" t="s">
        <v>24</v>
      </c>
      <c r="B19" s="19"/>
      <c r="C19" s="19"/>
      <c r="D19" s="19"/>
      <c r="E19" s="19"/>
      <c r="F19" s="19"/>
      <c r="G19" s="19"/>
      <c r="H19" s="19"/>
      <c r="I19" s="19"/>
      <c r="J19" s="19"/>
      <c r="K19" s="19"/>
      <c r="L19" s="19"/>
      <c r="M19" s="19"/>
      <c r="N19" s="19"/>
      <c r="O19" s="19"/>
      <c r="P19" s="19"/>
      <c r="Q19" s="19"/>
      <c r="R19" s="19"/>
    </row>
    <row r="20" spans="1:18" x14ac:dyDescent="0.25">
      <c r="A20" s="19" t="s">
        <v>25</v>
      </c>
      <c r="B20" s="19"/>
      <c r="C20" s="19"/>
      <c r="D20" s="19"/>
      <c r="E20" s="19"/>
      <c r="F20" s="19"/>
      <c r="G20" s="19"/>
      <c r="H20" s="19"/>
      <c r="I20" s="19"/>
      <c r="J20" s="19"/>
      <c r="K20" s="19"/>
      <c r="L20" s="19"/>
      <c r="M20" s="19"/>
      <c r="N20" s="19"/>
      <c r="O20" s="19"/>
      <c r="P20" s="19"/>
      <c r="Q20" s="19"/>
      <c r="R20" s="19"/>
    </row>
    <row r="21" spans="1:18" x14ac:dyDescent="0.25">
      <c r="A21" s="19" t="s">
        <v>26</v>
      </c>
      <c r="B21" s="19"/>
      <c r="C21" s="19"/>
      <c r="D21" s="19"/>
      <c r="E21" s="19"/>
      <c r="F21" s="19"/>
      <c r="G21" s="19"/>
      <c r="H21" s="19"/>
      <c r="I21" s="19"/>
      <c r="J21" s="19"/>
      <c r="K21" s="19"/>
      <c r="L21" s="19"/>
      <c r="M21" s="19"/>
      <c r="N21" s="19"/>
      <c r="O21" s="19"/>
      <c r="P21" s="19"/>
      <c r="Q21" s="19"/>
      <c r="R21" s="19"/>
    </row>
    <row r="22" spans="1:18" x14ac:dyDescent="0.25">
      <c r="A22" s="19" t="s">
        <v>27</v>
      </c>
      <c r="B22" s="19"/>
      <c r="C22" s="19"/>
      <c r="D22" s="19"/>
      <c r="E22" s="19"/>
      <c r="F22" s="19"/>
      <c r="G22" s="19"/>
      <c r="H22" s="19"/>
      <c r="I22" s="19"/>
      <c r="J22" s="19"/>
      <c r="K22" s="19"/>
      <c r="L22" s="19"/>
      <c r="M22" s="19"/>
      <c r="N22" s="19"/>
      <c r="O22" s="19"/>
      <c r="P22" s="19"/>
      <c r="Q22" s="19"/>
      <c r="R22" s="19"/>
    </row>
    <row r="23" spans="1:18" x14ac:dyDescent="0.25">
      <c r="A23" s="19"/>
      <c r="B23" s="19"/>
      <c r="C23" s="19"/>
      <c r="D23" s="19"/>
      <c r="E23" s="19"/>
      <c r="F23" s="19"/>
      <c r="G23" s="19"/>
      <c r="H23" s="19"/>
      <c r="I23" s="19"/>
      <c r="J23" s="19"/>
      <c r="K23" s="19"/>
      <c r="L23" s="19"/>
      <c r="M23" s="19"/>
      <c r="N23" s="19"/>
      <c r="O23" s="19"/>
      <c r="P23" s="19"/>
      <c r="Q23" s="19"/>
      <c r="R23" s="19"/>
    </row>
    <row r="24" spans="1:18" x14ac:dyDescent="0.25">
      <c r="A24" s="18"/>
      <c r="B24" s="18"/>
      <c r="C24" s="18"/>
      <c r="D24" s="18"/>
      <c r="E24" s="18"/>
      <c r="F24" s="18"/>
      <c r="G24" s="18"/>
      <c r="H24" s="18"/>
      <c r="I24" s="18"/>
      <c r="J24" s="18"/>
      <c r="K24" s="18"/>
      <c r="L24" s="18"/>
      <c r="M24" s="18"/>
      <c r="N24" s="18"/>
      <c r="O24" s="18"/>
      <c r="P24" s="18"/>
      <c r="Q24" s="18"/>
      <c r="R24" s="18"/>
    </row>
    <row r="25" spans="1:18" x14ac:dyDescent="0.25">
      <c r="A25" s="18"/>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249977111117893"/>
  </sheetPr>
  <dimension ref="A1:U35"/>
  <sheetViews>
    <sheetView showGridLines="0" zoomScale="90" zoomScaleNormal="90" workbookViewId="0">
      <pane xSplit="1" ySplit="4" topLeftCell="B5" activePane="bottomRight" state="frozen"/>
      <selection pane="topRight" activeCell="B1" sqref="B1"/>
      <selection pane="bottomLeft" activeCell="A5" sqref="A5"/>
      <selection pane="bottomRight" activeCell="T36" sqref="T36"/>
    </sheetView>
  </sheetViews>
  <sheetFormatPr defaultColWidth="9.140625" defaultRowHeight="15.75" x14ac:dyDescent="0.2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x14ac:dyDescent="0.35">
      <c r="A1" s="107" t="str">
        <f>'Indice-Index'!C26</f>
        <v>4.3   Quotidiani, periodici tv e servizi postali - Newspapers, magazines, TV and postal services (2010=100)</v>
      </c>
      <c r="B1" s="108"/>
      <c r="C1" s="108"/>
      <c r="D1" s="108"/>
      <c r="E1" s="108"/>
      <c r="F1" s="108"/>
      <c r="G1" s="108"/>
      <c r="H1" s="108"/>
      <c r="I1" s="108"/>
      <c r="J1" s="108"/>
      <c r="K1" s="108"/>
      <c r="L1" s="108"/>
      <c r="M1" s="108"/>
      <c r="N1" s="108"/>
      <c r="O1" s="108"/>
      <c r="P1" s="108"/>
      <c r="Q1" s="108"/>
      <c r="R1" s="108"/>
      <c r="S1" s="108"/>
      <c r="T1" s="108"/>
      <c r="U1" s="108"/>
    </row>
    <row r="3" spans="1:21" x14ac:dyDescent="0.25">
      <c r="A3" s="735" t="s">
        <v>38</v>
      </c>
      <c r="B3" s="40" t="str">
        <f>'4.1'!B3</f>
        <v>Set 18</v>
      </c>
      <c r="C3" s="40" t="str">
        <f>'4.1'!C3</f>
        <v xml:space="preserve"> Dic 18</v>
      </c>
      <c r="D3" s="40" t="str">
        <f>'4.1'!D3</f>
        <v xml:space="preserve"> Mar 19</v>
      </c>
      <c r="E3" s="40" t="str">
        <f>'4.1'!E3</f>
        <v>Giu 19</v>
      </c>
      <c r="F3" s="40" t="str">
        <f>'4.1'!F3</f>
        <v>Set 19</v>
      </c>
      <c r="G3" s="40" t="str">
        <f>'4.1'!G3</f>
        <v xml:space="preserve"> Dic 19</v>
      </c>
      <c r="H3" s="40" t="str">
        <f>'4.1'!H3</f>
        <v xml:space="preserve"> Mar 20</v>
      </c>
      <c r="I3" s="40" t="str">
        <f>'4.1'!I3</f>
        <v>Giu 20</v>
      </c>
      <c r="J3" s="40" t="str">
        <f>'4.1'!J3</f>
        <v>Set 20</v>
      </c>
      <c r="K3" s="40" t="str">
        <f>'4.1'!K3</f>
        <v xml:space="preserve"> Dic 20</v>
      </c>
      <c r="L3" s="40" t="str">
        <f>'4.1'!L3</f>
        <v xml:space="preserve"> Mar 21</v>
      </c>
      <c r="M3" s="40" t="str">
        <f>'4.1'!M3</f>
        <v>Giu 21</v>
      </c>
      <c r="N3" s="40" t="str">
        <f>'4.1'!N3</f>
        <v>Set 21</v>
      </c>
      <c r="O3" s="40" t="str">
        <f>'4.1'!O3</f>
        <v>Dic 21</v>
      </c>
      <c r="P3" s="40" t="str">
        <f>'4.1'!P3</f>
        <v xml:space="preserve"> Mar 22</v>
      </c>
      <c r="Q3" s="40" t="str">
        <f>'4.1'!Q3</f>
        <v>Giu 22</v>
      </c>
      <c r="R3" s="40" t="str">
        <f>'4.1'!R3</f>
        <v>Set 22</v>
      </c>
      <c r="T3" s="725" t="s">
        <v>341</v>
      </c>
      <c r="U3" s="725"/>
    </row>
    <row r="4" spans="1:21" x14ac:dyDescent="0.25">
      <c r="A4" s="735"/>
      <c r="B4" s="40" t="str">
        <f>'4.1'!B4</f>
        <v>Sept 18</v>
      </c>
      <c r="C4" s="40" t="str">
        <f>'4.1'!C4</f>
        <v>Dec 18</v>
      </c>
      <c r="D4" s="40" t="str">
        <f>'4.1'!D4</f>
        <v xml:space="preserve"> Mar 19</v>
      </c>
      <c r="E4" s="40" t="str">
        <f>'4.1'!E4</f>
        <v>Jun 19</v>
      </c>
      <c r="F4" s="40" t="str">
        <f>'4.1'!F4</f>
        <v>Sept 19</v>
      </c>
      <c r="G4" s="40" t="str">
        <f>'4.1'!G4</f>
        <v>Dec 19</v>
      </c>
      <c r="H4" s="40" t="str">
        <f>'4.1'!H4</f>
        <v xml:space="preserve"> Mar 20</v>
      </c>
      <c r="I4" s="40" t="str">
        <f>'4.1'!I4</f>
        <v>Jun 20</v>
      </c>
      <c r="J4" s="40" t="str">
        <f>'4.1'!J4</f>
        <v>Sept 20</v>
      </c>
      <c r="K4" s="40" t="str">
        <f>'4.1'!K4</f>
        <v>Dec 20</v>
      </c>
      <c r="L4" s="40" t="str">
        <f>'4.1'!L4</f>
        <v xml:space="preserve"> Mar 21</v>
      </c>
      <c r="M4" s="40" t="str">
        <f>'4.1'!M4</f>
        <v>Jun 21</v>
      </c>
      <c r="N4" s="40" t="str">
        <f>'4.1'!N4</f>
        <v>Sept 21</v>
      </c>
      <c r="O4" s="40" t="str">
        <f>'4.1'!O4</f>
        <v>Dec 21</v>
      </c>
      <c r="P4" s="40" t="str">
        <f>'4.1'!P4</f>
        <v xml:space="preserve"> Mar 22</v>
      </c>
      <c r="Q4" s="40" t="str">
        <f>'4.1'!Q4</f>
        <v>Jun 22</v>
      </c>
      <c r="R4" s="40" t="str">
        <f>'4.1'!R4</f>
        <v>Sept 22</v>
      </c>
      <c r="T4" s="126" t="s">
        <v>342</v>
      </c>
      <c r="U4" s="126" t="s">
        <v>343</v>
      </c>
    </row>
    <row r="5" spans="1:21" x14ac:dyDescent="0.25">
      <c r="A5" s="22"/>
      <c r="B5" s="21"/>
      <c r="C5" s="21"/>
      <c r="D5" s="21"/>
      <c r="E5" s="21"/>
      <c r="F5" s="21"/>
      <c r="G5" s="21"/>
      <c r="H5" s="21"/>
      <c r="I5" s="21"/>
      <c r="J5" s="21"/>
      <c r="K5" s="21"/>
      <c r="L5" s="21"/>
      <c r="M5" s="21"/>
      <c r="N5" s="21"/>
      <c r="O5" s="21"/>
      <c r="P5" s="21"/>
      <c r="Q5" s="21"/>
      <c r="R5" s="19"/>
      <c r="T5" s="124"/>
      <c r="U5" s="124"/>
    </row>
    <row r="6" spans="1:21" x14ac:dyDescent="0.25">
      <c r="A6" s="22" t="s">
        <v>41</v>
      </c>
      <c r="T6" s="125"/>
      <c r="U6" s="125"/>
    </row>
    <row r="7" spans="1:21" x14ac:dyDescent="0.25">
      <c r="A7" s="66" t="s">
        <v>143</v>
      </c>
      <c r="B7" s="64">
        <v>136.30000000000001</v>
      </c>
      <c r="C7" s="64">
        <v>137</v>
      </c>
      <c r="D7" s="64">
        <v>139</v>
      </c>
      <c r="E7" s="64">
        <v>138.5</v>
      </c>
      <c r="F7" s="64">
        <v>140.1</v>
      </c>
      <c r="G7" s="64">
        <v>139.6</v>
      </c>
      <c r="H7" s="64">
        <v>139.9</v>
      </c>
      <c r="I7" s="64">
        <v>140.4</v>
      </c>
      <c r="J7" s="64">
        <v>139.5</v>
      </c>
      <c r="K7" s="64">
        <v>140.19999999999999</v>
      </c>
      <c r="L7" s="64">
        <v>141.4</v>
      </c>
      <c r="M7" s="64">
        <v>143</v>
      </c>
      <c r="N7" s="64">
        <v>142.6</v>
      </c>
      <c r="O7" s="64">
        <v>141.6</v>
      </c>
      <c r="P7" s="64">
        <v>145.5</v>
      </c>
      <c r="Q7" s="64">
        <v>148</v>
      </c>
      <c r="R7" s="64">
        <v>147.69999999999999</v>
      </c>
      <c r="T7" s="90">
        <f>(R7-B7)/B7*100</f>
        <v>8.3639031548055591</v>
      </c>
      <c r="U7" s="90">
        <f>(R7-N7)/N7*100</f>
        <v>3.5764375876577805</v>
      </c>
    </row>
    <row r="8" spans="1:21" x14ac:dyDescent="0.25">
      <c r="A8" s="65" t="s">
        <v>10</v>
      </c>
      <c r="B8" s="64">
        <v>127.3</v>
      </c>
      <c r="C8" s="64">
        <v>127.3</v>
      </c>
      <c r="D8" s="64">
        <v>127.4</v>
      </c>
      <c r="E8" s="64">
        <v>127.4</v>
      </c>
      <c r="F8" s="64">
        <v>128</v>
      </c>
      <c r="G8" s="64">
        <v>128</v>
      </c>
      <c r="H8" s="64">
        <v>126.8</v>
      </c>
      <c r="I8" s="64">
        <v>126.8</v>
      </c>
      <c r="J8" s="64">
        <v>126.8</v>
      </c>
      <c r="K8" s="64">
        <v>126.8</v>
      </c>
      <c r="L8" s="64">
        <v>125.7</v>
      </c>
      <c r="M8" s="64">
        <v>125.7</v>
      </c>
      <c r="N8" s="64">
        <v>125.7</v>
      </c>
      <c r="O8" s="64">
        <v>126</v>
      </c>
      <c r="P8" s="64">
        <v>126</v>
      </c>
      <c r="Q8" s="64">
        <v>126</v>
      </c>
      <c r="R8" s="64">
        <v>126.4</v>
      </c>
      <c r="T8" s="90">
        <f>(R8-B8)/B8*100</f>
        <v>-0.7069913589944945</v>
      </c>
      <c r="U8" s="90">
        <f>(R8-N8)/N8*100</f>
        <v>0.55688146380270709</v>
      </c>
    </row>
    <row r="9" spans="1:21" x14ac:dyDescent="0.25">
      <c r="A9" s="66" t="s">
        <v>34</v>
      </c>
      <c r="B9" s="64">
        <v>107.3</v>
      </c>
      <c r="C9" s="64">
        <v>105.3</v>
      </c>
      <c r="D9" s="64">
        <v>106.1</v>
      </c>
      <c r="E9" s="64">
        <v>106.2</v>
      </c>
      <c r="F9" s="64">
        <v>106.6</v>
      </c>
      <c r="G9" s="64">
        <v>106.3</v>
      </c>
      <c r="H9" s="64">
        <v>108.5</v>
      </c>
      <c r="I9" s="64">
        <v>107.7</v>
      </c>
      <c r="J9" s="64">
        <v>107.3</v>
      </c>
      <c r="K9" s="64">
        <v>106.7</v>
      </c>
      <c r="L9" s="64">
        <v>108.8</v>
      </c>
      <c r="M9" s="64">
        <v>107.8</v>
      </c>
      <c r="N9" s="64">
        <v>108.7</v>
      </c>
      <c r="O9" s="64">
        <v>108.6</v>
      </c>
      <c r="P9" s="64">
        <v>109.2</v>
      </c>
      <c r="Q9" s="64">
        <v>108.3</v>
      </c>
      <c r="R9" s="64">
        <v>116.5</v>
      </c>
      <c r="T9" s="90">
        <f>(R9-B9)/B9*100</f>
        <v>8.5740913327120243</v>
      </c>
      <c r="U9" s="90">
        <f>(R9-N9)/N9*100</f>
        <v>7.1757129714811381</v>
      </c>
    </row>
    <row r="11" spans="1:21" x14ac:dyDescent="0.25">
      <c r="A11" s="32"/>
      <c r="B11" s="32"/>
      <c r="C11" s="32"/>
      <c r="D11" s="32"/>
      <c r="E11" s="32"/>
      <c r="F11" s="32"/>
      <c r="G11" s="32"/>
      <c r="H11" s="32"/>
      <c r="I11" s="32"/>
      <c r="J11" s="32"/>
      <c r="K11" s="32"/>
      <c r="L11" s="32"/>
      <c r="M11" s="32"/>
      <c r="N11" s="32"/>
      <c r="O11" s="32"/>
      <c r="P11" s="32"/>
      <c r="Q11" s="32"/>
      <c r="R11" s="5"/>
    </row>
    <row r="12" spans="1:21" x14ac:dyDescent="0.25">
      <c r="A12" s="22" t="s">
        <v>42</v>
      </c>
      <c r="B12" s="21"/>
      <c r="C12" s="21"/>
      <c r="D12" s="21"/>
      <c r="E12" s="21"/>
      <c r="F12" s="21"/>
      <c r="G12" s="21"/>
      <c r="H12" s="21"/>
      <c r="I12" s="21"/>
      <c r="J12" s="21"/>
      <c r="K12" s="21"/>
      <c r="L12" s="21"/>
      <c r="M12" s="21"/>
      <c r="N12" s="21"/>
      <c r="O12" s="21"/>
      <c r="P12" s="21"/>
      <c r="Q12" s="21"/>
      <c r="R12" s="5"/>
    </row>
    <row r="13" spans="1:21" x14ac:dyDescent="0.25">
      <c r="A13" s="65" t="s">
        <v>92</v>
      </c>
      <c r="B13" s="64">
        <v>164.6</v>
      </c>
      <c r="C13" s="64">
        <v>164.6</v>
      </c>
      <c r="D13" s="64">
        <v>164.6</v>
      </c>
      <c r="E13" s="64">
        <v>164.6</v>
      </c>
      <c r="F13" s="64">
        <v>164.6</v>
      </c>
      <c r="G13" s="64">
        <v>164.6</v>
      </c>
      <c r="H13" s="64">
        <v>164.6</v>
      </c>
      <c r="I13" s="64">
        <v>164.6</v>
      </c>
      <c r="J13" s="64">
        <v>164.6</v>
      </c>
      <c r="K13" s="64">
        <v>164.6</v>
      </c>
      <c r="L13" s="64">
        <v>164.6</v>
      </c>
      <c r="M13" s="64">
        <v>164.6</v>
      </c>
      <c r="N13" s="64">
        <v>167.3</v>
      </c>
      <c r="O13" s="64">
        <v>167.3</v>
      </c>
      <c r="P13" s="64">
        <v>167.3</v>
      </c>
      <c r="Q13" s="64">
        <v>167.3</v>
      </c>
      <c r="R13" s="64">
        <v>171.8</v>
      </c>
      <c r="T13" s="90">
        <f>(R13-B13)/B13*100</f>
        <v>4.3742405832320888</v>
      </c>
      <c r="U13" s="90">
        <f>(R13-N13)/N13*100</f>
        <v>2.6897788404064551</v>
      </c>
    </row>
    <row r="14" spans="1:21" x14ac:dyDescent="0.25">
      <c r="A14" s="65" t="s">
        <v>90</v>
      </c>
      <c r="B14" s="64">
        <v>137.30000000000001</v>
      </c>
      <c r="C14" s="64">
        <v>137.30000000000001</v>
      </c>
      <c r="D14" s="64">
        <v>138.9</v>
      </c>
      <c r="E14" s="64">
        <v>138.9</v>
      </c>
      <c r="F14" s="64">
        <v>138.9</v>
      </c>
      <c r="G14" s="64">
        <v>138.9</v>
      </c>
      <c r="H14" s="64">
        <v>139.19999999999999</v>
      </c>
      <c r="I14" s="64">
        <v>139.19999999999999</v>
      </c>
      <c r="J14" s="64">
        <v>139.19999999999999</v>
      </c>
      <c r="K14" s="64">
        <v>139.19999999999999</v>
      </c>
      <c r="L14" s="64">
        <v>140.5</v>
      </c>
      <c r="M14" s="64">
        <v>140.5</v>
      </c>
      <c r="N14" s="64">
        <v>147.80000000000001</v>
      </c>
      <c r="O14" s="64">
        <v>147.80000000000001</v>
      </c>
      <c r="P14" s="64">
        <v>148.1</v>
      </c>
      <c r="Q14" s="64">
        <v>148.1</v>
      </c>
      <c r="R14" s="64">
        <v>149.5</v>
      </c>
      <c r="T14" s="90">
        <f>(R14-B14)/B14*100</f>
        <v>8.885651857246895</v>
      </c>
      <c r="U14" s="90">
        <f>(R14-N14)/N14*100</f>
        <v>1.1502029769959328</v>
      </c>
    </row>
    <row r="15" spans="1:21" x14ac:dyDescent="0.25">
      <c r="A15" s="65" t="s">
        <v>91</v>
      </c>
      <c r="B15" s="64">
        <v>122.6</v>
      </c>
      <c r="C15" s="64">
        <v>122.6</v>
      </c>
      <c r="D15" s="64">
        <v>125.4</v>
      </c>
      <c r="E15" s="64">
        <v>125.4</v>
      </c>
      <c r="F15" s="64">
        <v>125.4</v>
      </c>
      <c r="G15" s="64">
        <v>125.4</v>
      </c>
      <c r="H15" s="64">
        <v>126</v>
      </c>
      <c r="I15" s="64">
        <v>126</v>
      </c>
      <c r="J15" s="64">
        <v>126</v>
      </c>
      <c r="K15" s="64">
        <v>126</v>
      </c>
      <c r="L15" s="64">
        <v>127.6</v>
      </c>
      <c r="M15" s="64">
        <v>127.6</v>
      </c>
      <c r="N15" s="64">
        <v>136.5</v>
      </c>
      <c r="O15" s="64">
        <v>136.6</v>
      </c>
      <c r="P15" s="64">
        <v>137</v>
      </c>
      <c r="Q15" s="64">
        <v>137</v>
      </c>
      <c r="R15" s="64">
        <v>137.30000000000001</v>
      </c>
      <c r="T15" s="90">
        <f>(R15-B15)/B15*100</f>
        <v>11.990212071778155</v>
      </c>
      <c r="U15" s="90">
        <f>(R15-N15)/N15*100</f>
        <v>0.58608058608059443</v>
      </c>
    </row>
    <row r="16" spans="1:21" x14ac:dyDescent="0.25">
      <c r="A16" s="19"/>
      <c r="B16" s="19"/>
      <c r="C16" s="19"/>
      <c r="D16" s="19"/>
      <c r="E16" s="19"/>
      <c r="F16" s="19"/>
      <c r="G16" s="19"/>
      <c r="H16" s="19"/>
      <c r="I16" s="19"/>
      <c r="J16" s="19"/>
      <c r="K16" s="19"/>
      <c r="L16" s="19"/>
      <c r="M16" s="19"/>
      <c r="N16" s="19"/>
      <c r="O16" s="19"/>
      <c r="P16" s="19"/>
      <c r="Q16" s="19"/>
      <c r="R16" s="19"/>
    </row>
    <row r="17" spans="1:18" x14ac:dyDescent="0.25">
      <c r="A17" s="19"/>
      <c r="B17" s="19"/>
      <c r="C17" s="19"/>
      <c r="D17" s="19"/>
      <c r="E17" s="19"/>
      <c r="F17" s="19"/>
      <c r="G17" s="19"/>
      <c r="H17" s="19"/>
      <c r="I17" s="19"/>
      <c r="J17" s="19"/>
      <c r="K17" s="19"/>
      <c r="L17" s="19"/>
      <c r="M17" s="19"/>
      <c r="N17" s="19"/>
      <c r="O17" s="19"/>
      <c r="P17" s="19"/>
      <c r="Q17" s="19"/>
      <c r="R17" s="19"/>
    </row>
    <row r="18" spans="1:18" x14ac:dyDescent="0.25">
      <c r="A18" s="6" t="s">
        <v>40</v>
      </c>
      <c r="B18" s="19"/>
      <c r="C18" s="19"/>
      <c r="D18" s="19"/>
      <c r="E18" s="19"/>
      <c r="F18" s="19"/>
      <c r="G18" s="19"/>
      <c r="H18" s="19"/>
      <c r="I18" s="19"/>
      <c r="J18" s="19"/>
      <c r="K18" s="19"/>
      <c r="L18" s="19"/>
      <c r="M18" s="19"/>
      <c r="N18" s="19"/>
      <c r="O18" s="19"/>
      <c r="P18" s="19"/>
      <c r="Q18" s="19"/>
      <c r="R18" s="19"/>
    </row>
    <row r="19" spans="1:18" x14ac:dyDescent="0.25">
      <c r="A19" s="19" t="s">
        <v>35</v>
      </c>
      <c r="B19" s="19"/>
      <c r="C19" s="19"/>
      <c r="D19" s="19"/>
      <c r="E19" s="19"/>
      <c r="F19" s="19"/>
      <c r="G19" s="19"/>
      <c r="H19" s="19"/>
      <c r="I19" s="19"/>
      <c r="J19" s="19"/>
      <c r="K19" s="19"/>
      <c r="L19" s="19"/>
      <c r="M19" s="19"/>
      <c r="N19" s="19"/>
      <c r="O19" s="19"/>
      <c r="P19" s="19"/>
      <c r="Q19" s="19"/>
      <c r="R19" s="19"/>
    </row>
    <row r="20" spans="1:18" x14ac:dyDescent="0.25">
      <c r="A20" s="19" t="s">
        <v>29</v>
      </c>
      <c r="B20" s="19"/>
      <c r="C20" s="19"/>
      <c r="D20" s="19"/>
      <c r="E20" s="19"/>
      <c r="F20" s="19"/>
      <c r="G20" s="19"/>
      <c r="H20" s="19"/>
      <c r="I20" s="19"/>
      <c r="J20" s="19"/>
      <c r="K20" s="19"/>
      <c r="L20" s="19"/>
      <c r="M20" s="19"/>
      <c r="N20" s="19"/>
      <c r="O20" s="19"/>
      <c r="P20" s="19"/>
      <c r="Q20" s="19"/>
      <c r="R20" s="19"/>
    </row>
    <row r="21" spans="1:18" x14ac:dyDescent="0.25">
      <c r="A21" s="19" t="s">
        <v>30</v>
      </c>
      <c r="B21" s="19"/>
      <c r="C21" s="19"/>
      <c r="D21" s="19"/>
      <c r="E21" s="19"/>
      <c r="F21" s="19"/>
      <c r="G21" s="19"/>
      <c r="H21" s="19"/>
      <c r="I21" s="19"/>
      <c r="J21" s="19"/>
      <c r="K21" s="19"/>
      <c r="L21" s="19"/>
      <c r="M21" s="19"/>
      <c r="N21" s="19"/>
      <c r="O21" s="19"/>
      <c r="P21" s="19"/>
      <c r="Q21" s="19"/>
      <c r="R21" s="19"/>
    </row>
    <row r="22" spans="1:18" x14ac:dyDescent="0.25">
      <c r="A22" s="19" t="s">
        <v>31</v>
      </c>
      <c r="B22" s="19"/>
      <c r="C22" s="19"/>
      <c r="D22" s="19"/>
      <c r="E22" s="19"/>
      <c r="F22" s="19"/>
      <c r="G22" s="19"/>
      <c r="H22" s="19"/>
      <c r="I22" s="19"/>
      <c r="J22" s="19"/>
      <c r="K22" s="19"/>
      <c r="L22" s="19"/>
      <c r="M22" s="19"/>
      <c r="N22" s="19"/>
      <c r="O22" s="19"/>
      <c r="P22" s="19"/>
      <c r="Q22" s="19"/>
      <c r="R22" s="19"/>
    </row>
    <row r="23" spans="1:18" x14ac:dyDescent="0.25">
      <c r="A23" s="19" t="s">
        <v>32</v>
      </c>
      <c r="B23" s="19"/>
      <c r="C23" s="19"/>
      <c r="D23" s="19"/>
      <c r="E23" s="19"/>
      <c r="F23" s="19"/>
      <c r="G23" s="19"/>
      <c r="H23" s="19"/>
      <c r="I23" s="19"/>
      <c r="J23" s="19"/>
      <c r="K23" s="19"/>
      <c r="L23" s="19"/>
      <c r="M23" s="19"/>
      <c r="N23" s="19"/>
      <c r="O23" s="19"/>
      <c r="P23" s="19"/>
      <c r="Q23" s="19"/>
      <c r="R23" s="19"/>
    </row>
    <row r="24" spans="1:18" x14ac:dyDescent="0.25">
      <c r="A24" s="19" t="s">
        <v>93</v>
      </c>
      <c r="B24" s="19"/>
      <c r="C24" s="19"/>
      <c r="D24" s="19"/>
      <c r="E24" s="19"/>
      <c r="F24" s="19"/>
      <c r="G24" s="19"/>
      <c r="H24" s="19"/>
      <c r="I24" s="19"/>
      <c r="J24" s="19"/>
      <c r="K24" s="19"/>
      <c r="L24" s="19"/>
      <c r="M24" s="19"/>
      <c r="N24" s="19"/>
      <c r="O24" s="19"/>
      <c r="P24" s="19"/>
      <c r="Q24" s="19"/>
      <c r="R24" s="19"/>
    </row>
    <row r="25" spans="1:18" x14ac:dyDescent="0.25">
      <c r="A25" s="19" t="s">
        <v>94</v>
      </c>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row r="35" spans="1:18" x14ac:dyDescent="0.25">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249977111117893"/>
  </sheetPr>
  <dimension ref="A1:L24"/>
  <sheetViews>
    <sheetView showGridLines="0" zoomScale="90" zoomScaleNormal="90" workbookViewId="0">
      <selection activeCell="O24" sqref="O24"/>
    </sheetView>
  </sheetViews>
  <sheetFormatPr defaultColWidth="9.140625" defaultRowHeight="15.75" x14ac:dyDescent="0.25"/>
  <cols>
    <col min="1" max="1" width="28.5703125" style="24" customWidth="1"/>
    <col min="2" max="2" width="3.5703125" style="24" customWidth="1"/>
    <col min="3" max="3" width="7.85546875" style="24" customWidth="1"/>
    <col min="4" max="4" width="30.140625" style="24" customWidth="1"/>
    <col min="5" max="5" width="3.5703125" style="24" customWidth="1"/>
    <col min="6" max="6" width="7.85546875" style="24" customWidth="1"/>
    <col min="7" max="7" width="30.140625" style="24" customWidth="1"/>
    <col min="8" max="8" width="3.5703125" style="24" customWidth="1"/>
    <col min="9" max="9" width="7.85546875" style="24" customWidth="1"/>
    <col min="10" max="10" width="30.140625" style="24" customWidth="1"/>
    <col min="11" max="12" width="8.85546875" style="54" customWidth="1"/>
    <col min="13" max="15" width="9.140625" style="24"/>
    <col min="16" max="16" width="9.140625" style="24" customWidth="1"/>
    <col min="17" max="16384" width="9.140625" style="24"/>
  </cols>
  <sheetData>
    <row r="1" spans="1:12" ht="21" x14ac:dyDescent="0.25">
      <c r="A1" s="161" t="str">
        <f>+'Indice-Index'!C27</f>
        <v>4.4   Dinamiche dei prezzi in Europa - European prices changing  (2015=100)</v>
      </c>
      <c r="B1" s="161"/>
      <c r="C1" s="162"/>
      <c r="D1" s="162"/>
      <c r="E1" s="162"/>
      <c r="F1" s="162"/>
      <c r="G1" s="162"/>
      <c r="H1" s="162"/>
      <c r="I1" s="162"/>
      <c r="J1" s="162"/>
    </row>
    <row r="2" spans="1:12" ht="6.6" customHeight="1" x14ac:dyDescent="0.25"/>
    <row r="3" spans="1:12" ht="32.1" customHeight="1" x14ac:dyDescent="0.25">
      <c r="D3" s="163" t="s">
        <v>120</v>
      </c>
      <c r="E3" s="163"/>
      <c r="F3" s="163"/>
      <c r="G3" s="163" t="s">
        <v>121</v>
      </c>
      <c r="H3" s="163"/>
      <c r="I3" s="163"/>
      <c r="J3" s="163" t="s">
        <v>119</v>
      </c>
      <c r="K3" s="24"/>
      <c r="L3" s="24"/>
    </row>
    <row r="4" spans="1:12" ht="18" customHeight="1" x14ac:dyDescent="0.25">
      <c r="A4" s="244" t="s">
        <v>253</v>
      </c>
      <c r="D4" s="164" t="s">
        <v>138</v>
      </c>
      <c r="E4" s="164"/>
      <c r="F4" s="164"/>
      <c r="G4" s="164" t="s">
        <v>139</v>
      </c>
      <c r="H4" s="164"/>
      <c r="I4" s="164"/>
      <c r="J4" s="164" t="s">
        <v>140</v>
      </c>
      <c r="K4" s="24"/>
      <c r="L4" s="24"/>
    </row>
    <row r="5" spans="1:12" ht="17.100000000000001" customHeight="1" x14ac:dyDescent="0.25">
      <c r="K5" s="24"/>
      <c r="L5" s="24"/>
    </row>
    <row r="6" spans="1:12" ht="18.95" customHeight="1" x14ac:dyDescent="0.25">
      <c r="A6" s="740" t="s">
        <v>558</v>
      </c>
      <c r="B6" s="159"/>
      <c r="C6" s="165" t="s">
        <v>189</v>
      </c>
      <c r="D6" s="166">
        <v>-3.1367628607277287</v>
      </c>
      <c r="E6" s="167"/>
      <c r="F6" s="168" t="s">
        <v>189</v>
      </c>
      <c r="G6" s="166">
        <v>4.8446069469835438</v>
      </c>
      <c r="H6" s="167"/>
      <c r="I6" s="168" t="s">
        <v>189</v>
      </c>
      <c r="J6" s="166">
        <v>1.0852713178294617</v>
      </c>
      <c r="K6" s="24"/>
      <c r="L6" s="24"/>
    </row>
    <row r="7" spans="1:12" ht="18.95" customHeight="1" x14ac:dyDescent="0.25">
      <c r="A7" s="742"/>
      <c r="B7" s="159"/>
      <c r="C7" s="169" t="s">
        <v>190</v>
      </c>
      <c r="D7" s="166">
        <v>-2.5012165450121588</v>
      </c>
      <c r="E7" s="167"/>
      <c r="F7" s="168" t="s">
        <v>193</v>
      </c>
      <c r="G7" s="166">
        <v>4.874940258085064</v>
      </c>
      <c r="H7" s="167"/>
      <c r="I7" s="168" t="s">
        <v>190</v>
      </c>
      <c r="J7" s="166">
        <v>3.4466213514594286</v>
      </c>
      <c r="K7" s="24"/>
      <c r="L7" s="24"/>
    </row>
    <row r="8" spans="1:12" ht="18.95" customHeight="1" x14ac:dyDescent="0.25">
      <c r="A8" s="742"/>
      <c r="B8" s="159"/>
      <c r="C8" s="169" t="s">
        <v>191</v>
      </c>
      <c r="D8" s="166">
        <v>-0.74706510138740967</v>
      </c>
      <c r="E8" s="167"/>
      <c r="F8" s="168" t="s">
        <v>190</v>
      </c>
      <c r="G8" s="166">
        <v>5.2709402452813796</v>
      </c>
      <c r="H8" s="167"/>
      <c r="I8" s="168" t="s">
        <v>191</v>
      </c>
      <c r="J8" s="166">
        <v>3.5523978685612794</v>
      </c>
      <c r="K8" s="24"/>
      <c r="L8" s="24"/>
    </row>
    <row r="9" spans="1:12" ht="18.95" customHeight="1" x14ac:dyDescent="0.25">
      <c r="A9" s="742"/>
      <c r="B9" s="159"/>
      <c r="C9" s="169" t="s">
        <v>192</v>
      </c>
      <c r="D9" s="166">
        <v>-0.57915057915057067</v>
      </c>
      <c r="E9" s="167"/>
      <c r="F9" s="168" t="s">
        <v>191</v>
      </c>
      <c r="G9" s="166">
        <v>6.0076045627376473</v>
      </c>
      <c r="H9" s="167"/>
      <c r="I9" s="168" t="s">
        <v>192</v>
      </c>
      <c r="J9" s="166">
        <v>4.1210560206052955</v>
      </c>
      <c r="K9" s="24"/>
      <c r="L9" s="24"/>
    </row>
    <row r="10" spans="1:12" ht="18.95" customHeight="1" x14ac:dyDescent="0.25">
      <c r="A10" s="742"/>
      <c r="B10" s="159"/>
      <c r="C10" s="169" t="s">
        <v>193</v>
      </c>
      <c r="D10" s="166">
        <v>-0.52168242582328439</v>
      </c>
      <c r="E10" s="167"/>
      <c r="F10" s="168" t="s">
        <v>192</v>
      </c>
      <c r="G10" s="166">
        <v>6.6698314740090137</v>
      </c>
      <c r="H10" s="167"/>
      <c r="I10" s="168" t="s">
        <v>193</v>
      </c>
      <c r="J10" s="166">
        <v>5.9684524655392757</v>
      </c>
      <c r="K10" s="24"/>
      <c r="L10" s="24"/>
    </row>
    <row r="11" spans="1:12" ht="30" customHeight="1" x14ac:dyDescent="0.25">
      <c r="K11" s="24"/>
      <c r="L11" s="24"/>
    </row>
    <row r="12" spans="1:12" ht="18.95" customHeight="1" x14ac:dyDescent="0.25">
      <c r="A12" s="740" t="s">
        <v>559</v>
      </c>
      <c r="B12" s="159"/>
      <c r="C12" s="165" t="s">
        <v>189</v>
      </c>
      <c r="D12" s="166">
        <v>-17.256162915326897</v>
      </c>
      <c r="E12" s="167"/>
      <c r="F12" s="168" t="s">
        <v>189</v>
      </c>
      <c r="G12" s="166">
        <v>8.4120982986767547</v>
      </c>
      <c r="H12" s="167"/>
      <c r="I12" s="168" t="s">
        <v>190</v>
      </c>
      <c r="J12" s="166">
        <v>5.7866843907899987</v>
      </c>
      <c r="K12" s="24"/>
      <c r="L12" s="24"/>
    </row>
    <row r="13" spans="1:12" ht="18.95" customHeight="1" x14ac:dyDescent="0.25">
      <c r="A13" s="742"/>
      <c r="B13" s="159"/>
      <c r="C13" s="169" t="s">
        <v>190</v>
      </c>
      <c r="D13" s="166">
        <v>-6.2248432088364609</v>
      </c>
      <c r="E13" s="167"/>
      <c r="F13" s="168" t="s">
        <v>190</v>
      </c>
      <c r="G13" s="166">
        <v>14.698635329795303</v>
      </c>
      <c r="H13" s="167"/>
      <c r="I13" s="168" t="s">
        <v>189</v>
      </c>
      <c r="J13" s="166">
        <v>8.8480801335559338</v>
      </c>
      <c r="K13" s="24"/>
      <c r="L13" s="24"/>
    </row>
    <row r="14" spans="1:12" ht="18.95" customHeight="1" x14ac:dyDescent="0.25">
      <c r="A14" s="742"/>
      <c r="B14" s="159"/>
      <c r="C14" s="169" t="s">
        <v>191</v>
      </c>
      <c r="D14" s="166">
        <v>-3.7267080745341561</v>
      </c>
      <c r="E14" s="167"/>
      <c r="F14" s="168" t="s">
        <v>193</v>
      </c>
      <c r="G14" s="166">
        <v>14.986899563318772</v>
      </c>
      <c r="H14" s="167"/>
      <c r="I14" s="168" t="s">
        <v>191</v>
      </c>
      <c r="J14" s="166">
        <v>10.521327014218004</v>
      </c>
      <c r="K14" s="24"/>
      <c r="L14" s="24"/>
    </row>
    <row r="15" spans="1:12" ht="18.95" customHeight="1" x14ac:dyDescent="0.25">
      <c r="A15" s="742"/>
      <c r="B15" s="159"/>
      <c r="C15" s="169" t="s">
        <v>192</v>
      </c>
      <c r="D15" s="166">
        <v>-3.5580524344569304</v>
      </c>
      <c r="E15" s="167"/>
      <c r="F15" s="168" t="s">
        <v>192</v>
      </c>
      <c r="G15" s="166">
        <v>19.616715464466331</v>
      </c>
      <c r="H15" s="167"/>
      <c r="I15" s="168" t="s">
        <v>192</v>
      </c>
      <c r="J15" s="166">
        <v>16.174225415357</v>
      </c>
      <c r="K15" s="24"/>
      <c r="L15" s="24"/>
    </row>
    <row r="16" spans="1:12" ht="18.95" customHeight="1" x14ac:dyDescent="0.25">
      <c r="A16" s="742"/>
      <c r="B16" s="159"/>
      <c r="C16" s="169" t="s">
        <v>193</v>
      </c>
      <c r="D16" s="166">
        <v>-0.1418284966179309</v>
      </c>
      <c r="E16" s="167"/>
      <c r="F16" s="168" t="s">
        <v>191</v>
      </c>
      <c r="G16" s="166">
        <v>21.112076455256311</v>
      </c>
      <c r="H16" s="167"/>
      <c r="I16" s="168" t="s">
        <v>193</v>
      </c>
      <c r="J16" s="166">
        <v>29.450568527037579</v>
      </c>
      <c r="K16" s="24"/>
      <c r="L16" s="24"/>
    </row>
    <row r="17" spans="1:12" ht="30" customHeight="1" x14ac:dyDescent="0.25">
      <c r="D17" s="170"/>
      <c r="E17" s="170"/>
      <c r="F17" s="170"/>
      <c r="G17" s="170"/>
      <c r="H17" s="170"/>
      <c r="I17" s="170"/>
      <c r="J17" s="170"/>
      <c r="K17" s="24"/>
      <c r="L17" s="24"/>
    </row>
    <row r="18" spans="1:12" ht="18.95" customHeight="1" x14ac:dyDescent="0.25">
      <c r="A18" s="740" t="s">
        <v>560</v>
      </c>
      <c r="B18" s="159"/>
      <c r="C18" s="165" t="s">
        <v>189</v>
      </c>
      <c r="D18" s="166">
        <v>-33.847472150814049</v>
      </c>
      <c r="E18" s="167"/>
      <c r="F18" s="168" t="s">
        <v>189</v>
      </c>
      <c r="G18" s="166">
        <v>24.809575625680083</v>
      </c>
      <c r="H18" s="167"/>
      <c r="I18" s="168" t="s">
        <v>191</v>
      </c>
      <c r="J18" s="166">
        <v>23.779193205944786</v>
      </c>
    </row>
    <row r="19" spans="1:12" ht="18.95" customHeight="1" x14ac:dyDescent="0.25">
      <c r="A19" s="741"/>
      <c r="B19" s="160"/>
      <c r="C19" s="169" t="s">
        <v>193</v>
      </c>
      <c r="D19" s="166">
        <v>-15.601659751037344</v>
      </c>
      <c r="E19" s="167"/>
      <c r="F19" s="168" t="s">
        <v>190</v>
      </c>
      <c r="G19" s="166">
        <v>27.159067030888835</v>
      </c>
      <c r="H19" s="167"/>
      <c r="I19" s="168" t="s">
        <v>190</v>
      </c>
      <c r="J19" s="166">
        <v>41.679455780330258</v>
      </c>
    </row>
    <row r="20" spans="1:12" ht="18.95" customHeight="1" x14ac:dyDescent="0.25">
      <c r="A20" s="741"/>
      <c r="B20" s="160"/>
      <c r="C20" s="169" t="s">
        <v>192</v>
      </c>
      <c r="D20" s="166">
        <v>-14.238134887593674</v>
      </c>
      <c r="E20" s="167"/>
      <c r="F20" s="168" t="s">
        <v>193</v>
      </c>
      <c r="G20" s="166">
        <v>43.280008706061594</v>
      </c>
      <c r="H20" s="167"/>
      <c r="I20" s="168" t="s">
        <v>192</v>
      </c>
      <c r="J20" s="166">
        <v>45.315659402381506</v>
      </c>
    </row>
    <row r="21" spans="1:12" ht="18.95" customHeight="1" x14ac:dyDescent="0.25">
      <c r="A21" s="741"/>
      <c r="B21" s="160"/>
      <c r="C21" s="169" t="s">
        <v>190</v>
      </c>
      <c r="D21" s="166">
        <v>-12.475974139437348</v>
      </c>
      <c r="E21" s="167"/>
      <c r="F21" s="168" t="s">
        <v>192</v>
      </c>
      <c r="G21" s="166">
        <v>49.949949949949946</v>
      </c>
      <c r="H21" s="167"/>
      <c r="I21" s="168" t="s">
        <v>189</v>
      </c>
      <c r="J21" s="166">
        <v>47.344632768361592</v>
      </c>
    </row>
    <row r="22" spans="1:12" ht="18.95" customHeight="1" x14ac:dyDescent="0.25">
      <c r="A22" s="741"/>
      <c r="B22" s="160"/>
      <c r="C22" s="169" t="s">
        <v>191</v>
      </c>
      <c r="D22" s="166">
        <v>-10.919540229885062</v>
      </c>
      <c r="E22" s="167"/>
      <c r="F22" s="168" t="s">
        <v>191</v>
      </c>
      <c r="G22" s="166">
        <v>60.045924225028728</v>
      </c>
      <c r="H22" s="167"/>
      <c r="I22" s="168" t="s">
        <v>193</v>
      </c>
      <c r="J22" s="166">
        <v>74.677910517685632</v>
      </c>
    </row>
    <row r="23" spans="1:12" ht="3.95" customHeight="1" x14ac:dyDescent="0.25"/>
    <row r="24" spans="1:12" x14ac:dyDescent="0.25">
      <c r="A24" s="24" t="s">
        <v>50</v>
      </c>
    </row>
  </sheetData>
  <mergeCells count="3">
    <mergeCell ref="A18:A22"/>
    <mergeCell ref="A12:A16"/>
    <mergeCell ref="A6: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tabColor rgb="FF0000FF"/>
  </sheetPr>
  <dimension ref="A1:L27"/>
  <sheetViews>
    <sheetView showGridLines="0" zoomScale="90" zoomScaleNormal="90" workbookViewId="0">
      <selection activeCell="Q17" sqref="Q17"/>
    </sheetView>
  </sheetViews>
  <sheetFormatPr defaultColWidth="9.140625" defaultRowHeight="15.75" x14ac:dyDescent="0.25"/>
  <cols>
    <col min="1" max="1" width="15" style="24" customWidth="1"/>
    <col min="2" max="10" width="12" style="24" customWidth="1"/>
    <col min="11" max="11" width="3.140625" style="24" customWidth="1"/>
    <col min="12" max="16384" width="9.140625" style="24"/>
  </cols>
  <sheetData>
    <row r="1" spans="1:12" ht="23.25" x14ac:dyDescent="0.25">
      <c r="A1" s="198" t="str">
        <f>'Indice-Index'!A9</f>
        <v>1.4   Traffico dati medio giornaliero - Data traffic avg daily (1/2)</v>
      </c>
      <c r="B1" s="199"/>
      <c r="C1" s="199"/>
      <c r="D1" s="199"/>
      <c r="E1" s="199"/>
      <c r="F1" s="199"/>
      <c r="G1" s="199"/>
      <c r="H1" s="199"/>
      <c r="I1" s="199"/>
      <c r="J1" s="199"/>
      <c r="K1" s="199"/>
      <c r="L1" s="200"/>
    </row>
    <row r="4" spans="1:12" x14ac:dyDescent="0.25">
      <c r="A4" s="176"/>
      <c r="B4" s="202" t="s">
        <v>232</v>
      </c>
      <c r="C4" s="203" t="s">
        <v>233</v>
      </c>
      <c r="D4" s="203" t="s">
        <v>234</v>
      </c>
      <c r="E4" s="203" t="s">
        <v>438</v>
      </c>
      <c r="F4" s="203" t="s">
        <v>439</v>
      </c>
      <c r="G4" s="203" t="s">
        <v>440</v>
      </c>
      <c r="H4" s="203" t="s">
        <v>520</v>
      </c>
      <c r="I4" s="203" t="s">
        <v>521</v>
      </c>
      <c r="J4" s="203" t="s">
        <v>522</v>
      </c>
      <c r="K4" s="237"/>
      <c r="L4" s="715" t="s">
        <v>523</v>
      </c>
    </row>
    <row r="5" spans="1:12" x14ac:dyDescent="0.25">
      <c r="A5" s="176"/>
      <c r="B5" s="204" t="s">
        <v>235</v>
      </c>
      <c r="C5" s="204" t="s">
        <v>236</v>
      </c>
      <c r="D5" s="204" t="s">
        <v>237</v>
      </c>
      <c r="E5" s="204" t="s">
        <v>441</v>
      </c>
      <c r="F5" s="204" t="s">
        <v>442</v>
      </c>
      <c r="G5" s="204" t="s">
        <v>443</v>
      </c>
      <c r="H5" s="204" t="s">
        <v>525</v>
      </c>
      <c r="I5" s="204" t="s">
        <v>526</v>
      </c>
      <c r="J5" s="204" t="s">
        <v>527</v>
      </c>
      <c r="K5" s="492"/>
      <c r="L5" s="716"/>
    </row>
    <row r="6" spans="1:12" x14ac:dyDescent="0.25">
      <c r="A6" s="176"/>
      <c r="B6" s="196"/>
      <c r="C6" s="196"/>
      <c r="D6" s="196"/>
      <c r="E6" s="196"/>
      <c r="F6" s="196"/>
      <c r="G6" s="196"/>
      <c r="H6" s="196"/>
      <c r="I6" s="196"/>
      <c r="J6" s="196"/>
      <c r="K6" s="196"/>
    </row>
    <row r="7" spans="1:12" x14ac:dyDescent="0.25">
      <c r="A7" s="176"/>
      <c r="B7" s="196"/>
      <c r="C7" s="196"/>
      <c r="D7" s="196"/>
      <c r="E7" s="196"/>
      <c r="F7" s="196"/>
      <c r="G7" s="196"/>
      <c r="H7" s="196"/>
      <c r="I7" s="196"/>
      <c r="J7" s="196"/>
      <c r="K7" s="196"/>
    </row>
    <row r="8" spans="1:12" ht="17.25" x14ac:dyDescent="0.25">
      <c r="A8" s="311" t="s">
        <v>240</v>
      </c>
      <c r="B8" s="176"/>
      <c r="C8" s="176"/>
      <c r="D8" s="176"/>
      <c r="E8" s="176"/>
      <c r="F8" s="176"/>
      <c r="G8" s="176"/>
      <c r="H8" s="176"/>
      <c r="I8" s="176"/>
      <c r="J8" s="176"/>
      <c r="K8" s="176"/>
    </row>
    <row r="9" spans="1:12" ht="18.75" x14ac:dyDescent="0.25">
      <c r="A9" s="472">
        <v>2022</v>
      </c>
      <c r="B9" s="374">
        <v>142.91912729900156</v>
      </c>
      <c r="C9" s="374">
        <v>133.6755487369858</v>
      </c>
      <c r="D9" s="374">
        <v>131.43250529525471</v>
      </c>
      <c r="E9" s="374">
        <v>131.31150669645041</v>
      </c>
      <c r="F9" s="374">
        <v>126.51881904332012</v>
      </c>
      <c r="G9" s="374">
        <v>121.46806561143561</v>
      </c>
      <c r="H9" s="374">
        <v>120.3918488672733</v>
      </c>
      <c r="I9" s="374">
        <v>118.31584026216242</v>
      </c>
      <c r="J9" s="374">
        <v>138.63355549735206</v>
      </c>
      <c r="K9" s="493"/>
      <c r="L9" s="490">
        <v>129.34883356252789</v>
      </c>
    </row>
    <row r="10" spans="1:12" ht="18.75" x14ac:dyDescent="0.25">
      <c r="A10" s="250">
        <v>2021</v>
      </c>
      <c r="B10" s="374">
        <v>130.99040295467023</v>
      </c>
      <c r="C10" s="374">
        <v>126.03674384486862</v>
      </c>
      <c r="D10" s="374">
        <v>136.99794126592295</v>
      </c>
      <c r="E10" s="374">
        <v>134.25948526521296</v>
      </c>
      <c r="F10" s="374">
        <v>116.00574786444108</v>
      </c>
      <c r="G10" s="374">
        <v>107.66707109860138</v>
      </c>
      <c r="H10" s="374">
        <v>104.00332848706815</v>
      </c>
      <c r="I10" s="374">
        <v>99.495576611442047</v>
      </c>
      <c r="J10" s="374">
        <v>123.31560372356594</v>
      </c>
      <c r="K10" s="493"/>
      <c r="L10" s="490">
        <v>119.775005651896</v>
      </c>
    </row>
    <row r="11" spans="1:12" ht="18.75" x14ac:dyDescent="0.25">
      <c r="A11" s="250">
        <v>2020</v>
      </c>
      <c r="B11" s="374">
        <v>78.79706342397121</v>
      </c>
      <c r="C11" s="374">
        <v>84.531012953732017</v>
      </c>
      <c r="D11" s="374">
        <v>123.86158352477194</v>
      </c>
      <c r="E11" s="374">
        <v>125.83449855199528</v>
      </c>
      <c r="F11" s="374">
        <v>105.24951462147803</v>
      </c>
      <c r="G11" s="374">
        <v>93.860782271232878</v>
      </c>
      <c r="H11" s="374">
        <v>87.925820159592547</v>
      </c>
      <c r="I11" s="374">
        <v>85.655977845804173</v>
      </c>
      <c r="J11" s="374">
        <v>98.975836554054794</v>
      </c>
      <c r="K11" s="493"/>
      <c r="L11" s="490">
        <v>98.312852714674719</v>
      </c>
    </row>
    <row r="12" spans="1:12" ht="18.75" x14ac:dyDescent="0.25">
      <c r="A12" s="250">
        <v>2019</v>
      </c>
      <c r="B12" s="374">
        <v>66.951456221371998</v>
      </c>
      <c r="C12" s="374">
        <v>69.038064880867083</v>
      </c>
      <c r="D12" s="374">
        <v>65.025420546176633</v>
      </c>
      <c r="E12" s="374">
        <v>69.803726412630326</v>
      </c>
      <c r="F12" s="374">
        <v>69.461636020992501</v>
      </c>
      <c r="G12" s="374">
        <v>68.328642881950742</v>
      </c>
      <c r="H12" s="374">
        <v>66.357159701325216</v>
      </c>
      <c r="I12" s="374">
        <v>63.558635888001753</v>
      </c>
      <c r="J12" s="374">
        <v>74.124243852666069</v>
      </c>
      <c r="K12" s="493"/>
      <c r="L12" s="490">
        <v>68.032043116467406</v>
      </c>
    </row>
    <row r="13" spans="1:12" x14ac:dyDescent="0.25">
      <c r="A13" s="375" t="s">
        <v>350</v>
      </c>
      <c r="B13" s="376"/>
      <c r="C13" s="376"/>
      <c r="D13" s="376"/>
      <c r="E13" s="376"/>
      <c r="F13" s="376"/>
      <c r="G13" s="376"/>
      <c r="H13" s="376"/>
      <c r="I13" s="376"/>
      <c r="J13" s="376"/>
      <c r="K13" s="376"/>
      <c r="L13" s="378"/>
    </row>
    <row r="14" spans="1:12" x14ac:dyDescent="0.25">
      <c r="A14" s="379" t="s">
        <v>379</v>
      </c>
      <c r="B14" s="380">
        <f>(B9-B10)/B10*100</f>
        <v>9.1065635918833792</v>
      </c>
      <c r="C14" s="380">
        <f t="shared" ref="C14:D14" si="0">(C9-C10)/C10*100</f>
        <v>6.0607761348701166</v>
      </c>
      <c r="D14" s="380">
        <f t="shared" si="0"/>
        <v>-4.0624230694571661</v>
      </c>
      <c r="E14" s="380">
        <f t="shared" ref="E14:G14" si="1">(E9-E10)/E10*100</f>
        <v>-2.195732065365203</v>
      </c>
      <c r="F14" s="380">
        <f t="shared" si="1"/>
        <v>9.0625433415283272</v>
      </c>
      <c r="G14" s="380">
        <f t="shared" si="1"/>
        <v>12.818213007944914</v>
      </c>
      <c r="H14" s="380">
        <f t="shared" ref="H14:J14" si="2">(H9-H10)/H10*100</f>
        <v>15.75768835344814</v>
      </c>
      <c r="I14" s="380">
        <f t="shared" si="2"/>
        <v>18.915678758482652</v>
      </c>
      <c r="J14" s="380">
        <f t="shared" si="2"/>
        <v>12.421746568361339</v>
      </c>
      <c r="K14" s="488"/>
      <c r="L14" s="380">
        <f>(L9-L10)/L10*100</f>
        <v>7.9931767554713868</v>
      </c>
    </row>
    <row r="15" spans="1:12" x14ac:dyDescent="0.25">
      <c r="A15" s="379" t="s">
        <v>381</v>
      </c>
      <c r="B15" s="380">
        <f>(B9-B11)/B11*100</f>
        <v>81.376210087955485</v>
      </c>
      <c r="C15" s="380">
        <f t="shared" ref="C15:D15" si="3">(C9-C11)/C11*100</f>
        <v>58.137876343860931</v>
      </c>
      <c r="D15" s="380">
        <f t="shared" si="3"/>
        <v>6.1124051179021199</v>
      </c>
      <c r="E15" s="380">
        <f t="shared" ref="E15:G15" si="4">(E9-E11)/E11*100</f>
        <v>4.3525489491993374</v>
      </c>
      <c r="F15" s="380">
        <f t="shared" si="4"/>
        <v>20.208458441196189</v>
      </c>
      <c r="G15" s="380">
        <f t="shared" si="4"/>
        <v>29.413012199733185</v>
      </c>
      <c r="H15" s="380">
        <f t="shared" ref="H15:J15" si="5">(H9-H11)/H11*100</f>
        <v>36.924339913750316</v>
      </c>
      <c r="I15" s="380">
        <f t="shared" si="5"/>
        <v>38.129110469267829</v>
      </c>
      <c r="J15" s="380">
        <f t="shared" si="5"/>
        <v>40.068081588417343</v>
      </c>
      <c r="K15" s="488"/>
      <c r="L15" s="380">
        <f>(L9-L11)/L11*100</f>
        <v>31.56858944773613</v>
      </c>
    </row>
    <row r="16" spans="1:12" x14ac:dyDescent="0.25">
      <c r="A16" s="379" t="s">
        <v>380</v>
      </c>
      <c r="B16" s="380">
        <f>(B9-B12)/B12*100</f>
        <v>113.46679424932276</v>
      </c>
      <c r="C16" s="380">
        <f t="shared" ref="C16:D16" si="6">(C9-C12)/C12*100</f>
        <v>93.625862729000218</v>
      </c>
      <c r="D16" s="380">
        <f t="shared" si="6"/>
        <v>102.12480625468663</v>
      </c>
      <c r="E16" s="380">
        <f t="shared" ref="E16:G16" si="7">(E9-E12)/E12*100</f>
        <v>88.115324847028262</v>
      </c>
      <c r="F16" s="380">
        <f t="shared" si="7"/>
        <v>82.142008583103276</v>
      </c>
      <c r="G16" s="380">
        <f t="shared" si="7"/>
        <v>77.770347087519625</v>
      </c>
      <c r="H16" s="380">
        <f t="shared" ref="H16:J16" si="8">(H9-H12)/H12*100</f>
        <v>81.430081409691439</v>
      </c>
      <c r="I16" s="380">
        <f t="shared" si="8"/>
        <v>86.152264926908913</v>
      </c>
      <c r="J16" s="380">
        <f t="shared" si="8"/>
        <v>87.028626926581126</v>
      </c>
      <c r="K16" s="488"/>
      <c r="L16" s="380">
        <f>(L9-L12)/L12*100</f>
        <v>90.129279729390518</v>
      </c>
    </row>
    <row r="17" spans="1:12" x14ac:dyDescent="0.25">
      <c r="A17" s="234"/>
      <c r="B17" s="231"/>
      <c r="C17" s="231"/>
      <c r="D17" s="231"/>
      <c r="E17" s="231"/>
      <c r="F17" s="231"/>
      <c r="G17" s="231"/>
      <c r="H17" s="231"/>
      <c r="I17" s="231"/>
      <c r="J17" s="231"/>
      <c r="K17" s="231"/>
      <c r="L17" s="231"/>
    </row>
    <row r="18" spans="1:12" x14ac:dyDescent="0.25">
      <c r="L18" s="124"/>
    </row>
    <row r="19" spans="1:12" ht="17.25" x14ac:dyDescent="0.25">
      <c r="A19" s="311" t="s">
        <v>444</v>
      </c>
      <c r="B19" s="25"/>
      <c r="C19" s="25"/>
      <c r="D19" s="25"/>
      <c r="E19" s="25"/>
      <c r="F19" s="25"/>
      <c r="G19" s="25"/>
      <c r="H19" s="25"/>
      <c r="I19" s="25"/>
      <c r="J19" s="25"/>
      <c r="K19" s="25"/>
      <c r="L19" s="53"/>
    </row>
    <row r="20" spans="1:12" ht="18.75" x14ac:dyDescent="0.3">
      <c r="A20" s="472">
        <v>2022</v>
      </c>
      <c r="B20" s="411">
        <v>8.0153939685074231</v>
      </c>
      <c r="C20" s="411">
        <v>7.4928883849128649</v>
      </c>
      <c r="D20" s="411">
        <v>7.3631385668706448</v>
      </c>
      <c r="E20" s="411">
        <v>7.3632335337870867</v>
      </c>
      <c r="F20" s="411">
        <v>7.1011208213156563</v>
      </c>
      <c r="G20" s="411">
        <v>6.8240193550812744</v>
      </c>
      <c r="H20" s="411">
        <v>6.7617954594953691</v>
      </c>
      <c r="I20" s="411">
        <v>6.6434654109805358</v>
      </c>
      <c r="J20" s="411">
        <v>7.7822829564969629</v>
      </c>
      <c r="K20" s="494"/>
      <c r="L20" s="496">
        <v>7.257761282117583</v>
      </c>
    </row>
    <row r="21" spans="1:12" ht="18.75" x14ac:dyDescent="0.3">
      <c r="A21" s="250">
        <v>2021</v>
      </c>
      <c r="B21" s="411">
        <v>7.5213395558217071</v>
      </c>
      <c r="C21" s="411">
        <v>7.2038680100012789</v>
      </c>
      <c r="D21" s="411">
        <v>7.7947917892407439</v>
      </c>
      <c r="E21" s="411">
        <v>7.6264364018177142</v>
      </c>
      <c r="F21" s="411">
        <v>6.5787525537956189</v>
      </c>
      <c r="G21" s="411">
        <v>6.0958669307909119</v>
      </c>
      <c r="H21" s="411">
        <v>5.8773705249029327</v>
      </c>
      <c r="I21" s="411">
        <v>5.6120869555014021</v>
      </c>
      <c r="J21" s="411">
        <v>6.9426451008849144</v>
      </c>
      <c r="K21" s="494"/>
      <c r="L21" s="496">
        <v>6.7979432650964187</v>
      </c>
    </row>
    <row r="22" spans="1:12" ht="18.75" x14ac:dyDescent="0.3">
      <c r="A22" s="250">
        <v>2020</v>
      </c>
      <c r="B22" s="411">
        <v>4.6883844209834606</v>
      </c>
      <c r="C22" s="411">
        <v>5.0217691219527909</v>
      </c>
      <c r="D22" s="411">
        <v>7.3469286758514789</v>
      </c>
      <c r="E22" s="411">
        <v>7.4463867558078647</v>
      </c>
      <c r="F22" s="411">
        <v>6.213625068726742</v>
      </c>
      <c r="G22" s="411">
        <v>5.5282870177686103</v>
      </c>
      <c r="H22" s="411">
        <v>5.173705592741948</v>
      </c>
      <c r="I22" s="411">
        <v>5.0352639292995631</v>
      </c>
      <c r="J22" s="411">
        <v>5.8126400376240017</v>
      </c>
      <c r="K22" s="494"/>
      <c r="L22" s="496">
        <v>5.8078620495515434</v>
      </c>
    </row>
    <row r="23" spans="1:12" ht="18.75" x14ac:dyDescent="0.3">
      <c r="A23" s="250">
        <v>2019</v>
      </c>
      <c r="B23" s="412">
        <v>4.093693675071763</v>
      </c>
      <c r="C23" s="412">
        <v>4.2222353350287385</v>
      </c>
      <c r="D23" s="412">
        <v>3.9777320997994328</v>
      </c>
      <c r="E23" s="412">
        <v>4.2594938536545532</v>
      </c>
      <c r="F23" s="412">
        <v>4.2281858489873203</v>
      </c>
      <c r="G23" s="412">
        <v>4.1490069178221276</v>
      </c>
      <c r="H23" s="412">
        <v>4.0119643673199263</v>
      </c>
      <c r="I23" s="412">
        <v>3.8263068580084441</v>
      </c>
      <c r="J23" s="412">
        <v>4.4433387186730471</v>
      </c>
      <c r="K23" s="495"/>
      <c r="L23" s="496">
        <v>4.1323147110933638</v>
      </c>
    </row>
    <row r="24" spans="1:12" x14ac:dyDescent="0.25">
      <c r="A24" s="375" t="s">
        <v>350</v>
      </c>
      <c r="B24" s="376"/>
      <c r="C24" s="376"/>
      <c r="D24" s="376"/>
      <c r="E24" s="376"/>
      <c r="F24" s="376"/>
      <c r="G24" s="376"/>
      <c r="H24" s="376"/>
      <c r="I24" s="376"/>
      <c r="J24" s="376"/>
      <c r="K24" s="376"/>
      <c r="L24" s="378"/>
    </row>
    <row r="25" spans="1:12" x14ac:dyDescent="0.25">
      <c r="A25" s="379" t="s">
        <v>379</v>
      </c>
      <c r="B25" s="380">
        <f>(B20-B21)/B21*100</f>
        <v>6.5687024102416096</v>
      </c>
      <c r="C25" s="380">
        <f t="shared" ref="C25:D25" si="9">(C20-C21)/C21*100</f>
        <v>4.0120165237665804</v>
      </c>
      <c r="D25" s="380">
        <f t="shared" si="9"/>
        <v>-5.5377133096218918</v>
      </c>
      <c r="E25" s="380">
        <f t="shared" ref="E25:G25" si="10">(E20-E21)/E21*100</f>
        <v>-3.4511907549362739</v>
      </c>
      <c r="F25" s="380">
        <f t="shared" si="10"/>
        <v>7.9402327910730808</v>
      </c>
      <c r="G25" s="380">
        <f t="shared" si="10"/>
        <v>11.945018363382943</v>
      </c>
      <c r="H25" s="380">
        <f t="shared" ref="H25:J25" si="11">(H20-H21)/H21*100</f>
        <v>15.047969680404711</v>
      </c>
      <c r="I25" s="380">
        <f t="shared" si="11"/>
        <v>18.377806040016836</v>
      </c>
      <c r="J25" s="380">
        <f t="shared" si="11"/>
        <v>12.093918721339042</v>
      </c>
      <c r="K25" s="488"/>
      <c r="L25" s="380">
        <f>(L20-L21)/L21*100</f>
        <v>6.7640755312282312</v>
      </c>
    </row>
    <row r="26" spans="1:12" x14ac:dyDescent="0.25">
      <c r="A26" s="379" t="s">
        <v>381</v>
      </c>
      <c r="B26" s="380">
        <f>(B20-B22)/B22*100</f>
        <v>70.962814666679392</v>
      </c>
      <c r="C26" s="380">
        <f t="shared" ref="C26:D26" si="12">(C20-C22)/C22*100</f>
        <v>49.208141651863556</v>
      </c>
      <c r="D26" s="380">
        <f t="shared" si="12"/>
        <v>0.22063493106236348</v>
      </c>
      <c r="E26" s="380">
        <f t="shared" ref="E26:G26" si="13">(E20-E22)/E22*100</f>
        <v>-1.1166922260104479</v>
      </c>
      <c r="F26" s="380">
        <f t="shared" si="13"/>
        <v>14.283059289426589</v>
      </c>
      <c r="G26" s="380">
        <f t="shared" si="13"/>
        <v>23.43822477284586</v>
      </c>
      <c r="H26" s="380">
        <f t="shared" ref="H26:J26" si="14">(H20-H22)/H22*100</f>
        <v>30.695404643459216</v>
      </c>
      <c r="I26" s="380">
        <f t="shared" si="14"/>
        <v>31.93877231187529</v>
      </c>
      <c r="J26" s="380">
        <f t="shared" si="14"/>
        <v>33.8855134005181</v>
      </c>
      <c r="K26" s="488"/>
      <c r="L26" s="380">
        <f>(L20-L22)/L22*100</f>
        <v>24.964422711761795</v>
      </c>
    </row>
    <row r="27" spans="1:12" x14ac:dyDescent="0.25">
      <c r="A27" s="379" t="s">
        <v>380</v>
      </c>
      <c r="B27" s="380">
        <f>(B20-B23)/B23*100</f>
        <v>95.798577146027228</v>
      </c>
      <c r="C27" s="380">
        <f t="shared" ref="C27:D27" si="15">(C20-C23)/C23*100</f>
        <v>77.462594819146062</v>
      </c>
      <c r="D27" s="380">
        <f t="shared" si="15"/>
        <v>85.108961139990114</v>
      </c>
      <c r="E27" s="380">
        <f t="shared" ref="E27:G27" si="16">(E20-E23)/E23*100</f>
        <v>72.866396496137497</v>
      </c>
      <c r="F27" s="380">
        <f t="shared" si="16"/>
        <v>67.947225475351885</v>
      </c>
      <c r="G27" s="380">
        <f t="shared" si="16"/>
        <v>64.473559341841224</v>
      </c>
      <c r="H27" s="380">
        <f t="shared" ref="H27:J27" si="17">(H20-H23)/H23*100</f>
        <v>68.540765580437736</v>
      </c>
      <c r="I27" s="380">
        <f t="shared" si="17"/>
        <v>73.626048759675172</v>
      </c>
      <c r="J27" s="380">
        <f t="shared" si="17"/>
        <v>75.144940532939017</v>
      </c>
      <c r="K27" s="488"/>
      <c r="L27" s="380">
        <f>(L20-L23)/L23*100</f>
        <v>75.634282225258232</v>
      </c>
    </row>
  </sheetData>
  <mergeCells count="1">
    <mergeCell ref="L4:L5"/>
  </mergeCells>
  <phoneticPr fontId="8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tabColor rgb="FF0000FF"/>
  </sheetPr>
  <dimension ref="A1:R26"/>
  <sheetViews>
    <sheetView showGridLines="0" topLeftCell="B1" zoomScale="90" zoomScaleNormal="90" workbookViewId="0">
      <selection activeCell="J34" sqref="J34"/>
    </sheetView>
  </sheetViews>
  <sheetFormatPr defaultColWidth="9.140625" defaultRowHeight="15.75" x14ac:dyDescent="0.25"/>
  <cols>
    <col min="1" max="1" width="24.5703125" style="24" customWidth="1"/>
    <col min="2" max="5" width="10.5703125" style="24" customWidth="1"/>
    <col min="6" max="6" width="2.5703125" style="24" customWidth="1"/>
    <col min="7" max="10" width="10.5703125" style="24" customWidth="1"/>
    <col min="11" max="11" width="2.140625" style="24" customWidth="1"/>
    <col min="12" max="15" width="10.5703125" style="24" customWidth="1"/>
    <col min="16" max="16" width="2.5703125" style="176" customWidth="1"/>
    <col min="17" max="17" width="10.5703125" style="24" customWidth="1"/>
    <col min="18" max="16384" width="9.140625" style="24"/>
  </cols>
  <sheetData>
    <row r="1" spans="1:18" ht="23.25" x14ac:dyDescent="0.25">
      <c r="A1" s="198" t="str">
        <f>'Indice-Index'!A10</f>
        <v>1.5   Traffico dati - Data traffic: download/upload (2/2)</v>
      </c>
      <c r="B1" s="199"/>
      <c r="C1" s="199"/>
      <c r="D1" s="199"/>
      <c r="E1" s="199"/>
      <c r="F1" s="199"/>
      <c r="G1" s="199"/>
      <c r="H1" s="199"/>
      <c r="I1" s="199"/>
      <c r="J1" s="199"/>
      <c r="K1" s="199"/>
      <c r="L1" s="199"/>
      <c r="M1" s="199"/>
      <c r="N1" s="199"/>
      <c r="O1" s="199"/>
      <c r="P1" s="199"/>
      <c r="Q1" s="199"/>
    </row>
    <row r="3" spans="1:18" x14ac:dyDescent="0.25">
      <c r="A3" s="207"/>
    </row>
    <row r="4" spans="1:18" ht="18.75" x14ac:dyDescent="0.25">
      <c r="A4" s="246" t="s">
        <v>241</v>
      </c>
      <c r="B4" s="295" t="str">
        <f>+'1.4'!B4</f>
        <v>Gennaio</v>
      </c>
      <c r="C4" s="295" t="str">
        <f>+'1.4'!C4</f>
        <v>Febbraio</v>
      </c>
      <c r="D4" s="295" t="str">
        <f>+'1.4'!D4</f>
        <v>Marzo</v>
      </c>
      <c r="E4" s="663" t="s">
        <v>453</v>
      </c>
      <c r="F4" s="629"/>
      <c r="G4" s="295" t="str">
        <f>+'1.4'!E4</f>
        <v>Aprile</v>
      </c>
      <c r="H4" s="295" t="str">
        <f>+'1.4'!F4</f>
        <v>Maggio</v>
      </c>
      <c r="I4" s="295" t="str">
        <f>+'1.4'!G4</f>
        <v>Giugno</v>
      </c>
      <c r="J4" s="663" t="s">
        <v>455</v>
      </c>
      <c r="K4" s="629"/>
      <c r="L4" s="295" t="str">
        <f>+'1.4'!H4</f>
        <v>Luglio</v>
      </c>
      <c r="M4" s="295" t="str">
        <f>+'1.4'!I4</f>
        <v>Agosto</v>
      </c>
      <c r="N4" s="295" t="str">
        <f>+'1.4'!J4</f>
        <v>Settembre</v>
      </c>
      <c r="O4" s="663" t="s">
        <v>529</v>
      </c>
      <c r="P4" s="661"/>
      <c r="Q4" s="717" t="s">
        <v>528</v>
      </c>
    </row>
    <row r="5" spans="1:18" ht="18.75" customHeight="1" x14ac:dyDescent="0.25">
      <c r="B5" s="390" t="str">
        <f>+'1.4'!B5</f>
        <v>January</v>
      </c>
      <c r="C5" s="390" t="str">
        <f>+'1.4'!C5</f>
        <v>February</v>
      </c>
      <c r="D5" s="390" t="str">
        <f>+'1.4'!D5</f>
        <v>March</v>
      </c>
      <c r="E5" s="664" t="s">
        <v>454</v>
      </c>
      <c r="F5" s="630"/>
      <c r="G5" s="390" t="str">
        <f>+'1.4'!E5</f>
        <v>April</v>
      </c>
      <c r="H5" s="390" t="str">
        <f>+'1.4'!F5</f>
        <v>May</v>
      </c>
      <c r="I5" s="390" t="str">
        <f>+'1.4'!G5</f>
        <v>June</v>
      </c>
      <c r="J5" s="664" t="s">
        <v>456</v>
      </c>
      <c r="K5" s="630"/>
      <c r="L5" s="390" t="str">
        <f>+'1.4'!H5</f>
        <v>July</v>
      </c>
      <c r="M5" s="390" t="str">
        <f>+'1.4'!I5</f>
        <v>August</v>
      </c>
      <c r="N5" s="390" t="str">
        <f>+'1.4'!J5</f>
        <v>September</v>
      </c>
      <c r="O5" s="664" t="s">
        <v>524</v>
      </c>
      <c r="P5" s="662"/>
      <c r="Q5" s="717"/>
    </row>
    <row r="6" spans="1:18" ht="18.75" x14ac:dyDescent="0.25">
      <c r="Q6" s="243"/>
    </row>
    <row r="7" spans="1:18" s="176" customFormat="1" ht="18.75" x14ac:dyDescent="0.25">
      <c r="A7" s="312" t="s">
        <v>238</v>
      </c>
      <c r="Q7" s="247"/>
    </row>
    <row r="8" spans="1:18" s="176" customFormat="1" ht="18.75" x14ac:dyDescent="0.25">
      <c r="A8" s="473">
        <v>2022</v>
      </c>
      <c r="B8" s="381">
        <v>3.8885760733988053</v>
      </c>
      <c r="C8" s="381">
        <v>3.288269391921423</v>
      </c>
      <c r="D8" s="381">
        <v>3.572687965180223</v>
      </c>
      <c r="E8" s="617">
        <f>D8+C8+B8</f>
        <v>10.749533430500451</v>
      </c>
      <c r="F8" s="618"/>
      <c r="G8" s="381">
        <v>3.4621710376652532</v>
      </c>
      <c r="H8" s="381">
        <v>3.4339254885959525</v>
      </c>
      <c r="I8" s="381">
        <v>3.1897676670149129</v>
      </c>
      <c r="J8" s="617">
        <f>I8+H8+G8</f>
        <v>10.085864193276119</v>
      </c>
      <c r="K8" s="618"/>
      <c r="L8" s="381">
        <v>3.2684548563039892</v>
      </c>
      <c r="M8" s="381">
        <v>3.2254239464014733</v>
      </c>
      <c r="N8" s="381">
        <v>3.6569999894043361</v>
      </c>
      <c r="O8" s="617">
        <f>N8+M8+L8</f>
        <v>10.150878792109799</v>
      </c>
      <c r="P8" s="619"/>
      <c r="Q8" s="497">
        <f>J8+E8+O8</f>
        <v>30.986276415886373</v>
      </c>
      <c r="R8" s="568"/>
    </row>
    <row r="9" spans="1:18" ht="18.75" x14ac:dyDescent="0.25">
      <c r="A9" s="258">
        <v>2021</v>
      </c>
      <c r="B9" s="381">
        <v>3.5790039848237902</v>
      </c>
      <c r="C9" s="381">
        <v>3.0963957034309715</v>
      </c>
      <c r="D9" s="381">
        <v>3.7056044994093451</v>
      </c>
      <c r="E9" s="617">
        <f t="shared" ref="E9:E11" si="0">D9+C9+B9</f>
        <v>10.381004187664107</v>
      </c>
      <c r="F9" s="618"/>
      <c r="G9" s="381">
        <v>3.5281323445595802</v>
      </c>
      <c r="H9" s="381">
        <v>3.1519577768015812</v>
      </c>
      <c r="I9" s="381">
        <v>2.8530321840282689</v>
      </c>
      <c r="J9" s="617">
        <f t="shared" ref="J9:J11" si="1">I9+H9+G9</f>
        <v>9.5331223053894298</v>
      </c>
      <c r="K9" s="618"/>
      <c r="L9" s="381">
        <v>2.8345934142476472</v>
      </c>
      <c r="M9" s="381">
        <v>2.7221156425835247</v>
      </c>
      <c r="N9" s="381">
        <v>3.2578008719671225</v>
      </c>
      <c r="O9" s="617">
        <f t="shared" ref="O9:O11" si="2">N9+M9+L9</f>
        <v>8.8145099287982944</v>
      </c>
      <c r="P9" s="619"/>
      <c r="Q9" s="497">
        <f t="shared" ref="Q9:Q11" si="3">J9+E9+O9</f>
        <v>28.728636421851832</v>
      </c>
      <c r="R9" s="568"/>
    </row>
    <row r="10" spans="1:18" ht="18.75" x14ac:dyDescent="0.25">
      <c r="A10" s="258">
        <v>2020</v>
      </c>
      <c r="B10" s="381">
        <v>2.1508623189321749</v>
      </c>
      <c r="C10" s="381">
        <v>2.1619748518456032</v>
      </c>
      <c r="D10" s="381">
        <v>3.3556158843749166</v>
      </c>
      <c r="E10" s="617">
        <f t="shared" si="0"/>
        <v>7.6684530551526944</v>
      </c>
      <c r="F10" s="618"/>
      <c r="G10" s="381">
        <v>3.2497760919631795</v>
      </c>
      <c r="H10" s="381">
        <v>2.8320555297569632</v>
      </c>
      <c r="I10" s="381">
        <v>2.4602793563947594</v>
      </c>
      <c r="J10" s="617">
        <f t="shared" si="1"/>
        <v>8.5421109781149021</v>
      </c>
      <c r="K10" s="618"/>
      <c r="L10" s="381">
        <v>2.400578314376971</v>
      </c>
      <c r="M10" s="381">
        <v>2.3567726859689078</v>
      </c>
      <c r="N10" s="381">
        <v>2.6271321705635957</v>
      </c>
      <c r="O10" s="617">
        <f t="shared" si="2"/>
        <v>7.3844831709094745</v>
      </c>
      <c r="P10" s="619"/>
      <c r="Q10" s="497">
        <f t="shared" si="3"/>
        <v>23.595047204177071</v>
      </c>
      <c r="R10" s="568"/>
    </row>
    <row r="11" spans="1:18" ht="18.75" x14ac:dyDescent="0.25">
      <c r="A11" s="258">
        <v>2019</v>
      </c>
      <c r="B11" s="381">
        <v>1.8140365280680084</v>
      </c>
      <c r="C11" s="381">
        <v>1.6965043963283812</v>
      </c>
      <c r="D11" s="381">
        <v>1.7671114840944102</v>
      </c>
      <c r="E11" s="617">
        <f t="shared" si="0"/>
        <v>5.2776524084908001</v>
      </c>
      <c r="F11" s="618"/>
      <c r="G11" s="381">
        <v>1.8352288982800655</v>
      </c>
      <c r="H11" s="381">
        <v>1.882818207116713</v>
      </c>
      <c r="I11" s="381">
        <v>1.8017728257451602</v>
      </c>
      <c r="J11" s="617">
        <f t="shared" si="1"/>
        <v>5.5198199311419387</v>
      </c>
      <c r="K11" s="618"/>
      <c r="L11" s="381">
        <v>1.8118318423815065</v>
      </c>
      <c r="M11" s="381">
        <v>1.7396731816975985</v>
      </c>
      <c r="N11" s="381">
        <v>1.9587169743169301</v>
      </c>
      <c r="O11" s="617">
        <f t="shared" si="2"/>
        <v>5.5102219983960357</v>
      </c>
      <c r="P11" s="619"/>
      <c r="Q11" s="497">
        <f t="shared" si="3"/>
        <v>16.307694338028774</v>
      </c>
      <c r="R11" s="568"/>
    </row>
    <row r="12" spans="1:18" ht="18.75" x14ac:dyDescent="0.25">
      <c r="A12" s="375" t="s">
        <v>247</v>
      </c>
      <c r="B12" s="383"/>
      <c r="C12" s="383"/>
      <c r="D12" s="383"/>
      <c r="E12" s="383"/>
      <c r="F12" s="377"/>
      <c r="G12" s="383"/>
      <c r="H12" s="383"/>
      <c r="I12" s="383"/>
      <c r="J12" s="377"/>
      <c r="K12" s="377"/>
      <c r="L12" s="383"/>
      <c r="M12" s="383"/>
      <c r="N12" s="383"/>
      <c r="O12" s="377"/>
      <c r="P12" s="476"/>
      <c r="Q12" s="382"/>
    </row>
    <row r="13" spans="1:18" x14ac:dyDescent="0.25">
      <c r="A13" s="379" t="s">
        <v>379</v>
      </c>
      <c r="B13" s="380">
        <f>(B8-B9)/B9*100</f>
        <v>8.6496715255894472</v>
      </c>
      <c r="C13" s="380">
        <f t="shared" ref="C13:D13" si="4">(C8-C9)/C9*100</f>
        <v>6.1966785536436841</v>
      </c>
      <c r="D13" s="380">
        <f t="shared" si="4"/>
        <v>-3.5869055710156958</v>
      </c>
      <c r="E13" s="380">
        <f t="shared" ref="E13" si="5">(E8-E9)/E9*100</f>
        <v>3.5500346226068578</v>
      </c>
      <c r="F13" s="488"/>
      <c r="G13" s="380">
        <f t="shared" ref="G13:I13" si="6">(G8-G9)/G9*100</f>
        <v>-1.8695814230449737</v>
      </c>
      <c r="H13" s="380">
        <f t="shared" si="6"/>
        <v>8.945795970671135</v>
      </c>
      <c r="I13" s="380">
        <f t="shared" si="6"/>
        <v>11.802722902031853</v>
      </c>
      <c r="J13" s="380">
        <f t="shared" ref="J13" si="7">(J8-J9)/J9*100</f>
        <v>5.7981201769980864</v>
      </c>
      <c r="K13" s="488"/>
      <c r="L13" s="380">
        <f t="shared" ref="L13:O13" si="8">(L8-L9)/L9*100</f>
        <v>15.305949695487342</v>
      </c>
      <c r="M13" s="380">
        <f t="shared" si="8"/>
        <v>18.489600366142611</v>
      </c>
      <c r="N13" s="380">
        <f t="shared" si="8"/>
        <v>12.253637749079781</v>
      </c>
      <c r="O13" s="380">
        <f t="shared" si="8"/>
        <v>15.161011492486853</v>
      </c>
      <c r="P13" s="488"/>
      <c r="Q13" s="380">
        <f>(Q8-Q9)/Q9*100</f>
        <v>7.8585003509505755</v>
      </c>
    </row>
    <row r="14" spans="1:18" x14ac:dyDescent="0.25">
      <c r="A14" s="379" t="s">
        <v>381</v>
      </c>
      <c r="B14" s="380">
        <f>(B8-B10)/B10*100</f>
        <v>80.791491820329171</v>
      </c>
      <c r="C14" s="380">
        <f t="shared" ref="C14:D14" si="9">(C8-C10)/C10*100</f>
        <v>52.0956355766276</v>
      </c>
      <c r="D14" s="380">
        <f t="shared" si="9"/>
        <v>6.468919217365741</v>
      </c>
      <c r="E14" s="380">
        <f t="shared" ref="E14" si="10">(E8-E10)/E10*100</f>
        <v>40.17864298298695</v>
      </c>
      <c r="F14" s="488"/>
      <c r="G14" s="380">
        <f t="shared" ref="G14:I14" si="11">(G8-G10)/G10*100</f>
        <v>6.5356793727215408</v>
      </c>
      <c r="H14" s="380">
        <f t="shared" si="11"/>
        <v>21.252053588463347</v>
      </c>
      <c r="I14" s="380">
        <f t="shared" si="11"/>
        <v>29.650629255741514</v>
      </c>
      <c r="J14" s="380">
        <f t="shared" ref="J14" si="12">(J8-J10)/J10*100</f>
        <v>18.072268308341474</v>
      </c>
      <c r="K14" s="488"/>
      <c r="L14" s="380">
        <f t="shared" ref="L14:O14" si="13">(L8-L10)/L10*100</f>
        <v>36.152811042628315</v>
      </c>
      <c r="M14" s="380">
        <f t="shared" si="13"/>
        <v>36.8576598669909</v>
      </c>
      <c r="N14" s="380">
        <f t="shared" si="13"/>
        <v>39.201218361990676</v>
      </c>
      <c r="O14" s="380">
        <f t="shared" si="13"/>
        <v>37.462278092775641</v>
      </c>
      <c r="P14" s="488"/>
      <c r="Q14" s="380">
        <f>(Q8-Q10)/Q10*100</f>
        <v>31.3253419149796</v>
      </c>
    </row>
    <row r="15" spans="1:18" x14ac:dyDescent="0.25">
      <c r="A15" s="379" t="s">
        <v>380</v>
      </c>
      <c r="B15" s="380">
        <f>(B8-B11)/B11*100</f>
        <v>114.36040637727569</v>
      </c>
      <c r="C15" s="380">
        <f t="shared" ref="C15:D15" si="14">(C8-C11)/C11*100</f>
        <v>93.826163907266064</v>
      </c>
      <c r="D15" s="380">
        <f t="shared" si="14"/>
        <v>102.17671591960224</v>
      </c>
      <c r="E15" s="380">
        <f t="shared" ref="E15" si="15">(E8-E11)/E11*100</f>
        <v>103.68020851859004</v>
      </c>
      <c r="F15" s="488"/>
      <c r="G15" s="380">
        <f t="shared" ref="G15:I15" si="16">(G8-G11)/G11*100</f>
        <v>88.650638670190986</v>
      </c>
      <c r="H15" s="380">
        <f t="shared" si="16"/>
        <v>82.382211708827441</v>
      </c>
      <c r="I15" s="380">
        <f t="shared" si="16"/>
        <v>77.034952544348585</v>
      </c>
      <c r="J15" s="380">
        <f t="shared" ref="J15" si="17">(J8-J11)/J11*100</f>
        <v>82.720891606867312</v>
      </c>
      <c r="K15" s="488"/>
      <c r="L15" s="380">
        <f t="shared" ref="L15:O15" si="18">(L8-L11)/L11*100</f>
        <v>80.395044388218139</v>
      </c>
      <c r="M15" s="380">
        <f t="shared" si="18"/>
        <v>85.404016129860523</v>
      </c>
      <c r="N15" s="380">
        <f t="shared" si="18"/>
        <v>86.703849374647604</v>
      </c>
      <c r="O15" s="380">
        <f t="shared" si="18"/>
        <v>84.219053153658905</v>
      </c>
      <c r="P15" s="488"/>
      <c r="Q15" s="380">
        <f>(Q8-Q11)/Q11*100</f>
        <v>90.010161912514121</v>
      </c>
    </row>
    <row r="16" spans="1:18" ht="18.75" x14ac:dyDescent="0.25">
      <c r="A16" s="251"/>
      <c r="Q16" s="382"/>
    </row>
    <row r="17" spans="1:18" ht="18.75" x14ac:dyDescent="0.25">
      <c r="A17" s="251"/>
      <c r="Q17" s="382"/>
    </row>
    <row r="18" spans="1:18" ht="18.75" x14ac:dyDescent="0.25">
      <c r="A18" s="312" t="s">
        <v>239</v>
      </c>
      <c r="Q18" s="382"/>
    </row>
    <row r="19" spans="1:18" ht="18.75" x14ac:dyDescent="0.25">
      <c r="A19" s="473">
        <v>2022</v>
      </c>
      <c r="B19" s="381">
        <v>0.43807719444206161</v>
      </c>
      <c r="C19" s="381">
        <v>0.36692139385553224</v>
      </c>
      <c r="D19" s="381">
        <v>0.40622576934408955</v>
      </c>
      <c r="E19" s="617">
        <f>D19+C19+B19</f>
        <v>1.2112243576416835</v>
      </c>
      <c r="F19" s="618"/>
      <c r="G19" s="381">
        <v>0.38484576008231736</v>
      </c>
      <c r="H19" s="381">
        <v>0.39623407228580909</v>
      </c>
      <c r="I19" s="381">
        <v>0.36886706769511479</v>
      </c>
      <c r="J19" s="617">
        <f>I19+H19+G19</f>
        <v>1.1499469000632412</v>
      </c>
      <c r="K19" s="618"/>
      <c r="L19" s="381">
        <v>0.37622025588885449</v>
      </c>
      <c r="M19" s="381">
        <v>0.35640324903508452</v>
      </c>
      <c r="N19" s="381">
        <v>0.4045299568071502</v>
      </c>
      <c r="O19" s="617">
        <f>N19+M19+L19</f>
        <v>1.1371534617310892</v>
      </c>
      <c r="P19" s="619"/>
      <c r="Q19" s="497">
        <f>J19+E19+O19</f>
        <v>3.4983247194360141</v>
      </c>
      <c r="R19" s="313"/>
    </row>
    <row r="20" spans="1:18" ht="18.75" x14ac:dyDescent="0.25">
      <c r="A20" s="258">
        <v>2021</v>
      </c>
      <c r="B20" s="381">
        <v>0.38652579212423394</v>
      </c>
      <c r="C20" s="381">
        <v>0.34992151107715475</v>
      </c>
      <c r="D20" s="381">
        <v>0.44179411313324407</v>
      </c>
      <c r="E20" s="617">
        <f t="shared" ref="E20:E22" si="19">D20+C20+B20</f>
        <v>1.1782414163346329</v>
      </c>
      <c r="F20" s="618"/>
      <c r="G20" s="381">
        <v>0.40525101281970566</v>
      </c>
      <c r="H20" s="381">
        <v>0.35993498081333392</v>
      </c>
      <c r="I20" s="381">
        <v>0.30127653956356854</v>
      </c>
      <c r="J20" s="617">
        <f t="shared" ref="J20:J22" si="20">I20+H20+G20</f>
        <v>1.0664625331966082</v>
      </c>
      <c r="K20" s="618"/>
      <c r="L20" s="381">
        <v>0.31394485049757964</v>
      </c>
      <c r="M20" s="381">
        <v>0.28995747748942791</v>
      </c>
      <c r="N20" s="381">
        <v>0.35496095587172322</v>
      </c>
      <c r="O20" s="617">
        <f t="shared" ref="O20:O22" si="21">N20+M20+L20</f>
        <v>0.95886328385873076</v>
      </c>
      <c r="P20" s="619"/>
      <c r="Q20" s="497">
        <f t="shared" ref="Q20:Q22" si="22">J20+E20+O20</f>
        <v>3.2035672333899718</v>
      </c>
      <c r="R20" s="313"/>
    </row>
    <row r="21" spans="1:18" ht="18.75" x14ac:dyDescent="0.25">
      <c r="A21" s="258">
        <v>2020</v>
      </c>
      <c r="B21" s="381">
        <v>0.23459565581695335</v>
      </c>
      <c r="C21" s="381">
        <v>0.23196985094563571</v>
      </c>
      <c r="D21" s="381">
        <v>0.39410002311329662</v>
      </c>
      <c r="E21" s="617">
        <f t="shared" si="19"/>
        <v>0.86066552987588563</v>
      </c>
      <c r="F21" s="618"/>
      <c r="G21" s="381">
        <v>0.43678148280230733</v>
      </c>
      <c r="H21" s="381">
        <v>0.35420907304168819</v>
      </c>
      <c r="I21" s="381">
        <v>0.28954824920776634</v>
      </c>
      <c r="J21" s="617">
        <f t="shared" si="20"/>
        <v>1.0805388050517619</v>
      </c>
      <c r="K21" s="618"/>
      <c r="L21" s="381">
        <v>0.26123850686069411</v>
      </c>
      <c r="M21" s="381">
        <v>0.23632820584742981</v>
      </c>
      <c r="N21" s="381">
        <v>0.27255054098097853</v>
      </c>
      <c r="O21" s="617">
        <f t="shared" si="21"/>
        <v>0.77011725368910255</v>
      </c>
      <c r="P21" s="619"/>
      <c r="Q21" s="497">
        <f t="shared" si="22"/>
        <v>2.7113215886167499</v>
      </c>
      <c r="R21" s="313"/>
    </row>
    <row r="22" spans="1:18" ht="18.75" x14ac:dyDescent="0.25">
      <c r="A22" s="258">
        <v>2019</v>
      </c>
      <c r="B22" s="381">
        <v>0.21281419738368301</v>
      </c>
      <c r="C22" s="381">
        <v>0.19125519025782803</v>
      </c>
      <c r="D22" s="381">
        <v>0.20143152072148401</v>
      </c>
      <c r="E22" s="617">
        <f t="shared" si="19"/>
        <v>0.60550090836299508</v>
      </c>
      <c r="F22" s="618"/>
      <c r="G22" s="381">
        <v>0.20980214896496371</v>
      </c>
      <c r="H22" s="381">
        <v>0.22002428961255222</v>
      </c>
      <c r="I22" s="381">
        <v>0.20004288368699011</v>
      </c>
      <c r="J22" s="617">
        <f t="shared" si="20"/>
        <v>0.62986932226450609</v>
      </c>
      <c r="K22" s="618"/>
      <c r="L22" s="381">
        <v>0.19702748451408117</v>
      </c>
      <c r="M22" s="381">
        <v>0.18446520944307943</v>
      </c>
      <c r="N22" s="381">
        <v>0.2128917323041461</v>
      </c>
      <c r="O22" s="617">
        <f t="shared" si="21"/>
        <v>0.59438442626130672</v>
      </c>
      <c r="P22" s="619"/>
      <c r="Q22" s="497">
        <f t="shared" si="22"/>
        <v>1.8297546568888079</v>
      </c>
      <c r="R22" s="313"/>
    </row>
    <row r="23" spans="1:18" ht="18.75" x14ac:dyDescent="0.25">
      <c r="A23" s="375" t="s">
        <v>247</v>
      </c>
      <c r="B23" s="245"/>
      <c r="C23" s="245"/>
      <c r="D23" s="228"/>
      <c r="E23" s="383"/>
      <c r="F23" s="377"/>
      <c r="G23" s="228"/>
      <c r="H23" s="228"/>
      <c r="I23" s="228"/>
      <c r="J23" s="377"/>
      <c r="K23" s="377"/>
      <c r="L23" s="228"/>
      <c r="M23" s="228"/>
      <c r="N23" s="228"/>
      <c r="O23" s="377"/>
      <c r="P23" s="476"/>
      <c r="Q23" s="382"/>
    </row>
    <row r="24" spans="1:18" x14ac:dyDescent="0.25">
      <c r="A24" s="379" t="s">
        <v>379</v>
      </c>
      <c r="B24" s="380">
        <f>(B19-B20)/B20*100</f>
        <v>13.337118341965251</v>
      </c>
      <c r="C24" s="380">
        <f t="shared" ref="C24:Q24" si="23">(C19-C20)/C20*100</f>
        <v>4.8581988360896062</v>
      </c>
      <c r="D24" s="380">
        <f t="shared" si="23"/>
        <v>-8.050886766439822</v>
      </c>
      <c r="E24" s="380">
        <f t="shared" si="23"/>
        <v>2.7993364390174427</v>
      </c>
      <c r="F24" s="488"/>
      <c r="G24" s="380">
        <f t="shared" ref="G24:J24" si="24">(G19-G20)/G20*100</f>
        <v>-5.0352132608898641</v>
      </c>
      <c r="H24" s="380">
        <f t="shared" si="24"/>
        <v>10.084902387217614</v>
      </c>
      <c r="I24" s="380">
        <f t="shared" si="24"/>
        <v>22.434713379760137</v>
      </c>
      <c r="J24" s="380">
        <f t="shared" si="24"/>
        <v>7.8281575083934216</v>
      </c>
      <c r="K24" s="488"/>
      <c r="L24" s="380">
        <f t="shared" ref="L24:O24" si="25">(L19-L20)/L20*100</f>
        <v>19.836415629233251</v>
      </c>
      <c r="M24" s="380">
        <f t="shared" si="25"/>
        <v>22.915695129151924</v>
      </c>
      <c r="N24" s="380">
        <f t="shared" si="25"/>
        <v>13.964634733894613</v>
      </c>
      <c r="O24" s="380">
        <f t="shared" si="25"/>
        <v>18.593910192793025</v>
      </c>
      <c r="P24" s="488"/>
      <c r="Q24" s="380">
        <f t="shared" si="23"/>
        <v>9.2009146233567201</v>
      </c>
    </row>
    <row r="25" spans="1:18" x14ac:dyDescent="0.25">
      <c r="A25" s="379" t="s">
        <v>381</v>
      </c>
      <c r="B25" s="380">
        <f>(B19-B21)/B21*100</f>
        <v>86.737129857117935</v>
      </c>
      <c r="C25" s="380">
        <f t="shared" ref="C25:Q25" si="26">(C19-C21)/C21*100</f>
        <v>58.176328673644605</v>
      </c>
      <c r="D25" s="380">
        <f t="shared" si="26"/>
        <v>3.076819467048598</v>
      </c>
      <c r="E25" s="380">
        <f t="shared" si="26"/>
        <v>40.731133709555095</v>
      </c>
      <c r="F25" s="488"/>
      <c r="G25" s="380">
        <f t="shared" ref="G25:J25" si="27">(G19-G21)/G21*100</f>
        <v>-11.890550484599348</v>
      </c>
      <c r="H25" s="380">
        <f t="shared" si="27"/>
        <v>11.864461540536206</v>
      </c>
      <c r="I25" s="380">
        <f t="shared" si="27"/>
        <v>27.393990018718078</v>
      </c>
      <c r="J25" s="380">
        <f t="shared" si="27"/>
        <v>6.4234708357516466</v>
      </c>
      <c r="K25" s="488"/>
      <c r="L25" s="380">
        <f t="shared" ref="L25:O25" si="28">(L19-L21)/L21*100</f>
        <v>44.014089044489374</v>
      </c>
      <c r="M25" s="380">
        <f t="shared" si="28"/>
        <v>50.808595934237957</v>
      </c>
      <c r="N25" s="380">
        <f t="shared" si="28"/>
        <v>48.423831906971927</v>
      </c>
      <c r="O25" s="380">
        <f t="shared" si="28"/>
        <v>47.659782492051491</v>
      </c>
      <c r="P25" s="488"/>
      <c r="Q25" s="380">
        <f t="shared" si="26"/>
        <v>29.026550525154558</v>
      </c>
    </row>
    <row r="26" spans="1:18" x14ac:dyDescent="0.25">
      <c r="A26" s="379" t="s">
        <v>380</v>
      </c>
      <c r="B26" s="380">
        <f>(B19-B22)/B22*100</f>
        <v>105.84960957856191</v>
      </c>
      <c r="C26" s="380">
        <f t="shared" ref="C26:Q26" si="29">(C19-C22)/C22*100</f>
        <v>91.849117067563739</v>
      </c>
      <c r="D26" s="380">
        <f t="shared" si="29"/>
        <v>101.66941494016277</v>
      </c>
      <c r="E26" s="380">
        <f t="shared" si="29"/>
        <v>100.036753192707</v>
      </c>
      <c r="F26" s="488"/>
      <c r="G26" s="380">
        <f t="shared" ref="G26:J26" si="30">(G19-G22)/G22*100</f>
        <v>83.432706471746087</v>
      </c>
      <c r="H26" s="380">
        <f t="shared" si="30"/>
        <v>80.086513622450639</v>
      </c>
      <c r="I26" s="380">
        <f t="shared" si="30"/>
        <v>84.393996375440295</v>
      </c>
      <c r="J26" s="380">
        <f t="shared" si="30"/>
        <v>82.569123374504443</v>
      </c>
      <c r="K26" s="488"/>
      <c r="L26" s="380">
        <f t="shared" ref="L26:O26" si="31">(L19-L22)/L22*100</f>
        <v>90.948108999466399</v>
      </c>
      <c r="M26" s="380">
        <f t="shared" si="31"/>
        <v>93.208925472236629</v>
      </c>
      <c r="N26" s="380">
        <f t="shared" si="31"/>
        <v>90.016752848448647</v>
      </c>
      <c r="O26" s="380">
        <f t="shared" si="31"/>
        <v>91.316160297774559</v>
      </c>
      <c r="P26" s="488"/>
      <c r="Q26" s="380">
        <f t="shared" si="29"/>
        <v>91.190917660203183</v>
      </c>
    </row>
  </sheetData>
  <mergeCells count="1">
    <mergeCell ref="Q4:Q5"/>
  </mergeCells>
  <phoneticPr fontId="8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M35"/>
  <sheetViews>
    <sheetView showGridLines="0" zoomScale="90" zoomScaleNormal="90" workbookViewId="0">
      <selection activeCell="J32" sqref="J32"/>
    </sheetView>
  </sheetViews>
  <sheetFormatPr defaultColWidth="9.140625" defaultRowHeight="15.75" x14ac:dyDescent="0.25"/>
  <cols>
    <col min="1" max="1" width="46.140625" style="6" customWidth="1"/>
    <col min="2" max="9" width="10.5703125" style="6" customWidth="1"/>
    <col min="10" max="16384" width="9.140625" style="6"/>
  </cols>
  <sheetData>
    <row r="1" spans="1:13" ht="21" x14ac:dyDescent="0.35">
      <c r="A1" s="2" t="str">
        <f>+'Indice-Index'!A12</f>
        <v>1.6   Linee complessive - Total lines</v>
      </c>
      <c r="B1" s="99"/>
      <c r="C1" s="99"/>
      <c r="D1" s="99"/>
      <c r="E1" s="99"/>
      <c r="F1" s="99"/>
      <c r="G1" s="99"/>
      <c r="H1" s="99"/>
      <c r="I1" s="99"/>
    </row>
    <row r="2" spans="1:13" ht="16.5" customHeight="1" x14ac:dyDescent="0.25"/>
    <row r="3" spans="1:13" ht="16.5" customHeight="1" x14ac:dyDescent="0.25"/>
    <row r="4" spans="1:13" x14ac:dyDescent="0.25">
      <c r="B4" s="291">
        <f>'1.1'!B4</f>
        <v>43344</v>
      </c>
      <c r="C4" s="291">
        <f>'1.1'!C4</f>
        <v>43709</v>
      </c>
      <c r="D4" s="291">
        <f>'1.1'!D4</f>
        <v>44075</v>
      </c>
      <c r="E4" s="291">
        <f>'1.1'!E4</f>
        <v>44440</v>
      </c>
      <c r="F4" s="291">
        <f>'1.1'!F4</f>
        <v>44531</v>
      </c>
      <c r="G4" s="291">
        <f>'1.1'!G4</f>
        <v>44621</v>
      </c>
      <c r="H4" s="291">
        <f>'1.1'!H4</f>
        <v>44713</v>
      </c>
      <c r="I4" s="291">
        <f>'1.1'!I4</f>
        <v>44805</v>
      </c>
    </row>
    <row r="5" spans="1:13" x14ac:dyDescent="0.25">
      <c r="A5" s="5" t="s">
        <v>45</v>
      </c>
      <c r="B5" s="292" t="str">
        <f>'1.1'!B5</f>
        <v>sept-18</v>
      </c>
      <c r="C5" s="292" t="str">
        <f>'1.1'!C5</f>
        <v>sept-19</v>
      </c>
      <c r="D5" s="292" t="str">
        <f>'1.1'!D5</f>
        <v>sept-20</v>
      </c>
      <c r="E5" s="292" t="str">
        <f>'1.1'!E5</f>
        <v>sept-21</v>
      </c>
      <c r="F5" s="292" t="str">
        <f>'1.1'!F5</f>
        <v>dec-21</v>
      </c>
      <c r="G5" s="292">
        <f>'1.1'!G5</f>
        <v>44621</v>
      </c>
      <c r="H5" s="292" t="str">
        <f>'1.1'!H5</f>
        <v>jun-22</v>
      </c>
      <c r="I5" s="292" t="str">
        <f>'1.1'!I5</f>
        <v>sept-22</v>
      </c>
    </row>
    <row r="6" spans="1:13" ht="0.75" customHeight="1" x14ac:dyDescent="0.25"/>
    <row r="7" spans="1:13" ht="6" customHeight="1" x14ac:dyDescent="0.25"/>
    <row r="8" spans="1:13" x14ac:dyDescent="0.25">
      <c r="A8" s="52" t="s">
        <v>64</v>
      </c>
      <c r="B8" s="68">
        <v>83.304206860000008</v>
      </c>
      <c r="C8" s="68">
        <v>80.804510900000011</v>
      </c>
      <c r="D8" s="68">
        <v>77.840866009999999</v>
      </c>
      <c r="E8" s="68">
        <v>77.914639690000001</v>
      </c>
      <c r="F8" s="68">
        <v>78.016386089999997</v>
      </c>
      <c r="G8" s="68">
        <v>78.013413670000006</v>
      </c>
      <c r="H8" s="68">
        <v>78.148540920000002</v>
      </c>
      <c r="I8" s="68">
        <v>78.502853189999996</v>
      </c>
      <c r="J8" s="23"/>
      <c r="K8" s="23"/>
      <c r="L8" s="23"/>
      <c r="M8" s="7"/>
    </row>
    <row r="9" spans="1:13" x14ac:dyDescent="0.25">
      <c r="A9" s="52" t="s">
        <v>53</v>
      </c>
      <c r="B9" s="68">
        <v>20.271014070000007</v>
      </c>
      <c r="C9" s="68">
        <v>23.523217079999981</v>
      </c>
      <c r="D9" s="68">
        <v>26.311631410000004</v>
      </c>
      <c r="E9" s="68">
        <v>27.852503689999992</v>
      </c>
      <c r="F9" s="68">
        <v>28.082687300000003</v>
      </c>
      <c r="G9" s="68">
        <v>28.45942454999998</v>
      </c>
      <c r="H9" s="68">
        <v>28.821979049999996</v>
      </c>
      <c r="I9" s="68">
        <v>28.628880080000016</v>
      </c>
      <c r="J9" s="23"/>
      <c r="K9" s="23"/>
      <c r="L9" s="23"/>
      <c r="M9" s="7"/>
    </row>
    <row r="10" spans="1:13" x14ac:dyDescent="0.25">
      <c r="A10" s="61" t="s">
        <v>67</v>
      </c>
      <c r="B10" s="69">
        <f>+B9+B8</f>
        <v>103.57522093000001</v>
      </c>
      <c r="C10" s="69">
        <f t="shared" ref="C10:I10" si="0">+C9+C8</f>
        <v>104.32772797999999</v>
      </c>
      <c r="D10" s="69">
        <f t="shared" si="0"/>
        <v>104.15249742</v>
      </c>
      <c r="E10" s="69">
        <f t="shared" si="0"/>
        <v>105.76714337999999</v>
      </c>
      <c r="F10" s="69">
        <f t="shared" si="0"/>
        <v>106.09907339</v>
      </c>
      <c r="G10" s="69">
        <f t="shared" si="0"/>
        <v>106.47283821999999</v>
      </c>
      <c r="H10" s="69">
        <f t="shared" si="0"/>
        <v>106.97051997</v>
      </c>
      <c r="I10" s="69">
        <f t="shared" si="0"/>
        <v>107.13173327000001</v>
      </c>
      <c r="J10" s="23"/>
      <c r="K10" s="23"/>
      <c r="L10" s="23"/>
      <c r="M10" s="7"/>
    </row>
    <row r="11" spans="1:13" ht="18" customHeight="1" x14ac:dyDescent="0.25">
      <c r="A11" s="718" t="s">
        <v>65</v>
      </c>
      <c r="B11" s="718"/>
      <c r="C11" s="718"/>
      <c r="D11" s="718"/>
      <c r="E11" s="718"/>
      <c r="F11" s="718"/>
      <c r="G11" s="718"/>
      <c r="H11" s="718"/>
      <c r="I11" s="718"/>
      <c r="J11" s="23"/>
      <c r="K11" s="23"/>
      <c r="L11" s="23"/>
      <c r="M11" s="7"/>
    </row>
    <row r="12" spans="1:13" ht="18" customHeight="1" x14ac:dyDescent="0.25">
      <c r="A12" s="130" t="s">
        <v>66</v>
      </c>
      <c r="B12" s="131"/>
      <c r="C12" s="131"/>
      <c r="D12" s="131"/>
      <c r="E12" s="131"/>
      <c r="F12" s="131"/>
      <c r="G12" s="131"/>
      <c r="H12" s="131"/>
      <c r="I12" s="131"/>
      <c r="J12" s="23"/>
      <c r="K12" s="23"/>
      <c r="L12" s="23"/>
      <c r="M12" s="7"/>
    </row>
    <row r="13" spans="1:13" ht="4.5" customHeight="1" x14ac:dyDescent="0.25"/>
    <row r="14" spans="1:13" ht="15.75" customHeight="1" x14ac:dyDescent="0.25"/>
    <row r="15" spans="1:13" x14ac:dyDescent="0.25">
      <c r="A15" s="47" t="s">
        <v>54</v>
      </c>
      <c r="B15" s="4"/>
      <c r="D15" s="35" t="str">
        <f>'1.1'!L4</f>
        <v>09/2022 (%)</v>
      </c>
      <c r="G15" s="35" t="str">
        <f>'1.1'!O4</f>
        <v>Var/Chg. vs 09/2021 (p.p.)</v>
      </c>
    </row>
    <row r="16" spans="1:13" x14ac:dyDescent="0.25">
      <c r="D16" s="15"/>
      <c r="E16" s="14"/>
      <c r="F16" s="12"/>
      <c r="G16" s="15"/>
      <c r="H16" s="12"/>
    </row>
    <row r="17" spans="1:8" ht="6" customHeight="1" x14ac:dyDescent="0.25">
      <c r="D17" s="11"/>
      <c r="E17" s="14"/>
      <c r="G17" s="15"/>
      <c r="H17" s="12"/>
    </row>
    <row r="18" spans="1:8" x14ac:dyDescent="0.25">
      <c r="A18" s="5" t="s">
        <v>58</v>
      </c>
      <c r="D18" s="11"/>
      <c r="E18" s="14"/>
      <c r="G18" s="15"/>
      <c r="H18" s="12"/>
    </row>
    <row r="19" spans="1:8" x14ac:dyDescent="0.25">
      <c r="A19" s="52" t="s">
        <v>57</v>
      </c>
      <c r="B19" s="52"/>
      <c r="C19" s="52"/>
      <c r="D19" s="51">
        <v>28.484034625943284</v>
      </c>
      <c r="E19" s="128"/>
      <c r="F19" s="128"/>
      <c r="G19" s="51">
        <v>-0.32689760328262807</v>
      </c>
    </row>
    <row r="20" spans="1:8" x14ac:dyDescent="0.25">
      <c r="A20" s="52" t="s">
        <v>4</v>
      </c>
      <c r="B20" s="52"/>
      <c r="C20" s="52"/>
      <c r="D20" s="51">
        <v>27.644963071173876</v>
      </c>
      <c r="E20" s="128"/>
      <c r="F20" s="128"/>
      <c r="G20" s="51">
        <v>-0.81157658582068493</v>
      </c>
    </row>
    <row r="21" spans="1:8" x14ac:dyDescent="0.25">
      <c r="A21" s="52" t="s">
        <v>56</v>
      </c>
      <c r="B21" s="52"/>
      <c r="C21" s="52"/>
      <c r="D21" s="51">
        <v>24.226435256665383</v>
      </c>
      <c r="E21" s="128"/>
      <c r="F21" s="128"/>
      <c r="G21" s="51">
        <v>-0.58656352662462652</v>
      </c>
    </row>
    <row r="22" spans="1:8" x14ac:dyDescent="0.25">
      <c r="A22" s="52" t="s">
        <v>113</v>
      </c>
      <c r="B22" s="52"/>
      <c r="C22" s="52"/>
      <c r="D22" s="51">
        <v>8.7210387761142574</v>
      </c>
      <c r="E22" s="128"/>
      <c r="F22" s="128"/>
      <c r="G22" s="51">
        <v>1.0012500600053205</v>
      </c>
    </row>
    <row r="23" spans="1:8" x14ac:dyDescent="0.25">
      <c r="A23" s="52" t="s">
        <v>9</v>
      </c>
      <c r="B23" s="52"/>
      <c r="C23" s="52"/>
      <c r="D23" s="51">
        <v>4.2409516408638979</v>
      </c>
      <c r="E23" s="128"/>
      <c r="F23" s="128"/>
      <c r="G23" s="51">
        <v>-4.2808755048195479E-2</v>
      </c>
    </row>
    <row r="24" spans="1:8" x14ac:dyDescent="0.25">
      <c r="A24" s="52" t="s">
        <v>114</v>
      </c>
      <c r="B24" s="52"/>
      <c r="C24" s="52"/>
      <c r="D24" s="51">
        <v>6.6825766292392981</v>
      </c>
      <c r="E24" s="128"/>
      <c r="F24" s="128"/>
      <c r="G24" s="51">
        <v>0.76659641077081542</v>
      </c>
    </row>
    <row r="25" spans="1:8" x14ac:dyDescent="0.25">
      <c r="A25" s="61" t="s">
        <v>67</v>
      </c>
      <c r="B25" s="52"/>
      <c r="C25" s="69"/>
      <c r="D25" s="76">
        <f>SUM(D19:D24)</f>
        <v>99.999999999999986</v>
      </c>
      <c r="E25" s="128"/>
      <c r="F25" s="128"/>
      <c r="G25" s="76">
        <f>SUM(G19:G24)</f>
        <v>8.8817841970012523E-16</v>
      </c>
    </row>
    <row r="26" spans="1:8" ht="15" customHeight="1" x14ac:dyDescent="0.25">
      <c r="D26" s="86"/>
      <c r="E26" s="128"/>
      <c r="F26" s="128"/>
      <c r="G26" s="13"/>
    </row>
    <row r="27" spans="1:8" x14ac:dyDescent="0.25">
      <c r="A27" s="5" t="s">
        <v>55</v>
      </c>
      <c r="D27" s="13"/>
      <c r="E27" s="13"/>
      <c r="F27" s="13"/>
      <c r="G27" s="13"/>
    </row>
    <row r="28" spans="1:8" x14ac:dyDescent="0.25">
      <c r="A28" s="52" t="s">
        <v>56</v>
      </c>
      <c r="B28" s="52"/>
      <c r="C28" s="52"/>
      <c r="D28" s="51">
        <v>25.858932733142868</v>
      </c>
      <c r="E28" s="129"/>
      <c r="F28" s="129"/>
      <c r="G28" s="51">
        <v>-0.96529450214321599</v>
      </c>
    </row>
    <row r="29" spans="1:8" x14ac:dyDescent="0.25">
      <c r="A29" s="52" t="s">
        <v>57</v>
      </c>
      <c r="B29" s="52"/>
      <c r="C29" s="52"/>
      <c r="D29" s="51">
        <v>24.870268030572717</v>
      </c>
      <c r="E29" s="129"/>
      <c r="F29" s="129"/>
      <c r="G29" s="51">
        <v>-0.87199565671508594</v>
      </c>
    </row>
    <row r="30" spans="1:8" x14ac:dyDescent="0.25">
      <c r="A30" s="52" t="s">
        <v>4</v>
      </c>
      <c r="B30" s="52"/>
      <c r="C30" s="52"/>
      <c r="D30" s="51">
        <v>22.568804037121144</v>
      </c>
      <c r="E30" s="129"/>
      <c r="F30" s="129"/>
      <c r="G30" s="51">
        <v>-0.62634025399660587</v>
      </c>
    </row>
    <row r="31" spans="1:8" x14ac:dyDescent="0.25">
      <c r="A31" s="52" t="s">
        <v>113</v>
      </c>
      <c r="B31" s="52"/>
      <c r="C31" s="52"/>
      <c r="D31" s="51">
        <v>11.901478252500189</v>
      </c>
      <c r="E31" s="129"/>
      <c r="F31" s="129"/>
      <c r="G31" s="51">
        <v>1.4220612488585207</v>
      </c>
    </row>
    <row r="32" spans="1:8" x14ac:dyDescent="0.25">
      <c r="A32" s="52" t="s">
        <v>9</v>
      </c>
      <c r="B32" s="52"/>
      <c r="C32" s="52"/>
      <c r="D32" s="51">
        <v>5.7031341130545217</v>
      </c>
      <c r="E32" s="129"/>
      <c r="F32" s="129"/>
      <c r="G32" s="51">
        <v>-4.3903950415729476E-2</v>
      </c>
    </row>
    <row r="33" spans="1:7" x14ac:dyDescent="0.25">
      <c r="A33" s="52" t="s">
        <v>128</v>
      </c>
      <c r="B33" s="52"/>
      <c r="C33" s="52"/>
      <c r="D33" s="51">
        <v>9.0973828336085756</v>
      </c>
      <c r="E33" s="129"/>
      <c r="F33" s="129"/>
      <c r="G33" s="51">
        <v>1.0854731144121352</v>
      </c>
    </row>
    <row r="34" spans="1:7" x14ac:dyDescent="0.25">
      <c r="A34" s="61" t="s">
        <v>67</v>
      </c>
      <c r="B34" s="52"/>
      <c r="C34" s="52"/>
      <c r="D34" s="76">
        <f>SUM(D28:D33)</f>
        <v>100</v>
      </c>
      <c r="E34" s="128"/>
      <c r="F34" s="128"/>
      <c r="G34" s="76">
        <f>SUM(G28:G33)</f>
        <v>1.865174681370263E-14</v>
      </c>
    </row>
    <row r="35" spans="1:7" ht="6" customHeight="1" x14ac:dyDescent="0.25"/>
  </sheetData>
  <mergeCells count="1">
    <mergeCell ref="A11:I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I33"/>
  <sheetViews>
    <sheetView showGridLines="0" zoomScale="90" zoomScaleNormal="90" workbookViewId="0">
      <selection activeCell="I21" sqref="I21"/>
    </sheetView>
  </sheetViews>
  <sheetFormatPr defaultColWidth="9.140625" defaultRowHeight="15.75" x14ac:dyDescent="0.25"/>
  <cols>
    <col min="1" max="1" width="46.85546875" style="6" customWidth="1"/>
    <col min="2" max="6" width="11.85546875" style="6" customWidth="1"/>
    <col min="7" max="16384" width="9.140625" style="6"/>
  </cols>
  <sheetData>
    <row r="1" spans="1:9" ht="21" x14ac:dyDescent="0.35">
      <c r="A1" s="2" t="str">
        <f>+'Indice-Index'!A13</f>
        <v>1.7   Sim "human" per tipologia di clientela - "human" Sim by customer type</v>
      </c>
      <c r="B1" s="99"/>
      <c r="C1" s="99"/>
      <c r="D1" s="99"/>
      <c r="E1" s="99"/>
      <c r="F1" s="99"/>
      <c r="G1" s="9"/>
      <c r="H1" s="9"/>
      <c r="I1" s="9"/>
    </row>
    <row r="4" spans="1:9" x14ac:dyDescent="0.25">
      <c r="B4" s="293">
        <f>'1.1'!B4</f>
        <v>43344</v>
      </c>
      <c r="C4" s="293">
        <f>'1.1'!C4</f>
        <v>43709</v>
      </c>
      <c r="D4" s="293">
        <f>'1.1'!D4</f>
        <v>44075</v>
      </c>
      <c r="E4" s="293">
        <f>'1.1'!E4</f>
        <v>44440</v>
      </c>
      <c r="F4" s="293">
        <f>'1.1'!I4</f>
        <v>44805</v>
      </c>
      <c r="G4" s="17"/>
      <c r="H4" s="17"/>
    </row>
    <row r="5" spans="1:9" x14ac:dyDescent="0.25">
      <c r="B5" s="294" t="str">
        <f>'1.1'!B5</f>
        <v>sept-18</v>
      </c>
      <c r="C5" s="294" t="str">
        <f>'1.1'!C5</f>
        <v>sept-19</v>
      </c>
      <c r="D5" s="294" t="str">
        <f>'1.1'!D5</f>
        <v>sept-20</v>
      </c>
      <c r="E5" s="294" t="str">
        <f>'1.1'!E5</f>
        <v>sept-21</v>
      </c>
      <c r="F5" s="294" t="str">
        <f>'1.1'!I5</f>
        <v>sept-22</v>
      </c>
      <c r="G5" s="26"/>
      <c r="H5" s="26"/>
    </row>
    <row r="7" spans="1:9" x14ac:dyDescent="0.25">
      <c r="A7" s="61" t="s">
        <v>96</v>
      </c>
      <c r="B7" s="69">
        <f>'1.6'!B8</f>
        <v>83.304206860000008</v>
      </c>
      <c r="C7" s="69">
        <f>'1.6'!C8</f>
        <v>80.804510900000011</v>
      </c>
      <c r="D7" s="69">
        <f>'1.6'!D8</f>
        <v>77.840866009999999</v>
      </c>
      <c r="E7" s="69">
        <f>'1.6'!E8</f>
        <v>77.914639690000001</v>
      </c>
      <c r="F7" s="69">
        <f>'1.6'!I8</f>
        <v>78.502853189999996</v>
      </c>
    </row>
    <row r="8" spans="1:9" x14ac:dyDescent="0.25">
      <c r="B8" s="27"/>
      <c r="C8" s="27"/>
      <c r="D8" s="27"/>
      <c r="E8" s="27"/>
      <c r="F8" s="27"/>
    </row>
    <row r="9" spans="1:9" x14ac:dyDescent="0.25">
      <c r="A9" s="5" t="s">
        <v>7</v>
      </c>
      <c r="B9" s="27"/>
      <c r="C9" s="27"/>
      <c r="D9" s="27"/>
      <c r="E9" s="27"/>
      <c r="F9" s="27"/>
    </row>
    <row r="10" spans="1:9" x14ac:dyDescent="0.25">
      <c r="A10" s="184" t="s">
        <v>83</v>
      </c>
      <c r="B10" s="296">
        <v>11.420767340104533</v>
      </c>
      <c r="C10" s="296">
        <v>11.908304218199284</v>
      </c>
      <c r="D10" s="296">
        <v>12.393604980903634</v>
      </c>
      <c r="E10" s="296">
        <v>12.854417847337416</v>
      </c>
      <c r="F10" s="296">
        <v>13.258709266029417</v>
      </c>
    </row>
    <row r="11" spans="1:9" x14ac:dyDescent="0.25">
      <c r="A11" s="145" t="s">
        <v>84</v>
      </c>
      <c r="B11" s="301">
        <v>88.579232659895467</v>
      </c>
      <c r="C11" s="301">
        <v>88.091695781800723</v>
      </c>
      <c r="D11" s="301">
        <v>87.606395019096368</v>
      </c>
      <c r="E11" s="301">
        <v>87.145582152662584</v>
      </c>
      <c r="F11" s="301">
        <v>86.741290733970573</v>
      </c>
    </row>
    <row r="12" spans="1:9" x14ac:dyDescent="0.25">
      <c r="A12" s="262" t="s">
        <v>67</v>
      </c>
      <c r="B12" s="300">
        <f>+B11+B10</f>
        <v>100</v>
      </c>
      <c r="C12" s="300">
        <f>+C11+C10</f>
        <v>100</v>
      </c>
      <c r="D12" s="300">
        <f>+D11+D10</f>
        <v>100</v>
      </c>
      <c r="E12" s="300">
        <f>+E11+E10</f>
        <v>100</v>
      </c>
      <c r="F12" s="300">
        <f>+F11+F10</f>
        <v>99.999999999999986</v>
      </c>
    </row>
    <row r="14" spans="1:9" x14ac:dyDescent="0.25">
      <c r="C14" s="35" t="str">
        <f>+'1.6'!D15</f>
        <v>09/2022 (%)</v>
      </c>
      <c r="D14" s="13"/>
      <c r="E14" s="13"/>
      <c r="F14" s="35" t="str">
        <f>+'1.6'!G15</f>
        <v>Var/Chg. vs 09/2021 (p.p.)</v>
      </c>
    </row>
    <row r="15" spans="1:9" x14ac:dyDescent="0.25">
      <c r="A15" s="5" t="s">
        <v>97</v>
      </c>
    </row>
    <row r="16" spans="1:9" x14ac:dyDescent="0.25">
      <c r="A16" s="184" t="s">
        <v>56</v>
      </c>
      <c r="B16" s="184"/>
      <c r="C16" s="297">
        <v>26.430959285929479</v>
      </c>
      <c r="D16" s="128"/>
      <c r="E16" s="128"/>
      <c r="F16" s="297">
        <v>-1.1393350329447749</v>
      </c>
    </row>
    <row r="17" spans="1:6" x14ac:dyDescent="0.25">
      <c r="A17" s="145" t="s">
        <v>57</v>
      </c>
      <c r="B17" s="145"/>
      <c r="C17" s="299">
        <v>22.777728720708566</v>
      </c>
      <c r="D17" s="128"/>
      <c r="E17" s="128"/>
      <c r="F17" s="299">
        <v>-1.0797674359960929</v>
      </c>
    </row>
    <row r="18" spans="1:6" x14ac:dyDescent="0.25">
      <c r="A18" s="145" t="s">
        <v>4</v>
      </c>
      <c r="B18" s="145"/>
      <c r="C18" s="299">
        <v>20.812001386994766</v>
      </c>
      <c r="D18" s="128"/>
      <c r="E18" s="128"/>
      <c r="F18" s="299">
        <v>-0.72505832707300044</v>
      </c>
    </row>
    <row r="19" spans="1:6" x14ac:dyDescent="0.25">
      <c r="A19" s="145" t="s">
        <v>113</v>
      </c>
      <c r="B19" s="145"/>
      <c r="C19" s="299">
        <v>13.720660773888159</v>
      </c>
      <c r="D19" s="128"/>
      <c r="E19" s="128"/>
      <c r="F19" s="299">
        <v>1.6954763126911345</v>
      </c>
    </row>
    <row r="20" spans="1:6" x14ac:dyDescent="0.25">
      <c r="A20" s="145" t="s">
        <v>9</v>
      </c>
      <c r="B20" s="145"/>
      <c r="C20" s="299">
        <v>6.1869812128653283</v>
      </c>
      <c r="D20" s="128"/>
      <c r="E20" s="128"/>
      <c r="F20" s="299">
        <v>-1.803164237792565E-2</v>
      </c>
    </row>
    <row r="21" spans="1:6" x14ac:dyDescent="0.25">
      <c r="A21" s="145" t="s">
        <v>128</v>
      </c>
      <c r="B21" s="145"/>
      <c r="C21" s="299">
        <v>10.0716686196137</v>
      </c>
      <c r="D21" s="128"/>
      <c r="E21" s="128"/>
      <c r="F21" s="299">
        <v>1.2667161257006505</v>
      </c>
    </row>
    <row r="22" spans="1:6" x14ac:dyDescent="0.25">
      <c r="A22" s="262" t="s">
        <v>67</v>
      </c>
      <c r="B22" s="95"/>
      <c r="C22" s="298">
        <f>SUM(C16:C21)</f>
        <v>100</v>
      </c>
      <c r="D22" s="86"/>
      <c r="E22" s="86"/>
      <c r="F22" s="298">
        <f>SUM(F16:F21)</f>
        <v>-8.8817841970012523E-15</v>
      </c>
    </row>
    <row r="23" spans="1:6" x14ac:dyDescent="0.25">
      <c r="C23" s="13"/>
      <c r="D23" s="13"/>
      <c r="E23" s="13"/>
      <c r="F23" s="13"/>
    </row>
    <row r="24" spans="1:6" x14ac:dyDescent="0.25">
      <c r="A24" s="5" t="s">
        <v>98</v>
      </c>
      <c r="C24" s="11"/>
      <c r="D24" s="14"/>
      <c r="E24" s="14"/>
      <c r="F24" s="15"/>
    </row>
    <row r="25" spans="1:6" x14ac:dyDescent="0.25">
      <c r="A25" s="184" t="s">
        <v>57</v>
      </c>
      <c r="B25" s="184"/>
      <c r="C25" s="297">
        <v>38.560104424695915</v>
      </c>
      <c r="D25" s="128"/>
      <c r="E25" s="128"/>
      <c r="F25" s="297">
        <v>4.0197624684303435E-2</v>
      </c>
    </row>
    <row r="26" spans="1:6" x14ac:dyDescent="0.25">
      <c r="A26" s="145" t="s">
        <v>4</v>
      </c>
      <c r="B26" s="145"/>
      <c r="C26" s="299">
        <v>34.062179929091123</v>
      </c>
      <c r="D26" s="128"/>
      <c r="E26" s="128"/>
      <c r="F26" s="299">
        <v>-0.37382703207761381</v>
      </c>
    </row>
    <row r="27" spans="1:6" x14ac:dyDescent="0.25">
      <c r="A27" s="145" t="s">
        <v>56</v>
      </c>
      <c r="B27" s="145"/>
      <c r="C27" s="299">
        <v>22.116613588251202</v>
      </c>
      <c r="D27" s="128"/>
      <c r="E27" s="128"/>
      <c r="F27" s="299">
        <v>0.3502933773347614</v>
      </c>
    </row>
    <row r="28" spans="1:6" x14ac:dyDescent="0.25">
      <c r="A28" s="145" t="s">
        <v>9</v>
      </c>
      <c r="B28" s="145"/>
      <c r="C28" s="299">
        <v>2.5377036693076978</v>
      </c>
      <c r="D28" s="128"/>
      <c r="E28" s="128"/>
      <c r="F28" s="299">
        <v>-0.10452791328644873</v>
      </c>
    </row>
    <row r="29" spans="1:6" x14ac:dyDescent="0.25">
      <c r="A29" s="145" t="s">
        <v>128</v>
      </c>
      <c r="B29" s="145"/>
      <c r="C29" s="299">
        <v>2.7233983886540543</v>
      </c>
      <c r="D29" s="128"/>
      <c r="E29" s="128"/>
      <c r="F29" s="299">
        <v>8.7863943344986595E-2</v>
      </c>
    </row>
    <row r="30" spans="1:6" x14ac:dyDescent="0.25">
      <c r="A30" s="262" t="s">
        <v>67</v>
      </c>
      <c r="B30" s="95"/>
      <c r="C30" s="298">
        <f>SUM(C25:C29)</f>
        <v>100</v>
      </c>
      <c r="D30" s="86"/>
      <c r="E30" s="86"/>
      <c r="F30" s="298">
        <f>SUM(F25:F29)</f>
        <v>-1.1102230246251565E-14</v>
      </c>
    </row>
    <row r="33" s="6" customFormat="1"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I29"/>
  <sheetViews>
    <sheetView showGridLines="0" zoomScale="90" zoomScaleNormal="90" workbookViewId="0">
      <selection activeCell="J19" sqref="J19"/>
    </sheetView>
  </sheetViews>
  <sheetFormatPr defaultColWidth="9.140625" defaultRowHeight="15.75" x14ac:dyDescent="0.25"/>
  <cols>
    <col min="1" max="1" width="49.85546875" style="6" customWidth="1"/>
    <col min="2" max="6" width="10.85546875" style="6" customWidth="1"/>
    <col min="7" max="16384" width="9.140625" style="6"/>
  </cols>
  <sheetData>
    <row r="1" spans="1:9" ht="21" x14ac:dyDescent="0.35">
      <c r="A1" s="2" t="str">
        <f>+'Indice-Index'!A14</f>
        <v>1.8   Sim "human" per tipologia di contratto - "human" Sim by contract type</v>
      </c>
      <c r="B1" s="99"/>
      <c r="C1" s="99"/>
      <c r="D1" s="99"/>
      <c r="E1" s="99"/>
      <c r="F1" s="99"/>
      <c r="G1" s="99"/>
      <c r="H1" s="9"/>
      <c r="I1" s="9"/>
    </row>
    <row r="4" spans="1:9" x14ac:dyDescent="0.25">
      <c r="B4" s="293">
        <f>'1.7'!B4</f>
        <v>43344</v>
      </c>
      <c r="C4" s="293">
        <f>'1.7'!C4</f>
        <v>43709</v>
      </c>
      <c r="D4" s="293">
        <f>'1.7'!D4</f>
        <v>44075</v>
      </c>
      <c r="E4" s="293">
        <f>'1.7'!E4</f>
        <v>44440</v>
      </c>
      <c r="F4" s="293">
        <f>'1.7'!F4</f>
        <v>44805</v>
      </c>
      <c r="G4" s="4"/>
    </row>
    <row r="5" spans="1:9" x14ac:dyDescent="0.25">
      <c r="B5" s="294" t="str">
        <f>+'1.7'!B5</f>
        <v>sept-18</v>
      </c>
      <c r="C5" s="294" t="str">
        <f>+'1.7'!C5</f>
        <v>sept-19</v>
      </c>
      <c r="D5" s="294" t="str">
        <f>+'1.7'!D5</f>
        <v>sept-20</v>
      </c>
      <c r="E5" s="294" t="str">
        <f>+'1.7'!E5</f>
        <v>sept-21</v>
      </c>
      <c r="F5" s="294" t="str">
        <f>+'1.7'!F5</f>
        <v>sept-22</v>
      </c>
      <c r="G5" s="4"/>
    </row>
    <row r="7" spans="1:9" x14ac:dyDescent="0.25">
      <c r="A7" s="61" t="s">
        <v>100</v>
      </c>
      <c r="B7" s="75">
        <f>'1.7'!B7</f>
        <v>83.304206860000008</v>
      </c>
      <c r="C7" s="75">
        <f>'1.7'!C7</f>
        <v>80.804510900000011</v>
      </c>
      <c r="D7" s="75">
        <f>'1.7'!D7</f>
        <v>77.840866009999999</v>
      </c>
      <c r="E7" s="75">
        <f>'1.7'!E7</f>
        <v>77.914639690000001</v>
      </c>
      <c r="F7" s="75">
        <f>'1.7'!F7</f>
        <v>78.502853189999996</v>
      </c>
    </row>
    <row r="8" spans="1:9" x14ac:dyDescent="0.25">
      <c r="B8" s="39"/>
      <c r="C8" s="39"/>
      <c r="D8" s="39"/>
      <c r="E8" s="39"/>
      <c r="F8" s="39"/>
    </row>
    <row r="9" spans="1:9" x14ac:dyDescent="0.25">
      <c r="A9" s="5" t="s">
        <v>7</v>
      </c>
      <c r="B9" s="27"/>
      <c r="C9" s="27"/>
      <c r="D9" s="27"/>
      <c r="E9" s="27"/>
      <c r="F9" s="27"/>
    </row>
    <row r="10" spans="1:9" x14ac:dyDescent="0.25">
      <c r="A10" s="184" t="s">
        <v>85</v>
      </c>
      <c r="B10" s="296">
        <v>86.173457783041897</v>
      </c>
      <c r="C10" s="296">
        <v>86.352944647301868</v>
      </c>
      <c r="D10" s="296">
        <v>87.266751228914487</v>
      </c>
      <c r="E10" s="296">
        <v>88.650706497286251</v>
      </c>
      <c r="F10" s="296">
        <v>89.124831693267026</v>
      </c>
    </row>
    <row r="11" spans="1:9" x14ac:dyDescent="0.25">
      <c r="A11" s="145" t="s">
        <v>86</v>
      </c>
      <c r="B11" s="301">
        <v>13.826542216958092</v>
      </c>
      <c r="C11" s="301">
        <v>13.647055352698137</v>
      </c>
      <c r="D11" s="301">
        <v>12.733248771085512</v>
      </c>
      <c r="E11" s="301">
        <v>11.349293502713751</v>
      </c>
      <c r="F11" s="301">
        <v>10.875168306732981</v>
      </c>
    </row>
    <row r="12" spans="1:9" x14ac:dyDescent="0.25">
      <c r="A12" s="262" t="s">
        <v>67</v>
      </c>
      <c r="B12" s="300">
        <f>+B11+B10</f>
        <v>99.999999999999986</v>
      </c>
      <c r="C12" s="300">
        <f>+C11+C10</f>
        <v>100</v>
      </c>
      <c r="D12" s="300">
        <f>+D11+D10</f>
        <v>100</v>
      </c>
      <c r="E12" s="300">
        <f>+E11+E10</f>
        <v>100</v>
      </c>
      <c r="F12" s="300">
        <f>+F11+F10</f>
        <v>100</v>
      </c>
    </row>
    <row r="14" spans="1:9" x14ac:dyDescent="0.25">
      <c r="C14" s="35" t="str">
        <f>'1.1'!L4</f>
        <v>09/2022 (%)</v>
      </c>
      <c r="D14" s="35"/>
      <c r="E14" s="35"/>
      <c r="F14" s="35" t="str">
        <f>'1.1'!O4</f>
        <v>Var/Chg. vs 09/2021 (p.p.)</v>
      </c>
    </row>
    <row r="15" spans="1:9" x14ac:dyDescent="0.25">
      <c r="A15" s="5" t="s">
        <v>101</v>
      </c>
    </row>
    <row r="16" spans="1:9" x14ac:dyDescent="0.25">
      <c r="A16" s="184" t="s">
        <v>56</v>
      </c>
      <c r="B16" s="184"/>
      <c r="C16" s="297">
        <v>26.670273859796627</v>
      </c>
      <c r="D16" s="128"/>
      <c r="E16" s="128"/>
      <c r="F16" s="297">
        <v>-0.70845160270926755</v>
      </c>
    </row>
    <row r="17" spans="1:6" x14ac:dyDescent="0.25">
      <c r="A17" s="145" t="s">
        <v>57</v>
      </c>
      <c r="B17" s="145"/>
      <c r="C17" s="299">
        <v>22.128553476218375</v>
      </c>
      <c r="D17" s="128"/>
      <c r="E17" s="128"/>
      <c r="F17" s="299">
        <v>-1.2698531391465124</v>
      </c>
    </row>
    <row r="18" spans="1:6" x14ac:dyDescent="0.25">
      <c r="A18" s="145" t="s">
        <v>4</v>
      </c>
      <c r="B18" s="145"/>
      <c r="C18" s="299">
        <v>21.597932226968787</v>
      </c>
      <c r="D18" s="128"/>
      <c r="E18" s="128"/>
      <c r="F18" s="299">
        <v>-0.64181471849777694</v>
      </c>
    </row>
    <row r="19" spans="1:6" x14ac:dyDescent="0.25">
      <c r="A19" s="145" t="s">
        <v>113</v>
      </c>
      <c r="B19" s="145"/>
      <c r="C19" s="299">
        <v>13.353717506542331</v>
      </c>
      <c r="D19" s="128"/>
      <c r="E19" s="128"/>
      <c r="F19" s="299">
        <v>1.5326983430205381</v>
      </c>
    </row>
    <row r="20" spans="1:6" x14ac:dyDescent="0.25">
      <c r="A20" s="145" t="s">
        <v>9</v>
      </c>
      <c r="B20" s="145"/>
      <c r="C20" s="299">
        <v>6.3989676489832492</v>
      </c>
      <c r="D20" s="128"/>
      <c r="E20" s="128"/>
      <c r="F20" s="299">
        <v>-8.3744409815966314E-2</v>
      </c>
    </row>
    <row r="21" spans="1:6" x14ac:dyDescent="0.25">
      <c r="A21" s="145" t="s">
        <v>128</v>
      </c>
      <c r="B21" s="145"/>
      <c r="C21" s="299">
        <v>9.8505552814906174</v>
      </c>
      <c r="D21" s="128"/>
      <c r="E21" s="128"/>
      <c r="F21" s="299">
        <v>1.1711655271489789</v>
      </c>
    </row>
    <row r="22" spans="1:6" x14ac:dyDescent="0.25">
      <c r="A22" s="262" t="s">
        <v>67</v>
      </c>
      <c r="B22" s="95"/>
      <c r="C22" s="298">
        <f>SUM(C16:C21)</f>
        <v>99.999999999999972</v>
      </c>
      <c r="D22" s="13"/>
      <c r="E22" s="13"/>
      <c r="F22" s="298">
        <f>SUM(F16:F21)</f>
        <v>-6.2172489379008766E-15</v>
      </c>
    </row>
    <row r="23" spans="1:6" ht="9.75" customHeight="1" x14ac:dyDescent="0.25">
      <c r="C23" s="13"/>
      <c r="D23" s="13"/>
      <c r="E23" s="13"/>
      <c r="F23" s="13"/>
    </row>
    <row r="24" spans="1:6" x14ac:dyDescent="0.25">
      <c r="A24" s="5" t="s">
        <v>102</v>
      </c>
      <c r="C24" s="11"/>
      <c r="D24" s="11"/>
      <c r="E24" s="11"/>
      <c r="F24" s="11"/>
    </row>
    <row r="25" spans="1:6" x14ac:dyDescent="0.25">
      <c r="A25" s="184" t="s">
        <v>57</v>
      </c>
      <c r="B25" s="184"/>
      <c r="C25" s="297">
        <v>47.339331617986538</v>
      </c>
      <c r="D25" s="128"/>
      <c r="E25" s="128"/>
      <c r="F25" s="297">
        <v>3.2889163876142646</v>
      </c>
    </row>
    <row r="26" spans="1:6" x14ac:dyDescent="0.25">
      <c r="A26" s="145" t="s">
        <v>4</v>
      </c>
      <c r="B26" s="145"/>
      <c r="C26" s="299">
        <v>30.525350936905145</v>
      </c>
      <c r="D26" s="128"/>
      <c r="E26" s="128"/>
      <c r="F26" s="299">
        <v>-0.13251776585617137</v>
      </c>
    </row>
    <row r="27" spans="1:6" x14ac:dyDescent="0.25">
      <c r="A27" s="145" t="s">
        <v>56</v>
      </c>
      <c r="B27" s="145"/>
      <c r="C27" s="299">
        <v>19.209781260785988</v>
      </c>
      <c r="D27" s="128"/>
      <c r="E27" s="128"/>
      <c r="F27" s="299">
        <v>-3.2831931451697507</v>
      </c>
    </row>
    <row r="28" spans="1:6" x14ac:dyDescent="0.25">
      <c r="A28" s="145" t="s">
        <v>8</v>
      </c>
      <c r="B28" s="145"/>
      <c r="C28" s="299">
        <v>2.9249388069782456</v>
      </c>
      <c r="D28" s="128"/>
      <c r="E28" s="128"/>
      <c r="F28" s="299">
        <v>0.12679650637099371</v>
      </c>
    </row>
    <row r="29" spans="1:6" x14ac:dyDescent="0.25">
      <c r="A29" s="262" t="s">
        <v>67</v>
      </c>
      <c r="B29" s="95"/>
      <c r="C29" s="298">
        <f>SUM(C25:C28)</f>
        <v>99.999402622655921</v>
      </c>
      <c r="D29" s="13"/>
      <c r="E29" s="13"/>
      <c r="F29" s="298">
        <f>SUM(F25:F28)</f>
        <v>1.9829593362885589E-6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1" ma:contentTypeDescription="Creare un nuovo documento." ma:contentTypeScope="" ma:versionID="6d1656422ae737d362f91a3b84dc6580">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17263308333c77ebfe0f79d2d924710c"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Props1.xml><?xml version="1.0" encoding="utf-8"?>
<ds:datastoreItem xmlns:ds="http://schemas.openxmlformats.org/officeDocument/2006/customXml" ds:itemID="{933F3E3B-1077-4D26-B149-4E91F0B19995}">
  <ds:schemaRefs>
    <ds:schemaRef ds:uri="http://schemas.microsoft.com/sharepoint/v3/contenttype/forms"/>
  </ds:schemaRefs>
</ds:datastoreItem>
</file>

<file path=customXml/itemProps2.xml><?xml version="1.0" encoding="utf-8"?>
<ds:datastoreItem xmlns:ds="http://schemas.openxmlformats.org/officeDocument/2006/customXml" ds:itemID="{0F6AC9B4-22B1-49E1-8136-5AD04C1B6C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7983f-e8d2-42c6-aaa9-e3e773964df3"/>
    <ds:schemaRef ds:uri="0524074f-48dc-42cf-86b7-9aaf95bff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43</vt:i4>
      </vt:variant>
      <vt:variant>
        <vt:lpstr>Intervalli denominati</vt:lpstr>
      </vt:variant>
      <vt:variant>
        <vt:i4>1</vt:i4>
      </vt:variant>
    </vt:vector>
  </HeadingPairs>
  <TitlesOfParts>
    <vt:vector size="44" baseType="lpstr">
      <vt:lpstr>Indice-Index</vt:lpstr>
      <vt:lpstr>1.1</vt:lpstr>
      <vt:lpstr>1.2</vt:lpstr>
      <vt:lpstr>1.3</vt:lpstr>
      <vt:lpstr>1.4</vt:lpstr>
      <vt:lpstr>1.5</vt:lpstr>
      <vt:lpstr>1.6</vt:lpstr>
      <vt:lpstr>1.7</vt:lpstr>
      <vt:lpstr>1.8</vt:lpstr>
      <vt:lpstr>1.9</vt:lpstr>
      <vt:lpstr>1.10</vt:lpstr>
      <vt:lpstr>1.11</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Nevio Capodaglio</cp:lastModifiedBy>
  <cp:lastPrinted>2020-04-14T08:53:46Z</cp:lastPrinted>
  <dcterms:created xsi:type="dcterms:W3CDTF">2015-04-08T12:40:46Z</dcterms:created>
  <dcterms:modified xsi:type="dcterms:W3CDTF">2023-01-11T14:23:20Z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