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https://serviziagcom-my.sharepoint.com/personal/n_capodaglio_agcom_it/Documents/Documenti/Documenti Excel/OSSERVATORIO TRIMESTRALE/IF 2023/OT 2023 03/"/>
    </mc:Choice>
  </mc:AlternateContent>
  <xr:revisionPtr revIDLastSave="0" documentId="8_{51605280-8804-4773-B369-09C88913F2C1}" xr6:coauthVersionLast="47" xr6:coauthVersionMax="47" xr10:uidLastSave="{00000000-0000-0000-0000-000000000000}"/>
  <bookViews>
    <workbookView xWindow="45" yWindow="0" windowWidth="15915" windowHeight="15600" tabRatio="815" activeTab="5" xr2:uid="{00000000-000D-0000-FFFF-FFFF00000000}"/>
  </bookViews>
  <sheets>
    <sheet name="Indice-Index" sheetId="22" r:id="rId1"/>
    <sheet name="RA23-1" sheetId="134" r:id="rId2"/>
    <sheet name="RA23-2" sheetId="135" r:id="rId3"/>
    <sheet name="1.1" sheetId="11" r:id="rId4"/>
    <sheet name="1.2" sheetId="5" r:id="rId5"/>
    <sheet name="1.3" sheetId="61" r:id="rId6"/>
    <sheet name="1.4" sheetId="76" r:id="rId7"/>
    <sheet name="1.5" sheetId="75" r:id="rId8"/>
    <sheet name="1.6" sheetId="105" r:id="rId9"/>
    <sheet name="1.7" sheetId="56" r:id="rId10"/>
    <sheet name="1.8" sheetId="9" r:id="rId11"/>
    <sheet name="1.9" sheetId="10" r:id="rId12"/>
    <sheet name="1.10" sheetId="78" r:id="rId13"/>
    <sheet name="1.11" sheetId="77" r:id="rId14"/>
    <sheet name="1.12" sheetId="106" r:id="rId15"/>
    <sheet name="1.13" sheetId="28" r:id="rId16"/>
    <sheet name="Principali serie storiche" sheetId="71" r:id="rId17"/>
    <sheet name="2.1" sheetId="36" r:id="rId18"/>
    <sheet name="2.2" sheetId="39" r:id="rId19"/>
    <sheet name="2.3" sheetId="98" r:id="rId20"/>
    <sheet name="2.4" sheetId="64" r:id="rId21"/>
    <sheet name="2.5" sheetId="92" r:id="rId22"/>
    <sheet name="2.6" sheetId="85" r:id="rId23"/>
    <sheet name="2.7" sheetId="86" r:id="rId24"/>
    <sheet name="2.8" sheetId="87" r:id="rId25"/>
    <sheet name="2.9" sheetId="133" r:id="rId26"/>
    <sheet name="2.10" sheetId="88" r:id="rId27"/>
    <sheet name="2.11" sheetId="89" r:id="rId28"/>
    <sheet name="2.12" sheetId="90" r:id="rId29"/>
    <sheet name="2.13" sheetId="91" r:id="rId30"/>
    <sheet name="2.14" sheetId="93" r:id="rId31"/>
    <sheet name="2.15" sheetId="96" r:id="rId32"/>
    <sheet name="2.16" sheetId="97" r:id="rId33"/>
    <sheet name="Principali  serie  storiche" sheetId="136" r:id="rId34"/>
    <sheet name="3.1" sheetId="119" r:id="rId35"/>
    <sheet name="3.2" sheetId="120" r:id="rId36"/>
    <sheet name="3.3" sheetId="121" r:id="rId37"/>
    <sheet name="3.4" sheetId="122" r:id="rId38"/>
    <sheet name="3.5" sheetId="123" r:id="rId39"/>
    <sheet name="3.6" sheetId="124" r:id="rId40"/>
    <sheet name="3.7" sheetId="125" r:id="rId41"/>
    <sheet name="3.8" sheetId="126" r:id="rId42"/>
    <sheet name="3.9" sheetId="127" r:id="rId43"/>
    <sheet name="3.10" sheetId="128" r:id="rId44"/>
    <sheet name=" Principali serie storiche" sheetId="129" r:id="rId45"/>
    <sheet name="4.1" sheetId="31" r:id="rId46"/>
    <sheet name="4.2" sheetId="17" r:id="rId47"/>
    <sheet name="4.3" sheetId="30" r:id="rId48"/>
    <sheet name="4.4" sheetId="19" r:id="rId49"/>
  </sheets>
  <externalReferences>
    <externalReference r:id="rId50"/>
    <externalReference r:id="rId51"/>
    <externalReference r:id="rId52"/>
    <externalReference r:id="rId53"/>
  </externalReferences>
  <definedNames>
    <definedName name="_xlnm.Print_Area" localSheetId="43">'3.10'!$A$1:$I$14</definedName>
    <definedName name="Pubblicità2004_2015">#REF!</definedName>
    <definedName name="q">#REF!</definedName>
    <definedName name="QueryRicaviConRepertorio">#REF!</definedName>
    <definedName name="QuerySICIESnoSIC20122016_CI">#REF!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36" l="1"/>
  <c r="A1" i="135"/>
  <c r="A1" i="134"/>
  <c r="B57" i="91" l="1"/>
  <c r="I18" i="98"/>
  <c r="H18" i="98"/>
  <c r="F18" i="98"/>
  <c r="J18" i="98" s="1"/>
  <c r="E18" i="98"/>
  <c r="D18" i="98"/>
  <c r="C18" i="98"/>
  <c r="B18" i="98"/>
  <c r="P18" i="98"/>
  <c r="Q18" i="98"/>
  <c r="R18" i="98"/>
  <c r="S18" i="98"/>
  <c r="V18" i="98" s="1"/>
  <c r="O18" i="98"/>
  <c r="H17" i="98"/>
  <c r="G17" i="98"/>
  <c r="H16" i="98"/>
  <c r="G16" i="98"/>
  <c r="H15" i="98"/>
  <c r="G15" i="98"/>
  <c r="H14" i="98"/>
  <c r="G14" i="98"/>
  <c r="H13" i="98"/>
  <c r="G13" i="98"/>
  <c r="H12" i="98"/>
  <c r="G12" i="98"/>
  <c r="H11" i="98"/>
  <c r="G11" i="98"/>
  <c r="H10" i="98"/>
  <c r="G10" i="98"/>
  <c r="H9" i="98"/>
  <c r="G9" i="98"/>
  <c r="H7" i="98"/>
  <c r="G7" i="98"/>
  <c r="T9" i="98"/>
  <c r="T16" i="98"/>
  <c r="U16" i="98"/>
  <c r="T17" i="98"/>
  <c r="U17" i="98"/>
  <c r="U15" i="98"/>
  <c r="T15" i="98"/>
  <c r="U14" i="98"/>
  <c r="T14" i="98"/>
  <c r="U13" i="98"/>
  <c r="T13" i="98"/>
  <c r="U12" i="98"/>
  <c r="T12" i="98"/>
  <c r="U11" i="98"/>
  <c r="T11" i="98"/>
  <c r="U10" i="98"/>
  <c r="T10" i="98"/>
  <c r="U9" i="98"/>
  <c r="H13" i="39"/>
  <c r="H19" i="39"/>
  <c r="G19" i="39"/>
  <c r="H9" i="39"/>
  <c r="H14" i="39"/>
  <c r="G14" i="39"/>
  <c r="G13" i="39"/>
  <c r="H12" i="39"/>
  <c r="G12" i="39"/>
  <c r="H11" i="39"/>
  <c r="G11" i="39"/>
  <c r="H10" i="39"/>
  <c r="G10" i="39"/>
  <c r="G9" i="39"/>
  <c r="H7" i="39"/>
  <c r="G7" i="39"/>
  <c r="T10" i="39"/>
  <c r="U10" i="39"/>
  <c r="T11" i="39"/>
  <c r="U11" i="39"/>
  <c r="T12" i="39"/>
  <c r="U12" i="39"/>
  <c r="T13" i="39"/>
  <c r="U13" i="39"/>
  <c r="T14" i="39"/>
  <c r="U14" i="39"/>
  <c r="U9" i="39"/>
  <c r="T9" i="39"/>
  <c r="G18" i="98" l="1"/>
  <c r="U18" i="98"/>
  <c r="T18" i="98"/>
  <c r="W18" i="98"/>
  <c r="K7" i="56" l="1"/>
  <c r="K9" i="56"/>
  <c r="F36" i="96" l="1"/>
  <c r="F36" i="97" s="1"/>
  <c r="G36" i="96"/>
  <c r="G36" i="97" s="1"/>
  <c r="H36" i="96"/>
  <c r="H36" i="97" s="1"/>
  <c r="E36" i="96"/>
  <c r="E36" i="97" s="1"/>
  <c r="H26" i="92" l="1"/>
  <c r="G19" i="92"/>
  <c r="H8" i="92"/>
  <c r="I13" i="39" l="1"/>
  <c r="E31" i="76" l="1"/>
  <c r="D31" i="76"/>
  <c r="C31" i="76"/>
  <c r="B31" i="76"/>
  <c r="E30" i="76"/>
  <c r="D30" i="76"/>
  <c r="C30" i="76"/>
  <c r="B30" i="76"/>
  <c r="E29" i="76"/>
  <c r="D29" i="76"/>
  <c r="C29" i="76"/>
  <c r="B29" i="76"/>
  <c r="E28" i="76"/>
  <c r="D28" i="76"/>
  <c r="C28" i="76"/>
  <c r="B28" i="76"/>
  <c r="E27" i="76"/>
  <c r="D27" i="76"/>
  <c r="C27" i="76"/>
  <c r="B27" i="76"/>
  <c r="E18" i="76"/>
  <c r="D18" i="76"/>
  <c r="C18" i="76"/>
  <c r="B18" i="76"/>
  <c r="E17" i="76"/>
  <c r="D17" i="76"/>
  <c r="C17" i="76"/>
  <c r="B17" i="76"/>
  <c r="E16" i="76"/>
  <c r="D16" i="76"/>
  <c r="C16" i="76"/>
  <c r="B16" i="76"/>
  <c r="E15" i="76"/>
  <c r="D15" i="76"/>
  <c r="C15" i="76"/>
  <c r="B15" i="76"/>
  <c r="E14" i="76"/>
  <c r="D14" i="76"/>
  <c r="C14" i="76"/>
  <c r="B14" i="76"/>
  <c r="E31" i="77"/>
  <c r="D31" i="77"/>
  <c r="C31" i="77"/>
  <c r="B31" i="77"/>
  <c r="E30" i="77"/>
  <c r="D30" i="77"/>
  <c r="C30" i="77"/>
  <c r="B30" i="77"/>
  <c r="E29" i="77"/>
  <c r="D29" i="77"/>
  <c r="C29" i="77"/>
  <c r="B29" i="77"/>
  <c r="E28" i="77"/>
  <c r="D28" i="77"/>
  <c r="C28" i="77"/>
  <c r="B28" i="77"/>
  <c r="E27" i="77"/>
  <c r="D27" i="77"/>
  <c r="C27" i="77"/>
  <c r="B27" i="77"/>
  <c r="E18" i="77"/>
  <c r="D18" i="77"/>
  <c r="C18" i="77"/>
  <c r="B18" i="77"/>
  <c r="E17" i="77"/>
  <c r="D17" i="77"/>
  <c r="C17" i="77"/>
  <c r="B17" i="77"/>
  <c r="E16" i="77"/>
  <c r="D16" i="77"/>
  <c r="C16" i="77"/>
  <c r="B16" i="77"/>
  <c r="E15" i="77"/>
  <c r="D15" i="77"/>
  <c r="C15" i="77"/>
  <c r="B15" i="77"/>
  <c r="E14" i="77"/>
  <c r="D14" i="77"/>
  <c r="C14" i="77"/>
  <c r="B14" i="77"/>
  <c r="I5" i="133"/>
  <c r="E34" i="75" l="1"/>
  <c r="D34" i="75"/>
  <c r="C34" i="75"/>
  <c r="B34" i="75"/>
  <c r="E33" i="75"/>
  <c r="D33" i="75"/>
  <c r="C33" i="75"/>
  <c r="B33" i="75"/>
  <c r="E32" i="75"/>
  <c r="D32" i="75"/>
  <c r="C32" i="75"/>
  <c r="B32" i="75"/>
  <c r="E31" i="75"/>
  <c r="D31" i="75"/>
  <c r="C31" i="75"/>
  <c r="B31" i="75"/>
  <c r="E30" i="75"/>
  <c r="D30" i="75"/>
  <c r="C30" i="75"/>
  <c r="B30" i="75"/>
  <c r="E19" i="75"/>
  <c r="D19" i="75"/>
  <c r="C19" i="75"/>
  <c r="B19" i="75"/>
  <c r="E18" i="75"/>
  <c r="D18" i="75"/>
  <c r="C18" i="75"/>
  <c r="B18" i="75"/>
  <c r="E17" i="75"/>
  <c r="D17" i="75"/>
  <c r="C17" i="75"/>
  <c r="B17" i="75"/>
  <c r="E16" i="75"/>
  <c r="D16" i="75"/>
  <c r="C16" i="75"/>
  <c r="B16" i="75"/>
  <c r="E15" i="75"/>
  <c r="D15" i="75"/>
  <c r="C15" i="75"/>
  <c r="B15" i="75"/>
  <c r="D31" i="78"/>
  <c r="C31" i="78"/>
  <c r="B31" i="78"/>
  <c r="D30" i="78"/>
  <c r="C30" i="78"/>
  <c r="B30" i="78"/>
  <c r="D29" i="78"/>
  <c r="C29" i="78"/>
  <c r="B29" i="78"/>
  <c r="D28" i="78"/>
  <c r="C28" i="78"/>
  <c r="B28" i="78"/>
  <c r="D27" i="78"/>
  <c r="C27" i="78"/>
  <c r="B27" i="78"/>
  <c r="C14" i="78"/>
  <c r="D14" i="78"/>
  <c r="C15" i="78"/>
  <c r="D15" i="78"/>
  <c r="C16" i="78"/>
  <c r="D16" i="78"/>
  <c r="C17" i="78"/>
  <c r="D17" i="78"/>
  <c r="C18" i="78"/>
  <c r="D18" i="78"/>
  <c r="B17" i="78"/>
  <c r="B16" i="78"/>
  <c r="B15" i="78"/>
  <c r="B18" i="78"/>
  <c r="B14" i="78"/>
  <c r="E21" i="78"/>
  <c r="A12" i="22"/>
  <c r="A11" i="22"/>
  <c r="I8" i="135" l="1"/>
  <c r="J3" i="136" l="1"/>
  <c r="I3" i="136"/>
  <c r="H3" i="136"/>
  <c r="G3" i="136"/>
  <c r="F3" i="136"/>
  <c r="E3" i="136"/>
  <c r="D3" i="136"/>
  <c r="T3" i="136"/>
  <c r="S3" i="136"/>
  <c r="R3" i="136"/>
  <c r="Q3" i="136"/>
  <c r="P3" i="136"/>
  <c r="O3" i="136"/>
  <c r="N3" i="136"/>
  <c r="M3" i="136"/>
  <c r="L3" i="136"/>
  <c r="K3" i="136"/>
  <c r="V3" i="136"/>
  <c r="W3" i="136"/>
  <c r="X3" i="136"/>
  <c r="Y3" i="136"/>
  <c r="Z3" i="136"/>
  <c r="AA3" i="136"/>
  <c r="AB3" i="136"/>
  <c r="AC3" i="136"/>
  <c r="AD3" i="136"/>
  <c r="AE3" i="136"/>
  <c r="AF3" i="136"/>
  <c r="AG3" i="136"/>
  <c r="AH3" i="136"/>
  <c r="AI3" i="136"/>
  <c r="AJ3" i="136"/>
  <c r="AK3" i="136"/>
  <c r="AL3" i="136"/>
  <c r="AM3" i="136"/>
  <c r="AN3" i="136"/>
  <c r="AO3" i="136"/>
  <c r="AP3" i="136"/>
  <c r="AQ3" i="136"/>
  <c r="AR3" i="136"/>
  <c r="AS3" i="136"/>
  <c r="AT3" i="136"/>
  <c r="AU3" i="136"/>
  <c r="AV3" i="136"/>
  <c r="AW3" i="136"/>
  <c r="AX3" i="136"/>
  <c r="AY3" i="136"/>
  <c r="AZ3" i="136"/>
  <c r="BA3" i="136"/>
  <c r="BB3" i="136"/>
  <c r="BC3" i="136"/>
  <c r="BD3" i="136"/>
  <c r="BE3" i="136"/>
  <c r="BF3" i="136"/>
  <c r="BG3" i="136"/>
  <c r="BH3" i="136"/>
  <c r="BI3" i="136"/>
  <c r="BJ3" i="136"/>
  <c r="BK3" i="136"/>
  <c r="BL3" i="136"/>
  <c r="BM3" i="136"/>
  <c r="BN3" i="136"/>
  <c r="BO3" i="136"/>
  <c r="BP3" i="136"/>
  <c r="BQ3" i="136"/>
  <c r="BR3" i="136"/>
  <c r="BS3" i="136"/>
  <c r="BT3" i="136"/>
  <c r="BU3" i="136"/>
  <c r="BV3" i="136"/>
  <c r="BW3" i="136"/>
  <c r="BX3" i="136"/>
  <c r="BY3" i="136"/>
  <c r="BZ3" i="136"/>
  <c r="U3" i="136"/>
  <c r="K9" i="135" l="1"/>
  <c r="L9" i="135"/>
  <c r="K10" i="135"/>
  <c r="L10" i="135"/>
  <c r="M10" i="135" s="1"/>
  <c r="K13" i="135"/>
  <c r="L13" i="135"/>
  <c r="M13" i="135" s="1"/>
  <c r="K14" i="135"/>
  <c r="L14" i="135"/>
  <c r="M14" i="135" s="1"/>
  <c r="K15" i="135"/>
  <c r="L15" i="135"/>
  <c r="K16" i="135"/>
  <c r="L16" i="135"/>
  <c r="M16" i="135" s="1"/>
  <c r="K17" i="135"/>
  <c r="L17" i="135"/>
  <c r="M17" i="135" s="1"/>
  <c r="C12" i="135"/>
  <c r="C11" i="135" s="1"/>
  <c r="D12" i="135"/>
  <c r="D11" i="135" s="1"/>
  <c r="E12" i="135"/>
  <c r="E11" i="135" s="1"/>
  <c r="F12" i="135"/>
  <c r="F11" i="135" s="1"/>
  <c r="L11" i="135" s="1"/>
  <c r="B12" i="135"/>
  <c r="B11" i="135" s="1"/>
  <c r="K11" i="135" s="1"/>
  <c r="M15" i="135" l="1"/>
  <c r="M9" i="135"/>
  <c r="M11" i="135"/>
  <c r="L12" i="135"/>
  <c r="K12" i="135"/>
  <c r="M12" i="135" l="1"/>
  <c r="K8" i="135" l="1"/>
  <c r="K19" i="135" s="1"/>
  <c r="L8" i="135"/>
  <c r="E7" i="134"/>
  <c r="E8" i="134"/>
  <c r="E9" i="134"/>
  <c r="E10" i="134"/>
  <c r="E11" i="134"/>
  <c r="E12" i="134"/>
  <c r="E14" i="134"/>
  <c r="E15" i="134"/>
  <c r="I15" i="135"/>
  <c r="I14" i="135"/>
  <c r="I13" i="135"/>
  <c r="I10" i="135"/>
  <c r="I9" i="135"/>
  <c r="P5" i="71"/>
  <c r="Q5" i="71"/>
  <c r="O5" i="71"/>
  <c r="R5" i="71"/>
  <c r="N5" i="71"/>
  <c r="A1" i="76"/>
  <c r="M8" i="135" l="1"/>
  <c r="L19" i="135"/>
  <c r="I11" i="135"/>
  <c r="I16" i="135"/>
  <c r="I17" i="135"/>
  <c r="I12" i="135"/>
  <c r="E8" i="78"/>
  <c r="E21" i="76"/>
  <c r="E8" i="76"/>
  <c r="I19" i="135" l="1"/>
  <c r="G12" i="134"/>
  <c r="G17" i="133"/>
  <c r="H5" i="133"/>
  <c r="O17" i="133"/>
  <c r="K17" i="133"/>
  <c r="K4" i="133"/>
  <c r="O4" i="133" s="1"/>
  <c r="A1" i="133"/>
  <c r="H16" i="133"/>
  <c r="I16" i="133"/>
  <c r="H15" i="133"/>
  <c r="I15" i="133"/>
  <c r="I14" i="133"/>
  <c r="H14" i="133"/>
  <c r="I13" i="133"/>
  <c r="H12" i="133"/>
  <c r="I12" i="133"/>
  <c r="H11" i="133"/>
  <c r="I11" i="133"/>
  <c r="I10" i="133"/>
  <c r="H10" i="133"/>
  <c r="H9" i="133"/>
  <c r="I8" i="133"/>
  <c r="H7" i="133"/>
  <c r="I7" i="133"/>
  <c r="I6" i="133"/>
  <c r="H6" i="133"/>
  <c r="A6" i="133"/>
  <c r="A7" i="133" s="1"/>
  <c r="A8" i="133" s="1"/>
  <c r="A9" i="133" s="1"/>
  <c r="A10" i="133" s="1"/>
  <c r="A11" i="133" s="1"/>
  <c r="A12" i="133" s="1"/>
  <c r="A13" i="133" s="1"/>
  <c r="A14" i="133" s="1"/>
  <c r="A15" i="133" s="1"/>
  <c r="A16" i="133" s="1"/>
  <c r="M4" i="133"/>
  <c r="Q4" i="133" s="1"/>
  <c r="L4" i="133"/>
  <c r="P4" i="133" s="1"/>
  <c r="B13" i="134" l="1"/>
  <c r="G15" i="134"/>
  <c r="B6" i="134"/>
  <c r="G11" i="134"/>
  <c r="G14" i="134"/>
  <c r="C6" i="134"/>
  <c r="G10" i="134"/>
  <c r="C13" i="134"/>
  <c r="G7" i="134"/>
  <c r="G8" i="134"/>
  <c r="H13" i="133"/>
  <c r="I9" i="133"/>
  <c r="H8" i="133"/>
  <c r="E6" i="134" l="1"/>
  <c r="E13" i="134"/>
  <c r="C17" i="134"/>
  <c r="B17" i="134"/>
  <c r="G9" i="134"/>
  <c r="G6" i="134"/>
  <c r="G13" i="134"/>
  <c r="G8" i="92"/>
  <c r="G9" i="92"/>
  <c r="G10" i="92"/>
  <c r="G11" i="92"/>
  <c r="G12" i="92"/>
  <c r="G13" i="92"/>
  <c r="G14" i="92"/>
  <c r="G15" i="92"/>
  <c r="E17" i="134" l="1"/>
  <c r="G17" i="134"/>
  <c r="W7" i="98"/>
  <c r="U7" i="98" s="1"/>
  <c r="V7" i="98"/>
  <c r="T7" i="98" s="1"/>
  <c r="H22" i="98"/>
  <c r="G22" i="98"/>
  <c r="I9" i="98"/>
  <c r="W7" i="39"/>
  <c r="V7" i="39"/>
  <c r="O53" i="36"/>
  <c r="O50" i="36"/>
  <c r="T22" i="98" l="1"/>
  <c r="U22" i="98"/>
  <c r="U7" i="39"/>
  <c r="U19" i="39"/>
  <c r="T7" i="39"/>
  <c r="T19" i="39"/>
  <c r="C6" i="85"/>
  <c r="D6" i="85"/>
  <c r="E6" i="85"/>
  <c r="F6" i="85"/>
  <c r="B6" i="85"/>
  <c r="J8" i="92"/>
  <c r="M36" i="64"/>
  <c r="A1" i="129" l="1"/>
  <c r="A1" i="128"/>
  <c r="A1" i="127"/>
  <c r="A1" i="126"/>
  <c r="A1" i="125"/>
  <c r="A1" i="124"/>
  <c r="A1" i="123"/>
  <c r="A1" i="122"/>
  <c r="A1" i="121"/>
  <c r="A1" i="120"/>
  <c r="A1" i="119"/>
  <c r="U17" i="129"/>
  <c r="T17" i="129"/>
  <c r="S17" i="129"/>
  <c r="R17" i="129"/>
  <c r="Q17" i="129"/>
  <c r="P17" i="129"/>
  <c r="O17" i="129"/>
  <c r="N17" i="129"/>
  <c r="M17" i="129"/>
  <c r="L17" i="129"/>
  <c r="K17" i="129"/>
  <c r="J17" i="129"/>
  <c r="I17" i="129"/>
  <c r="H17" i="129"/>
  <c r="G17" i="129"/>
  <c r="F17" i="129"/>
  <c r="E17" i="129"/>
  <c r="D17" i="129"/>
  <c r="C17" i="129"/>
  <c r="B17" i="129"/>
  <c r="U14" i="129"/>
  <c r="T14" i="129"/>
  <c r="S14" i="129"/>
  <c r="R14" i="129"/>
  <c r="Q14" i="129"/>
  <c r="P14" i="129"/>
  <c r="O14" i="129"/>
  <c r="N14" i="129"/>
  <c r="M14" i="129"/>
  <c r="L14" i="129"/>
  <c r="K14" i="129"/>
  <c r="J14" i="129"/>
  <c r="I14" i="129"/>
  <c r="H14" i="129"/>
  <c r="G14" i="129"/>
  <c r="F14" i="129"/>
  <c r="E14" i="129"/>
  <c r="D14" i="129"/>
  <c r="C14" i="129"/>
  <c r="B14" i="129"/>
  <c r="U9" i="129"/>
  <c r="T9" i="129"/>
  <c r="S9" i="129"/>
  <c r="R9" i="129"/>
  <c r="Q9" i="129"/>
  <c r="P9" i="129"/>
  <c r="O9" i="129"/>
  <c r="N9" i="129"/>
  <c r="M9" i="129"/>
  <c r="L9" i="129"/>
  <c r="K9" i="129"/>
  <c r="J9" i="129"/>
  <c r="I9" i="129"/>
  <c r="H9" i="129"/>
  <c r="G9" i="129"/>
  <c r="F9" i="129"/>
  <c r="E9" i="129"/>
  <c r="D9" i="129"/>
  <c r="C9" i="129"/>
  <c r="B9" i="129"/>
  <c r="U6" i="129"/>
  <c r="T6" i="129"/>
  <c r="S6" i="129"/>
  <c r="R6" i="129"/>
  <c r="Q6" i="129"/>
  <c r="P6" i="129"/>
  <c r="O6" i="129"/>
  <c r="N6" i="129"/>
  <c r="M6" i="129"/>
  <c r="L6" i="129"/>
  <c r="K6" i="129"/>
  <c r="J6" i="129"/>
  <c r="I6" i="129"/>
  <c r="H6" i="129"/>
  <c r="G6" i="129"/>
  <c r="F6" i="129"/>
  <c r="E6" i="129"/>
  <c r="D6" i="129"/>
  <c r="C6" i="129"/>
  <c r="B6" i="129"/>
  <c r="U4" i="129"/>
  <c r="T4" i="129"/>
  <c r="S4" i="129"/>
  <c r="R4" i="129"/>
  <c r="Q4" i="129"/>
  <c r="P4" i="129"/>
  <c r="O4" i="129"/>
  <c r="N4" i="129"/>
  <c r="M4" i="129"/>
  <c r="L4" i="129"/>
  <c r="K4" i="129"/>
  <c r="J4" i="129"/>
  <c r="I4" i="129"/>
  <c r="H4" i="129"/>
  <c r="G4" i="129"/>
  <c r="F4" i="129"/>
  <c r="E4" i="129"/>
  <c r="D4" i="129"/>
  <c r="I17" i="128"/>
  <c r="H17" i="128"/>
  <c r="I14" i="128"/>
  <c r="H14" i="128"/>
  <c r="I13" i="128"/>
  <c r="H13" i="128"/>
  <c r="I10" i="128"/>
  <c r="H10" i="128"/>
  <c r="I9" i="128"/>
  <c r="H9" i="128"/>
  <c r="I8" i="128"/>
  <c r="H8" i="128"/>
  <c r="K16" i="127"/>
  <c r="J16" i="127"/>
  <c r="C16" i="127"/>
  <c r="B16" i="127"/>
  <c r="G11" i="127"/>
  <c r="F11" i="127"/>
  <c r="K6" i="127"/>
  <c r="G6" i="127"/>
  <c r="B6" i="127"/>
  <c r="F6" i="127" s="1"/>
  <c r="J6" i="127" s="1"/>
  <c r="I26" i="126"/>
  <c r="H26" i="126"/>
  <c r="I25" i="126"/>
  <c r="H25" i="126"/>
  <c r="F24" i="126"/>
  <c r="I24" i="126" s="1"/>
  <c r="E24" i="126"/>
  <c r="D24" i="126"/>
  <c r="C24" i="126"/>
  <c r="B24" i="126"/>
  <c r="I22" i="126"/>
  <c r="H22" i="126"/>
  <c r="I21" i="126"/>
  <c r="H21" i="126"/>
  <c r="H20" i="126"/>
  <c r="F20" i="126"/>
  <c r="E20" i="126"/>
  <c r="I20" i="126" s="1"/>
  <c r="D20" i="126"/>
  <c r="C20" i="126"/>
  <c r="B20" i="126"/>
  <c r="F17" i="126"/>
  <c r="E17" i="126"/>
  <c r="D17" i="126"/>
  <c r="C17" i="126"/>
  <c r="B17" i="126"/>
  <c r="F16" i="126"/>
  <c r="E16" i="126"/>
  <c r="D16" i="126"/>
  <c r="C16" i="126"/>
  <c r="B16" i="126"/>
  <c r="I13" i="126"/>
  <c r="H13" i="126"/>
  <c r="I12" i="126"/>
  <c r="H12" i="126"/>
  <c r="I11" i="126"/>
  <c r="F11" i="126"/>
  <c r="H11" i="126" s="1"/>
  <c r="E11" i="126"/>
  <c r="D11" i="126"/>
  <c r="C11" i="126"/>
  <c r="B11" i="126"/>
  <c r="I9" i="126"/>
  <c r="H9" i="126"/>
  <c r="I8" i="126"/>
  <c r="H8" i="126"/>
  <c r="H7" i="126"/>
  <c r="F7" i="126"/>
  <c r="E7" i="126"/>
  <c r="I7" i="126" s="1"/>
  <c r="D7" i="126"/>
  <c r="C7" i="126"/>
  <c r="B7" i="126"/>
  <c r="F4" i="126"/>
  <c r="F4" i="128" s="1"/>
  <c r="E4" i="126"/>
  <c r="E4" i="128" s="1"/>
  <c r="D4" i="126"/>
  <c r="D4" i="128" s="1"/>
  <c r="C4" i="126"/>
  <c r="C4" i="128" s="1"/>
  <c r="B4" i="126"/>
  <c r="B4" i="128" s="1"/>
  <c r="D44" i="125"/>
  <c r="C44" i="125"/>
  <c r="B44" i="125"/>
  <c r="D43" i="125"/>
  <c r="C43" i="125"/>
  <c r="B43" i="125"/>
  <c r="D42" i="125"/>
  <c r="C42" i="125"/>
  <c r="B42" i="125"/>
  <c r="D41" i="125"/>
  <c r="C41" i="125"/>
  <c r="B41" i="125"/>
  <c r="D40" i="125"/>
  <c r="C40" i="125"/>
  <c r="B40" i="125"/>
  <c r="F38" i="125"/>
  <c r="F43" i="125" s="1"/>
  <c r="F37" i="125"/>
  <c r="F36" i="125"/>
  <c r="F41" i="125" s="1"/>
  <c r="F35" i="125"/>
  <c r="F34" i="125"/>
  <c r="F40" i="125" s="1"/>
  <c r="D31" i="125"/>
  <c r="C31" i="125"/>
  <c r="B31" i="125"/>
  <c r="D30" i="125"/>
  <c r="C30" i="125"/>
  <c r="B30" i="125"/>
  <c r="D29" i="125"/>
  <c r="C29" i="125"/>
  <c r="B29" i="125"/>
  <c r="D28" i="125"/>
  <c r="C28" i="125"/>
  <c r="B28" i="125"/>
  <c r="D27" i="125"/>
  <c r="C27" i="125"/>
  <c r="B27" i="125"/>
  <c r="F25" i="125"/>
  <c r="F24" i="125"/>
  <c r="F30" i="125" s="1"/>
  <c r="F23" i="125"/>
  <c r="F22" i="125"/>
  <c r="F28" i="125" s="1"/>
  <c r="F21" i="125"/>
  <c r="F27" i="125" s="1"/>
  <c r="F12" i="125"/>
  <c r="D12" i="125"/>
  <c r="C12" i="125"/>
  <c r="B12" i="125"/>
  <c r="D11" i="125"/>
  <c r="D17" i="125" s="1"/>
  <c r="C11" i="125"/>
  <c r="C17" i="125" s="1"/>
  <c r="B11" i="125"/>
  <c r="B17" i="125" s="1"/>
  <c r="F10" i="125"/>
  <c r="D10" i="125"/>
  <c r="C10" i="125"/>
  <c r="B10" i="125"/>
  <c r="D9" i="125"/>
  <c r="C9" i="125"/>
  <c r="C18" i="125" s="1"/>
  <c r="B9" i="125"/>
  <c r="B18" i="125" s="1"/>
  <c r="D8" i="125"/>
  <c r="F8" i="125" s="1"/>
  <c r="C8" i="125"/>
  <c r="B8" i="125"/>
  <c r="D44" i="124"/>
  <c r="C44" i="124"/>
  <c r="B44" i="124"/>
  <c r="D43" i="124"/>
  <c r="C43" i="124"/>
  <c r="B43" i="124"/>
  <c r="D42" i="124"/>
  <c r="C42" i="124"/>
  <c r="B42" i="124"/>
  <c r="D41" i="124"/>
  <c r="C41" i="124"/>
  <c r="B41" i="124"/>
  <c r="D40" i="124"/>
  <c r="C40" i="124"/>
  <c r="B40" i="124"/>
  <c r="F38" i="124"/>
  <c r="F37" i="124"/>
  <c r="F43" i="124" s="1"/>
  <c r="F36" i="124"/>
  <c r="F35" i="124"/>
  <c r="F41" i="124" s="1"/>
  <c r="F34" i="124"/>
  <c r="F40" i="124" s="1"/>
  <c r="D31" i="124"/>
  <c r="C31" i="124"/>
  <c r="B31" i="124"/>
  <c r="D30" i="124"/>
  <c r="C30" i="124"/>
  <c r="B30" i="124"/>
  <c r="D29" i="124"/>
  <c r="C29" i="124"/>
  <c r="B29" i="124"/>
  <c r="F28" i="124"/>
  <c r="D28" i="124"/>
  <c r="C28" i="124"/>
  <c r="B28" i="124"/>
  <c r="D27" i="124"/>
  <c r="C27" i="124"/>
  <c r="B27" i="124"/>
  <c r="F25" i="124"/>
  <c r="F31" i="124" s="1"/>
  <c r="F24" i="124"/>
  <c r="F23" i="124"/>
  <c r="F29" i="124" s="1"/>
  <c r="F22" i="124"/>
  <c r="F21" i="124"/>
  <c r="D12" i="124"/>
  <c r="C12" i="124"/>
  <c r="B12" i="124"/>
  <c r="D11" i="124"/>
  <c r="D17" i="124" s="1"/>
  <c r="C11" i="124"/>
  <c r="C17" i="124" s="1"/>
  <c r="B11" i="124"/>
  <c r="B17" i="124" s="1"/>
  <c r="D10" i="124"/>
  <c r="C10" i="124"/>
  <c r="B10" i="124"/>
  <c r="B16" i="124" s="1"/>
  <c r="D9" i="124"/>
  <c r="D15" i="124" s="1"/>
  <c r="C9" i="124"/>
  <c r="B9" i="124"/>
  <c r="B15" i="124" s="1"/>
  <c r="D8" i="124"/>
  <c r="C8" i="124"/>
  <c r="C14" i="124" s="1"/>
  <c r="B8" i="124"/>
  <c r="F5" i="124"/>
  <c r="F5" i="125" s="1"/>
  <c r="D5" i="124"/>
  <c r="D5" i="125" s="1"/>
  <c r="C5" i="124"/>
  <c r="C5" i="125" s="1"/>
  <c r="B5" i="124"/>
  <c r="B5" i="125" s="1"/>
  <c r="F4" i="124"/>
  <c r="F4" i="125" s="1"/>
  <c r="D4" i="124"/>
  <c r="D4" i="125" s="1"/>
  <c r="C4" i="124"/>
  <c r="C4" i="125" s="1"/>
  <c r="B4" i="124"/>
  <c r="B4" i="125" s="1"/>
  <c r="E30" i="123"/>
  <c r="B28" i="123"/>
  <c r="B23" i="123"/>
  <c r="B21" i="123"/>
  <c r="B13" i="123"/>
  <c r="C11" i="123"/>
  <c r="E11" i="123" s="1"/>
  <c r="B11" i="123"/>
  <c r="E10" i="123"/>
  <c r="E9" i="123"/>
  <c r="E8" i="123"/>
  <c r="C8" i="123"/>
  <c r="B8" i="123"/>
  <c r="E7" i="123"/>
  <c r="E6" i="123"/>
  <c r="C3" i="123"/>
  <c r="B3" i="123"/>
  <c r="I30" i="122"/>
  <c r="H30" i="122"/>
  <c r="I29" i="122"/>
  <c r="H29" i="122"/>
  <c r="F28" i="122"/>
  <c r="I28" i="122" s="1"/>
  <c r="E28" i="122"/>
  <c r="E22" i="122" s="1"/>
  <c r="D28" i="122"/>
  <c r="D22" i="122" s="1"/>
  <c r="C28" i="122"/>
  <c r="B28" i="122"/>
  <c r="I26" i="122"/>
  <c r="H26" i="122"/>
  <c r="I25" i="122"/>
  <c r="H25" i="122"/>
  <c r="H24" i="122"/>
  <c r="F24" i="122"/>
  <c r="E24" i="122"/>
  <c r="I24" i="122" s="1"/>
  <c r="D24" i="122"/>
  <c r="C24" i="122"/>
  <c r="C22" i="122" s="1"/>
  <c r="B24" i="122"/>
  <c r="B22" i="122"/>
  <c r="I15" i="122"/>
  <c r="H15" i="122"/>
  <c r="I14" i="122"/>
  <c r="H14" i="122"/>
  <c r="H13" i="122"/>
  <c r="F13" i="122"/>
  <c r="I13" i="122" s="1"/>
  <c r="E13" i="122"/>
  <c r="D13" i="122"/>
  <c r="C13" i="122"/>
  <c r="C7" i="122" s="1"/>
  <c r="B13" i="122"/>
  <c r="I11" i="122"/>
  <c r="H11" i="122"/>
  <c r="I10" i="122"/>
  <c r="H10" i="122"/>
  <c r="F9" i="122"/>
  <c r="I9" i="122" s="1"/>
  <c r="E9" i="122"/>
  <c r="D9" i="122"/>
  <c r="D7" i="122" s="1"/>
  <c r="C9" i="122"/>
  <c r="B9" i="122"/>
  <c r="B7" i="122" s="1"/>
  <c r="E7" i="122"/>
  <c r="D44" i="121"/>
  <c r="C44" i="121"/>
  <c r="B44" i="121"/>
  <c r="D43" i="121"/>
  <c r="C43" i="121"/>
  <c r="B43" i="121"/>
  <c r="D42" i="121"/>
  <c r="C42" i="121"/>
  <c r="B42" i="121"/>
  <c r="D41" i="121"/>
  <c r="C41" i="121"/>
  <c r="B41" i="121"/>
  <c r="D40" i="121"/>
  <c r="C40" i="121"/>
  <c r="B40" i="121"/>
  <c r="F38" i="121"/>
  <c r="F37" i="121"/>
  <c r="F43" i="121" s="1"/>
  <c r="F36" i="121"/>
  <c r="F42" i="121" s="1"/>
  <c r="F35" i="121"/>
  <c r="F41" i="121" s="1"/>
  <c r="F34" i="121"/>
  <c r="F40" i="121" s="1"/>
  <c r="D31" i="121"/>
  <c r="C31" i="121"/>
  <c r="B31" i="121"/>
  <c r="D30" i="121"/>
  <c r="C30" i="121"/>
  <c r="B30" i="121"/>
  <c r="D29" i="121"/>
  <c r="C29" i="121"/>
  <c r="B29" i="121"/>
  <c r="D28" i="121"/>
  <c r="C28" i="121"/>
  <c r="B28" i="121"/>
  <c r="D27" i="121"/>
  <c r="C27" i="121"/>
  <c r="B27" i="121"/>
  <c r="F25" i="121"/>
  <c r="F31" i="121" s="1"/>
  <c r="F24" i="121"/>
  <c r="F23" i="121"/>
  <c r="F29" i="121" s="1"/>
  <c r="F22" i="121"/>
  <c r="F28" i="121" s="1"/>
  <c r="F21" i="121"/>
  <c r="F27" i="121" s="1"/>
  <c r="D12" i="121"/>
  <c r="C12" i="121"/>
  <c r="B12" i="121"/>
  <c r="D11" i="121"/>
  <c r="D17" i="121" s="1"/>
  <c r="C11" i="121"/>
  <c r="B11" i="121"/>
  <c r="D10" i="121"/>
  <c r="D16" i="121" s="1"/>
  <c r="C10" i="121"/>
  <c r="C16" i="121" s="1"/>
  <c r="B10" i="121"/>
  <c r="B16" i="121" s="1"/>
  <c r="D9" i="121"/>
  <c r="D14" i="121" s="1"/>
  <c r="C9" i="121"/>
  <c r="B9" i="121"/>
  <c r="B15" i="121" s="1"/>
  <c r="D8" i="121"/>
  <c r="C8" i="121"/>
  <c r="B8" i="121"/>
  <c r="F5" i="121"/>
  <c r="D5" i="121"/>
  <c r="C5" i="121"/>
  <c r="B5" i="121"/>
  <c r="F4" i="121"/>
  <c r="D4" i="121"/>
  <c r="C4" i="121"/>
  <c r="B4" i="121"/>
  <c r="D45" i="120"/>
  <c r="C45" i="120"/>
  <c r="B45" i="120"/>
  <c r="D44" i="120"/>
  <c r="C44" i="120"/>
  <c r="B44" i="120"/>
  <c r="F43" i="120"/>
  <c r="D43" i="120"/>
  <c r="C43" i="120"/>
  <c r="B43" i="120"/>
  <c r="D42" i="120"/>
  <c r="C42" i="120"/>
  <c r="B42" i="120"/>
  <c r="D41" i="120"/>
  <c r="C41" i="120"/>
  <c r="B41" i="120"/>
  <c r="F39" i="120"/>
  <c r="F44" i="120" s="1"/>
  <c r="F38" i="120"/>
  <c r="F37" i="120"/>
  <c r="F42" i="120" s="1"/>
  <c r="F36" i="120"/>
  <c r="F45" i="120" s="1"/>
  <c r="A36" i="120"/>
  <c r="F35" i="120"/>
  <c r="F41" i="120" s="1"/>
  <c r="D31" i="120"/>
  <c r="C31" i="120"/>
  <c r="B31" i="120"/>
  <c r="D30" i="120"/>
  <c r="C30" i="120"/>
  <c r="B30" i="120"/>
  <c r="D29" i="120"/>
  <c r="C29" i="120"/>
  <c r="B29" i="120"/>
  <c r="D28" i="120"/>
  <c r="C28" i="120"/>
  <c r="B28" i="120"/>
  <c r="F27" i="120"/>
  <c r="D27" i="120"/>
  <c r="C27" i="120"/>
  <c r="B27" i="120"/>
  <c r="F25" i="120"/>
  <c r="F24" i="120"/>
  <c r="F23" i="120"/>
  <c r="F29" i="120" s="1"/>
  <c r="F22" i="120"/>
  <c r="A22" i="120"/>
  <c r="F21" i="120"/>
  <c r="D12" i="120"/>
  <c r="C12" i="120"/>
  <c r="B12" i="120"/>
  <c r="F12" i="120" s="1"/>
  <c r="D11" i="120"/>
  <c r="C11" i="120"/>
  <c r="C17" i="120" s="1"/>
  <c r="B11" i="120"/>
  <c r="B17" i="120" s="1"/>
  <c r="D10" i="120"/>
  <c r="D16" i="120" s="1"/>
  <c r="C10" i="120"/>
  <c r="C16" i="120" s="1"/>
  <c r="B10" i="120"/>
  <c r="D9" i="120"/>
  <c r="C9" i="120"/>
  <c r="B9" i="120"/>
  <c r="B18" i="120" s="1"/>
  <c r="D8" i="120"/>
  <c r="D14" i="120" s="1"/>
  <c r="C8" i="120"/>
  <c r="C14" i="120" s="1"/>
  <c r="B8" i="120"/>
  <c r="B14" i="120" s="1"/>
  <c r="B30" i="119"/>
  <c r="B23" i="119"/>
  <c r="B15" i="119"/>
  <c r="B25" i="119" s="1"/>
  <c r="C12" i="119"/>
  <c r="B12" i="119"/>
  <c r="B13" i="119" s="1"/>
  <c r="E11" i="119"/>
  <c r="E10" i="119"/>
  <c r="C9" i="119"/>
  <c r="E9" i="119" s="1"/>
  <c r="B9" i="119"/>
  <c r="E8" i="119"/>
  <c r="E7" i="119"/>
  <c r="F29" i="125" l="1"/>
  <c r="D15" i="125"/>
  <c r="B16" i="125"/>
  <c r="B14" i="125"/>
  <c r="C16" i="125"/>
  <c r="C14" i="125"/>
  <c r="C18" i="124"/>
  <c r="F12" i="124"/>
  <c r="C16" i="124"/>
  <c r="F27" i="124"/>
  <c r="B14" i="124"/>
  <c r="B14" i="121"/>
  <c r="C14" i="121"/>
  <c r="B17" i="121"/>
  <c r="C17" i="121"/>
  <c r="C18" i="121"/>
  <c r="F12" i="121"/>
  <c r="F10" i="120"/>
  <c r="C15" i="120"/>
  <c r="F8" i="120"/>
  <c r="D15" i="120"/>
  <c r="D17" i="120"/>
  <c r="B16" i="120"/>
  <c r="F30" i="120"/>
  <c r="F14" i="120"/>
  <c r="D18" i="121"/>
  <c r="D16" i="124"/>
  <c r="F28" i="120"/>
  <c r="D18" i="120"/>
  <c r="C15" i="121"/>
  <c r="F44" i="121"/>
  <c r="C15" i="124"/>
  <c r="F42" i="124"/>
  <c r="F44" i="124"/>
  <c r="D14" i="125"/>
  <c r="D16" i="125"/>
  <c r="D18" i="125"/>
  <c r="D14" i="124"/>
  <c r="D18" i="124"/>
  <c r="F9" i="120"/>
  <c r="F11" i="120"/>
  <c r="F17" i="120" s="1"/>
  <c r="D15" i="121"/>
  <c r="F9" i="125"/>
  <c r="F11" i="125"/>
  <c r="F17" i="125" s="1"/>
  <c r="C18" i="120"/>
  <c r="E12" i="119"/>
  <c r="B15" i="120"/>
  <c r="F8" i="121"/>
  <c r="F10" i="121"/>
  <c r="F8" i="124"/>
  <c r="F10" i="124"/>
  <c r="B15" i="125"/>
  <c r="F31" i="125"/>
  <c r="H24" i="126"/>
  <c r="F31" i="120"/>
  <c r="B18" i="121"/>
  <c r="F30" i="121"/>
  <c r="F22" i="122"/>
  <c r="B18" i="124"/>
  <c r="F30" i="124"/>
  <c r="C15" i="125"/>
  <c r="F42" i="125"/>
  <c r="F44" i="125"/>
  <c r="C13" i="119"/>
  <c r="E13" i="119" s="1"/>
  <c r="F9" i="121"/>
  <c r="F11" i="121"/>
  <c r="F17" i="121" s="1"/>
  <c r="F7" i="122"/>
  <c r="H9" i="122"/>
  <c r="H28" i="122"/>
  <c r="F9" i="124"/>
  <c r="F11" i="124"/>
  <c r="F17" i="124" s="1"/>
  <c r="K42" i="64"/>
  <c r="J42" i="64"/>
  <c r="I42" i="64"/>
  <c r="H42" i="64"/>
  <c r="K39" i="64"/>
  <c r="J39" i="64"/>
  <c r="I39" i="64"/>
  <c r="H39" i="64"/>
  <c r="M39" i="64"/>
  <c r="M53" i="36"/>
  <c r="L53" i="36"/>
  <c r="K53" i="36"/>
  <c r="J53" i="36"/>
  <c r="K50" i="36"/>
  <c r="L50" i="36"/>
  <c r="M50" i="36"/>
  <c r="J50" i="36"/>
  <c r="F14" i="124" l="1"/>
  <c r="F16" i="124"/>
  <c r="H7" i="122"/>
  <c r="I7" i="122"/>
  <c r="F18" i="125"/>
  <c r="F15" i="125"/>
  <c r="I22" i="122"/>
  <c r="H22" i="122"/>
  <c r="F14" i="121"/>
  <c r="F15" i="120"/>
  <c r="F18" i="120"/>
  <c r="F16" i="120"/>
  <c r="F16" i="121"/>
  <c r="F14" i="125"/>
  <c r="F18" i="121"/>
  <c r="F15" i="121"/>
  <c r="F18" i="124"/>
  <c r="F15" i="124"/>
  <c r="F16" i="125"/>
  <c r="N8" i="56" l="1"/>
  <c r="O8" i="56" s="1"/>
  <c r="N7" i="56"/>
  <c r="O7" i="56" s="1"/>
  <c r="K8" i="56"/>
  <c r="L8" i="56" s="1"/>
  <c r="L7" i="56"/>
  <c r="I27" i="5" l="1"/>
  <c r="I28" i="5" s="1"/>
  <c r="I23" i="5"/>
  <c r="I24" i="5" s="1"/>
  <c r="M17" i="71" l="1"/>
  <c r="O17" i="71"/>
  <c r="Q17" i="71"/>
  <c r="A1" i="106" l="1"/>
  <c r="A1" i="105"/>
  <c r="A1" i="77" l="1"/>
  <c r="A1" i="78"/>
  <c r="B16" i="86" l="1"/>
  <c r="I6" i="85" l="1"/>
  <c r="H6" i="85"/>
  <c r="J6" i="92" l="1"/>
  <c r="K6" i="92"/>
  <c r="M42" i="64" l="1"/>
  <c r="T30" i="98" l="1"/>
  <c r="U30" i="98"/>
  <c r="T31" i="98"/>
  <c r="U31" i="98"/>
  <c r="T32" i="98"/>
  <c r="U32" i="98"/>
  <c r="V15" i="98"/>
  <c r="W15" i="98"/>
  <c r="V16" i="98"/>
  <c r="W16" i="98"/>
  <c r="V17" i="98"/>
  <c r="W17" i="98"/>
  <c r="J9" i="98"/>
  <c r="G30" i="98"/>
  <c r="H30" i="98"/>
  <c r="G31" i="98"/>
  <c r="H31" i="98"/>
  <c r="G32" i="98"/>
  <c r="H32" i="98"/>
  <c r="I15" i="98"/>
  <c r="J15" i="98"/>
  <c r="I16" i="98"/>
  <c r="J16" i="98"/>
  <c r="I17" i="98"/>
  <c r="J17" i="98"/>
  <c r="A1" i="98" l="1"/>
  <c r="U29" i="98"/>
  <c r="T29" i="98"/>
  <c r="H29" i="98"/>
  <c r="G29" i="98"/>
  <c r="U28" i="98"/>
  <c r="T28" i="98"/>
  <c r="H28" i="98"/>
  <c r="G28" i="98"/>
  <c r="U27" i="98"/>
  <c r="T27" i="98"/>
  <c r="H27" i="98"/>
  <c r="G27" i="98"/>
  <c r="U26" i="98"/>
  <c r="T26" i="98"/>
  <c r="H26" i="98"/>
  <c r="G26" i="98"/>
  <c r="U25" i="98"/>
  <c r="T25" i="98"/>
  <c r="H25" i="98"/>
  <c r="G25" i="98"/>
  <c r="U24" i="98"/>
  <c r="T24" i="98"/>
  <c r="H24" i="98"/>
  <c r="G24" i="98"/>
  <c r="W14" i="98"/>
  <c r="V14" i="98"/>
  <c r="J14" i="98"/>
  <c r="I14" i="98"/>
  <c r="W13" i="98"/>
  <c r="V13" i="98"/>
  <c r="J13" i="98"/>
  <c r="I13" i="98"/>
  <c r="W12" i="98"/>
  <c r="V12" i="98"/>
  <c r="J12" i="98"/>
  <c r="I12" i="98"/>
  <c r="W11" i="98"/>
  <c r="V11" i="98"/>
  <c r="J11" i="98"/>
  <c r="I11" i="98"/>
  <c r="W10" i="98"/>
  <c r="V10" i="98"/>
  <c r="J10" i="98"/>
  <c r="I10" i="98"/>
  <c r="W9" i="98"/>
  <c r="V9" i="98"/>
  <c r="F7" i="98"/>
  <c r="S7" i="98" s="1"/>
  <c r="E7" i="98"/>
  <c r="R7" i="98" s="1"/>
  <c r="D7" i="98"/>
  <c r="Q7" i="98" s="1"/>
  <c r="C7" i="98"/>
  <c r="P7" i="98" s="1"/>
  <c r="B7" i="98"/>
  <c r="O7" i="98" s="1"/>
  <c r="C5" i="77" l="1"/>
  <c r="D5" i="77"/>
  <c r="C4" i="77"/>
  <c r="D4" i="77"/>
  <c r="I9" i="39"/>
  <c r="G26" i="92" l="1"/>
  <c r="J26" i="92" s="1"/>
  <c r="K26" i="92"/>
  <c r="G25" i="92"/>
  <c r="J25" i="92" s="1"/>
  <c r="H25" i="92"/>
  <c r="K25" i="92" s="1"/>
  <c r="G23" i="92"/>
  <c r="J23" i="92" s="1"/>
  <c r="H23" i="92"/>
  <c r="K23" i="92" s="1"/>
  <c r="G24" i="92"/>
  <c r="J24" i="92" s="1"/>
  <c r="H24" i="92"/>
  <c r="K24" i="92" s="1"/>
  <c r="G22" i="92"/>
  <c r="J22" i="92" s="1"/>
  <c r="H22" i="92"/>
  <c r="K22" i="92" s="1"/>
  <c r="G21" i="92"/>
  <c r="J21" i="92" s="1"/>
  <c r="H21" i="92"/>
  <c r="K21" i="92" s="1"/>
  <c r="G20" i="92"/>
  <c r="J20" i="92" s="1"/>
  <c r="H20" i="92"/>
  <c r="K20" i="92" s="1"/>
  <c r="J19" i="92"/>
  <c r="H19" i="92"/>
  <c r="K19" i="92" s="1"/>
  <c r="H9" i="92"/>
  <c r="K9" i="92" s="1"/>
  <c r="J9" i="92"/>
  <c r="H10" i="92"/>
  <c r="K10" i="92" s="1"/>
  <c r="J10" i="92"/>
  <c r="H11" i="92"/>
  <c r="K11" i="92" s="1"/>
  <c r="J11" i="92"/>
  <c r="H13" i="92"/>
  <c r="K13" i="92" s="1"/>
  <c r="J13" i="92"/>
  <c r="H12" i="92"/>
  <c r="K12" i="92" s="1"/>
  <c r="J12" i="92"/>
  <c r="H14" i="92"/>
  <c r="K14" i="92" s="1"/>
  <c r="J14" i="92"/>
  <c r="H15" i="92"/>
  <c r="K15" i="92" s="1"/>
  <c r="J15" i="92"/>
  <c r="K8" i="92"/>
  <c r="A1" i="90" l="1"/>
  <c r="E25" i="78" l="1"/>
  <c r="E31" i="78" s="1"/>
  <c r="E24" i="78"/>
  <c r="E23" i="78"/>
  <c r="E29" i="78" s="1"/>
  <c r="E22" i="78"/>
  <c r="E12" i="78"/>
  <c r="E18" i="78" s="1"/>
  <c r="E11" i="78"/>
  <c r="E10" i="78"/>
  <c r="E16" i="78" s="1"/>
  <c r="E9" i="78"/>
  <c r="E25" i="76"/>
  <c r="E24" i="76"/>
  <c r="E23" i="76"/>
  <c r="E22" i="76"/>
  <c r="E10" i="76"/>
  <c r="E11" i="76"/>
  <c r="E12" i="76"/>
  <c r="E9" i="76"/>
  <c r="A1" i="97"/>
  <c r="A1" i="96"/>
  <c r="E15" i="78" l="1"/>
  <c r="E14" i="78"/>
  <c r="E17" i="78"/>
  <c r="E30" i="78"/>
  <c r="E28" i="78"/>
  <c r="E27" i="78"/>
  <c r="Q4" i="61"/>
  <c r="E4" i="61" s="1"/>
  <c r="K6" i="61"/>
  <c r="Q6" i="61" s="1"/>
  <c r="E6" i="61" s="1"/>
  <c r="H6" i="61"/>
  <c r="N6" i="61" s="1"/>
  <c r="B6" i="61" s="1"/>
  <c r="C6" i="92" l="1"/>
  <c r="D6" i="92"/>
  <c r="E6" i="92"/>
  <c r="F6" i="92"/>
  <c r="B6" i="92"/>
  <c r="C7" i="39"/>
  <c r="P7" i="39" s="1"/>
  <c r="D7" i="39"/>
  <c r="Q7" i="39" s="1"/>
  <c r="E7" i="39"/>
  <c r="R7" i="39" s="1"/>
  <c r="F7" i="39"/>
  <c r="S7" i="39" s="1"/>
  <c r="B7" i="39"/>
  <c r="O7" i="39" s="1"/>
  <c r="H36" i="64"/>
  <c r="I36" i="64"/>
  <c r="J36" i="64"/>
  <c r="K36" i="64"/>
  <c r="G36" i="64"/>
  <c r="W14" i="39" l="1"/>
  <c r="V14" i="39"/>
  <c r="W13" i="39"/>
  <c r="V13" i="39"/>
  <c r="W11" i="39"/>
  <c r="V11" i="39"/>
  <c r="W12" i="39"/>
  <c r="V12" i="39"/>
  <c r="W10" i="39"/>
  <c r="V10" i="39"/>
  <c r="W9" i="39"/>
  <c r="V9" i="39"/>
  <c r="I10" i="39"/>
  <c r="J10" i="39"/>
  <c r="I11" i="39"/>
  <c r="J11" i="39"/>
  <c r="I12" i="39"/>
  <c r="J12" i="39"/>
  <c r="J13" i="39"/>
  <c r="I14" i="39"/>
  <c r="J14" i="39"/>
  <c r="J9" i="39"/>
  <c r="S27" i="39"/>
  <c r="R27" i="39"/>
  <c r="Q27" i="39"/>
  <c r="P27" i="39"/>
  <c r="O27" i="39"/>
  <c r="U26" i="39"/>
  <c r="T26" i="39"/>
  <c r="U25" i="39"/>
  <c r="T25" i="39"/>
  <c r="U23" i="39"/>
  <c r="T23" i="39"/>
  <c r="U24" i="39"/>
  <c r="T24" i="39"/>
  <c r="U22" i="39"/>
  <c r="T22" i="39"/>
  <c r="U21" i="39"/>
  <c r="T21" i="39"/>
  <c r="S15" i="39"/>
  <c r="R15" i="39"/>
  <c r="Q15" i="39"/>
  <c r="P15" i="39"/>
  <c r="O15" i="39"/>
  <c r="F27" i="39"/>
  <c r="E27" i="39"/>
  <c r="D27" i="39"/>
  <c r="C27" i="39"/>
  <c r="B27" i="39"/>
  <c r="G26" i="39"/>
  <c r="H26" i="39"/>
  <c r="G25" i="39"/>
  <c r="H25" i="39"/>
  <c r="G24" i="39"/>
  <c r="H24" i="39"/>
  <c r="G23" i="39"/>
  <c r="H23" i="39"/>
  <c r="G22" i="39"/>
  <c r="H22" i="39"/>
  <c r="G21" i="39"/>
  <c r="H21" i="39"/>
  <c r="C15" i="39"/>
  <c r="D15" i="39"/>
  <c r="E15" i="39"/>
  <c r="F15" i="39"/>
  <c r="B15" i="39"/>
  <c r="H15" i="39" l="1"/>
  <c r="G15" i="39"/>
  <c r="T15" i="39"/>
  <c r="U15" i="39"/>
  <c r="W15" i="39"/>
  <c r="I15" i="39"/>
  <c r="G27" i="39"/>
  <c r="J15" i="39"/>
  <c r="V15" i="39"/>
  <c r="H27" i="39"/>
  <c r="H45" i="90" l="1"/>
  <c r="H49" i="93" s="1"/>
  <c r="H45" i="89"/>
  <c r="C27" i="86"/>
  <c r="D27" i="86"/>
  <c r="E27" i="86"/>
  <c r="F27" i="86"/>
  <c r="B27" i="86"/>
  <c r="C16" i="86"/>
  <c r="D16" i="86"/>
  <c r="E16" i="86"/>
  <c r="F16" i="86"/>
  <c r="R3" i="30" l="1"/>
  <c r="R4" i="30"/>
  <c r="R3" i="17"/>
  <c r="R4" i="17"/>
  <c r="T7" i="31"/>
  <c r="U7" i="31"/>
  <c r="A1" i="71" l="1"/>
  <c r="A1" i="61" l="1"/>
  <c r="H20" i="86" l="1"/>
  <c r="I20" i="86"/>
  <c r="H22" i="86"/>
  <c r="I22" i="86"/>
  <c r="H21" i="86"/>
  <c r="I21" i="86"/>
  <c r="H24" i="86"/>
  <c r="I24" i="86"/>
  <c r="H25" i="86"/>
  <c r="I25" i="86"/>
  <c r="H9" i="86"/>
  <c r="I9" i="86"/>
  <c r="H11" i="86"/>
  <c r="I11" i="86"/>
  <c r="H10" i="86"/>
  <c r="I10" i="86"/>
  <c r="H13" i="86"/>
  <c r="I13" i="86"/>
  <c r="H14" i="86"/>
  <c r="I14" i="86"/>
  <c r="I6" i="86"/>
  <c r="H6" i="86"/>
  <c r="I8" i="85"/>
  <c r="F27" i="92" l="1"/>
  <c r="E27" i="92"/>
  <c r="D27" i="92"/>
  <c r="C27" i="92"/>
  <c r="B27" i="92"/>
  <c r="C16" i="92"/>
  <c r="D16" i="92"/>
  <c r="E16" i="92"/>
  <c r="F16" i="92"/>
  <c r="B16" i="92"/>
  <c r="G27" i="92" l="1"/>
  <c r="H16" i="92"/>
  <c r="K16" i="92" s="1"/>
  <c r="G16" i="92"/>
  <c r="J16" i="92" s="1"/>
  <c r="J27" i="92"/>
  <c r="H27" i="92"/>
  <c r="K27" i="92" s="1"/>
  <c r="T7" i="17"/>
  <c r="F45" i="90"/>
  <c r="F49" i="93" s="1"/>
  <c r="G45" i="90"/>
  <c r="G49" i="93" s="1"/>
  <c r="E45" i="90"/>
  <c r="E49" i="93" s="1"/>
  <c r="F45" i="89"/>
  <c r="G45" i="89"/>
  <c r="E45" i="89"/>
  <c r="C6" i="86"/>
  <c r="D6" i="86"/>
  <c r="E6" i="86"/>
  <c r="F6" i="86"/>
  <c r="B6" i="86"/>
  <c r="B5" i="77"/>
  <c r="B4" i="77"/>
  <c r="A1" i="93" l="1"/>
  <c r="A1" i="64" l="1"/>
  <c r="A1" i="92" l="1"/>
  <c r="I27" i="86" l="1"/>
  <c r="I16" i="86"/>
  <c r="H27" i="86"/>
  <c r="H16" i="86"/>
  <c r="H8" i="85" l="1"/>
  <c r="B5" i="87" l="1"/>
  <c r="I19" i="86"/>
  <c r="H19" i="86"/>
  <c r="I8" i="86"/>
  <c r="H8" i="86"/>
  <c r="I14" i="85"/>
  <c r="H14" i="85"/>
  <c r="I13" i="85"/>
  <c r="H13" i="85"/>
  <c r="H10" i="85"/>
  <c r="I10" i="85"/>
  <c r="H11" i="85"/>
  <c r="I11" i="85"/>
  <c r="L4" i="5" l="1"/>
  <c r="L14" i="5"/>
  <c r="A1" i="91" l="1"/>
  <c r="A1" i="89"/>
  <c r="A1" i="88"/>
  <c r="A1" i="87"/>
  <c r="A1" i="86"/>
  <c r="A1" i="85"/>
  <c r="C4" i="76" l="1"/>
  <c r="C4" i="78" s="1"/>
  <c r="D4" i="76"/>
  <c r="D4" i="78" s="1"/>
  <c r="C5" i="76"/>
  <c r="C5" i="78" s="1"/>
  <c r="D5" i="76"/>
  <c r="D5" i="78" s="1"/>
  <c r="B5" i="76"/>
  <c r="B5" i="78" s="1"/>
  <c r="B4" i="76"/>
  <c r="B4" i="78" s="1"/>
  <c r="A1" i="75" l="1"/>
  <c r="T16" i="31" l="1"/>
  <c r="D24" i="56"/>
  <c r="G24" i="56"/>
  <c r="U7" i="30"/>
  <c r="T7" i="30"/>
  <c r="T10" i="31"/>
  <c r="U8" i="31"/>
  <c r="T8" i="17"/>
  <c r="U12" i="17"/>
  <c r="T12" i="17"/>
  <c r="U8" i="17"/>
  <c r="K16" i="61"/>
  <c r="E16" i="61"/>
  <c r="Q16" i="61"/>
  <c r="O15" i="11"/>
  <c r="O14" i="5"/>
  <c r="U15" i="30"/>
  <c r="T15" i="30"/>
  <c r="U13" i="30"/>
  <c r="T13" i="30"/>
  <c r="U14" i="30"/>
  <c r="T14" i="30"/>
  <c r="T9" i="30"/>
  <c r="U9" i="30"/>
  <c r="T8" i="30"/>
  <c r="U8" i="30"/>
  <c r="U13" i="17"/>
  <c r="T13" i="17"/>
  <c r="U7" i="17"/>
  <c r="T9" i="17"/>
  <c r="U9" i="17"/>
  <c r="U22" i="31"/>
  <c r="T22" i="31"/>
  <c r="U20" i="31"/>
  <c r="T20" i="31"/>
  <c r="U17" i="31"/>
  <c r="T17" i="31"/>
  <c r="U21" i="31"/>
  <c r="T21" i="31"/>
  <c r="U18" i="31"/>
  <c r="T18" i="31"/>
  <c r="U19" i="31"/>
  <c r="T19" i="31"/>
  <c r="U16" i="31"/>
  <c r="U9" i="31"/>
  <c r="T9" i="31"/>
  <c r="U10" i="31"/>
  <c r="T8" i="31"/>
  <c r="F14" i="10"/>
  <c r="C14" i="10"/>
  <c r="F5" i="9"/>
  <c r="F4" i="9"/>
  <c r="C4" i="9"/>
  <c r="C4" i="10" s="1"/>
  <c r="D4" i="9"/>
  <c r="E4" i="9"/>
  <c r="C5" i="9"/>
  <c r="D5" i="9"/>
  <c r="E5" i="9"/>
  <c r="B5" i="9"/>
  <c r="B4" i="9"/>
  <c r="G14" i="56"/>
  <c r="F14" i="9" s="1"/>
  <c r="D14" i="56"/>
  <c r="C14" i="9" s="1"/>
  <c r="C4" i="56"/>
  <c r="D4" i="56"/>
  <c r="E4" i="56"/>
  <c r="F4" i="56"/>
  <c r="G4" i="56"/>
  <c r="H4" i="56"/>
  <c r="I4" i="56"/>
  <c r="C5" i="56"/>
  <c r="D5" i="56"/>
  <c r="E5" i="56"/>
  <c r="F5" i="56"/>
  <c r="G5" i="56"/>
  <c r="H5" i="56"/>
  <c r="I5" i="56"/>
  <c r="B5" i="56"/>
  <c r="B4" i="56"/>
  <c r="H16" i="61"/>
  <c r="B16" i="61"/>
  <c r="N16" i="61"/>
  <c r="C14" i="11"/>
  <c r="D14" i="11"/>
  <c r="E14" i="11"/>
  <c r="F14" i="11"/>
  <c r="G14" i="11"/>
  <c r="H14" i="11"/>
  <c r="I14" i="11"/>
  <c r="B14" i="11"/>
  <c r="O4" i="5"/>
  <c r="I4" i="5"/>
  <c r="I5" i="5"/>
  <c r="C4" i="5"/>
  <c r="D4" i="5"/>
  <c r="E4" i="5"/>
  <c r="F4" i="5"/>
  <c r="G4" i="5"/>
  <c r="H4" i="5"/>
  <c r="C5" i="5"/>
  <c r="D5" i="5"/>
  <c r="E5" i="5"/>
  <c r="F5" i="5"/>
  <c r="G5" i="5"/>
  <c r="H5" i="5"/>
  <c r="B5" i="5"/>
  <c r="B4" i="5"/>
  <c r="L15" i="11"/>
  <c r="F7" i="9"/>
  <c r="F7" i="10" s="1"/>
  <c r="E7" i="9"/>
  <c r="E7" i="10" s="1"/>
  <c r="D7" i="9"/>
  <c r="D7" i="10" s="1"/>
  <c r="C7" i="9"/>
  <c r="C7" i="10" s="1"/>
  <c r="B7" i="9"/>
  <c r="B7" i="10" s="1"/>
  <c r="G33" i="56"/>
  <c r="D33" i="56"/>
  <c r="I9" i="56"/>
  <c r="H9" i="56"/>
  <c r="G9" i="56"/>
  <c r="F9" i="56"/>
  <c r="E9" i="56"/>
  <c r="D9" i="56"/>
  <c r="C9" i="56"/>
  <c r="B9" i="56"/>
  <c r="A1" i="56"/>
  <c r="Q3" i="17"/>
  <c r="Q4" i="17"/>
  <c r="B3" i="17"/>
  <c r="C3" i="17"/>
  <c r="D3" i="17"/>
  <c r="E3" i="17"/>
  <c r="F3" i="17"/>
  <c r="G3" i="17"/>
  <c r="H3" i="17"/>
  <c r="I3" i="17"/>
  <c r="J3" i="17"/>
  <c r="K3" i="17"/>
  <c r="L3" i="17"/>
  <c r="M3" i="17"/>
  <c r="N3" i="17"/>
  <c r="O3" i="17"/>
  <c r="P3" i="17"/>
  <c r="B4" i="17"/>
  <c r="C4" i="17"/>
  <c r="D4" i="17"/>
  <c r="E4" i="17"/>
  <c r="F4" i="17"/>
  <c r="G4" i="17"/>
  <c r="H4" i="17"/>
  <c r="I4" i="17"/>
  <c r="J4" i="17"/>
  <c r="K4" i="17"/>
  <c r="L4" i="17"/>
  <c r="M4" i="17"/>
  <c r="N4" i="17"/>
  <c r="O4" i="17"/>
  <c r="P4" i="17"/>
  <c r="F29" i="10"/>
  <c r="C29" i="10"/>
  <c r="F30" i="9"/>
  <c r="C30" i="9"/>
  <c r="A1" i="19"/>
  <c r="A1" i="30"/>
  <c r="B3" i="30"/>
  <c r="C3" i="30"/>
  <c r="D3" i="30"/>
  <c r="E3" i="30"/>
  <c r="F3" i="30"/>
  <c r="G3" i="30"/>
  <c r="H3" i="30"/>
  <c r="I3" i="30"/>
  <c r="J3" i="30"/>
  <c r="K3" i="30"/>
  <c r="L3" i="30"/>
  <c r="M3" i="30"/>
  <c r="N3" i="30"/>
  <c r="O3" i="30"/>
  <c r="P3" i="30"/>
  <c r="Q3" i="30"/>
  <c r="B4" i="30"/>
  <c r="C4" i="30"/>
  <c r="D4" i="30"/>
  <c r="E4" i="30"/>
  <c r="F4" i="30"/>
  <c r="G4" i="30"/>
  <c r="H4" i="30"/>
  <c r="I4" i="30"/>
  <c r="J4" i="30"/>
  <c r="K4" i="30"/>
  <c r="L4" i="30"/>
  <c r="M4" i="30"/>
  <c r="N4" i="30"/>
  <c r="O4" i="30"/>
  <c r="P4" i="30"/>
  <c r="Q4" i="30"/>
  <c r="A1" i="17"/>
  <c r="A1" i="31"/>
  <c r="A1" i="39"/>
  <c r="A1" i="36"/>
  <c r="A1" i="28"/>
  <c r="B21" i="28"/>
  <c r="B29" i="28"/>
  <c r="A1" i="10"/>
  <c r="B12" i="10"/>
  <c r="C12" i="10"/>
  <c r="D12" i="10"/>
  <c r="E12" i="10"/>
  <c r="F12" i="10"/>
  <c r="C22" i="10"/>
  <c r="F22" i="10"/>
  <c r="A1" i="9"/>
  <c r="B12" i="9"/>
  <c r="C12" i="9"/>
  <c r="D12" i="9"/>
  <c r="E12" i="9"/>
  <c r="F12" i="9"/>
  <c r="C22" i="9"/>
  <c r="F22" i="9"/>
  <c r="A1" i="5"/>
  <c r="B10" i="5"/>
  <c r="C10" i="5"/>
  <c r="D10" i="5"/>
  <c r="E10" i="5"/>
  <c r="F10" i="5"/>
  <c r="G10" i="5"/>
  <c r="H10" i="5"/>
  <c r="I10" i="5"/>
  <c r="A1" i="11"/>
  <c r="I15" i="5" l="1"/>
  <c r="I16" i="5" s="1"/>
  <c r="N9" i="56"/>
  <c r="O9" i="56" s="1"/>
  <c r="I19" i="5"/>
  <c r="I20" i="5" s="1"/>
  <c r="L9" i="56"/>
  <c r="F4" i="10"/>
  <c r="D5" i="10"/>
  <c r="E4" i="28"/>
  <c r="D4" i="28"/>
  <c r="C4" i="28"/>
  <c r="C5" i="28"/>
  <c r="B4" i="10"/>
  <c r="B5" i="10"/>
  <c r="F5" i="10"/>
  <c r="D5" i="28"/>
  <c r="E4" i="10"/>
  <c r="F4" i="28"/>
  <c r="B13" i="28" s="1"/>
  <c r="B4" i="28"/>
  <c r="F5" i="28"/>
  <c r="B14" i="28" s="1"/>
  <c r="E5" i="28"/>
  <c r="C5" i="10"/>
  <c r="E5" i="10"/>
  <c r="D4" i="10"/>
  <c r="B5" i="28"/>
</calcChain>
</file>

<file path=xl/sharedStrings.xml><?xml version="1.0" encoding="utf-8"?>
<sst xmlns="http://schemas.openxmlformats.org/spreadsheetml/2006/main" count="2001" uniqueCount="894">
  <si>
    <t>Rai</t>
  </si>
  <si>
    <t>Mediaset</t>
  </si>
  <si>
    <t>Fastweb</t>
  </si>
  <si>
    <t>Vodafone</t>
  </si>
  <si>
    <t>FWA</t>
  </si>
  <si>
    <t>DSL</t>
  </si>
  <si>
    <t>%</t>
  </si>
  <si>
    <t>MVNO</t>
  </si>
  <si>
    <t>Pay TV (8)</t>
  </si>
  <si>
    <t>Servizi regolamentati nazionali (Regulated services - national)</t>
  </si>
  <si>
    <t>Luce (Power) (3)</t>
  </si>
  <si>
    <t>(2) - 04 42</t>
  </si>
  <si>
    <t>(3) - 04 51</t>
  </si>
  <si>
    <t>(4) - 04 52</t>
  </si>
  <si>
    <t>(1) - 04 41</t>
  </si>
  <si>
    <t>(5) - 07 31</t>
  </si>
  <si>
    <t>(6) - 07 32 11</t>
  </si>
  <si>
    <t>(7) - 08</t>
  </si>
  <si>
    <r>
      <t xml:space="preserve">Terminali </t>
    </r>
    <r>
      <rPr>
        <i/>
        <sz val="12"/>
        <rFont val="Calibri"/>
        <family val="2"/>
      </rPr>
      <t>(Devices)</t>
    </r>
    <r>
      <rPr>
        <sz val="12"/>
        <rFont val="Calibri"/>
        <family val="2"/>
      </rPr>
      <t xml:space="preserve"> (1)</t>
    </r>
  </si>
  <si>
    <r>
      <t>Larga banda /Internet (</t>
    </r>
    <r>
      <rPr>
        <i/>
        <sz val="12"/>
        <rFont val="Calibri"/>
        <family val="2"/>
      </rPr>
      <t>broadband/internet</t>
    </r>
    <r>
      <rPr>
        <sz val="12"/>
        <rFont val="Calibri"/>
        <family val="2"/>
      </rPr>
      <t>) (3)</t>
    </r>
  </si>
  <si>
    <r>
      <t xml:space="preserve">Terminali </t>
    </r>
    <r>
      <rPr>
        <i/>
        <sz val="12"/>
        <rFont val="Calibri"/>
        <family val="2"/>
      </rPr>
      <t>(Devices)</t>
    </r>
    <r>
      <rPr>
        <sz val="12"/>
        <rFont val="Calibri"/>
        <family val="2"/>
      </rPr>
      <t xml:space="preserve"> (4)</t>
    </r>
  </si>
  <si>
    <t>(1) - 08 20 10</t>
  </si>
  <si>
    <t>(2) - 08 30 10</t>
  </si>
  <si>
    <t>(3) - 08 30 30</t>
  </si>
  <si>
    <t>(4) - 08 20 20</t>
  </si>
  <si>
    <t>(5) - 08 30 20</t>
  </si>
  <si>
    <r>
      <t>Servizi (</t>
    </r>
    <r>
      <rPr>
        <i/>
        <sz val="12"/>
        <rFont val="Calibri"/>
        <family val="2"/>
      </rPr>
      <t>Services</t>
    </r>
    <r>
      <rPr>
        <sz val="12"/>
        <rFont val="Calibri"/>
        <family val="2"/>
      </rPr>
      <t>) (5)</t>
    </r>
  </si>
  <si>
    <t>(6) - 09 52 10</t>
  </si>
  <si>
    <t>(7) - 09 52 20</t>
  </si>
  <si>
    <t>(8) - 09 42 30</t>
  </si>
  <si>
    <t>(9) - 08 10 00</t>
  </si>
  <si>
    <r>
      <t xml:space="preserve">Accesso/servizi di base </t>
    </r>
    <r>
      <rPr>
        <i/>
        <sz val="12"/>
        <rFont val="Calibri"/>
        <family val="2"/>
      </rPr>
      <t>(Access/basic services)</t>
    </r>
    <r>
      <rPr>
        <sz val="12"/>
        <rFont val="Calibri"/>
        <family val="2"/>
      </rPr>
      <t xml:space="preserve"> (2)</t>
    </r>
  </si>
  <si>
    <r>
      <t xml:space="preserve">Riviste e periodici </t>
    </r>
    <r>
      <rPr>
        <i/>
        <sz val="12"/>
        <rFont val="Calibri"/>
        <family val="2"/>
      </rPr>
      <t>(Magazines)</t>
    </r>
    <r>
      <rPr>
        <sz val="12"/>
        <rFont val="Calibri"/>
        <family val="2"/>
      </rPr>
      <t xml:space="preserve"> (7)</t>
    </r>
  </si>
  <si>
    <r>
      <t xml:space="preserve">Codice prezzi </t>
    </r>
    <r>
      <rPr>
        <i/>
        <sz val="12"/>
        <rFont val="Calibri"/>
        <family val="2"/>
      </rPr>
      <t>(Code prices)</t>
    </r>
  </si>
  <si>
    <t>Numero di operazioni - Number of operations (mln)</t>
  </si>
  <si>
    <t>Valori cumulati (cumulative values) (mln)</t>
  </si>
  <si>
    <t>Index 2010 = 100</t>
  </si>
  <si>
    <r>
      <t xml:space="preserve">Indice prezzi utilities </t>
    </r>
    <r>
      <rPr>
        <b/>
        <i/>
        <sz val="12"/>
        <color indexed="10"/>
        <rFont val="Calibri"/>
        <family val="2"/>
      </rPr>
      <t>(Utilities price index)</t>
    </r>
  </si>
  <si>
    <r>
      <t xml:space="preserve">Fonte - </t>
    </r>
    <r>
      <rPr>
        <i/>
        <sz val="12"/>
        <color indexed="8"/>
        <rFont val="Calibri"/>
        <family val="2"/>
      </rPr>
      <t>Source</t>
    </r>
    <r>
      <rPr>
        <sz val="12"/>
        <color indexed="8"/>
        <rFont val="Calibri"/>
        <family val="2"/>
      </rPr>
      <t>:  Istat and Agcom evaluation</t>
    </r>
  </si>
  <si>
    <r>
      <t xml:space="preserve">Indici prezzi quotidiani, periodici e TV - </t>
    </r>
    <r>
      <rPr>
        <b/>
        <i/>
        <sz val="12"/>
        <color indexed="10"/>
        <rFont val="Calibri"/>
        <family val="2"/>
      </rPr>
      <t>(Newspapers, magazines,  Tv price indexes)</t>
    </r>
  </si>
  <si>
    <r>
      <t xml:space="preserve">Indice prezzi servizi postali </t>
    </r>
    <r>
      <rPr>
        <b/>
        <i/>
        <sz val="12"/>
        <color indexed="10"/>
        <rFont val="Calibri"/>
        <family val="2"/>
      </rPr>
      <t>(Postal services price index)</t>
    </r>
  </si>
  <si>
    <r>
      <t xml:space="preserve">milioni </t>
    </r>
    <r>
      <rPr>
        <b/>
        <i/>
        <sz val="12"/>
        <color indexed="8"/>
        <rFont val="Calibri"/>
        <family val="2"/>
      </rPr>
      <t>(millions)</t>
    </r>
  </si>
  <si>
    <r>
      <t xml:space="preserve">Altre tecnologie </t>
    </r>
    <r>
      <rPr>
        <i/>
        <sz val="12"/>
        <color indexed="8"/>
        <rFont val="Calibri"/>
        <family val="2"/>
      </rPr>
      <t>(Other technologies)</t>
    </r>
  </si>
  <si>
    <r>
      <t xml:space="preserve">Milioni </t>
    </r>
    <r>
      <rPr>
        <b/>
        <i/>
        <sz val="12"/>
        <color indexed="8"/>
        <rFont val="Calibri"/>
        <family val="2"/>
      </rPr>
      <t>(Millions)</t>
    </r>
  </si>
  <si>
    <r>
      <t xml:space="preserve">Linee in uscita  - </t>
    </r>
    <r>
      <rPr>
        <b/>
        <i/>
        <sz val="12"/>
        <rFont val="Calibri"/>
        <family val="2"/>
      </rPr>
      <t xml:space="preserve">lines as donor </t>
    </r>
  </si>
  <si>
    <r>
      <t>Linee in ingresso  -</t>
    </r>
    <r>
      <rPr>
        <b/>
        <i/>
        <sz val="12"/>
        <rFont val="Calibri"/>
        <family val="2"/>
      </rPr>
      <t xml:space="preserve"> lines as recipient</t>
    </r>
  </si>
  <si>
    <r>
      <t xml:space="preserve">Fonte - </t>
    </r>
    <r>
      <rPr>
        <i/>
        <sz val="12"/>
        <color indexed="8"/>
        <rFont val="Calibri"/>
        <family val="2"/>
      </rPr>
      <t>Source</t>
    </r>
    <r>
      <rPr>
        <sz val="12"/>
        <color indexed="8"/>
        <rFont val="Calibri"/>
        <family val="2"/>
      </rPr>
      <t>:  Istat and Agcom evaluation</t>
    </r>
  </si>
  <si>
    <r>
      <t xml:space="preserve">Codice prezzi </t>
    </r>
    <r>
      <rPr>
        <i/>
        <sz val="12"/>
        <rFont val="Calibri"/>
        <family val="2"/>
      </rPr>
      <t>(Code prices)</t>
    </r>
  </si>
  <si>
    <r>
      <t>Fonte -</t>
    </r>
    <r>
      <rPr>
        <i/>
        <sz val="12"/>
        <color indexed="8"/>
        <rFont val="Calibri"/>
        <family val="2"/>
      </rPr>
      <t>Source</t>
    </r>
    <r>
      <rPr>
        <sz val="12"/>
        <color indexed="8"/>
        <rFont val="Calibri"/>
        <family val="2"/>
      </rPr>
      <t>:  Agcom on Eurostat</t>
    </r>
  </si>
  <si>
    <r>
      <t xml:space="preserve">Indici prezzi telefonia fissa </t>
    </r>
    <r>
      <rPr>
        <b/>
        <i/>
        <sz val="12"/>
        <color indexed="10"/>
        <rFont val="Calibri"/>
        <family val="2"/>
      </rPr>
      <t>(Fixed telephony price index )</t>
    </r>
  </si>
  <si>
    <r>
      <t xml:space="preserve">Indici prezzi telefonia mobile </t>
    </r>
    <r>
      <rPr>
        <b/>
        <i/>
        <sz val="12"/>
        <color indexed="10"/>
        <rFont val="Calibri"/>
        <family val="2"/>
      </rPr>
      <t>(Mobile telephony price index )</t>
    </r>
  </si>
  <si>
    <t>M2M</t>
  </si>
  <si>
    <r>
      <t xml:space="preserve">Quote di mercato </t>
    </r>
    <r>
      <rPr>
        <b/>
        <i/>
        <u/>
        <sz val="12"/>
        <color indexed="8"/>
        <rFont val="Calibri"/>
        <family val="2"/>
      </rPr>
      <t>(market shares)</t>
    </r>
    <r>
      <rPr>
        <b/>
        <u/>
        <sz val="12"/>
        <color indexed="8"/>
        <rFont val="Calibri"/>
        <family val="2"/>
      </rPr>
      <t xml:space="preserve"> (%)</t>
    </r>
  </si>
  <si>
    <r>
      <t>2) Solo linee human</t>
    </r>
    <r>
      <rPr>
        <b/>
        <i/>
        <sz val="12"/>
        <color indexed="8"/>
        <rFont val="Calibri"/>
        <family val="2"/>
      </rPr>
      <t xml:space="preserve"> (Only Human lines)</t>
    </r>
  </si>
  <si>
    <t>Wind Tre</t>
  </si>
  <si>
    <t>Tim</t>
  </si>
  <si>
    <r>
      <t>1) Linee complessive  - Human + M2M</t>
    </r>
    <r>
      <rPr>
        <b/>
        <i/>
        <sz val="12"/>
        <color indexed="8"/>
        <rFont val="Calibri"/>
        <family val="2"/>
      </rPr>
      <t xml:space="preserve"> (Total lines - Human + M2M)</t>
    </r>
  </si>
  <si>
    <t>DHL</t>
  </si>
  <si>
    <t>UPS</t>
  </si>
  <si>
    <t>BRT</t>
  </si>
  <si>
    <t>Fulmine</t>
  </si>
  <si>
    <t>Altri</t>
  </si>
  <si>
    <t>Human (*)</t>
  </si>
  <si>
    <t>(*) - Sim che effettuano traffico «solo voce» o «voce e dati», incluse le sim "solo dati" con iterazione umana (es: chiavette per PC, sim per tablet ecc.)</t>
  </si>
  <si>
    <r>
      <t xml:space="preserve">(*) - </t>
    </r>
    <r>
      <rPr>
        <i/>
        <sz val="10"/>
        <color indexed="8"/>
        <rFont val="Calibri"/>
        <family val="2"/>
      </rPr>
      <t>"voice only" or "voice and data" sim, including "only data" sim managed by users (eg: PC usb-sticks, tablet sim, etc.)</t>
    </r>
  </si>
  <si>
    <r>
      <t xml:space="preserve">Totale </t>
    </r>
    <r>
      <rPr>
        <b/>
        <i/>
        <sz val="12"/>
        <color indexed="8"/>
        <rFont val="Calibri"/>
        <family val="2"/>
      </rPr>
      <t>(Total)</t>
    </r>
  </si>
  <si>
    <r>
      <t xml:space="preserve">Indice generale dei prezzi </t>
    </r>
    <r>
      <rPr>
        <i/>
        <sz val="12"/>
        <color indexed="8"/>
        <rFont val="Calibri"/>
        <family val="2"/>
      </rPr>
      <t xml:space="preserve"> (Average price index)</t>
    </r>
  </si>
  <si>
    <r>
      <t xml:space="preserve">Servizi regolamentati locali </t>
    </r>
    <r>
      <rPr>
        <i/>
        <sz val="12"/>
        <color indexed="8"/>
        <rFont val="Calibri"/>
        <family val="2"/>
      </rPr>
      <t>(Regulated services - local)</t>
    </r>
  </si>
  <si>
    <r>
      <t>Indice Sintetico Agcom</t>
    </r>
    <r>
      <rPr>
        <i/>
        <sz val="12"/>
        <color indexed="8"/>
        <rFont val="Calibri"/>
        <family val="2"/>
      </rPr>
      <t xml:space="preserve"> (Agcom Syntetic Index)</t>
    </r>
    <r>
      <rPr>
        <sz val="12"/>
        <color indexed="8"/>
        <rFont val="Calibri"/>
        <family val="2"/>
      </rPr>
      <t xml:space="preserve"> (ISA/</t>
    </r>
    <r>
      <rPr>
        <i/>
        <sz val="12"/>
        <color indexed="8"/>
        <rFont val="Calibri"/>
        <family val="2"/>
      </rPr>
      <t xml:space="preserve">ASI </t>
    </r>
    <r>
      <rPr>
        <sz val="12"/>
        <color indexed="8"/>
        <rFont val="Calibri"/>
        <family val="2"/>
      </rPr>
      <t xml:space="preserve">(*) </t>
    </r>
  </si>
  <si>
    <r>
      <t>Acqua (</t>
    </r>
    <r>
      <rPr>
        <i/>
        <sz val="12"/>
        <rFont val="Calibri"/>
        <family val="2"/>
      </rPr>
      <t>Water</t>
    </r>
    <r>
      <rPr>
        <sz val="12"/>
        <rFont val="Calibri"/>
        <family val="2"/>
      </rPr>
      <t>) (1)</t>
    </r>
  </si>
  <si>
    <r>
      <t>Rifiuti (</t>
    </r>
    <r>
      <rPr>
        <i/>
        <sz val="12"/>
        <rFont val="Calibri"/>
        <family val="2"/>
      </rPr>
      <t>Waste</t>
    </r>
    <r>
      <rPr>
        <sz val="12"/>
        <rFont val="Calibri"/>
        <family val="2"/>
      </rPr>
      <t>) (2)</t>
    </r>
  </si>
  <si>
    <r>
      <t xml:space="preserve">Gas </t>
    </r>
    <r>
      <rPr>
        <i/>
        <sz val="12"/>
        <rFont val="Calibri"/>
        <family val="2"/>
      </rPr>
      <t xml:space="preserve">(Gas) </t>
    </r>
    <r>
      <rPr>
        <sz val="12"/>
        <rFont val="Calibri"/>
        <family val="2"/>
      </rPr>
      <t>(4)</t>
    </r>
  </si>
  <si>
    <r>
      <t>Treno</t>
    </r>
    <r>
      <rPr>
        <i/>
        <sz val="12"/>
        <rFont val="Calibri"/>
        <family val="2"/>
      </rPr>
      <t xml:space="preserve"> (Train)</t>
    </r>
    <r>
      <rPr>
        <sz val="12"/>
        <rFont val="Calibri"/>
        <family val="2"/>
      </rPr>
      <t xml:space="preserve"> (5)</t>
    </r>
  </si>
  <si>
    <r>
      <t xml:space="preserve">Trasporti urbani </t>
    </r>
    <r>
      <rPr>
        <i/>
        <sz val="12"/>
        <rFont val="Calibri"/>
        <family val="2"/>
      </rPr>
      <t>(Urban transport)</t>
    </r>
    <r>
      <rPr>
        <sz val="12"/>
        <rFont val="Calibri"/>
        <family val="2"/>
      </rPr>
      <t xml:space="preserve"> (6)</t>
    </r>
  </si>
  <si>
    <r>
      <t>Comunicazioni (</t>
    </r>
    <r>
      <rPr>
        <i/>
        <sz val="12"/>
        <rFont val="Calibri"/>
        <family val="2"/>
      </rPr>
      <t>Communications</t>
    </r>
    <r>
      <rPr>
        <sz val="12"/>
        <rFont val="Calibri"/>
        <family val="2"/>
      </rPr>
      <t>) (7)</t>
    </r>
  </si>
  <si>
    <r>
      <t>Totale (</t>
    </r>
    <r>
      <rPr>
        <b/>
        <i/>
        <sz val="12"/>
        <color indexed="8"/>
        <rFont val="Calibri"/>
        <family val="2"/>
      </rPr>
      <t>Total)</t>
    </r>
  </si>
  <si>
    <t>Indice di mobilità  da inizio anno - Mobility index beginning year</t>
  </si>
  <si>
    <r>
      <t xml:space="preserve">Ricavi da inizio anno </t>
    </r>
    <r>
      <rPr>
        <b/>
        <i/>
        <sz val="12"/>
        <color indexed="8"/>
        <rFont val="Calibri"/>
        <family val="2"/>
      </rPr>
      <t>(Revenues b.y.)</t>
    </r>
    <r>
      <rPr>
        <b/>
        <sz val="12"/>
        <color indexed="8"/>
        <rFont val="Calibri"/>
        <family val="2"/>
      </rPr>
      <t xml:space="preserve"> (mln €)</t>
    </r>
  </si>
  <si>
    <r>
      <t xml:space="preserve">Volumi da inizio anno </t>
    </r>
    <r>
      <rPr>
        <b/>
        <i/>
        <sz val="12"/>
        <color indexed="8"/>
        <rFont val="Calibri"/>
        <family val="2"/>
      </rPr>
      <t>(Volumes b.y.)</t>
    </r>
    <r>
      <rPr>
        <b/>
        <sz val="12"/>
        <color indexed="8"/>
        <rFont val="Calibri"/>
        <family val="2"/>
      </rPr>
      <t xml:space="preserve"> (mln units)</t>
    </r>
  </si>
  <si>
    <r>
      <t>Totale (</t>
    </r>
    <r>
      <rPr>
        <b/>
        <i/>
        <sz val="12"/>
        <color indexed="8"/>
        <rFont val="Calibri"/>
        <family val="2"/>
      </rPr>
      <t>Total</t>
    </r>
    <r>
      <rPr>
        <b/>
        <sz val="12"/>
        <color indexed="8"/>
        <rFont val="Calibri"/>
        <family val="2"/>
      </rPr>
      <t>)</t>
    </r>
  </si>
  <si>
    <r>
      <t>Affari</t>
    </r>
    <r>
      <rPr>
        <i/>
        <sz val="12"/>
        <color indexed="8"/>
        <rFont val="Calibri"/>
        <family val="2"/>
      </rPr>
      <t xml:space="preserve"> (Business)</t>
    </r>
  </si>
  <si>
    <r>
      <t xml:space="preserve">Residenziali </t>
    </r>
    <r>
      <rPr>
        <i/>
        <sz val="12"/>
        <color indexed="8"/>
        <rFont val="Calibri"/>
        <family val="2"/>
      </rPr>
      <t>(Residential)</t>
    </r>
  </si>
  <si>
    <r>
      <t xml:space="preserve">Prepagate </t>
    </r>
    <r>
      <rPr>
        <i/>
        <sz val="12"/>
        <color indexed="8"/>
        <rFont val="Calibri"/>
        <family val="2"/>
      </rPr>
      <t>(Prepaid)</t>
    </r>
  </si>
  <si>
    <r>
      <t xml:space="preserve">Abbonamento </t>
    </r>
    <r>
      <rPr>
        <i/>
        <sz val="12"/>
        <color indexed="8"/>
        <rFont val="Calibri"/>
        <family val="2"/>
      </rPr>
      <t>(Postpaid)</t>
    </r>
  </si>
  <si>
    <t>FTTC</t>
  </si>
  <si>
    <t>FTTH</t>
  </si>
  <si>
    <r>
      <t xml:space="preserve">Valori cumulati / 12mesi - Cumulative values / 12 month </t>
    </r>
    <r>
      <rPr>
        <b/>
        <sz val="12"/>
        <color indexed="8"/>
        <rFont val="Calibri"/>
        <family val="2"/>
      </rPr>
      <t>(€)</t>
    </r>
  </si>
  <si>
    <t>Servizi postali (9)</t>
  </si>
  <si>
    <r>
      <t>Altri servizi postali (</t>
    </r>
    <r>
      <rPr>
        <i/>
        <sz val="12"/>
        <rFont val="Calibri"/>
        <family val="2"/>
      </rPr>
      <t>Other postal services</t>
    </r>
    <r>
      <rPr>
        <sz val="12"/>
        <rFont val="Calibri"/>
        <family val="2"/>
      </rPr>
      <t>) (11)</t>
    </r>
  </si>
  <si>
    <r>
      <t>Servizi di movimentazione lettere (</t>
    </r>
    <r>
      <rPr>
        <i/>
        <sz val="12"/>
        <rFont val="Calibri"/>
        <family val="2"/>
      </rPr>
      <t>Letters handlig services</t>
    </r>
    <r>
      <rPr>
        <sz val="12"/>
        <rFont val="Calibri"/>
        <family val="2"/>
      </rPr>
      <t>) (10)</t>
    </r>
  </si>
  <si>
    <t>(10) - 08.1.0.1.0.00</t>
  </si>
  <si>
    <t>(11) - 08.1.0.9.0.00</t>
  </si>
  <si>
    <r>
      <t xml:space="preserve">Rame - </t>
    </r>
    <r>
      <rPr>
        <i/>
        <sz val="12"/>
        <color indexed="8"/>
        <rFont val="Calibri"/>
        <family val="2"/>
      </rPr>
      <t>copper</t>
    </r>
  </si>
  <si>
    <r>
      <t xml:space="preserve">Sim "solo human" </t>
    </r>
    <r>
      <rPr>
        <b/>
        <i/>
        <sz val="12"/>
        <color indexed="8"/>
        <rFont val="Calibri"/>
        <family val="2"/>
      </rPr>
      <t>("Only Human" Sim)</t>
    </r>
    <r>
      <rPr>
        <b/>
        <sz val="12"/>
        <color indexed="8"/>
        <rFont val="Calibri"/>
        <family val="2"/>
      </rPr>
      <t xml:space="preserve"> (Mln)</t>
    </r>
  </si>
  <si>
    <r>
      <t xml:space="preserve">Sim "human" residenziali </t>
    </r>
    <r>
      <rPr>
        <b/>
        <i/>
        <sz val="12"/>
        <color indexed="8"/>
        <rFont val="Calibri"/>
        <family val="2"/>
      </rPr>
      <t xml:space="preserve">("human" Residential Sim) </t>
    </r>
    <r>
      <rPr>
        <b/>
        <sz val="12"/>
        <color indexed="8"/>
        <rFont val="Calibri"/>
        <family val="2"/>
      </rPr>
      <t>(%)</t>
    </r>
  </si>
  <si>
    <r>
      <t xml:space="preserve">Sim "human" affari  </t>
    </r>
    <r>
      <rPr>
        <b/>
        <i/>
        <sz val="12"/>
        <color indexed="8"/>
        <rFont val="Calibri"/>
        <family val="2"/>
      </rPr>
      <t xml:space="preserve">("human" Business Sim) </t>
    </r>
    <r>
      <rPr>
        <b/>
        <sz val="12"/>
        <color indexed="8"/>
        <rFont val="Calibri"/>
        <family val="2"/>
      </rPr>
      <t>(%)</t>
    </r>
  </si>
  <si>
    <r>
      <t xml:space="preserve">Media  - </t>
    </r>
    <r>
      <rPr>
        <b/>
        <i/>
        <sz val="12"/>
        <color indexed="8"/>
        <rFont val="Calibri"/>
        <family val="2"/>
      </rPr>
      <t>Average</t>
    </r>
  </si>
  <si>
    <r>
      <t xml:space="preserve">Sim "solo human" </t>
    </r>
    <r>
      <rPr>
        <b/>
        <i/>
        <sz val="12"/>
        <color indexed="8"/>
        <rFont val="Calibri"/>
        <family val="2"/>
      </rPr>
      <t>("Only human" Sim)</t>
    </r>
    <r>
      <rPr>
        <b/>
        <sz val="12"/>
        <color indexed="8"/>
        <rFont val="Calibri"/>
        <family val="2"/>
      </rPr>
      <t xml:space="preserve"> (Mln))</t>
    </r>
  </si>
  <si>
    <r>
      <t xml:space="preserve">Sim "human" prepagate </t>
    </r>
    <r>
      <rPr>
        <b/>
        <i/>
        <sz val="12"/>
        <color indexed="8"/>
        <rFont val="Calibri"/>
        <family val="2"/>
      </rPr>
      <t>("human" sim prepaid)</t>
    </r>
    <r>
      <rPr>
        <b/>
        <sz val="12"/>
        <color indexed="8"/>
        <rFont val="Calibri"/>
        <family val="2"/>
      </rPr>
      <t xml:space="preserve"> (%)</t>
    </r>
  </si>
  <si>
    <r>
      <t xml:space="preserve">Sim "human" in abbonamento </t>
    </r>
    <r>
      <rPr>
        <b/>
        <i/>
        <sz val="12"/>
        <color indexed="8"/>
        <rFont val="Calibri"/>
        <family val="2"/>
      </rPr>
      <t>("human" sim postpaid)</t>
    </r>
    <r>
      <rPr>
        <b/>
        <sz val="12"/>
        <color indexed="8"/>
        <rFont val="Calibri"/>
        <family val="2"/>
      </rPr>
      <t xml:space="preserve"> (%)</t>
    </r>
  </si>
  <si>
    <r>
      <t xml:space="preserve">Valori trimestrali - Quarterly values  </t>
    </r>
    <r>
      <rPr>
        <b/>
        <sz val="12"/>
        <color indexed="8"/>
        <rFont val="Calibri"/>
        <family val="2"/>
      </rPr>
      <t>(mln units)</t>
    </r>
  </si>
  <si>
    <t xml:space="preserve">(*) - Sono inclusi i servizi postali, gli apparecchi ed i servizi per la telefonia fissa e mobile, il canone radiotelevisivo (fino a dic. 2017), la pay tv, l’editoria quotidiana e periodica, per complessive 10 distinte voci. </t>
  </si>
  <si>
    <r>
      <rPr>
        <b/>
        <sz val="10"/>
        <color indexed="8"/>
        <rFont val="Calibri"/>
        <family val="2"/>
      </rPr>
      <t>(*)</t>
    </r>
    <r>
      <rPr>
        <sz val="10"/>
        <color indexed="8"/>
        <rFont val="Calibri"/>
        <family val="2"/>
      </rPr>
      <t xml:space="preserve"> - Are included postal services, services and devices for fixed and mobile telephony, TV public funding (until dec. 2017), pay TV, newspapers and magazines publishing for total 10 items. </t>
    </r>
  </si>
  <si>
    <t xml:space="preserve"> (a)</t>
  </si>
  <si>
    <t xml:space="preserve"> (b)</t>
  </si>
  <si>
    <t xml:space="preserve"> (c)</t>
  </si>
  <si>
    <t xml:space="preserve"> (c) / (b)</t>
  </si>
  <si>
    <t xml:space="preserve"> (c) / (a)</t>
  </si>
  <si>
    <t>Var. (chg) %</t>
  </si>
  <si>
    <t>Iliad</t>
  </si>
  <si>
    <r>
      <t xml:space="preserve">Altri MVNO </t>
    </r>
    <r>
      <rPr>
        <i/>
        <sz val="12"/>
        <color indexed="8"/>
        <rFont val="Calibri"/>
        <family val="2"/>
      </rPr>
      <t>(Other Mvno)</t>
    </r>
  </si>
  <si>
    <r>
      <t xml:space="preserve">Servizi postali 
</t>
    </r>
    <r>
      <rPr>
        <b/>
        <i/>
        <sz val="12"/>
        <color indexed="10"/>
        <rFont val="Calibri"/>
        <family val="2"/>
      </rPr>
      <t>(Postal Services)</t>
    </r>
  </si>
  <si>
    <r>
      <t xml:space="preserve">TLC - servizi e apparati </t>
    </r>
    <r>
      <rPr>
        <b/>
        <i/>
        <sz val="12"/>
        <color indexed="10"/>
        <rFont val="Calibri"/>
        <family val="2"/>
      </rPr>
      <t>(Telecommunications)</t>
    </r>
  </si>
  <si>
    <r>
      <t>Quotidiani e periodici</t>
    </r>
    <r>
      <rPr>
        <b/>
        <i/>
        <sz val="12"/>
        <color indexed="10"/>
        <rFont val="Calibri"/>
        <family val="2"/>
      </rPr>
      <t xml:space="preserve"> (Newspapers and Magazines)</t>
    </r>
  </si>
  <si>
    <r>
      <t>Quote di mercato sulle vendite - (</t>
    </r>
    <r>
      <rPr>
        <b/>
        <i/>
        <sz val="12"/>
        <color indexed="10"/>
        <rFont val="Calibri"/>
        <family val="2"/>
      </rPr>
      <t>Newspapers: value market shares</t>
    </r>
    <r>
      <rPr>
        <b/>
        <sz val="12"/>
        <color indexed="10"/>
        <rFont val="Calibri"/>
        <family val="2"/>
      </rPr>
      <t>) (%)</t>
    </r>
  </si>
  <si>
    <t>Eolo</t>
  </si>
  <si>
    <t xml:space="preserve"> Mar 19</t>
  </si>
  <si>
    <t>Cairo/RCS Mediagroup</t>
  </si>
  <si>
    <t>Gruppo Poste Italiane</t>
  </si>
  <si>
    <t>GLS</t>
  </si>
  <si>
    <t>Altri MVNO</t>
  </si>
  <si>
    <r>
      <t>Totale (</t>
    </r>
    <r>
      <rPr>
        <i/>
        <sz val="12"/>
        <color indexed="8"/>
        <rFont val="Calibri"/>
        <family val="2"/>
      </rPr>
      <t>Total</t>
    </r>
    <r>
      <rPr>
        <sz val="12"/>
        <color indexed="8"/>
        <rFont val="Calibri"/>
        <family val="2"/>
      </rPr>
      <t>)</t>
    </r>
  </si>
  <si>
    <t>Giu 19</t>
  </si>
  <si>
    <t>Jun 19</t>
  </si>
  <si>
    <t>Set 19</t>
  </si>
  <si>
    <t>Sept 19</t>
  </si>
  <si>
    <t>GEDI Gruppo Editoriale</t>
  </si>
  <si>
    <r>
      <t>Totale (</t>
    </r>
    <r>
      <rPr>
        <b/>
        <i/>
        <sz val="12"/>
        <color indexed="8"/>
        <rFont val="Calibri"/>
        <family val="2"/>
      </rPr>
      <t>Total</t>
    </r>
    <r>
      <rPr>
        <b/>
        <sz val="12"/>
        <color indexed="8"/>
        <rFont val="Calibri"/>
        <family val="2"/>
      </rPr>
      <t>)</t>
    </r>
  </si>
  <si>
    <t xml:space="preserve"> Dic 19</t>
  </si>
  <si>
    <t>Dec 19</t>
  </si>
  <si>
    <t>(Coicop 082-083)</t>
  </si>
  <si>
    <t>(Coicop 0952)</t>
  </si>
  <si>
    <t>(Coicop 081)</t>
  </si>
  <si>
    <t>Amazon IT</t>
  </si>
  <si>
    <t xml:space="preserve"> Mar 20</t>
  </si>
  <si>
    <r>
      <t>Quotidiani (</t>
    </r>
    <r>
      <rPr>
        <i/>
        <sz val="12"/>
        <rFont val="Calibri"/>
        <family val="2"/>
      </rPr>
      <t>Newspapers</t>
    </r>
    <r>
      <rPr>
        <sz val="12"/>
        <rFont val="Calibri"/>
        <family val="2"/>
      </rPr>
      <t>) (6)</t>
    </r>
  </si>
  <si>
    <r>
      <t xml:space="preserve">Totale </t>
    </r>
    <r>
      <rPr>
        <b/>
        <i/>
        <sz val="12"/>
        <rFont val="Calibri"/>
        <family val="2"/>
      </rPr>
      <t>(Total)</t>
    </r>
    <r>
      <rPr>
        <b/>
        <sz val="12"/>
        <rFont val="Calibri"/>
        <family val="2"/>
      </rPr>
      <t xml:space="preserve">  (mln)</t>
    </r>
  </si>
  <si>
    <t>Linee per operatore</t>
  </si>
  <si>
    <t>Lines by operator</t>
  </si>
  <si>
    <r>
      <t xml:space="preserve">Totale </t>
    </r>
    <r>
      <rPr>
        <b/>
        <i/>
        <sz val="12"/>
        <color indexed="8"/>
        <rFont val="Calibri"/>
        <family val="2"/>
      </rPr>
      <t>(Total)</t>
    </r>
  </si>
  <si>
    <t>Milioni</t>
  </si>
  <si>
    <t>Gruppo 24 Ore</t>
  </si>
  <si>
    <t>Giu 20</t>
  </si>
  <si>
    <t>Jun 20</t>
  </si>
  <si>
    <r>
      <t>Pacchi (</t>
    </r>
    <r>
      <rPr>
        <b/>
        <i/>
        <sz val="12"/>
        <rFont val="Calibri"/>
        <family val="2"/>
      </rPr>
      <t>Parcels</t>
    </r>
    <r>
      <rPr>
        <b/>
        <sz val="12"/>
        <rFont val="Calibri"/>
        <family val="2"/>
      </rPr>
      <t>)</t>
    </r>
    <r>
      <rPr>
        <b/>
        <sz val="12"/>
        <rFont val="Calibri"/>
        <family val="2"/>
      </rPr>
      <t xml:space="preserve"> (%)</t>
    </r>
  </si>
  <si>
    <t>Totale pacchi (Total parcels)</t>
  </si>
  <si>
    <t>Corrispondenza e pacchi</t>
  </si>
  <si>
    <r>
      <t>Pacchi (</t>
    </r>
    <r>
      <rPr>
        <b/>
        <i/>
        <sz val="12"/>
        <rFont val="Calibri"/>
        <family val="2"/>
      </rPr>
      <t>Parcels</t>
    </r>
    <r>
      <rPr>
        <b/>
        <sz val="12"/>
        <rFont val="Calibri"/>
        <family val="2"/>
      </rPr>
      <t>)</t>
    </r>
  </si>
  <si>
    <t xml:space="preserve"> - Servizio Universale (US)</t>
  </si>
  <si>
    <t xml:space="preserve"> - Non Servizio Universale (non US)</t>
  </si>
  <si>
    <r>
      <t xml:space="preserve">Pacchi nazionali </t>
    </r>
    <r>
      <rPr>
        <i/>
        <sz val="12"/>
        <color indexed="8"/>
        <rFont val="Calibri"/>
        <family val="2"/>
      </rPr>
      <t>(Domestic parcels)</t>
    </r>
    <r>
      <rPr>
        <sz val="12"/>
        <color indexed="8"/>
        <rFont val="Calibri"/>
        <family val="2"/>
      </rPr>
      <t xml:space="preserve"> (SU+ non SU)</t>
    </r>
  </si>
  <si>
    <r>
      <t xml:space="preserve">Corrispondenza SU </t>
    </r>
    <r>
      <rPr>
        <i/>
        <sz val="12"/>
        <color indexed="8"/>
        <rFont val="Calibri"/>
        <family val="2"/>
      </rPr>
      <t>(US mail)</t>
    </r>
  </si>
  <si>
    <r>
      <t xml:space="preserve">Corrispondenza non SU </t>
    </r>
    <r>
      <rPr>
        <i/>
        <sz val="12"/>
        <color indexed="8"/>
        <rFont val="Calibri"/>
        <family val="2"/>
      </rPr>
      <t>(Non US mail)</t>
    </r>
  </si>
  <si>
    <r>
      <t>Pacchi internazionali (</t>
    </r>
    <r>
      <rPr>
        <i/>
        <sz val="12"/>
        <color indexed="8"/>
        <rFont val="Calibri"/>
        <family val="2"/>
      </rPr>
      <t>Crossborder parcels</t>
    </r>
    <r>
      <rPr>
        <sz val="12"/>
        <color indexed="8"/>
        <rFont val="Calibri"/>
        <family val="2"/>
      </rPr>
      <t xml:space="preserve">) (In+Out) </t>
    </r>
  </si>
  <si>
    <t>Totale corrispondenza (Total mail)</t>
  </si>
  <si>
    <r>
      <t>Pacchi nazionali - (SU+ non SU) (</t>
    </r>
    <r>
      <rPr>
        <i/>
        <sz val="12"/>
        <color indexed="8"/>
        <rFont val="Calibri"/>
        <family val="2"/>
      </rPr>
      <t>Domestic parcels - US + non US</t>
    </r>
    <r>
      <rPr>
        <sz val="12"/>
        <color indexed="8"/>
        <rFont val="Calibri"/>
        <family val="2"/>
      </rPr>
      <t>)</t>
    </r>
  </si>
  <si>
    <r>
      <t>Pacchi internazionali (</t>
    </r>
    <r>
      <rPr>
        <i/>
        <sz val="12"/>
        <color indexed="8"/>
        <rFont val="Calibri"/>
        <family val="2"/>
      </rPr>
      <t>Crossborder</t>
    </r>
    <r>
      <rPr>
        <i/>
        <sz val="12"/>
        <color indexed="8"/>
        <rFont val="Calibri"/>
        <family val="2"/>
      </rPr>
      <t xml:space="preserve"> </t>
    </r>
    <r>
      <rPr>
        <i/>
        <sz val="12"/>
        <color indexed="8"/>
        <rFont val="Calibri"/>
        <family val="2"/>
      </rPr>
      <t>parcels</t>
    </r>
    <r>
      <rPr>
        <sz val="12"/>
        <color indexed="8"/>
        <rFont val="Calibri"/>
        <family val="2"/>
      </rPr>
      <t xml:space="preserve">) (Inb+Outb) </t>
    </r>
  </si>
  <si>
    <r>
      <t>Totale corrispondenza + pacchi (</t>
    </r>
    <r>
      <rPr>
        <b/>
        <i/>
        <sz val="12"/>
        <color indexed="8"/>
        <rFont val="Calibri"/>
        <family val="2"/>
      </rPr>
      <t>Total mail + parcels)</t>
    </r>
  </si>
  <si>
    <r>
      <t>Pacchi internazionali (</t>
    </r>
    <r>
      <rPr>
        <i/>
        <sz val="12"/>
        <color indexed="8"/>
        <rFont val="Calibri"/>
        <family val="2"/>
      </rPr>
      <t>Crossborder parcels</t>
    </r>
    <r>
      <rPr>
        <sz val="12"/>
        <color indexed="8"/>
        <rFont val="Calibri"/>
        <family val="2"/>
      </rPr>
      <t xml:space="preserve">) (Inb+Outb) </t>
    </r>
  </si>
  <si>
    <r>
      <t xml:space="preserve">Pacchi nazionali </t>
    </r>
    <r>
      <rPr>
        <i/>
        <sz val="12"/>
        <color indexed="8"/>
        <rFont val="Calibri"/>
        <family val="2"/>
      </rPr>
      <t>(Domestic parcels)</t>
    </r>
    <r>
      <rPr>
        <sz val="12"/>
        <color indexed="8"/>
        <rFont val="Calibri"/>
        <family val="2"/>
      </rPr>
      <t xml:space="preserve"> (SU + non SU)</t>
    </r>
  </si>
  <si>
    <r>
      <t>Pacchi internazionali (</t>
    </r>
    <r>
      <rPr>
        <i/>
        <sz val="12"/>
        <color indexed="8"/>
        <rFont val="Calibri"/>
        <family val="2"/>
      </rPr>
      <t>Crossborder parcels</t>
    </r>
    <r>
      <rPr>
        <sz val="12"/>
        <color indexed="8"/>
        <rFont val="Calibri"/>
        <family val="2"/>
      </rPr>
      <t xml:space="preserve">) (Inb + Outb) </t>
    </r>
  </si>
  <si>
    <r>
      <t>Corrispondenza (SU + non SU) (</t>
    </r>
    <r>
      <rPr>
        <b/>
        <i/>
        <sz val="12"/>
        <rFont val="Calibri"/>
        <family val="2"/>
      </rPr>
      <t>US + non US mail</t>
    </r>
    <r>
      <rPr>
        <b/>
        <sz val="12"/>
        <rFont val="Calibri"/>
        <family val="2"/>
      </rPr>
      <t>) (%)</t>
    </r>
  </si>
  <si>
    <r>
      <t>Pacchi internazionali (</t>
    </r>
    <r>
      <rPr>
        <i/>
        <sz val="12"/>
        <color indexed="8"/>
        <rFont val="Calibri"/>
        <family val="2"/>
      </rPr>
      <t>Crossborder</t>
    </r>
    <r>
      <rPr>
        <i/>
        <sz val="12"/>
        <color indexed="8"/>
        <rFont val="Calibri"/>
        <family val="2"/>
      </rPr>
      <t xml:space="preserve"> parcels</t>
    </r>
    <r>
      <rPr>
        <sz val="12"/>
        <color indexed="8"/>
        <rFont val="Calibri"/>
        <family val="2"/>
      </rPr>
      <t xml:space="preserve">) (Inb + Outb) </t>
    </r>
  </si>
  <si>
    <r>
      <t>Pacchi nazionali - (SU + non SU) (</t>
    </r>
    <r>
      <rPr>
        <i/>
        <sz val="12"/>
        <color indexed="8"/>
        <rFont val="Calibri"/>
        <family val="2"/>
      </rPr>
      <t>Domestic parcels - US + non US</t>
    </r>
    <r>
      <rPr>
        <sz val="12"/>
        <color indexed="8"/>
        <rFont val="Calibri"/>
        <family val="2"/>
      </rPr>
      <t>)</t>
    </r>
  </si>
  <si>
    <t>Mail and parcels</t>
  </si>
  <si>
    <r>
      <t>Corrispondenza  (</t>
    </r>
    <r>
      <rPr>
        <b/>
        <i/>
        <sz val="12"/>
        <rFont val="Calibri"/>
        <family val="2"/>
      </rPr>
      <t>Mail</t>
    </r>
    <r>
      <rPr>
        <b/>
        <sz val="12"/>
        <rFont val="Calibri"/>
        <family val="2"/>
      </rPr>
      <t>)</t>
    </r>
  </si>
  <si>
    <r>
      <t>Corrispondenza (</t>
    </r>
    <r>
      <rPr>
        <b/>
        <i/>
        <sz val="12"/>
        <rFont val="Calibri"/>
        <family val="2"/>
      </rPr>
      <t>Mail</t>
    </r>
    <r>
      <rPr>
        <b/>
        <sz val="12"/>
        <rFont val="Calibri"/>
        <family val="2"/>
      </rPr>
      <t>) (%)</t>
    </r>
  </si>
  <si>
    <r>
      <t>Invii singoli nazionali - SU (</t>
    </r>
    <r>
      <rPr>
        <i/>
        <sz val="12"/>
        <color indexed="8"/>
        <rFont val="Calibri"/>
        <family val="2"/>
      </rPr>
      <t>domestic single items - US</t>
    </r>
    <r>
      <rPr>
        <sz val="12"/>
        <color indexed="8"/>
        <rFont val="Calibri"/>
        <family val="2"/>
      </rPr>
      <t>)</t>
    </r>
  </si>
  <si>
    <r>
      <t>Invii multipli nazionali - SU (</t>
    </r>
    <r>
      <rPr>
        <i/>
        <sz val="12"/>
        <color indexed="8"/>
        <rFont val="Calibri"/>
        <family val="2"/>
      </rPr>
      <t>domestic multiple items - US</t>
    </r>
    <r>
      <rPr>
        <sz val="12"/>
        <color indexed="8"/>
        <rFont val="Calibri"/>
        <family val="2"/>
      </rPr>
      <t>)</t>
    </r>
  </si>
  <si>
    <r>
      <t>Invii singoli nazionali - no SU (</t>
    </r>
    <r>
      <rPr>
        <i/>
        <sz val="12"/>
        <color indexed="8"/>
        <rFont val="Calibri"/>
        <family val="2"/>
      </rPr>
      <t>domestic single items - non US</t>
    </r>
    <r>
      <rPr>
        <sz val="12"/>
        <color indexed="8"/>
        <rFont val="Calibri"/>
        <family val="2"/>
      </rPr>
      <t>)</t>
    </r>
  </si>
  <si>
    <r>
      <t>Invii multipli nazionali - no SU (</t>
    </r>
    <r>
      <rPr>
        <i/>
        <sz val="12"/>
        <color indexed="8"/>
        <rFont val="Calibri"/>
        <family val="2"/>
      </rPr>
      <t>domestic multiple items - non US</t>
    </r>
    <r>
      <rPr>
        <sz val="12"/>
        <color indexed="8"/>
        <rFont val="Calibri"/>
        <family val="2"/>
      </rPr>
      <t>)</t>
    </r>
  </si>
  <si>
    <t>Totale Internazionali</t>
  </si>
  <si>
    <t>Totale Nazionali</t>
  </si>
  <si>
    <r>
      <t xml:space="preserve">Var.  </t>
    </r>
    <r>
      <rPr>
        <b/>
        <i/>
        <sz val="12"/>
        <color indexed="8"/>
        <rFont val="Calibri"/>
        <family val="2"/>
      </rPr>
      <t>(chg) 
%</t>
    </r>
  </si>
  <si>
    <t>Set 20</t>
  </si>
  <si>
    <t>Sept 20</t>
  </si>
  <si>
    <t xml:space="preserve"> Dic 20</t>
  </si>
  <si>
    <t>Dec 20</t>
  </si>
  <si>
    <t>4T19</t>
  </si>
  <si>
    <t>4T20</t>
  </si>
  <si>
    <t>Ita</t>
  </si>
  <si>
    <t>Spa</t>
  </si>
  <si>
    <t>Ger</t>
  </si>
  <si>
    <t>EU27</t>
  </si>
  <si>
    <t>Fra</t>
  </si>
  <si>
    <t>2T18</t>
  </si>
  <si>
    <t>3T18</t>
  </si>
  <si>
    <t>1T19</t>
  </si>
  <si>
    <t>2T19</t>
  </si>
  <si>
    <t>3T19</t>
  </si>
  <si>
    <t>1T20</t>
  </si>
  <si>
    <t>2T20</t>
  </si>
  <si>
    <t>3T20</t>
  </si>
  <si>
    <t>1T21</t>
  </si>
  <si>
    <t>Rete fissa - Fixed network</t>
  </si>
  <si>
    <t xml:space="preserve"> - Rame / Copper</t>
  </si>
  <si>
    <t xml:space="preserve"> - FTTC</t>
  </si>
  <si>
    <t xml:space="preserve"> - FTTH</t>
  </si>
  <si>
    <t xml:space="preserve"> - FWA</t>
  </si>
  <si>
    <t xml:space="preserve"> - DSL</t>
  </si>
  <si>
    <t>Rete mobile - Mobile network</t>
  </si>
  <si>
    <t>MVNO (mln)</t>
  </si>
  <si>
    <t xml:space="preserve"> - &lt; 30 Mbps</t>
  </si>
  <si>
    <t xml:space="preserve"> - = 30 Mbps; &lt; 100 Mbps</t>
  </si>
  <si>
    <t xml:space="preserve"> - ≥ 100 Mbps</t>
  </si>
  <si>
    <t xml:space="preserve"> % by speed</t>
  </si>
  <si>
    <t>Residential lines (mln)</t>
  </si>
  <si>
    <t>Business lines (mln)</t>
  </si>
  <si>
    <t>Servizi di corrispondenza (Mail)</t>
  </si>
  <si>
    <t>Pacchi (Parcels)</t>
  </si>
  <si>
    <r>
      <t xml:space="preserve"> - Corrispondenza SU </t>
    </r>
    <r>
      <rPr>
        <i/>
        <sz val="12"/>
        <color indexed="8"/>
        <rFont val="Calibri"/>
        <family val="2"/>
      </rPr>
      <t>(US mail)</t>
    </r>
  </si>
  <si>
    <r>
      <t xml:space="preserve"> - Corrispondenza non SU </t>
    </r>
    <r>
      <rPr>
        <i/>
        <sz val="12"/>
        <color indexed="8"/>
        <rFont val="Calibri"/>
        <family val="2"/>
      </rPr>
      <t>(Non US mail)</t>
    </r>
  </si>
  <si>
    <r>
      <t xml:space="preserve"> - Pacchi nazionali </t>
    </r>
    <r>
      <rPr>
        <i/>
        <sz val="12"/>
        <color indexed="8"/>
        <rFont val="Calibri"/>
        <family val="2"/>
      </rPr>
      <t>(Domestic parcels)</t>
    </r>
    <r>
      <rPr>
        <sz val="12"/>
        <color indexed="8"/>
        <rFont val="Calibri"/>
        <family val="2"/>
      </rPr>
      <t xml:space="preserve"> (SU+ non SU)</t>
    </r>
  </si>
  <si>
    <r>
      <t xml:space="preserve"> - Pacchi internazionali (</t>
    </r>
    <r>
      <rPr>
        <i/>
        <sz val="12"/>
        <color indexed="8"/>
        <rFont val="Calibri"/>
        <family val="2"/>
      </rPr>
      <t>Crossborder parcels</t>
    </r>
    <r>
      <rPr>
        <sz val="12"/>
        <color indexed="8"/>
        <rFont val="Calibri"/>
        <family val="2"/>
      </rPr>
      <t xml:space="preserve">) (In+Out) </t>
    </r>
  </si>
  <si>
    <t>Ricavi - Revenues (mln €)</t>
  </si>
  <si>
    <t>Volumi - Volumes (mln)</t>
  </si>
  <si>
    <t xml:space="preserve"> Mar 21</t>
  </si>
  <si>
    <t>Accessi per tecnologia (Access by technology) (%)</t>
  </si>
  <si>
    <t xml:space="preserve"> - o/w Human (mln)</t>
  </si>
  <si>
    <t xml:space="preserve"> - o/w M2M (mln)</t>
  </si>
  <si>
    <r>
      <t xml:space="preserve">Altri </t>
    </r>
    <r>
      <rPr>
        <i/>
        <sz val="12"/>
        <color indexed="8"/>
        <rFont val="Calibri"/>
        <family val="2"/>
      </rPr>
      <t>(Others)</t>
    </r>
  </si>
  <si>
    <t>2T21</t>
  </si>
  <si>
    <t>Gennaio</t>
  </si>
  <si>
    <t>Febbraio</t>
  </si>
  <si>
    <t>Marzo</t>
  </si>
  <si>
    <t>January</t>
  </si>
  <si>
    <t>February</t>
  </si>
  <si>
    <t>March</t>
  </si>
  <si>
    <t>Download</t>
  </si>
  <si>
    <t>Upload</t>
  </si>
  <si>
    <t>Traffico complessivo giornaliero - Daily total data traffic (Petabyte-PB)</t>
  </si>
  <si>
    <t>Corrispondenza SU (SU mail)</t>
  </si>
  <si>
    <t>Corrispondenza non SU (Non SU mail)</t>
  </si>
  <si>
    <t>Pacchi nazionali (Domestic parcels) (SU+ non SU)</t>
  </si>
  <si>
    <t>Pacchi internazionali   - parcel services volumes (crossborders parcels)</t>
  </si>
  <si>
    <r>
      <t>Corrispondenza complessiva -</t>
    </r>
    <r>
      <rPr>
        <b/>
        <i/>
        <sz val="14"/>
        <rFont val="Calibri"/>
        <family val="2"/>
      </rPr>
      <t xml:space="preserve"> Total mail</t>
    </r>
  </si>
  <si>
    <t>Variazione/Change in %</t>
  </si>
  <si>
    <r>
      <t xml:space="preserve">Pacchi complessivi - </t>
    </r>
    <r>
      <rPr>
        <b/>
        <i/>
        <sz val="14"/>
        <rFont val="Calibri"/>
        <family val="2"/>
      </rPr>
      <t>Total parcels</t>
    </r>
  </si>
  <si>
    <t xml:space="preserve">Pacchi internazionali (Crossborder parcels) (In+Out) </t>
  </si>
  <si>
    <t>Mln €</t>
  </si>
  <si>
    <t>Giu 21</t>
  </si>
  <si>
    <t>Jun 21</t>
  </si>
  <si>
    <t>Variazione - Changes (in %)</t>
  </si>
  <si>
    <t>Servizi di corrispondenza - Variazione annuale  - Mail services - yearly changes (%)</t>
  </si>
  <si>
    <r>
      <t xml:space="preserve">Valori cumulati / 12mesi  
Cumulative values / 12 month </t>
    </r>
    <r>
      <rPr>
        <b/>
        <sz val="12"/>
        <color indexed="8"/>
        <rFont val="Calibri"/>
        <family val="2"/>
      </rPr>
      <t>(mln €)</t>
    </r>
  </si>
  <si>
    <r>
      <t xml:space="preserve">Valori trimestrali 
Quarterly values  </t>
    </r>
    <r>
      <rPr>
        <b/>
        <sz val="12"/>
        <color indexed="8"/>
        <rFont val="Calibri"/>
        <family val="2"/>
      </rPr>
      <t>(mln €)</t>
    </r>
  </si>
  <si>
    <r>
      <t xml:space="preserve">Valori cumulati / 12mesi 
Cumulative values / 12 month </t>
    </r>
    <r>
      <rPr>
        <b/>
        <sz val="12"/>
        <color indexed="8"/>
        <rFont val="Calibri"/>
        <family val="2"/>
      </rPr>
      <t>(mln units)</t>
    </r>
  </si>
  <si>
    <t xml:space="preserve"> - SU</t>
  </si>
  <si>
    <t xml:space="preserve"> - no SU</t>
  </si>
  <si>
    <r>
      <t xml:space="preserve">Su ricavi da inizio anno - </t>
    </r>
    <r>
      <rPr>
        <b/>
        <i/>
        <sz val="14"/>
        <color indexed="8"/>
        <rFont val="Calibri"/>
        <family val="2"/>
      </rPr>
      <t>Revenues b.y. (in %)</t>
    </r>
  </si>
  <si>
    <t>Monrif Group</t>
  </si>
  <si>
    <t>Caltagirone Editore</t>
  </si>
  <si>
    <t xml:space="preserve">Gruppo Amodei </t>
  </si>
  <si>
    <r>
      <t xml:space="preserve">3. Servizi di corrispondenza e consegna pacchi - </t>
    </r>
    <r>
      <rPr>
        <b/>
        <i/>
        <u/>
        <sz val="24"/>
        <rFont val="Calibri"/>
        <family val="2"/>
      </rPr>
      <t xml:space="preserve">Mail and parcel services </t>
    </r>
  </si>
  <si>
    <t>Prime Time</t>
  </si>
  <si>
    <t>(02.00-25.59)</t>
  </si>
  <si>
    <t>(20.30-22.30)</t>
  </si>
  <si>
    <t>in milioni</t>
  </si>
  <si>
    <t>Complessive</t>
  </si>
  <si>
    <t>Nazionali</t>
  </si>
  <si>
    <t>Locali</t>
  </si>
  <si>
    <t>Cartacee</t>
  </si>
  <si>
    <t>Digitali</t>
  </si>
  <si>
    <t>Nazionali - sportivi</t>
  </si>
  <si>
    <t>Locali-Altre testate</t>
  </si>
  <si>
    <t>Copie cartacee</t>
  </si>
  <si>
    <t>Copie digitali</t>
  </si>
  <si>
    <t>Variazione (chg) in %</t>
  </si>
  <si>
    <t>p.p.</t>
  </si>
  <si>
    <r>
      <t xml:space="preserve">Altri - </t>
    </r>
    <r>
      <rPr>
        <i/>
        <sz val="12"/>
        <color theme="1"/>
        <rFont val="Calibri"/>
        <family val="2"/>
        <scheme val="minor"/>
      </rPr>
      <t>others</t>
    </r>
  </si>
  <si>
    <t>3T21</t>
  </si>
  <si>
    <t>Quote di mercato  
Market shares (%)</t>
  </si>
  <si>
    <t>Set 21</t>
  </si>
  <si>
    <t>Sept 21</t>
  </si>
  <si>
    <t>Rai 1 (Tg1) (13:30)</t>
  </si>
  <si>
    <t>Rai 2 (Tg2) (13:00)</t>
  </si>
  <si>
    <t>Rai 3 (Tg3) (12:00)</t>
  </si>
  <si>
    <t>Rai 3 (TgR) (14:00)</t>
  </si>
  <si>
    <t>Rete 4 (Tg4) (12:00)</t>
  </si>
  <si>
    <t>Canale 5 (Tg5) (13:00)</t>
  </si>
  <si>
    <t>Italia 1 (Studio Aperto) (12:25)</t>
  </si>
  <si>
    <t>La 7 (TgLa7) (13:30)</t>
  </si>
  <si>
    <t>Rai 1 (Tg1) (20:00)</t>
  </si>
  <si>
    <t>Rai 2 (Tg2) (20:30)</t>
  </si>
  <si>
    <t>Rai 3 (Tg3) (19:00)</t>
  </si>
  <si>
    <t>Rai 3 (TgR) (19:30)</t>
  </si>
  <si>
    <t>Rete 4 (Tg4) (19:00)</t>
  </si>
  <si>
    <t>Canale 5 (Tg5) (20:00)</t>
  </si>
  <si>
    <t>Italia 1 (Studio Aperto) (18:30)</t>
  </si>
  <si>
    <t>La 7 (TgLa7) (20:00)</t>
  </si>
  <si>
    <t>Totale</t>
  </si>
  <si>
    <t>TGCOM24</t>
  </si>
  <si>
    <t>Fanpage</t>
  </si>
  <si>
    <t>Amazon</t>
  </si>
  <si>
    <t>eBay</t>
  </si>
  <si>
    <t>Subito.it</t>
  </si>
  <si>
    <t>AliExpress</t>
  </si>
  <si>
    <t>Lidl</t>
  </si>
  <si>
    <t>Stocard</t>
  </si>
  <si>
    <t>Google</t>
  </si>
  <si>
    <t>Edizioni comprese tra le 18:30  e le 20:30</t>
  </si>
  <si>
    <t>milioni</t>
  </si>
  <si>
    <t>Edizioni comprese</t>
  </si>
  <si>
    <t>18:30 - 20:30</t>
  </si>
  <si>
    <t>Microsoft</t>
  </si>
  <si>
    <t>ItaliaOnline</t>
  </si>
  <si>
    <t>Utenti unici/unique users (mln)</t>
  </si>
  <si>
    <t>Utenti unici / Active universe (mln)</t>
  </si>
  <si>
    <t>Edizioni comprese tra le 12:00 e le 14:30</t>
  </si>
  <si>
    <t>Nazionali-economici</t>
  </si>
  <si>
    <t>Dazn</t>
  </si>
  <si>
    <t>Utenti unici complessivi
Total unique audience (mln)</t>
  </si>
  <si>
    <t>Fonte: elaborazioni Autorità su dati Audiweb</t>
  </si>
  <si>
    <t>Fonte: elaborazioni Autorità su dati ADS</t>
  </si>
  <si>
    <t>Fonte: elaborazioni Autorità su dati Auditel</t>
  </si>
  <si>
    <r>
      <t xml:space="preserve">4. I prezzi dei servizi di comunicazione - </t>
    </r>
    <r>
      <rPr>
        <b/>
        <i/>
        <u/>
        <sz val="24"/>
        <color indexed="9"/>
        <rFont val="Calibri"/>
        <family val="2"/>
      </rPr>
      <t>Prices in communication services</t>
    </r>
  </si>
  <si>
    <t>4T21</t>
  </si>
  <si>
    <r>
      <t>Totale corrispondenza + pacchi (</t>
    </r>
    <r>
      <rPr>
        <b/>
        <i/>
        <sz val="12"/>
        <rFont val="Calibri"/>
        <family val="2"/>
      </rPr>
      <t>Total mail + parcels)</t>
    </r>
  </si>
  <si>
    <t>Dic 21</t>
  </si>
  <si>
    <t>Dec 21</t>
  </si>
  <si>
    <t>Var/chg %</t>
  </si>
  <si>
    <t>Period</t>
  </si>
  <si>
    <t>YoY</t>
  </si>
  <si>
    <r>
      <t xml:space="preserve">Totale - </t>
    </r>
    <r>
      <rPr>
        <b/>
        <i/>
        <sz val="12"/>
        <color theme="1"/>
        <rFont val="Calibri"/>
        <family val="2"/>
        <scheme val="minor"/>
      </rPr>
      <t>Total</t>
    </r>
  </si>
  <si>
    <t>Nazionali-Generalisti Top 5</t>
  </si>
  <si>
    <t>Nazionali-Generalisti - Altri</t>
  </si>
  <si>
    <t>in migliaia/giorno</t>
  </si>
  <si>
    <t>Var./Chg. %</t>
  </si>
  <si>
    <t>RCS MediaGroup</t>
  </si>
  <si>
    <t>Corriere della Sera</t>
  </si>
  <si>
    <t>La Repubblica</t>
  </si>
  <si>
    <t>Il Messaggero</t>
  </si>
  <si>
    <t>Il Fatto Quotidiano</t>
  </si>
  <si>
    <t>Trova Prezzi</t>
  </si>
  <si>
    <t>Amazon Prime Video</t>
  </si>
  <si>
    <t>Disney+</t>
  </si>
  <si>
    <t>Sailpost</t>
  </si>
  <si>
    <r>
      <t xml:space="preserve">1. Comunicazioni elettroniche - </t>
    </r>
    <r>
      <rPr>
        <b/>
        <i/>
        <u/>
        <sz val="24"/>
        <color indexed="9"/>
        <rFont val="Calibri"/>
        <family val="2"/>
      </rPr>
      <t>Digital communications</t>
    </r>
  </si>
  <si>
    <r>
      <t xml:space="preserve">2. Media e piattaforme - </t>
    </r>
    <r>
      <rPr>
        <b/>
        <i/>
        <u/>
        <sz val="24"/>
        <color theme="0"/>
        <rFont val="Calibri"/>
        <family val="2"/>
        <scheme val="minor"/>
      </rPr>
      <t>Media and platforms</t>
    </r>
  </si>
  <si>
    <r>
      <t xml:space="preserve">Accessi diretti complessivi - </t>
    </r>
    <r>
      <rPr>
        <b/>
        <i/>
        <sz val="12"/>
        <rFont val="Calibri"/>
        <family val="2"/>
        <scheme val="minor"/>
      </rPr>
      <t>Total access lines</t>
    </r>
    <r>
      <rPr>
        <b/>
        <sz val="12"/>
        <rFont val="Calibri"/>
        <family val="2"/>
        <scheme val="minor"/>
      </rPr>
      <t xml:space="preserve"> (mln)</t>
    </r>
  </si>
  <si>
    <r>
      <t>Linee complessive - (</t>
    </r>
    <r>
      <rPr>
        <b/>
        <i/>
        <sz val="12"/>
        <color theme="1"/>
        <rFont val="Calibri"/>
        <family val="2"/>
        <scheme val="minor"/>
      </rPr>
      <t>Total sim)</t>
    </r>
    <r>
      <rPr>
        <b/>
        <sz val="12"/>
        <color theme="1"/>
        <rFont val="Calibri"/>
        <family val="2"/>
        <scheme val="minor"/>
      </rPr>
      <t xml:space="preserve"> (mln)</t>
    </r>
  </si>
  <si>
    <r>
      <t xml:space="preserve">        - residenziali </t>
    </r>
    <r>
      <rPr>
        <b/>
        <i/>
        <sz val="12"/>
        <color theme="1"/>
        <rFont val="Calibri"/>
        <family val="2"/>
        <scheme val="minor"/>
      </rPr>
      <t>(residential)</t>
    </r>
  </si>
  <si>
    <r>
      <t xml:space="preserve">        - affari </t>
    </r>
    <r>
      <rPr>
        <b/>
        <i/>
        <sz val="12"/>
        <color theme="1"/>
        <rFont val="Calibri"/>
        <family val="2"/>
        <scheme val="minor"/>
      </rPr>
      <t>(business)</t>
    </r>
  </si>
  <si>
    <r>
      <t xml:space="preserve">        - prepagate</t>
    </r>
    <r>
      <rPr>
        <b/>
        <i/>
        <sz val="12"/>
        <color theme="1"/>
        <rFont val="Calibri"/>
        <family val="2"/>
        <scheme val="minor"/>
      </rPr>
      <t xml:space="preserve"> (prepaid)</t>
    </r>
  </si>
  <si>
    <r>
      <t xml:space="preserve">        - abbonamento</t>
    </r>
    <r>
      <rPr>
        <b/>
        <i/>
        <sz val="12"/>
        <color theme="1"/>
        <rFont val="Calibri"/>
        <family val="2"/>
        <scheme val="minor"/>
      </rPr>
      <t xml:space="preserve"> (postpaid)</t>
    </r>
  </si>
  <si>
    <r>
      <t>Sim con traffico dati - (</t>
    </r>
    <r>
      <rPr>
        <b/>
        <i/>
        <sz val="12"/>
        <rFont val="Calibri"/>
        <family val="2"/>
        <scheme val="minor"/>
      </rPr>
      <t>Sim data traffic</t>
    </r>
    <r>
      <rPr>
        <b/>
        <sz val="12"/>
        <rFont val="Calibri"/>
        <family val="2"/>
        <scheme val="minor"/>
      </rPr>
      <t>) (mln)</t>
    </r>
  </si>
  <si>
    <r>
      <t>MNP - n.ro operazioni-valori cumulati (</t>
    </r>
    <r>
      <rPr>
        <b/>
        <i/>
        <sz val="12"/>
        <rFont val="Calibri"/>
        <family val="2"/>
        <scheme val="minor"/>
      </rPr>
      <t>number of operations - cumulative values</t>
    </r>
    <r>
      <rPr>
        <b/>
        <sz val="12"/>
        <rFont val="Calibri"/>
        <family val="2"/>
        <scheme val="minor"/>
      </rPr>
      <t>) (mln)</t>
    </r>
  </si>
  <si>
    <r>
      <t xml:space="preserve">Valori da inizio anno / </t>
    </r>
    <r>
      <rPr>
        <b/>
        <i/>
        <sz val="11"/>
        <color theme="1"/>
        <rFont val="Calibri"/>
        <family val="2"/>
        <scheme val="minor"/>
      </rPr>
      <t>b.y. values</t>
    </r>
  </si>
  <si>
    <t>12:00 - 14:30</t>
  </si>
  <si>
    <t xml:space="preserve"> </t>
  </si>
  <si>
    <t>1T22</t>
  </si>
  <si>
    <t>2022 vs 2021</t>
  </si>
  <si>
    <t>Sky Italia</t>
  </si>
  <si>
    <t xml:space="preserve"> Mar 22</t>
  </si>
  <si>
    <t>Pacchi (SU+non SU)</t>
  </si>
  <si>
    <t>Parcels (US + non US)</t>
  </si>
  <si>
    <t>Spettatori (mln)</t>
  </si>
  <si>
    <t>Altre</t>
  </si>
  <si>
    <t>Share (%)</t>
  </si>
  <si>
    <t>Prime time (20.30-22.30)</t>
  </si>
  <si>
    <t>Traffico dati per sim "voce &amp; dati" (Gigabyte-GB)</t>
  </si>
  <si>
    <t>Variazione/chg (%)</t>
  </si>
  <si>
    <t xml:space="preserve">Principali piattaforme /Main platforms </t>
  </si>
  <si>
    <t xml:space="preserve"> (media -avg/mln)</t>
  </si>
  <si>
    <t>(totale ore - total hours /mln)</t>
  </si>
  <si>
    <r>
      <t>Posta transfrontaliera - SU (</t>
    </r>
    <r>
      <rPr>
        <i/>
        <sz val="12"/>
        <color indexed="8"/>
        <rFont val="Calibri"/>
        <family val="2"/>
      </rPr>
      <t>crossborder items</t>
    </r>
    <r>
      <rPr>
        <sz val="12"/>
        <color indexed="8"/>
        <rFont val="Calibri"/>
        <family val="2"/>
      </rPr>
      <t>)</t>
    </r>
  </si>
  <si>
    <r>
      <t>Posta transfrontaliera - no SU (</t>
    </r>
    <r>
      <rPr>
        <i/>
        <sz val="12"/>
        <color indexed="8"/>
        <rFont val="Calibri"/>
        <family val="2"/>
      </rPr>
      <t>crossborder items</t>
    </r>
    <r>
      <rPr>
        <sz val="12"/>
        <color indexed="8"/>
        <rFont val="Calibri"/>
        <family val="2"/>
      </rPr>
      <t>)</t>
    </r>
  </si>
  <si>
    <r>
      <t>Notifiche atti giudiziari (Judiciary Acts' notifications</t>
    </r>
    <r>
      <rPr>
        <sz val="12"/>
        <color indexed="8"/>
        <rFont val="Calibri"/>
        <family val="2"/>
      </rPr>
      <t>)</t>
    </r>
  </si>
  <si>
    <r>
      <t>Nazionali SU (</t>
    </r>
    <r>
      <rPr>
        <i/>
        <sz val="12"/>
        <color indexed="8"/>
        <rFont val="Calibri"/>
        <family val="2"/>
      </rPr>
      <t>US domestic</t>
    </r>
    <r>
      <rPr>
        <sz val="12"/>
        <color theme="1"/>
        <rFont val="Calibri"/>
        <family val="2"/>
        <scheme val="minor"/>
      </rPr>
      <t>)</t>
    </r>
  </si>
  <si>
    <r>
      <t>Nazionali non SU (</t>
    </r>
    <r>
      <rPr>
        <i/>
        <sz val="12"/>
        <color indexed="8"/>
        <rFont val="Calibri"/>
        <family val="2"/>
      </rPr>
      <t>Non US domestic</t>
    </r>
    <r>
      <rPr>
        <sz val="12"/>
        <color theme="1"/>
        <rFont val="Calibri"/>
        <family val="2"/>
        <scheme val="minor"/>
      </rPr>
      <t>)</t>
    </r>
  </si>
  <si>
    <r>
      <t>Internazionali SU (</t>
    </r>
    <r>
      <rPr>
        <i/>
        <sz val="12"/>
        <color indexed="8"/>
        <rFont val="Calibri"/>
        <family val="2"/>
      </rPr>
      <t>US crossborder</t>
    </r>
    <r>
      <rPr>
        <sz val="12"/>
        <color theme="1"/>
        <rFont val="Calibri"/>
        <family val="2"/>
        <scheme val="minor"/>
      </rPr>
      <t>)</t>
    </r>
  </si>
  <si>
    <r>
      <t>Internazionali non SU (</t>
    </r>
    <r>
      <rPr>
        <i/>
        <sz val="12"/>
        <color indexed="8"/>
        <rFont val="Calibri"/>
        <family val="2"/>
      </rPr>
      <t>Non US crossborder)</t>
    </r>
  </si>
  <si>
    <r>
      <t>Invii multipli nazionali - SU + no SU (</t>
    </r>
    <r>
      <rPr>
        <i/>
        <sz val="12"/>
        <color indexed="8"/>
        <rFont val="Calibri"/>
        <family val="2"/>
      </rPr>
      <t xml:space="preserve">domestic multiple items - US + non US </t>
    </r>
    <r>
      <rPr>
        <sz val="12"/>
        <color indexed="8"/>
        <rFont val="Calibri"/>
        <family val="2"/>
      </rPr>
      <t>)</t>
    </r>
  </si>
  <si>
    <r>
      <t>Invii singoli nazionali - SU + no SU (</t>
    </r>
    <r>
      <rPr>
        <i/>
        <sz val="12"/>
        <color indexed="8"/>
        <rFont val="Calibri"/>
        <family val="2"/>
      </rPr>
      <t>domestic single items - US + non US)</t>
    </r>
  </si>
  <si>
    <r>
      <t>Posta transfrontaliera - SU + no SU (</t>
    </r>
    <r>
      <rPr>
        <i/>
        <sz val="12"/>
        <color indexed="8"/>
        <rFont val="Calibri"/>
        <family val="2"/>
      </rPr>
      <t>crossborder items - US + non US</t>
    </r>
    <r>
      <rPr>
        <sz val="12"/>
        <color indexed="8"/>
        <rFont val="Calibri"/>
        <family val="2"/>
      </rPr>
      <t>)</t>
    </r>
  </si>
  <si>
    <r>
      <t>Notifiche atti giudiziari (</t>
    </r>
    <r>
      <rPr>
        <i/>
        <sz val="12"/>
        <color theme="1"/>
        <rFont val="Calibri"/>
        <family val="2"/>
        <scheme val="minor"/>
      </rPr>
      <t>Judiciary Acts' notifications</t>
    </r>
    <r>
      <rPr>
        <sz val="12"/>
        <color indexed="8"/>
        <rFont val="Calibri"/>
        <family val="2"/>
      </rPr>
      <t>)</t>
    </r>
  </si>
  <si>
    <r>
      <t>Posta transfrontaliera - SU (</t>
    </r>
    <r>
      <rPr>
        <i/>
        <sz val="12"/>
        <color indexed="8"/>
        <rFont val="Calibri"/>
        <family val="2"/>
      </rPr>
      <t>crossborder items - US</t>
    </r>
    <r>
      <rPr>
        <sz val="12"/>
        <color indexed="8"/>
        <rFont val="Calibri"/>
        <family val="2"/>
      </rPr>
      <t>)</t>
    </r>
  </si>
  <si>
    <r>
      <t>Posta transfrontaliera - no SU (</t>
    </r>
    <r>
      <rPr>
        <i/>
        <sz val="12"/>
        <color indexed="8"/>
        <rFont val="Calibri"/>
        <family val="2"/>
      </rPr>
      <t>crossborder items - non US</t>
    </r>
    <r>
      <rPr>
        <sz val="12"/>
        <color indexed="8"/>
        <rFont val="Calibri"/>
        <family val="2"/>
      </rPr>
      <t>)</t>
    </r>
  </si>
  <si>
    <r>
      <t>Invii multipli nazionali - SU + no SU (</t>
    </r>
    <r>
      <rPr>
        <i/>
        <sz val="12"/>
        <color rgb="FF000000"/>
        <rFont val="Calibri"/>
        <family val="2"/>
      </rPr>
      <t>domestic multiple items - US + non US</t>
    </r>
    <r>
      <rPr>
        <sz val="12"/>
        <color indexed="8"/>
        <rFont val="Calibri"/>
        <family val="2"/>
      </rPr>
      <t>)</t>
    </r>
  </si>
  <si>
    <r>
      <t>Invii singoli nazionali - SU + no SU (</t>
    </r>
    <r>
      <rPr>
        <i/>
        <sz val="12"/>
        <color indexed="8"/>
        <rFont val="Calibri"/>
        <family val="2"/>
      </rPr>
      <t>domestic single items - US + non US</t>
    </r>
    <r>
      <rPr>
        <sz val="12"/>
        <color rgb="FF000000"/>
        <rFont val="Calibri"/>
        <family val="2"/>
      </rPr>
      <t>)</t>
    </r>
  </si>
  <si>
    <t>Mln units</t>
  </si>
  <si>
    <r>
      <rPr>
        <b/>
        <sz val="20"/>
        <color theme="0"/>
        <rFont val="Calibri"/>
        <family val="2"/>
      </rPr>
      <t xml:space="preserve">Rete fissa - </t>
    </r>
    <r>
      <rPr>
        <b/>
        <i/>
        <sz val="20"/>
        <color theme="0"/>
        <rFont val="Calibri"/>
        <family val="2"/>
      </rPr>
      <t>Fixed network</t>
    </r>
  </si>
  <si>
    <r>
      <rPr>
        <b/>
        <sz val="20"/>
        <color theme="0"/>
        <rFont val="Calibri"/>
        <family val="2"/>
      </rPr>
      <t>Rete mobile</t>
    </r>
    <r>
      <rPr>
        <b/>
        <i/>
        <sz val="20"/>
        <color theme="0"/>
        <rFont val="Calibri"/>
        <family val="2"/>
      </rPr>
      <t xml:space="preserve"> - Mobile network</t>
    </r>
  </si>
  <si>
    <r>
      <t xml:space="preserve">Editoria quotidiana - </t>
    </r>
    <r>
      <rPr>
        <b/>
        <i/>
        <sz val="20"/>
        <color theme="0"/>
        <rFont val="Calibri"/>
        <family val="2"/>
      </rPr>
      <t>Daily press</t>
    </r>
  </si>
  <si>
    <r>
      <t xml:space="preserve">Piattaforme - </t>
    </r>
    <r>
      <rPr>
        <b/>
        <i/>
        <sz val="20"/>
        <color theme="0"/>
        <rFont val="Calibri"/>
        <family val="2"/>
      </rPr>
      <t>Platforms</t>
    </r>
  </si>
  <si>
    <r>
      <t xml:space="preserve">Televisione   - </t>
    </r>
    <r>
      <rPr>
        <b/>
        <i/>
        <sz val="20"/>
        <color theme="0"/>
        <rFont val="Calibri"/>
        <family val="2"/>
        <scheme val="minor"/>
      </rPr>
      <t>Television (DVB-T &amp; Sat)</t>
    </r>
  </si>
  <si>
    <t>Comcast/Sky</t>
  </si>
  <si>
    <t>Cairo/La7</t>
  </si>
  <si>
    <r>
      <t>Nazionali no SU (</t>
    </r>
    <r>
      <rPr>
        <i/>
        <sz val="12"/>
        <color indexed="8"/>
        <rFont val="Calibri"/>
        <family val="2"/>
      </rPr>
      <t>Non US domestic</t>
    </r>
    <r>
      <rPr>
        <sz val="12"/>
        <color theme="1"/>
        <rFont val="Calibri"/>
        <family val="2"/>
        <scheme val="minor"/>
      </rPr>
      <t>)</t>
    </r>
  </si>
  <si>
    <r>
      <t xml:space="preserve">Corrispondenza no SU </t>
    </r>
    <r>
      <rPr>
        <i/>
        <sz val="12"/>
        <color indexed="8"/>
        <rFont val="Calibri"/>
        <family val="2"/>
      </rPr>
      <t>(Non US mail)</t>
    </r>
  </si>
  <si>
    <r>
      <t>Quote di mercato 
(</t>
    </r>
    <r>
      <rPr>
        <b/>
        <i/>
        <sz val="12"/>
        <color indexed="8"/>
        <rFont val="Calibri"/>
        <family val="2"/>
      </rPr>
      <t>market shares</t>
    </r>
    <r>
      <rPr>
        <b/>
        <sz val="12"/>
        <color indexed="8"/>
        <rFont val="Calibri"/>
        <family val="2"/>
      </rPr>
      <t>)  (%)</t>
    </r>
  </si>
  <si>
    <t>jun-22</t>
  </si>
  <si>
    <t>Traffico dati per linea broadband  - data traffic by broadband line (Gigabyte-GB)</t>
  </si>
  <si>
    <t>2T22</t>
  </si>
  <si>
    <t>Giu 22</t>
  </si>
  <si>
    <t>Jun 22</t>
  </si>
  <si>
    <t>Sky</t>
  </si>
  <si>
    <t>PostePay</t>
  </si>
  <si>
    <t>BBBell</t>
  </si>
  <si>
    <t>Micso</t>
  </si>
  <si>
    <t>1T</t>
  </si>
  <si>
    <t>Q1</t>
  </si>
  <si>
    <r>
      <t>Giorno medio -</t>
    </r>
    <r>
      <rPr>
        <b/>
        <i/>
        <sz val="14"/>
        <color theme="1"/>
        <rFont val="Calibri"/>
        <family val="2"/>
        <scheme val="minor"/>
      </rPr>
      <t xml:space="preserve"> Avg daily</t>
    </r>
    <r>
      <rPr>
        <b/>
        <sz val="14"/>
        <color theme="1"/>
        <rFont val="Calibri"/>
        <family val="2"/>
        <scheme val="minor"/>
      </rPr>
      <t xml:space="preserve"> (02.00-25.59)</t>
    </r>
  </si>
  <si>
    <r>
      <t xml:space="preserve">2.1   Ascolti complessivi delle emittenti nazionali -  </t>
    </r>
    <r>
      <rPr>
        <b/>
        <i/>
        <sz val="12"/>
        <color rgb="FFFFFFFF"/>
        <rFont val="Calibri"/>
        <family val="2"/>
      </rPr>
      <t xml:space="preserve">Total </t>
    </r>
    <r>
      <rPr>
        <b/>
        <sz val="12"/>
        <color rgb="FFFFFFFF"/>
        <rFont val="Calibri"/>
        <family val="2"/>
      </rPr>
      <t>a</t>
    </r>
    <r>
      <rPr>
        <b/>
        <i/>
        <sz val="12"/>
        <color rgb="FFFFFFFF"/>
        <rFont val="Calibri"/>
        <family val="2"/>
      </rPr>
      <t>udience of national broadcaster</t>
    </r>
  </si>
  <si>
    <r>
      <t>2.2   Ascolti dei principali gruppi televisivi -</t>
    </r>
    <r>
      <rPr>
        <b/>
        <sz val="12"/>
        <color rgb="FFFFFFFF"/>
        <rFont val="Calibri"/>
        <family val="2"/>
      </rPr>
      <t xml:space="preserve"> </t>
    </r>
    <r>
      <rPr>
        <b/>
        <i/>
        <sz val="12"/>
        <color rgb="FFFFFFFF"/>
        <rFont val="Calibri"/>
        <family val="2"/>
      </rPr>
      <t xml:space="preserve">Leading TV broadcaster by audience </t>
    </r>
  </si>
  <si>
    <r>
      <rPr>
        <b/>
        <sz val="14"/>
        <color indexed="9"/>
        <rFont val="Calibri"/>
        <family val="2"/>
      </rPr>
      <t xml:space="preserve">4.1   Indici generali e principali utilities </t>
    </r>
    <r>
      <rPr>
        <b/>
        <i/>
        <sz val="14"/>
        <color indexed="9"/>
        <rFont val="Calibri"/>
        <family val="2"/>
      </rPr>
      <t xml:space="preserve">- </t>
    </r>
    <r>
      <rPr>
        <b/>
        <i/>
        <sz val="12"/>
        <color rgb="FFFFFFFF"/>
        <rFont val="Calibri"/>
        <family val="2"/>
      </rPr>
      <t xml:space="preserve">General indexes and main utilities </t>
    </r>
    <r>
      <rPr>
        <b/>
        <i/>
        <sz val="14"/>
        <color indexed="9"/>
        <rFont val="Calibri"/>
        <family val="2"/>
      </rPr>
      <t>(2010=100)</t>
    </r>
  </si>
  <si>
    <r>
      <rPr>
        <b/>
        <sz val="14"/>
        <color indexed="9"/>
        <rFont val="Calibri"/>
        <family val="2"/>
      </rPr>
      <t>4.2   Telefonia fissa e mobile</t>
    </r>
    <r>
      <rPr>
        <b/>
        <i/>
        <sz val="14"/>
        <color indexed="9"/>
        <rFont val="Calibri"/>
        <family val="2"/>
      </rPr>
      <t xml:space="preserve"> - </t>
    </r>
    <r>
      <rPr>
        <b/>
        <i/>
        <sz val="12"/>
        <color rgb="FFFFFFFF"/>
        <rFont val="Calibri"/>
        <family val="2"/>
      </rPr>
      <t>Fixed and mobile telephony</t>
    </r>
    <r>
      <rPr>
        <b/>
        <i/>
        <sz val="14"/>
        <color indexed="9"/>
        <rFont val="Calibri"/>
        <family val="2"/>
      </rPr>
      <t xml:space="preserve"> (2010=100)</t>
    </r>
  </si>
  <si>
    <r>
      <rPr>
        <b/>
        <sz val="14"/>
        <color indexed="9"/>
        <rFont val="Calibri"/>
        <family val="2"/>
      </rPr>
      <t xml:space="preserve">4.3   Quotidiani, periodici tv e servizi postali </t>
    </r>
    <r>
      <rPr>
        <b/>
        <i/>
        <sz val="14"/>
        <color indexed="9"/>
        <rFont val="Calibri"/>
        <family val="2"/>
      </rPr>
      <t xml:space="preserve">- </t>
    </r>
    <r>
      <rPr>
        <b/>
        <i/>
        <sz val="12"/>
        <color rgb="FFFFFFFF"/>
        <rFont val="Calibri"/>
        <family val="2"/>
      </rPr>
      <t xml:space="preserve">Newspapers, magazines, TV and postal services </t>
    </r>
    <r>
      <rPr>
        <b/>
        <i/>
        <sz val="14"/>
        <color indexed="9"/>
        <rFont val="Calibri"/>
        <family val="2"/>
      </rPr>
      <t>(2010=100)</t>
    </r>
  </si>
  <si>
    <r>
      <rPr>
        <b/>
        <sz val="14"/>
        <color indexed="9"/>
        <rFont val="Calibri"/>
        <family val="2"/>
      </rPr>
      <t xml:space="preserve">4.4   Dinamiche dei prezzi in Europa </t>
    </r>
    <r>
      <rPr>
        <b/>
        <i/>
        <sz val="14"/>
        <color indexed="9"/>
        <rFont val="Calibri"/>
        <family val="2"/>
      </rPr>
      <t xml:space="preserve">- </t>
    </r>
    <r>
      <rPr>
        <b/>
        <i/>
        <sz val="12"/>
        <color rgb="FFFFFFFF"/>
        <rFont val="Calibri"/>
        <family val="2"/>
      </rPr>
      <t>European prices changing  (</t>
    </r>
    <r>
      <rPr>
        <b/>
        <i/>
        <sz val="14"/>
        <color indexed="9"/>
        <rFont val="Calibri"/>
        <family val="2"/>
      </rPr>
      <t>2015=100)</t>
    </r>
  </si>
  <si>
    <r>
      <t xml:space="preserve">3.2   Ricavi da servizi di corrispondenza (SU / non SU - base mensile)  - </t>
    </r>
    <r>
      <rPr>
        <b/>
        <i/>
        <sz val="12"/>
        <rFont val="Calibri"/>
        <family val="2"/>
      </rPr>
      <t>Mail services revenues (US / not US - monthly basis)</t>
    </r>
  </si>
  <si>
    <r>
      <t xml:space="preserve">3.3   Ricavi da servizi di consegna pacchi (Ita/Itz - base mensile) - </t>
    </r>
    <r>
      <rPr>
        <b/>
        <i/>
        <sz val="12"/>
        <rFont val="Calibri"/>
        <family val="2"/>
      </rPr>
      <t>Parcel services revenues (domestic / crossb. parcels - monthly basis)</t>
    </r>
  </si>
  <si>
    <r>
      <rPr>
        <b/>
        <sz val="14"/>
        <rFont val="Calibri"/>
        <family val="2"/>
      </rPr>
      <t>3.4   Trend storico dei ricavi  -</t>
    </r>
    <r>
      <rPr>
        <b/>
        <i/>
        <sz val="14"/>
        <rFont val="Calibri"/>
        <family val="2"/>
      </rPr>
      <t xml:space="preserve"> </t>
    </r>
    <r>
      <rPr>
        <b/>
        <i/>
        <sz val="12"/>
        <rFont val="Calibri"/>
        <family val="2"/>
      </rPr>
      <t>Revenues  trend</t>
    </r>
  </si>
  <si>
    <r>
      <t xml:space="preserve">3.5   Andamento dei volumi - </t>
    </r>
    <r>
      <rPr>
        <b/>
        <i/>
        <sz val="12"/>
        <rFont val="Calibri"/>
        <family val="2"/>
      </rPr>
      <t>Volumes trend</t>
    </r>
  </si>
  <si>
    <r>
      <t>3.6   Volumi da servizi di corrispondenza (SU / non SU - base mensile) -</t>
    </r>
    <r>
      <rPr>
        <b/>
        <i/>
        <sz val="14"/>
        <rFont val="Calibri"/>
        <family val="2"/>
      </rPr>
      <t xml:space="preserve"> </t>
    </r>
    <r>
      <rPr>
        <b/>
        <i/>
        <sz val="12"/>
        <rFont val="Calibri"/>
        <family val="2"/>
      </rPr>
      <t>Mail services volumes (US / not US - monthly basis)</t>
    </r>
  </si>
  <si>
    <r>
      <t>3.7   Volumi da servizi di consegna pacchi (Ita/Itz - base mensile) -</t>
    </r>
    <r>
      <rPr>
        <b/>
        <i/>
        <sz val="14"/>
        <rFont val="Calibri"/>
        <family val="2"/>
      </rPr>
      <t xml:space="preserve"> </t>
    </r>
    <r>
      <rPr>
        <b/>
        <i/>
        <sz val="12"/>
        <rFont val="Calibri"/>
        <family val="2"/>
      </rPr>
      <t>Parcel services volumes (dom./crossb. parcels - monthly basis)</t>
    </r>
  </si>
  <si>
    <r>
      <rPr>
        <b/>
        <sz val="14"/>
        <rFont val="Calibri"/>
        <family val="2"/>
      </rPr>
      <t>3.8   Trend storico dei volumi  -</t>
    </r>
    <r>
      <rPr>
        <b/>
        <i/>
        <sz val="14"/>
        <rFont val="Calibri"/>
        <family val="2"/>
      </rPr>
      <t xml:space="preserve"> </t>
    </r>
    <r>
      <rPr>
        <b/>
        <i/>
        <sz val="12"/>
        <rFont val="Calibri"/>
        <family val="2"/>
      </rPr>
      <t>Volumes  trend</t>
    </r>
  </si>
  <si>
    <r>
      <rPr>
        <b/>
        <sz val="14"/>
        <rFont val="Calibri"/>
        <family val="2"/>
      </rPr>
      <t xml:space="preserve">3.9   Il quadro concorrenziale - </t>
    </r>
    <r>
      <rPr>
        <b/>
        <i/>
        <sz val="12"/>
        <rFont val="Calibri"/>
        <family val="2"/>
      </rPr>
      <t>The competitive framework</t>
    </r>
  </si>
  <si>
    <r>
      <t xml:space="preserve">3.10 Trend storico dei ricavi unitari (media ultimi 12 mesi) - </t>
    </r>
    <r>
      <rPr>
        <b/>
        <i/>
        <sz val="12"/>
        <rFont val="Calibri"/>
        <family val="2"/>
      </rPr>
      <t>Revenues per unit</t>
    </r>
    <r>
      <rPr>
        <b/>
        <sz val="12"/>
        <rFont val="Calibri"/>
        <family val="2"/>
      </rPr>
      <t xml:space="preserve"> </t>
    </r>
    <r>
      <rPr>
        <b/>
        <i/>
        <sz val="12"/>
        <rFont val="Calibri"/>
        <family val="2"/>
      </rPr>
      <t>trend (avg last 12 months )</t>
    </r>
  </si>
  <si>
    <r>
      <t xml:space="preserve">Principali indicatori/Serie storica - </t>
    </r>
    <r>
      <rPr>
        <b/>
        <i/>
        <sz val="16"/>
        <color rgb="FFFFFF00"/>
        <rFont val="Calibri"/>
        <family val="2"/>
      </rPr>
      <t>Main indicators/Time series</t>
    </r>
  </si>
  <si>
    <r>
      <t xml:space="preserve">Principali indicatori/Serie storica - </t>
    </r>
    <r>
      <rPr>
        <b/>
        <i/>
        <sz val="16"/>
        <rFont val="Calibri"/>
        <family val="2"/>
      </rPr>
      <t>Main indicators/Time series</t>
    </r>
  </si>
  <si>
    <t xml:space="preserve">Netflix </t>
  </si>
  <si>
    <t>Fonte: elaborazioni Autorità su dati ComScore</t>
  </si>
  <si>
    <t>Mediaset**</t>
  </si>
  <si>
    <t>SKY</t>
  </si>
  <si>
    <t>- di cui SKY TG24</t>
  </si>
  <si>
    <t>RAI</t>
  </si>
  <si>
    <t>- di cui RaiPlay</t>
  </si>
  <si>
    <t>- di cui News Mediaset Sites</t>
  </si>
  <si>
    <t xml:space="preserve">** Mediaset total hours are those relating to the component News Mediaset Sites due to an editorial choice which does not allow to separate the part of the paid services related to Mediaset Infinity. </t>
  </si>
  <si>
    <r>
      <t xml:space="preserve">Distribuzione in % (base annuale) - </t>
    </r>
    <r>
      <rPr>
        <b/>
        <i/>
        <u/>
        <sz val="12"/>
        <color indexed="8"/>
        <rFont val="Calibri"/>
        <family val="2"/>
      </rPr>
      <t>Distribution % (yearly basis)</t>
    </r>
  </si>
  <si>
    <r>
      <t xml:space="preserve">Accessi / lines BB/UBB (mln) </t>
    </r>
    <r>
      <rPr>
        <b/>
        <sz val="12"/>
        <color rgb="FFFF0000"/>
        <rFont val="Calibri"/>
        <family val="2"/>
        <scheme val="minor"/>
      </rPr>
      <t>(*)</t>
    </r>
  </si>
  <si>
    <r>
      <rPr>
        <b/>
        <i/>
        <sz val="11"/>
        <color rgb="FFFF0000"/>
        <rFont val="Calibri"/>
        <family val="2"/>
        <scheme val="minor"/>
      </rPr>
      <t>(*)</t>
    </r>
    <r>
      <rPr>
        <b/>
        <i/>
        <sz val="11"/>
        <color theme="1"/>
        <rFont val="Calibri"/>
        <family val="2"/>
        <scheme val="minor"/>
      </rPr>
      <t xml:space="preserve"> - incl. CNET Table 3: "Other not NGA"+"Other NGA" declared by operators</t>
    </r>
  </si>
  <si>
    <t xml:space="preserve">Variazione/chg (%) </t>
  </si>
  <si>
    <t xml:space="preserve">Variazione/chg (migl./thous) </t>
  </si>
  <si>
    <t>Var./chg (%)</t>
  </si>
  <si>
    <t>Var./chg (p.p.)</t>
  </si>
  <si>
    <r>
      <rPr>
        <b/>
        <sz val="14"/>
        <color indexed="9"/>
        <rFont val="Calibri"/>
        <family val="2"/>
      </rPr>
      <t xml:space="preserve">1.1   Accessi diretti complessivi  - </t>
    </r>
    <r>
      <rPr>
        <b/>
        <i/>
        <sz val="12"/>
        <color rgb="FFFFFFFF"/>
        <rFont val="Calibri"/>
        <family val="2"/>
      </rPr>
      <t>Total access lines</t>
    </r>
  </si>
  <si>
    <t>sept-22</t>
  </si>
  <si>
    <t>3T22</t>
  </si>
  <si>
    <t>Set 22</t>
  </si>
  <si>
    <t>Sept 22</t>
  </si>
  <si>
    <r>
      <t>2.3   Ascolti dei principali canali televisivi -</t>
    </r>
    <r>
      <rPr>
        <b/>
        <sz val="12"/>
        <color rgb="FFFFFFFF"/>
        <rFont val="Calibri"/>
        <family val="2"/>
      </rPr>
      <t xml:space="preserve"> </t>
    </r>
    <r>
      <rPr>
        <b/>
        <i/>
        <sz val="12"/>
        <color rgb="FFFFFFFF"/>
        <rFont val="Calibri"/>
        <family val="2"/>
      </rPr>
      <t xml:space="preserve">Leading TV channels by audience </t>
    </r>
  </si>
  <si>
    <r>
      <t>2.4   Ascolti complessivi dei principali TG nazionali</t>
    </r>
    <r>
      <rPr>
        <b/>
        <i/>
        <sz val="14"/>
        <color rgb="FFFFFFFF"/>
        <rFont val="Calibri"/>
        <family val="2"/>
      </rPr>
      <t xml:space="preserve">  - </t>
    </r>
    <r>
      <rPr>
        <b/>
        <i/>
        <sz val="12"/>
        <color rgb="FFFFFFFF"/>
        <rFont val="Calibri"/>
        <family val="2"/>
      </rPr>
      <t xml:space="preserve">Total audience  of the main national news programs </t>
    </r>
  </si>
  <si>
    <r>
      <t>2.5   Ascolti giornalieri medi dei principali TG nazionali nel giorno medio da inizio anno</t>
    </r>
    <r>
      <rPr>
        <b/>
        <i/>
        <sz val="14"/>
        <color rgb="FFFFFFFF"/>
        <rFont val="Calibri"/>
        <family val="2"/>
      </rPr>
      <t xml:space="preserve"> -</t>
    </r>
    <r>
      <rPr>
        <b/>
        <i/>
        <sz val="12"/>
        <color rgb="FFFFFFFF"/>
        <rFont val="Calibri"/>
        <family val="2"/>
      </rPr>
      <t xml:space="preserve"> Avg monthly audience of main national news programs since b.y.</t>
    </r>
  </si>
  <si>
    <r>
      <t>Totale (</t>
    </r>
    <r>
      <rPr>
        <b/>
        <i/>
        <sz val="12"/>
        <color theme="1"/>
        <rFont val="Calibri"/>
        <family val="2"/>
        <scheme val="minor"/>
      </rPr>
      <t>Total</t>
    </r>
    <r>
      <rPr>
        <b/>
        <sz val="12"/>
        <color theme="1"/>
        <rFont val="Calibri"/>
        <family val="2"/>
        <scheme val="minor"/>
      </rPr>
      <t>)</t>
    </r>
  </si>
  <si>
    <t>Tiscali (*)</t>
  </si>
  <si>
    <t>(*) - include Linkem</t>
  </si>
  <si>
    <t>Go internet</t>
  </si>
  <si>
    <t>Rai 1</t>
  </si>
  <si>
    <t>Rai 2</t>
  </si>
  <si>
    <t>Rai 3</t>
  </si>
  <si>
    <t>Canale 5</t>
  </si>
  <si>
    <t>Italia 1</t>
  </si>
  <si>
    <t>Rete 4</t>
  </si>
  <si>
    <t>La7</t>
  </si>
  <si>
    <t>TV8</t>
  </si>
  <si>
    <t>Nove</t>
  </si>
  <si>
    <r>
      <t>Giorno medio -</t>
    </r>
    <r>
      <rPr>
        <b/>
        <i/>
        <sz val="12"/>
        <color theme="1"/>
        <rFont val="Calibri"/>
        <family val="2"/>
        <scheme val="minor"/>
      </rPr>
      <t xml:space="preserve"> Avg daily</t>
    </r>
    <r>
      <rPr>
        <b/>
        <sz val="12"/>
        <color theme="1"/>
        <rFont val="Calibri"/>
        <family val="2"/>
        <scheme val="minor"/>
      </rPr>
      <t xml:space="preserve"> (02.00-25.59)</t>
    </r>
  </si>
  <si>
    <t>Edizioni comprese tra le 18:30 e le 20:30</t>
  </si>
  <si>
    <t>Quotidiano Nazionale*</t>
  </si>
  <si>
    <t>Unieuro</t>
  </si>
  <si>
    <r>
      <t>Totale (</t>
    </r>
    <r>
      <rPr>
        <b/>
        <i/>
        <sz val="12"/>
        <color rgb="FFFF0000"/>
        <rFont val="Calibri"/>
        <family val="2"/>
      </rPr>
      <t>Total)</t>
    </r>
  </si>
  <si>
    <t>2021 vs 2020</t>
  </si>
  <si>
    <t>2020 vs 2019</t>
  </si>
  <si>
    <t>dec-22</t>
  </si>
  <si>
    <t>4T22</t>
  </si>
  <si>
    <t>Dic 22</t>
  </si>
  <si>
    <t>Dec 22</t>
  </si>
  <si>
    <r>
      <rPr>
        <b/>
        <sz val="14"/>
        <rFont val="Calibri"/>
        <family val="2"/>
      </rPr>
      <t xml:space="preserve">3.1   Andamento dei ricavi (da inizio anno) - </t>
    </r>
    <r>
      <rPr>
        <b/>
        <sz val="12"/>
        <rFont val="Calibri"/>
        <family val="2"/>
      </rPr>
      <t>R</t>
    </r>
    <r>
      <rPr>
        <b/>
        <i/>
        <sz val="12"/>
        <rFont val="Calibri"/>
        <family val="2"/>
      </rPr>
      <t>evenues trend (b.y.)</t>
    </r>
  </si>
  <si>
    <t>Anno</t>
  </si>
  <si>
    <t>Mese</t>
  </si>
  <si>
    <t>sett.</t>
  </si>
  <si>
    <t>periodo</t>
  </si>
  <si>
    <t>feb.</t>
  </si>
  <si>
    <t>week 7</t>
  </si>
  <si>
    <t>10/2 - 16/2</t>
  </si>
  <si>
    <t>week 8</t>
  </si>
  <si>
    <t>17/2 - 23/2</t>
  </si>
  <si>
    <t>week 9</t>
  </si>
  <si>
    <t>24/2 - 1/3</t>
  </si>
  <si>
    <t>mar.</t>
  </si>
  <si>
    <t>week 10</t>
  </si>
  <si>
    <t>2/3 - 8/3</t>
  </si>
  <si>
    <t>week 11</t>
  </si>
  <si>
    <t>9/3 - 15/3</t>
  </si>
  <si>
    <t>week 12</t>
  </si>
  <si>
    <t>16/3 - 22/3</t>
  </si>
  <si>
    <t>week 13</t>
  </si>
  <si>
    <t>23/3 - 29/3</t>
  </si>
  <si>
    <t>week 14</t>
  </si>
  <si>
    <t>30/3 - 5/4</t>
  </si>
  <si>
    <t>apr.</t>
  </si>
  <si>
    <t>week 15</t>
  </si>
  <si>
    <t>6/4 - 12/4</t>
  </si>
  <si>
    <t>week 16</t>
  </si>
  <si>
    <t>13/4 - 19/4</t>
  </si>
  <si>
    <t>week 17</t>
  </si>
  <si>
    <t>20/4 - 26/4</t>
  </si>
  <si>
    <t>week 18</t>
  </si>
  <si>
    <t>27/4 - 3/5</t>
  </si>
  <si>
    <t>mag.</t>
  </si>
  <si>
    <t>week 19</t>
  </si>
  <si>
    <t>4/5 - 10/5</t>
  </si>
  <si>
    <t>week 20</t>
  </si>
  <si>
    <t>11/5 - 17/5</t>
  </si>
  <si>
    <t>week 21</t>
  </si>
  <si>
    <t>18/5 - 24/5</t>
  </si>
  <si>
    <t>week 22</t>
  </si>
  <si>
    <t>25/5 - 31/5</t>
  </si>
  <si>
    <t>giu.</t>
  </si>
  <si>
    <t>week 23</t>
  </si>
  <si>
    <t>1/6 - 7/6</t>
  </si>
  <si>
    <t>week 24</t>
  </si>
  <si>
    <t>8/6 - 14/6</t>
  </si>
  <si>
    <t>week 25</t>
  </si>
  <si>
    <t>15/6 - 21/6</t>
  </si>
  <si>
    <t>week 26</t>
  </si>
  <si>
    <t>22/6 - 28/6</t>
  </si>
  <si>
    <t>week 27</t>
  </si>
  <si>
    <t>29/6 - 5/7</t>
  </si>
  <si>
    <t>lug.</t>
  </si>
  <si>
    <t>week 28</t>
  </si>
  <si>
    <t>6/7 - 12/7</t>
  </si>
  <si>
    <t>week 29</t>
  </si>
  <si>
    <t>13/7 -19/7</t>
  </si>
  <si>
    <t>week 30</t>
  </si>
  <si>
    <t>20/7 - 26/7</t>
  </si>
  <si>
    <t>week 31</t>
  </si>
  <si>
    <t>27/7 - 2/8</t>
  </si>
  <si>
    <t>ago.</t>
  </si>
  <si>
    <t>week 32</t>
  </si>
  <si>
    <t>3/8 - 9/8</t>
  </si>
  <si>
    <t>week 33</t>
  </si>
  <si>
    <t>10/8 - 16/8</t>
  </si>
  <si>
    <t>week 34</t>
  </si>
  <si>
    <t>17/8 - 23/8</t>
  </si>
  <si>
    <t>week 35</t>
  </si>
  <si>
    <t>24/8 - 30/8</t>
  </si>
  <si>
    <t>set.</t>
  </si>
  <si>
    <t>week 36</t>
  </si>
  <si>
    <t>31/8 - 6/9</t>
  </si>
  <si>
    <t>week 37</t>
  </si>
  <si>
    <t>7/9 - 13/9</t>
  </si>
  <si>
    <t>week 38</t>
  </si>
  <si>
    <t>14/9 - 20/9</t>
  </si>
  <si>
    <t>week 39</t>
  </si>
  <si>
    <t>21/9 - 27/9</t>
  </si>
  <si>
    <t>week 40</t>
  </si>
  <si>
    <t>28/9 - 4/10</t>
  </si>
  <si>
    <t>ott.</t>
  </si>
  <si>
    <t>week 41</t>
  </si>
  <si>
    <t>5/10 - 11/10</t>
  </si>
  <si>
    <t>week 42</t>
  </si>
  <si>
    <t>12/10 - 18/10</t>
  </si>
  <si>
    <t>week 43</t>
  </si>
  <si>
    <t>19/10 - 25/10</t>
  </si>
  <si>
    <t>week 44</t>
  </si>
  <si>
    <t>26/10 - 1/11</t>
  </si>
  <si>
    <t>nov.</t>
  </si>
  <si>
    <t>week 45</t>
  </si>
  <si>
    <t>2/11 - 8/11</t>
  </si>
  <si>
    <t>week 46</t>
  </si>
  <si>
    <t>9/11 - 15/11</t>
  </si>
  <si>
    <t>week 47</t>
  </si>
  <si>
    <t>16/11 - 22/11</t>
  </si>
  <si>
    <t>week 48</t>
  </si>
  <si>
    <t>23/11 - 29/11</t>
  </si>
  <si>
    <t>dic.</t>
  </si>
  <si>
    <t>week 49</t>
  </si>
  <si>
    <t>30/11 - 6/12</t>
  </si>
  <si>
    <t>week 50</t>
  </si>
  <si>
    <t>7/12 - 13/12</t>
  </si>
  <si>
    <t>week 51</t>
  </si>
  <si>
    <t>14/12 - 20/12</t>
  </si>
  <si>
    <t>week 52</t>
  </si>
  <si>
    <t>21/12 - 27/12</t>
  </si>
  <si>
    <t>week 53</t>
  </si>
  <si>
    <t>28/12 - 3/1</t>
  </si>
  <si>
    <t>gen.</t>
  </si>
  <si>
    <t>week 1</t>
  </si>
  <si>
    <t>4/1 - 10/1</t>
  </si>
  <si>
    <t>week 2</t>
  </si>
  <si>
    <t>11/1 - 17/1</t>
  </si>
  <si>
    <t>week 3</t>
  </si>
  <si>
    <t>18/1 - 24/1</t>
  </si>
  <si>
    <t>week 4</t>
  </si>
  <si>
    <t>25/1 - 31/1</t>
  </si>
  <si>
    <t>week 5</t>
  </si>
  <si>
    <t>1/2 - 7/2</t>
  </si>
  <si>
    <t>week 6</t>
  </si>
  <si>
    <t>8/2 - 14/2</t>
  </si>
  <si>
    <t>15/2 - 21/2</t>
  </si>
  <si>
    <t>22/2 - 28/2</t>
  </si>
  <si>
    <t>1/3 - 7/3</t>
  </si>
  <si>
    <t>8/3 - 14/3</t>
  </si>
  <si>
    <t>15/3 - 21/3</t>
  </si>
  <si>
    <t>22/3 - 28/3</t>
  </si>
  <si>
    <t>29/3 - 4/4</t>
  </si>
  <si>
    <t>5/4 - 11/4</t>
  </si>
  <si>
    <t>12/4 - 18/4</t>
  </si>
  <si>
    <t>19/4 - 25/4</t>
  </si>
  <si>
    <t>26/4 - 2/5</t>
  </si>
  <si>
    <t>3/5 - 9/5</t>
  </si>
  <si>
    <t>10/5 - 16/5</t>
  </si>
  <si>
    <t>17/5 - 23/5</t>
  </si>
  <si>
    <t>24/5 - 30/5</t>
  </si>
  <si>
    <t>31/5 - 6/6</t>
  </si>
  <si>
    <t>7/6 - 13/6</t>
  </si>
  <si>
    <t>14/6 - 20/6</t>
  </si>
  <si>
    <t>21/6 - 27/6</t>
  </si>
  <si>
    <t>28/6 - 4/7</t>
  </si>
  <si>
    <t>5/7 - 11/7</t>
  </si>
  <si>
    <t>12/7 - 18/7</t>
  </si>
  <si>
    <t>19/7 - 25/7</t>
  </si>
  <si>
    <t>26/7 - 1/8</t>
  </si>
  <si>
    <t>2/8 - 8/8</t>
  </si>
  <si>
    <t>9/8 - 15/8</t>
  </si>
  <si>
    <t>16/8 - 22/8</t>
  </si>
  <si>
    <t>23/8 - 29/8</t>
  </si>
  <si>
    <t>30/8 - 5/9</t>
  </si>
  <si>
    <t>6/9 - 12/9</t>
  </si>
  <si>
    <t>13/9 - 19/9</t>
  </si>
  <si>
    <t>20/9 - 26/9</t>
  </si>
  <si>
    <t>27/9 - 3/10</t>
  </si>
  <si>
    <t>4/10 - 10/10</t>
  </si>
  <si>
    <t>11/10 - 17/10</t>
  </si>
  <si>
    <t>18/10 - 24/10</t>
  </si>
  <si>
    <t>25/10 - 31/10</t>
  </si>
  <si>
    <t>1/11 - 7/11</t>
  </si>
  <si>
    <t>8/11 - 14/11</t>
  </si>
  <si>
    <t>15/11 - 21/11</t>
  </si>
  <si>
    <t>22/11 - 28/11</t>
  </si>
  <si>
    <t>29/11 - 5/12</t>
  </si>
  <si>
    <t>6/12 - 12/12</t>
  </si>
  <si>
    <t>13/12 - 19/12</t>
  </si>
  <si>
    <t>20/12 - 26/12</t>
  </si>
  <si>
    <t>27/12 - 2/1</t>
  </si>
  <si>
    <t>3/1 - 9/1</t>
  </si>
  <si>
    <t>10/1 - 16/1</t>
  </si>
  <si>
    <t>17/1 - 23/1</t>
  </si>
  <si>
    <t>24/1 - 30/1</t>
  </si>
  <si>
    <t>31/1 - 6/2</t>
  </si>
  <si>
    <t>7/2 - 13/2</t>
  </si>
  <si>
    <t>14/2 - 20/2</t>
  </si>
  <si>
    <t>21/2 - 27/2</t>
  </si>
  <si>
    <t>28/2 - 6/3</t>
  </si>
  <si>
    <t>7/3 - 13/3</t>
  </si>
  <si>
    <t>14/3 - 20/3</t>
  </si>
  <si>
    <t>21/3 - 27/3</t>
  </si>
  <si>
    <t>28/3 - 3/4</t>
  </si>
  <si>
    <t>4/4 - 10/4</t>
  </si>
  <si>
    <t>11/4 - 17/4</t>
  </si>
  <si>
    <t>18/4 - 24/4</t>
  </si>
  <si>
    <t>25/4 - 1/5</t>
  </si>
  <si>
    <t>2/5 - 8/5</t>
  </si>
  <si>
    <t>9/5 - 15/5</t>
  </si>
  <si>
    <t>16/5 - 22/5</t>
  </si>
  <si>
    <t>23/5 - 29/5</t>
  </si>
  <si>
    <t>30/5 - 5/6</t>
  </si>
  <si>
    <t>6/6 - 12/6</t>
  </si>
  <si>
    <t>13/6 - 19/6</t>
  </si>
  <si>
    <t>20/6 - 26/6</t>
  </si>
  <si>
    <t>27/6 - 3/7</t>
  </si>
  <si>
    <t>4/7 - 10/7</t>
  </si>
  <si>
    <t>11/7 - 17/7</t>
  </si>
  <si>
    <t>18/7 - 24/7</t>
  </si>
  <si>
    <t>25/7 - 31/7</t>
  </si>
  <si>
    <t>1/8 - 7/8</t>
  </si>
  <si>
    <t>8/8 - 14/8</t>
  </si>
  <si>
    <t>15/8 - 21/8</t>
  </si>
  <si>
    <t>22/8 - 28/8</t>
  </si>
  <si>
    <t>29/8 - 4/9</t>
  </si>
  <si>
    <t>5/9 - 11/9</t>
  </si>
  <si>
    <t>12/9 - 18/9</t>
  </si>
  <si>
    <t>19/9 - 25/9</t>
  </si>
  <si>
    <t>26/9 - 2/10</t>
  </si>
  <si>
    <t>3/10 - 9/10</t>
  </si>
  <si>
    <t>10/10 - 16/10</t>
  </si>
  <si>
    <t>17/10 - 23/10</t>
  </si>
  <si>
    <t>24/10 - 30/10</t>
  </si>
  <si>
    <t>31/10 - 6/11</t>
  </si>
  <si>
    <t>7/11 - 13/11</t>
  </si>
  <si>
    <t>14/11 - 20/11</t>
  </si>
  <si>
    <t>21/11 - 27/11</t>
  </si>
  <si>
    <t>28/11 - 4/12</t>
  </si>
  <si>
    <t>5/12 - 11/12</t>
  </si>
  <si>
    <t>12/12 - 18/12</t>
  </si>
  <si>
    <t>19/12 - 25/12</t>
  </si>
  <si>
    <t>26/12 - 1/1/2023</t>
  </si>
  <si>
    <t>26/12 - 1/1</t>
  </si>
  <si>
    <r>
      <t xml:space="preserve">Altri </t>
    </r>
    <r>
      <rPr>
        <i/>
        <sz val="12"/>
        <color theme="1"/>
        <rFont val="Calibri"/>
        <family val="2"/>
        <scheme val="minor"/>
      </rPr>
      <t>(Others)</t>
    </r>
  </si>
  <si>
    <t>Tiscali  (*)</t>
  </si>
  <si>
    <t>Locali- Top 10 (rank 2022) (*)</t>
  </si>
  <si>
    <t>Locali- Top 10 (rank 2022)</t>
  </si>
  <si>
    <t>Mondadori</t>
  </si>
  <si>
    <t>Google News**</t>
  </si>
  <si>
    <t>Citynews**</t>
  </si>
  <si>
    <r>
      <t xml:space="preserve">** Google News e Citynews sono rilevati solo attraverso </t>
    </r>
    <r>
      <rPr>
        <i/>
        <sz val="8"/>
        <color rgb="FF000000"/>
        <rFont val="Segoe UI Semilight"/>
        <family val="2"/>
      </rPr>
      <t>Audiweb Panel</t>
    </r>
  </si>
  <si>
    <t>* A partire da aprile 2022 il gruppo Monrif è entrato nel sistema di rilevazione Audiweb comportando una modifica del perimetro di rilevazione tale da rendere i valori del 2022 non direttamente confrontabili con quelli degli anni precedenti.</t>
  </si>
  <si>
    <t>Etsy</t>
  </si>
  <si>
    <r>
      <t xml:space="preserve">* I brand rappresentati sono rilevati solo attraverso </t>
    </r>
    <r>
      <rPr>
        <i/>
        <sz val="8"/>
        <color rgb="FF000000"/>
        <rFont val="Segoe UI Semilight"/>
        <family val="2"/>
      </rPr>
      <t>Audiweb Panel</t>
    </r>
  </si>
  <si>
    <t>Principali piattaforme /Main platforms (*)</t>
  </si>
  <si>
    <t>Sito/Site (mln) (*)</t>
  </si>
  <si>
    <t>* sono rappresentate le ore complessive dei primi 5 operatori per utenti unici (slide 2.12)</t>
  </si>
  <si>
    <t>Intero giorno</t>
  </si>
  <si>
    <t>Veriazione trimestrale - linee complessive</t>
  </si>
  <si>
    <t>Veriazione annuale - linee complessive</t>
  </si>
  <si>
    <t>Veriazione annuale - linee DSL</t>
  </si>
  <si>
    <t>Veriazione annuale - altre tecnologie</t>
  </si>
  <si>
    <t>In volume (*1.000)</t>
  </si>
  <si>
    <t>In %</t>
  </si>
  <si>
    <t>*1.000</t>
  </si>
  <si>
    <t>Quarterly chg</t>
  </si>
  <si>
    <t>Variaz. Annua</t>
  </si>
  <si>
    <t>Yearly chg</t>
  </si>
  <si>
    <t>Variaz. Trimestre</t>
  </si>
  <si>
    <t xml:space="preserve">* sono rappresentati gli operatori con minuti medi spesi per operatore nel periodo considerato superiori a 7. </t>
  </si>
  <si>
    <t xml:space="preserve">** Gli utenti unici per MFE/Mediaset sono quelli relativi ai siti/App della componente News Mediaset Sites in ragione di scelte editoriali da parte dell’operatore che non consentono di scorporare il traffico dei servizi VOD a pagamento inclusa in Mediaset Infinity Sites. </t>
  </si>
  <si>
    <r>
      <t xml:space="preserve">**MFE/Mediaset unique users are those relating to the component </t>
    </r>
    <r>
      <rPr>
        <i/>
        <sz val="12"/>
        <color rgb="FF000000"/>
        <rFont val="Calibri"/>
        <family val="2"/>
        <scheme val="minor"/>
      </rPr>
      <t xml:space="preserve">News Mediaset Sites </t>
    </r>
    <r>
      <rPr>
        <sz val="12"/>
        <color rgb="FF000000"/>
        <rFont val="Calibri"/>
        <family val="2"/>
        <scheme val="minor"/>
      </rPr>
      <t xml:space="preserve">due to an editorial choice which does not allow to separate the part of the paid services related to </t>
    </r>
    <r>
      <rPr>
        <i/>
        <sz val="12"/>
        <color rgb="FF000000"/>
        <rFont val="Calibri"/>
        <family val="2"/>
        <scheme val="minor"/>
      </rPr>
      <t>Mediaset Infinity</t>
    </r>
    <r>
      <rPr>
        <sz val="12"/>
        <color rgb="FF000000"/>
        <rFont val="Calibri"/>
        <family val="2"/>
        <scheme val="minor"/>
      </rPr>
      <t xml:space="preserve">. </t>
    </r>
  </si>
  <si>
    <t xml:space="preserve">** Le ore complessive per MFE/Mediaset sono quelle relative ai siti/App della componente News Mediaset Sites in ragione di scelte editoriali da parte dell’operatore che non consentono di scorporare il traffico dei servizi VOD a pagamento inclusa in Mediaset Infinity Sites. </t>
  </si>
  <si>
    <t>Var %</t>
  </si>
  <si>
    <t>Corrispondenza (SU + non SU)</t>
  </si>
  <si>
    <t>Mail (US + non US)</t>
  </si>
  <si>
    <t>Rai 3 (TgR) (12:00)</t>
  </si>
  <si>
    <t>Rai 3 (Tg3) (14:00)</t>
  </si>
  <si>
    <t>Rai 3 (TgR) (19:00)</t>
  </si>
  <si>
    <t>Rai 3 (Tg3) (19:30)</t>
  </si>
  <si>
    <t>3M2022</t>
  </si>
  <si>
    <t>3M2023</t>
  </si>
  <si>
    <t>3M23 vs 3M22</t>
  </si>
  <si>
    <t>Gennaio-Marzo</t>
  </si>
  <si>
    <t>January-March</t>
  </si>
  <si>
    <t>2023 vs 2022</t>
  </si>
  <si>
    <t>2023 vs 2019</t>
  </si>
  <si>
    <t>2018/19</t>
  </si>
  <si>
    <t>2019/20</t>
  </si>
  <si>
    <t>2020/21</t>
  </si>
  <si>
    <t>2021/22</t>
  </si>
  <si>
    <t>2022/23</t>
  </si>
  <si>
    <t>1T23</t>
  </si>
  <si>
    <t>1Q19</t>
  </si>
  <si>
    <t>1Q20</t>
  </si>
  <si>
    <t>1Q21</t>
  </si>
  <si>
    <t>1Q22</t>
  </si>
  <si>
    <t>1Q23</t>
  </si>
  <si>
    <t>Diff/chg. vs 3M22 (p.p.)</t>
  </si>
  <si>
    <t>FedEx-TNT</t>
  </si>
  <si>
    <t>Marzo/March  2023</t>
  </si>
  <si>
    <t xml:space="preserve"> Mar 23</t>
  </si>
  <si>
    <r>
      <rPr>
        <b/>
        <sz val="16"/>
        <color indexed="12"/>
        <rFont val="Calibri"/>
        <family val="2"/>
      </rPr>
      <t>03-2023 / 03-2022</t>
    </r>
    <r>
      <rPr>
        <b/>
        <sz val="14"/>
        <color indexed="17"/>
        <rFont val="Calibri"/>
        <family val="2"/>
      </rPr>
      <t xml:space="preserve">
</t>
    </r>
    <r>
      <rPr>
        <b/>
        <sz val="18"/>
        <color indexed="17"/>
        <rFont val="Calibri"/>
        <family val="2"/>
      </rPr>
      <t>(1Y)</t>
    </r>
  </si>
  <si>
    <r>
      <rPr>
        <b/>
        <sz val="16"/>
        <color indexed="12"/>
        <rFont val="Calibri"/>
        <family val="2"/>
      </rPr>
      <t>03-2023 / 03-2019</t>
    </r>
    <r>
      <rPr>
        <b/>
        <sz val="14"/>
        <color indexed="17"/>
        <rFont val="Calibri"/>
        <family val="2"/>
      </rPr>
      <t xml:space="preserve">
</t>
    </r>
    <r>
      <rPr>
        <b/>
        <sz val="18"/>
        <color indexed="17"/>
        <rFont val="Calibri"/>
        <family val="2"/>
      </rPr>
      <t xml:space="preserve">(5Y) </t>
    </r>
  </si>
  <si>
    <r>
      <rPr>
        <b/>
        <sz val="16"/>
        <color indexed="12"/>
        <rFont val="Calibri"/>
        <family val="2"/>
      </rPr>
      <t>03-2023 / 03-2013</t>
    </r>
    <r>
      <rPr>
        <b/>
        <sz val="14"/>
        <color indexed="8"/>
        <rFont val="Calibri"/>
        <family val="2"/>
      </rPr>
      <t xml:space="preserve">
</t>
    </r>
    <r>
      <rPr>
        <b/>
        <sz val="18"/>
        <color indexed="17"/>
        <rFont val="Calibri"/>
        <family val="2"/>
      </rPr>
      <t xml:space="preserve">(10Y) </t>
    </r>
  </si>
  <si>
    <r>
      <t xml:space="preserve">Audience (mln) (avg </t>
    </r>
    <r>
      <rPr>
        <b/>
        <sz val="13"/>
        <color rgb="FFFF0000"/>
        <rFont val="Calibri"/>
        <family val="2"/>
        <scheme val="minor"/>
      </rPr>
      <t>3M</t>
    </r>
    <r>
      <rPr>
        <b/>
        <sz val="12"/>
        <color theme="1"/>
        <rFont val="Calibri"/>
        <family val="2"/>
        <scheme val="minor"/>
      </rPr>
      <t>)</t>
    </r>
  </si>
  <si>
    <r>
      <t xml:space="preserve">Audience medio/avg </t>
    </r>
    <r>
      <rPr>
        <b/>
        <sz val="13"/>
        <color rgb="FFFF0000"/>
        <rFont val="Calibri"/>
        <family val="2"/>
        <scheme val="minor"/>
      </rPr>
      <t>3M</t>
    </r>
    <r>
      <rPr>
        <b/>
        <sz val="12"/>
        <color theme="1"/>
        <rFont val="Calibri"/>
        <family val="2"/>
        <scheme val="minor"/>
      </rPr>
      <t xml:space="preserve"> (mln)</t>
    </r>
  </si>
  <si>
    <t>1Q23
vs 
1Q19</t>
  </si>
  <si>
    <t>1Q23
vs 
1Q22</t>
  </si>
  <si>
    <t>Var/chg vs 3M22</t>
  </si>
  <si>
    <t>Copie vendute 
Var/chg % 
3M23/3M22</t>
  </si>
  <si>
    <t>Spettatori medi giornalieri da inizio anno</t>
  </si>
  <si>
    <t>Share medio da inizio anno</t>
  </si>
  <si>
    <t xml:space="preserve"> '19-'23</t>
  </si>
  <si>
    <t xml:space="preserve"> '22-'23</t>
  </si>
  <si>
    <t>Rank decrescente &gt;2%</t>
  </si>
  <si>
    <t>Copie complessive (%)</t>
  </si>
  <si>
    <t>Copie Cartacee (%)</t>
  </si>
  <si>
    <t>Copie Digitali (%)</t>
  </si>
  <si>
    <t>Rank %</t>
  </si>
  <si>
    <t>Testata</t>
  </si>
  <si>
    <t>Corriere della sera</t>
  </si>
  <si>
    <t>Repubblica (La)</t>
  </si>
  <si>
    <t>Gazzetta dello sport (La) (*)</t>
  </si>
  <si>
    <t>Stampa (La)</t>
  </si>
  <si>
    <t>Sole 24 Ore (Il)</t>
  </si>
  <si>
    <t>QN - Il Resto del Carlino</t>
  </si>
  <si>
    <t>Avvenire</t>
  </si>
  <si>
    <t>Messaggero (Il</t>
  </si>
  <si>
    <t>Corriere dello sport (*)</t>
  </si>
  <si>
    <t>QN - La Nazione</t>
  </si>
  <si>
    <t>Fatto quotidiano (Il)</t>
  </si>
  <si>
    <t>Giornale (Il)</t>
  </si>
  <si>
    <t>% Top 5</t>
  </si>
  <si>
    <t>(*) - Incl. Edizione lunedì</t>
  </si>
  <si>
    <r>
      <t>Osservatorio sulle comunicazioni -</t>
    </r>
    <r>
      <rPr>
        <b/>
        <i/>
        <sz val="36"/>
        <color theme="0"/>
        <rFont val="Calibri"/>
        <family val="2"/>
      </rPr>
      <t xml:space="preserve"> Communications Monitoring markets system</t>
    </r>
  </si>
  <si>
    <t>Comunicazioni elettroniche</t>
  </si>
  <si>
    <t xml:space="preserve">   - Rete fissa</t>
  </si>
  <si>
    <t xml:space="preserve">   - Rete mobile</t>
  </si>
  <si>
    <t>Media</t>
  </si>
  <si>
    <t xml:space="preserve">   - Editoria</t>
  </si>
  <si>
    <t>Pubblicità online</t>
  </si>
  <si>
    <t>Servizi postali</t>
  </si>
  <si>
    <t xml:space="preserve">  - Servizi di corrispondenza</t>
  </si>
  <si>
    <t xml:space="preserve">  - Pacchi</t>
  </si>
  <si>
    <t>Mld /Bln €</t>
  </si>
  <si>
    <t>2022/21</t>
  </si>
  <si>
    <t>2022/18</t>
  </si>
  <si>
    <r>
      <rPr>
        <b/>
        <sz val="14"/>
        <color indexed="9"/>
        <rFont val="Calibri"/>
        <family val="2"/>
      </rPr>
      <t xml:space="preserve">1.4   Traffico dati - </t>
    </r>
    <r>
      <rPr>
        <b/>
        <i/>
        <sz val="14"/>
        <color rgb="FFFFFFFF"/>
        <rFont val="Calibri"/>
        <family val="2"/>
      </rPr>
      <t>Data traffic</t>
    </r>
    <r>
      <rPr>
        <b/>
        <sz val="14"/>
        <color indexed="9"/>
        <rFont val="Calibri"/>
        <family val="2"/>
      </rPr>
      <t>: download/upload</t>
    </r>
  </si>
  <si>
    <t>03/2023 (%)</t>
  </si>
  <si>
    <t>Var/Chg. vs 03/2022 (p.p.)</t>
  </si>
  <si>
    <t>Var. vs 03/22 (%)</t>
  </si>
  <si>
    <t>Exabyte -EB</t>
  </si>
  <si>
    <t>AVG 
3M</t>
  </si>
  <si>
    <t>2/1 - 8/1</t>
  </si>
  <si>
    <t>9/1 - 15/1</t>
  </si>
  <si>
    <t>16/1 - 22/1</t>
  </si>
  <si>
    <t>23/1 - 29/1</t>
  </si>
  <si>
    <t>30/1 - 5/2</t>
  </si>
  <si>
    <t>6/2 - 12/2</t>
  </si>
  <si>
    <t>13/2 - 19/2</t>
  </si>
  <si>
    <t>20/2 - 26/2</t>
  </si>
  <si>
    <t>27/2 - 5/3</t>
  </si>
  <si>
    <t>6/3 - 12/3</t>
  </si>
  <si>
    <t>13/3 - 19/3</t>
  </si>
  <si>
    <t>20/3 - 26/3</t>
  </si>
  <si>
    <t>27/3 - 2/4</t>
  </si>
  <si>
    <t xml:space="preserve">   - Televisione e radio</t>
  </si>
  <si>
    <t>Var.  mld €</t>
  </si>
  <si>
    <t>Var.  %</t>
  </si>
  <si>
    <t>Distribuzione %</t>
  </si>
  <si>
    <t xml:space="preserve">Diff. </t>
  </si>
  <si>
    <r>
      <t xml:space="preserve">2.8   Vendite complessive e distribuzione per principali gruppi editoriali da inizio anno - </t>
    </r>
    <r>
      <rPr>
        <b/>
        <i/>
        <sz val="12"/>
        <color rgb="FFFFFFFF"/>
        <rFont val="Calibri"/>
        <family val="2"/>
      </rPr>
      <t>Volume sales and shares by main publishing groups since b.</t>
    </r>
    <r>
      <rPr>
        <b/>
        <sz val="12"/>
        <color rgb="FFFFFFFF"/>
        <rFont val="Calibri"/>
        <family val="2"/>
      </rPr>
      <t>y.</t>
    </r>
  </si>
  <si>
    <r>
      <t xml:space="preserve">2.10   Utenti unici dei siti/app dei principali operatori - </t>
    </r>
    <r>
      <rPr>
        <b/>
        <i/>
        <sz val="12"/>
        <color rgb="FFFFFFFF"/>
        <rFont val="Calibri"/>
        <family val="2"/>
      </rPr>
      <t xml:space="preserve">Main websites/app unique users </t>
    </r>
  </si>
  <si>
    <r>
      <t xml:space="preserve">2.11   Utenti unici dei siti/app di informazione generalista - </t>
    </r>
    <r>
      <rPr>
        <b/>
        <i/>
        <sz val="12"/>
        <color rgb="FFFFFFFF"/>
        <rFont val="Calibri"/>
        <family val="2"/>
      </rPr>
      <t>General press websites/app unique users</t>
    </r>
  </si>
  <si>
    <r>
      <t xml:space="preserve">2.12 Utenti unici dei siti/app di e-commerce - </t>
    </r>
    <r>
      <rPr>
        <b/>
        <i/>
        <sz val="12"/>
        <color rgb="FFFFFFFF"/>
        <rFont val="Calibri"/>
        <family val="2"/>
      </rPr>
      <t>E-commerce websites/app unique users</t>
    </r>
  </si>
  <si>
    <r>
      <t xml:space="preserve">2.13 Utenti unici delle piattaforme di servizi VOD a pagamento - </t>
    </r>
    <r>
      <rPr>
        <b/>
        <i/>
        <sz val="12"/>
        <color rgb="FFFFFFFF"/>
        <rFont val="Calibri"/>
        <family val="2"/>
      </rPr>
      <t>Pay video on demand platforms unique users</t>
    </r>
  </si>
  <si>
    <r>
      <t xml:space="preserve">2.14 Tempo speso sulle piattaforme di servizi VOD a pagamento - </t>
    </r>
    <r>
      <rPr>
        <b/>
        <i/>
        <sz val="12"/>
        <color rgb="FFFFFFFF"/>
        <rFont val="Calibri"/>
        <family val="2"/>
      </rPr>
      <t>Time spent on pay video on demand  platforms</t>
    </r>
  </si>
  <si>
    <r>
      <t xml:space="preserve">2.15 Utenti unici delle piattaforme di servizi VOD gratuiti - </t>
    </r>
    <r>
      <rPr>
        <b/>
        <i/>
        <sz val="12"/>
        <color rgb="FFFFFFFF"/>
        <rFont val="Calibri"/>
        <family val="2"/>
      </rPr>
      <t>Free video on demand platforms unique users</t>
    </r>
  </si>
  <si>
    <r>
      <t xml:space="preserve">2.16 Tempo speso sulle piattaforme di servizi VOD gratuiti - </t>
    </r>
    <r>
      <rPr>
        <b/>
        <i/>
        <sz val="12"/>
        <color rgb="FFFFFFFF"/>
        <rFont val="Calibri"/>
        <family val="2"/>
      </rPr>
      <t>Time spent on free video on demand  platforms</t>
    </r>
  </si>
  <si>
    <t>Ascolti giono medio</t>
  </si>
  <si>
    <t>Totale Rai</t>
  </si>
  <si>
    <t>Totale RTI</t>
  </si>
  <si>
    <t>Totale La7</t>
  </si>
  <si>
    <t>Totale Discovery</t>
  </si>
  <si>
    <t>Totale Emittenti</t>
  </si>
  <si>
    <t>Totale Sky</t>
  </si>
  <si>
    <t xml:space="preserve"> (migliaia)</t>
  </si>
  <si>
    <t>Auditel 
ascolti TV</t>
  </si>
  <si>
    <t>Totale spettatori</t>
  </si>
  <si>
    <t>Ascolti Prime time</t>
  </si>
  <si>
    <t xml:space="preserve"> (02:00-25:59)</t>
  </si>
  <si>
    <t xml:space="preserve"> (20:30-22:30)</t>
  </si>
  <si>
    <t>Auditel 
ascolti TG</t>
  </si>
  <si>
    <t xml:space="preserve"> 12:00 - 14:30 
(migliaia)</t>
  </si>
  <si>
    <t xml:space="preserve"> 18:30 - 20:30
(migliaia)</t>
  </si>
  <si>
    <t>ADS 
quotidiani copie vendute</t>
  </si>
  <si>
    <t>Cartacee + digitali 
(complessivo e principali testate) 
(valori in milioni)</t>
  </si>
  <si>
    <t>Solo cartacee
(complessivo e principali testate) 
(valori in milioni)</t>
  </si>
  <si>
    <t>Gazzetta dello sport (La)</t>
  </si>
  <si>
    <t>Corriere dello sport</t>
  </si>
  <si>
    <t>I valori compresi tra gennaio 2017 e maggio 2018 non sono omogenei con quelli a partire da giugno 2018</t>
  </si>
  <si>
    <r>
      <rPr>
        <b/>
        <sz val="14"/>
        <color indexed="9"/>
        <rFont val="Calibri"/>
        <family val="2"/>
      </rPr>
      <t>1.5   Traffico dati medio giornaliero</t>
    </r>
    <r>
      <rPr>
        <b/>
        <i/>
        <sz val="14"/>
        <color indexed="9"/>
        <rFont val="Calibri"/>
        <family val="2"/>
      </rPr>
      <t xml:space="preserve"> (download+upload) - </t>
    </r>
    <r>
      <rPr>
        <b/>
        <i/>
        <sz val="12"/>
        <color rgb="FFFFFFFF"/>
        <rFont val="Calibri"/>
        <family val="2"/>
      </rPr>
      <t>Data traffic avg daily</t>
    </r>
    <r>
      <rPr>
        <b/>
        <i/>
        <sz val="14"/>
        <color indexed="9"/>
        <rFont val="Calibri"/>
        <family val="2"/>
      </rPr>
      <t xml:space="preserve"> </t>
    </r>
  </si>
  <si>
    <r>
      <t>1.6   Traffico dati - intensità dei flussi settimanali -</t>
    </r>
    <r>
      <rPr>
        <b/>
        <i/>
        <sz val="12"/>
        <color rgb="FFFFFFFF"/>
        <rFont val="Calibri"/>
        <family val="2"/>
      </rPr>
      <t xml:space="preserve"> Weekly data traffic intensity</t>
    </r>
  </si>
  <si>
    <r>
      <rPr>
        <b/>
        <sz val="14"/>
        <color indexed="9"/>
        <rFont val="Calibri"/>
        <family val="2"/>
      </rPr>
      <t>1.7   Linee complessive</t>
    </r>
    <r>
      <rPr>
        <b/>
        <i/>
        <sz val="14"/>
        <color indexed="9"/>
        <rFont val="Calibri"/>
        <family val="2"/>
      </rPr>
      <t xml:space="preserve"> - </t>
    </r>
    <r>
      <rPr>
        <b/>
        <i/>
        <sz val="12"/>
        <color rgb="FFFFFFFF"/>
        <rFont val="Calibri"/>
        <family val="2"/>
      </rPr>
      <t>Total lines</t>
    </r>
  </si>
  <si>
    <r>
      <rPr>
        <b/>
        <sz val="14"/>
        <color indexed="9"/>
        <rFont val="Calibri"/>
        <family val="2"/>
      </rPr>
      <t xml:space="preserve">1.8   Sim "human" per tipologia di clientela </t>
    </r>
    <r>
      <rPr>
        <b/>
        <i/>
        <sz val="14"/>
        <color indexed="9"/>
        <rFont val="Calibri"/>
        <family val="2"/>
      </rPr>
      <t xml:space="preserve">- </t>
    </r>
    <r>
      <rPr>
        <b/>
        <i/>
        <sz val="12"/>
        <color rgb="FFFFFFFF"/>
        <rFont val="Calibri"/>
        <family val="2"/>
      </rPr>
      <t>"human" Sim by customer type</t>
    </r>
  </si>
  <si>
    <r>
      <rPr>
        <b/>
        <sz val="14"/>
        <color indexed="9"/>
        <rFont val="Calibri"/>
        <family val="2"/>
      </rPr>
      <t xml:space="preserve">1.9   Sim "human" per tipologia di contratto </t>
    </r>
    <r>
      <rPr>
        <b/>
        <i/>
        <sz val="14"/>
        <color indexed="9"/>
        <rFont val="Calibri"/>
        <family val="2"/>
      </rPr>
      <t xml:space="preserve">- </t>
    </r>
    <r>
      <rPr>
        <b/>
        <i/>
        <sz val="12"/>
        <color rgb="FFFFFFFF"/>
        <rFont val="Calibri"/>
        <family val="2"/>
      </rPr>
      <t>"human" Sim by contract type</t>
    </r>
  </si>
  <si>
    <r>
      <rPr>
        <b/>
        <sz val="14"/>
        <color indexed="9"/>
        <rFont val="Calibri"/>
        <family val="2"/>
      </rPr>
      <t xml:space="preserve">1.10 Traffico dati - </t>
    </r>
    <r>
      <rPr>
        <b/>
        <i/>
        <sz val="14"/>
        <color rgb="FFFFFFFF"/>
        <rFont val="Calibri"/>
        <family val="2"/>
      </rPr>
      <t>Data traffic</t>
    </r>
    <r>
      <rPr>
        <b/>
        <sz val="14"/>
        <color indexed="9"/>
        <rFont val="Calibri"/>
        <family val="2"/>
      </rPr>
      <t>: download/upload</t>
    </r>
  </si>
  <si>
    <r>
      <t xml:space="preserve">1.12 Traffico dati - intensità dei flussi settimanali - </t>
    </r>
    <r>
      <rPr>
        <b/>
        <i/>
        <sz val="12"/>
        <color rgb="FFFFFFFF"/>
        <rFont val="Calibri"/>
        <family val="2"/>
      </rPr>
      <t>Weekly data traffic intensity</t>
    </r>
  </si>
  <si>
    <r>
      <t>1.13 Portabilità del numero mobile -</t>
    </r>
    <r>
      <rPr>
        <b/>
        <i/>
        <sz val="14"/>
        <color theme="0"/>
        <rFont val="Calibri"/>
        <family val="2"/>
      </rPr>
      <t xml:space="preserve"> </t>
    </r>
    <r>
      <rPr>
        <b/>
        <i/>
        <sz val="12"/>
        <color rgb="FFFFFFFF"/>
        <rFont val="Calibri"/>
        <family val="2"/>
      </rPr>
      <t>Mobile number portability</t>
    </r>
  </si>
  <si>
    <r>
      <t>1.11 Traffico dati medio giornaliero (download+upload) -</t>
    </r>
    <r>
      <rPr>
        <b/>
        <i/>
        <sz val="14"/>
        <color rgb="FFFFFFFF"/>
        <rFont val="Calibri"/>
        <family val="2"/>
      </rPr>
      <t xml:space="preserve"> </t>
    </r>
    <r>
      <rPr>
        <b/>
        <i/>
        <sz val="12"/>
        <color rgb="FFFFFFFF"/>
        <rFont val="Calibri"/>
        <family val="2"/>
      </rPr>
      <t>Data traffic daily avg</t>
    </r>
  </si>
  <si>
    <t>18/19</t>
  </si>
  <si>
    <t>19/20</t>
  </si>
  <si>
    <t>20/21</t>
  </si>
  <si>
    <t>21/22</t>
  </si>
  <si>
    <t>22/23</t>
  </si>
  <si>
    <t>2.9   Principali testate - Distribuzione delle copie vendutenegli ultimi 12 mesi - Main newspaper -  sold copies last 12 months (%)</t>
  </si>
  <si>
    <t>Var. p.p. 
2022/23
vs 
2021/22</t>
  </si>
  <si>
    <t>Var p.p. 
2022/23
vs 
2018/19</t>
  </si>
  <si>
    <t>Warner Bros/Discovery</t>
  </si>
  <si>
    <t>1T23 vs 1T19</t>
  </si>
  <si>
    <r>
      <t>2.6   Copie giornaliere vendute da inizio anno  -</t>
    </r>
    <r>
      <rPr>
        <b/>
        <sz val="12"/>
        <color rgb="FFFFFFFF"/>
        <rFont val="Calibri"/>
        <family val="2"/>
      </rPr>
      <t xml:space="preserve"> </t>
    </r>
    <r>
      <rPr>
        <b/>
        <i/>
        <sz val="12"/>
        <color rgb="FFFFFFFF"/>
        <rFont val="Calibri"/>
        <family val="2"/>
      </rPr>
      <t xml:space="preserve">Daily copies sold since b.y. </t>
    </r>
    <r>
      <rPr>
        <b/>
        <sz val="14"/>
        <color rgb="FFFFFFFF"/>
        <rFont val="Calibri"/>
        <family val="2"/>
      </rPr>
      <t>(1/2)</t>
    </r>
  </si>
  <si>
    <r>
      <t xml:space="preserve">2.7   Copie giornaliere vendute da inizio anno  - </t>
    </r>
    <r>
      <rPr>
        <b/>
        <i/>
        <sz val="12"/>
        <color rgb="FFFFFFFF"/>
        <rFont val="Calibri"/>
        <family val="2"/>
      </rPr>
      <t>Daily copies sold since b.y</t>
    </r>
    <r>
      <rPr>
        <b/>
        <sz val="12"/>
        <color rgb="FFFFFFFF"/>
        <rFont val="Calibri"/>
        <family val="2"/>
      </rPr>
      <t xml:space="preserve"> </t>
    </r>
    <r>
      <rPr>
        <b/>
        <sz val="14"/>
        <color rgb="FFFFFFFF"/>
        <rFont val="Calibri"/>
        <family val="2"/>
      </rPr>
      <t>(2/2)</t>
    </r>
  </si>
  <si>
    <t>3M23</t>
  </si>
  <si>
    <t>3M22</t>
  </si>
  <si>
    <t>3M21</t>
  </si>
  <si>
    <t>3M20</t>
  </si>
  <si>
    <t>Var./chg (mln)</t>
  </si>
  <si>
    <t>Totale 9 canali</t>
  </si>
  <si>
    <t>Meta Platforms</t>
  </si>
  <si>
    <t>La Stampa.it</t>
  </si>
  <si>
    <t>Groupon</t>
  </si>
  <si>
    <t>Now (Sky)</t>
  </si>
  <si>
    <t xml:space="preserve">Tenendo conto di questa componente (che da inizio anno ammonta in media a circa 14 milioni e 576 mila utenti unici) nel complesso MFE/Mediaset nel periodo gennaio - marzo 2023 poco meno di 29 milioni di utenti unici medi mensili. </t>
  </si>
  <si>
    <t>By considering the latter (with a monthly average of 14 million and 576 thousand of unique users since the beginning of the year), MFE/Mediaset monthly average results, for the period January - March 2023, in 29 million of unique users.</t>
  </si>
  <si>
    <t>Tenendo conto di questa componente (che da inizio anno ammonta a poco meno di 22 milioni di ore) nel complesso MFE/Mediaset nel periodo gennaio - marzo 2023 raggiungie 40 milioni di ore di navigazione.</t>
  </si>
  <si>
    <t>By considering the latter (with an amount of 22 million of hours since the beginning of the year), Mediaset reach 40 million total hours during the period January - March 2023.</t>
  </si>
  <si>
    <t>n.d.</t>
  </si>
  <si>
    <t>Sito/Site (mln)</t>
  </si>
  <si>
    <t>Utenti unici complessivi / 
Total unique audience (mln)</t>
  </si>
  <si>
    <t>Utenti unici / Unique audience (mln)</t>
  </si>
  <si>
    <r>
      <t xml:space="preserve">Ore di navigazione (mln) / 
</t>
    </r>
    <r>
      <rPr>
        <b/>
        <i/>
        <sz val="12"/>
        <color theme="1"/>
        <rFont val="Calibri"/>
        <family val="2"/>
        <scheme val="minor"/>
      </rPr>
      <t xml:space="preserve">Time </t>
    </r>
    <r>
      <rPr>
        <b/>
        <sz val="12"/>
        <color theme="1"/>
        <rFont val="Calibri"/>
        <family val="2"/>
        <scheme val="minor"/>
      </rPr>
      <t>spent (mln hours)</t>
    </r>
  </si>
  <si>
    <t>Ore di navigazione (mln) / Time spent (mln hours)</t>
  </si>
  <si>
    <t>RA.1 - Andamento annuale dei ricavi nei settori di competenza AGCOM (2021-2022)</t>
  </si>
  <si>
    <t>RA.2 - Andamento quinquennale dei ricavi nei settori di competenza AGCOM (2018-2022)</t>
  </si>
  <si>
    <t>Relazione Annuale 2023 - Il valore del settore delle comunicazioni</t>
  </si>
  <si>
    <t>Principali indicatori/Serie storica - Main indicators/Time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</si>
</sst>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410]mmm\-yy;@"/>
    <numFmt numFmtId="167" formatCode="#,##0.000"/>
  </numFmts>
  <fonts count="160" x14ac:knownFonts="1">
    <font>
      <sz val="11"/>
      <color theme="1"/>
      <name val="Calibri"/>
      <family val="2"/>
      <scheme val="minor"/>
    </font>
    <font>
      <sz val="10"/>
      <name val="Arial"/>
      <family val="2"/>
    </font>
    <font>
      <sz val="12"/>
      <name val="Calibri"/>
      <family val="2"/>
    </font>
    <font>
      <b/>
      <i/>
      <sz val="12"/>
      <color indexed="10"/>
      <name val="Calibri"/>
      <family val="2"/>
    </font>
    <font>
      <b/>
      <i/>
      <sz val="12"/>
      <color indexed="8"/>
      <name val="Calibri"/>
      <family val="2"/>
    </font>
    <font>
      <i/>
      <sz val="12"/>
      <name val="Calibri"/>
      <family val="2"/>
    </font>
    <font>
      <i/>
      <sz val="12"/>
      <color indexed="8"/>
      <name val="Calibri"/>
      <family val="2"/>
    </font>
    <font>
      <sz val="12"/>
      <color indexed="8"/>
      <name val="Calibri"/>
      <family val="2"/>
    </font>
    <font>
      <b/>
      <sz val="12"/>
      <color indexed="10"/>
      <name val="Calibri"/>
      <family val="2"/>
    </font>
    <font>
      <b/>
      <sz val="12"/>
      <color indexed="8"/>
      <name val="Calibri"/>
      <family val="2"/>
    </font>
    <font>
      <b/>
      <sz val="10"/>
      <color indexed="8"/>
      <name val="Calibri"/>
      <family val="2"/>
    </font>
    <font>
      <b/>
      <i/>
      <sz val="12"/>
      <name val="Calibri"/>
      <family val="2"/>
    </font>
    <font>
      <sz val="10"/>
      <color indexed="8"/>
      <name val="Calibri"/>
      <family val="2"/>
    </font>
    <font>
      <b/>
      <u/>
      <sz val="12"/>
      <color indexed="8"/>
      <name val="Calibri"/>
      <family val="2"/>
    </font>
    <font>
      <b/>
      <i/>
      <sz val="14"/>
      <color indexed="8"/>
      <name val="Calibri"/>
      <family val="2"/>
    </font>
    <font>
      <b/>
      <i/>
      <u/>
      <sz val="12"/>
      <color indexed="8"/>
      <name val="Calibri"/>
      <family val="2"/>
    </font>
    <font>
      <i/>
      <sz val="10"/>
      <color indexed="8"/>
      <name val="Calibri"/>
      <family val="2"/>
    </font>
    <font>
      <b/>
      <sz val="12"/>
      <name val="Calibri"/>
      <family val="2"/>
    </font>
    <font>
      <sz val="10"/>
      <name val="Arial"/>
      <family val="2"/>
    </font>
    <font>
      <sz val="9"/>
      <name val="Arial"/>
      <family val="2"/>
    </font>
    <font>
      <sz val="8"/>
      <name val="Calibri"/>
      <family val="2"/>
    </font>
    <font>
      <b/>
      <sz val="14"/>
      <color indexed="8"/>
      <name val="Calibri"/>
      <family val="2"/>
    </font>
    <font>
      <b/>
      <sz val="14"/>
      <color indexed="17"/>
      <name val="Calibri"/>
      <family val="2"/>
    </font>
    <font>
      <sz val="8"/>
      <name val="Calibri"/>
      <family val="2"/>
    </font>
    <font>
      <b/>
      <sz val="18"/>
      <color indexed="17"/>
      <name val="Calibri"/>
      <family val="2"/>
    </font>
    <font>
      <sz val="11"/>
      <color theme="1"/>
      <name val="Calibri"/>
      <family val="2"/>
      <scheme val="minor"/>
    </font>
    <font>
      <sz val="11"/>
      <color theme="0"/>
      <name val="Calibri"/>
      <family val="2"/>
      <scheme val="minor"/>
    </font>
    <font>
      <b/>
      <sz val="11"/>
      <color theme="1"/>
      <name val="Calibri"/>
      <family val="2"/>
      <scheme val="minor"/>
    </font>
    <font>
      <b/>
      <i/>
      <sz val="16"/>
      <color theme="0"/>
      <name val="Calibri"/>
      <family val="2"/>
      <scheme val="minor"/>
    </font>
    <font>
      <i/>
      <sz val="11"/>
      <color theme="0"/>
      <name val="Calibri"/>
      <family val="2"/>
      <scheme val="minor"/>
    </font>
    <font>
      <sz val="12"/>
      <color theme="1"/>
      <name val="Calibri"/>
      <family val="2"/>
      <scheme val="minor"/>
    </font>
    <font>
      <b/>
      <sz val="12"/>
      <color theme="1"/>
      <name val="Calibri"/>
      <family val="2"/>
      <scheme val="minor"/>
    </font>
    <font>
      <b/>
      <sz val="12"/>
      <color rgb="FF0000FF"/>
      <name val="Calibri"/>
      <family val="2"/>
      <scheme val="minor"/>
    </font>
    <font>
      <i/>
      <sz val="12"/>
      <color theme="0"/>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sz val="12"/>
      <name val="Calibri"/>
      <family val="2"/>
      <scheme val="minor"/>
    </font>
    <font>
      <sz val="12"/>
      <color rgb="FF0000FF"/>
      <name val="Calibri"/>
      <family val="2"/>
      <scheme val="minor"/>
    </font>
    <font>
      <b/>
      <sz val="12"/>
      <name val="Calibri"/>
      <family val="2"/>
      <scheme val="minor"/>
    </font>
    <font>
      <b/>
      <sz val="12"/>
      <color rgb="FFFF0000"/>
      <name val="Calibri"/>
      <family val="2"/>
      <scheme val="minor"/>
    </font>
    <font>
      <i/>
      <sz val="12"/>
      <color theme="0"/>
      <name val="Arial"/>
      <family val="2"/>
    </font>
    <font>
      <sz val="12"/>
      <color theme="1"/>
      <name val="Arial"/>
      <family val="2"/>
    </font>
    <font>
      <i/>
      <sz val="12"/>
      <name val="Calibri"/>
      <family val="2"/>
      <scheme val="minor"/>
    </font>
    <font>
      <b/>
      <sz val="14"/>
      <color theme="1"/>
      <name val="Calibri"/>
      <family val="2"/>
      <scheme val="minor"/>
    </font>
    <font>
      <b/>
      <u/>
      <sz val="12"/>
      <color theme="1"/>
      <name val="Calibri"/>
      <family val="2"/>
      <scheme val="minor"/>
    </font>
    <font>
      <b/>
      <sz val="12"/>
      <color rgb="FF0000FF"/>
      <name val="Calibri"/>
      <family val="2"/>
    </font>
    <font>
      <b/>
      <sz val="12"/>
      <color rgb="FF000000"/>
      <name val="Calibri"/>
      <family val="2"/>
      <scheme val="minor"/>
    </font>
    <font>
      <b/>
      <i/>
      <sz val="12"/>
      <color rgb="FF0000FF"/>
      <name val="Calibri"/>
      <family val="2"/>
      <scheme val="minor"/>
    </font>
    <font>
      <sz val="12"/>
      <color theme="0"/>
      <name val="Calibri"/>
      <family val="2"/>
      <scheme val="minor"/>
    </font>
    <font>
      <b/>
      <i/>
      <sz val="12"/>
      <name val="Calibri"/>
      <family val="2"/>
      <scheme val="minor"/>
    </font>
    <font>
      <b/>
      <i/>
      <sz val="11"/>
      <name val="Calibri"/>
      <family val="2"/>
      <scheme val="minor"/>
    </font>
    <font>
      <b/>
      <u/>
      <sz val="11"/>
      <color theme="1"/>
      <name val="Calibri"/>
      <family val="2"/>
      <scheme val="minor"/>
    </font>
    <font>
      <b/>
      <i/>
      <sz val="16"/>
      <color theme="0"/>
      <name val="Arial"/>
      <family val="2"/>
    </font>
    <font>
      <b/>
      <i/>
      <sz val="11"/>
      <color theme="1"/>
      <name val="Calibri"/>
      <family val="2"/>
      <scheme val="minor"/>
    </font>
    <font>
      <sz val="10"/>
      <color theme="1"/>
      <name val="Calibri"/>
      <family val="2"/>
      <scheme val="minor"/>
    </font>
    <font>
      <b/>
      <sz val="10"/>
      <color theme="1"/>
      <name val="Calibri"/>
      <family val="2"/>
      <scheme val="minor"/>
    </font>
    <font>
      <b/>
      <i/>
      <sz val="12"/>
      <color rgb="FF7030A0"/>
      <name val="Calibri"/>
      <family val="2"/>
      <scheme val="minor"/>
    </font>
    <font>
      <i/>
      <sz val="10"/>
      <color theme="1"/>
      <name val="Calibri"/>
      <family val="2"/>
      <scheme val="minor"/>
    </font>
    <font>
      <b/>
      <i/>
      <sz val="10"/>
      <color theme="1"/>
      <name val="Calibri"/>
      <family val="2"/>
      <scheme val="minor"/>
    </font>
    <font>
      <b/>
      <sz val="16"/>
      <color theme="0"/>
      <name val="Calibri"/>
      <family val="2"/>
      <scheme val="minor"/>
    </font>
    <font>
      <b/>
      <sz val="12"/>
      <color rgb="FF7030A0"/>
      <name val="Calibri"/>
      <family val="2"/>
      <scheme val="minor"/>
    </font>
    <font>
      <sz val="12"/>
      <color rgb="FF7030A0"/>
      <name val="Calibri"/>
      <family val="2"/>
      <scheme val="minor"/>
    </font>
    <font>
      <b/>
      <u/>
      <sz val="16"/>
      <color rgb="FFFF0000"/>
      <name val="Calibri"/>
      <family val="2"/>
      <scheme val="minor"/>
    </font>
    <font>
      <b/>
      <u/>
      <sz val="14"/>
      <color rgb="FFFF0000"/>
      <name val="Calibri"/>
      <family val="2"/>
      <scheme val="minor"/>
    </font>
    <font>
      <b/>
      <sz val="10"/>
      <color indexed="10"/>
      <name val="Calibri"/>
      <family val="2"/>
      <scheme val="minor"/>
    </font>
    <font>
      <b/>
      <sz val="10"/>
      <color rgb="FFFF0000"/>
      <name val="Calibri"/>
      <family val="2"/>
      <scheme val="minor"/>
    </font>
    <font>
      <sz val="10"/>
      <color rgb="FF000000"/>
      <name val="Calibri"/>
      <family val="2"/>
      <scheme val="minor"/>
    </font>
    <font>
      <b/>
      <sz val="14"/>
      <name val="Calibri"/>
      <family val="2"/>
      <scheme val="minor"/>
    </font>
    <font>
      <b/>
      <sz val="11"/>
      <color rgb="FFFF0000"/>
      <name val="Calibri"/>
      <family val="2"/>
      <scheme val="minor"/>
    </font>
    <font>
      <b/>
      <sz val="13"/>
      <name val="Calibri"/>
      <family val="2"/>
      <scheme val="minor"/>
    </font>
    <font>
      <b/>
      <sz val="16"/>
      <color theme="1"/>
      <name val="Calibri"/>
      <family val="2"/>
      <scheme val="minor"/>
    </font>
    <font>
      <b/>
      <sz val="16"/>
      <name val="Calibri"/>
      <family val="2"/>
      <scheme val="minor"/>
    </font>
    <font>
      <b/>
      <sz val="18"/>
      <name val="Calibri"/>
      <family val="2"/>
      <scheme val="minor"/>
    </font>
    <font>
      <b/>
      <sz val="13"/>
      <color theme="1"/>
      <name val="Calibri"/>
      <family val="2"/>
      <scheme val="minor"/>
    </font>
    <font>
      <i/>
      <sz val="18"/>
      <color theme="0"/>
      <name val="Calibri"/>
      <family val="2"/>
      <scheme val="minor"/>
    </font>
    <font>
      <sz val="13"/>
      <color theme="1"/>
      <name val="Calibri"/>
      <family val="2"/>
      <scheme val="minor"/>
    </font>
    <font>
      <i/>
      <sz val="18"/>
      <color theme="1"/>
      <name val="Calibri"/>
      <family val="2"/>
      <scheme val="minor"/>
    </font>
    <font>
      <b/>
      <i/>
      <sz val="14"/>
      <name val="Calibri"/>
      <family val="2"/>
    </font>
    <font>
      <b/>
      <sz val="14"/>
      <name val="Calibri"/>
      <family val="2"/>
    </font>
    <font>
      <b/>
      <sz val="18"/>
      <name val="Calibri"/>
      <family val="2"/>
    </font>
    <font>
      <b/>
      <i/>
      <sz val="16"/>
      <name val="Calibri"/>
      <family val="2"/>
      <scheme val="minor"/>
    </font>
    <font>
      <b/>
      <i/>
      <sz val="12"/>
      <color indexed="12"/>
      <name val="Calibri"/>
      <family val="2"/>
    </font>
    <font>
      <i/>
      <sz val="18"/>
      <name val="Calibri"/>
      <family val="2"/>
      <scheme val="minor"/>
    </font>
    <font>
      <sz val="8"/>
      <name val="Calibri"/>
      <family val="2"/>
      <scheme val="minor"/>
    </font>
    <font>
      <b/>
      <sz val="18"/>
      <color rgb="FFFFFF00"/>
      <name val="Calibri"/>
      <family val="2"/>
    </font>
    <font>
      <sz val="14"/>
      <color theme="1"/>
      <name val="Calibri"/>
      <family val="2"/>
      <scheme val="minor"/>
    </font>
    <font>
      <b/>
      <sz val="14"/>
      <color rgb="FF7030A0"/>
      <name val="Calibri"/>
      <family val="2"/>
      <scheme val="minor"/>
    </font>
    <font>
      <b/>
      <sz val="14"/>
      <color theme="1"/>
      <name val="Calibri"/>
      <family val="2"/>
    </font>
    <font>
      <b/>
      <sz val="16"/>
      <color indexed="12"/>
      <name val="Calibri"/>
      <family val="2"/>
    </font>
    <font>
      <b/>
      <sz val="24"/>
      <color theme="1"/>
      <name val="Calibri"/>
      <family val="2"/>
      <scheme val="minor"/>
    </font>
    <font>
      <b/>
      <sz val="13"/>
      <color theme="1"/>
      <name val="Calibri"/>
      <family val="2"/>
    </font>
    <font>
      <b/>
      <u/>
      <sz val="24"/>
      <color theme="0"/>
      <name val="Calibri"/>
      <family val="2"/>
      <scheme val="minor"/>
    </font>
    <font>
      <b/>
      <i/>
      <u/>
      <sz val="24"/>
      <color indexed="9"/>
      <name val="Calibri"/>
      <family val="2"/>
    </font>
    <font>
      <b/>
      <u/>
      <sz val="24"/>
      <name val="Calibri"/>
      <family val="2"/>
      <scheme val="minor"/>
    </font>
    <font>
      <b/>
      <i/>
      <u/>
      <sz val="24"/>
      <name val="Calibri"/>
      <family val="2"/>
    </font>
    <font>
      <b/>
      <sz val="14"/>
      <color indexed="9"/>
      <name val="Calibri"/>
      <family val="2"/>
    </font>
    <font>
      <b/>
      <i/>
      <sz val="14"/>
      <color indexed="9"/>
      <name val="Calibri"/>
      <family val="2"/>
    </font>
    <font>
      <b/>
      <i/>
      <sz val="14"/>
      <color rgb="FFFFFFFF"/>
      <name val="Calibri"/>
      <family val="2"/>
    </font>
    <font>
      <b/>
      <sz val="14"/>
      <color rgb="FFFFFFFF"/>
      <name val="Calibri"/>
      <family val="2"/>
    </font>
    <font>
      <b/>
      <sz val="14"/>
      <color theme="0"/>
      <name val="Calibri"/>
      <family val="2"/>
    </font>
    <font>
      <sz val="16"/>
      <name val="Calibri"/>
      <family val="2"/>
      <scheme val="minor"/>
    </font>
    <font>
      <sz val="16"/>
      <color theme="1"/>
      <name val="Calibri"/>
      <family val="2"/>
      <scheme val="minor"/>
    </font>
    <font>
      <b/>
      <sz val="14"/>
      <color rgb="FFFF0000"/>
      <name val="Calibri"/>
      <family val="2"/>
      <scheme val="minor"/>
    </font>
    <font>
      <b/>
      <i/>
      <u/>
      <sz val="24"/>
      <color theme="0"/>
      <name val="Calibri"/>
      <family val="2"/>
      <scheme val="minor"/>
    </font>
    <font>
      <b/>
      <sz val="13"/>
      <name val="Calibri"/>
      <family val="2"/>
    </font>
    <font>
      <sz val="12"/>
      <color rgb="FFFF0000"/>
      <name val="Calibri"/>
      <family val="2"/>
      <scheme val="minor"/>
    </font>
    <font>
      <i/>
      <sz val="12"/>
      <color rgb="FF000000"/>
      <name val="Calibri"/>
      <family val="2"/>
    </font>
    <font>
      <sz val="12"/>
      <color rgb="FF000000"/>
      <name val="Calibri"/>
      <family val="2"/>
    </font>
    <font>
      <b/>
      <sz val="11"/>
      <color rgb="FF0000FF"/>
      <name val="Calibri"/>
      <family val="2"/>
      <scheme val="minor"/>
    </font>
    <font>
      <b/>
      <i/>
      <sz val="20"/>
      <color theme="0"/>
      <name val="Calibri"/>
      <family val="2"/>
    </font>
    <font>
      <b/>
      <sz val="20"/>
      <color theme="0"/>
      <name val="Calibri"/>
      <family val="2"/>
    </font>
    <font>
      <b/>
      <sz val="20"/>
      <color theme="0"/>
      <name val="Calibri"/>
      <family val="2"/>
      <scheme val="minor"/>
    </font>
    <font>
      <b/>
      <i/>
      <sz val="20"/>
      <color theme="0"/>
      <name val="Calibri"/>
      <family val="2"/>
      <scheme val="minor"/>
    </font>
    <font>
      <b/>
      <sz val="13"/>
      <color rgb="FF7030A0"/>
      <name val="Calibri"/>
      <family val="2"/>
      <scheme val="minor"/>
    </font>
    <font>
      <sz val="13"/>
      <color rgb="FF7030A0"/>
      <name val="Calibri"/>
      <family val="2"/>
      <scheme val="minor"/>
    </font>
    <font>
      <b/>
      <i/>
      <sz val="13"/>
      <color rgb="FF7030A0"/>
      <name val="Calibri"/>
      <family val="2"/>
      <scheme val="minor"/>
    </font>
    <font>
      <b/>
      <i/>
      <sz val="14"/>
      <color theme="1"/>
      <name val="Calibri"/>
      <family val="2"/>
      <scheme val="minor"/>
    </font>
    <font>
      <b/>
      <sz val="15"/>
      <color rgb="FF7030A0"/>
      <name val="Calibri"/>
      <family val="2"/>
      <scheme val="minor"/>
    </font>
    <font>
      <b/>
      <i/>
      <sz val="12"/>
      <color rgb="FFFFFFFF"/>
      <name val="Calibri"/>
      <family val="2"/>
    </font>
    <font>
      <b/>
      <sz val="12"/>
      <color rgb="FFFFFFFF"/>
      <name val="Calibri"/>
      <family val="2"/>
    </font>
    <font>
      <b/>
      <i/>
      <sz val="14"/>
      <color theme="0"/>
      <name val="Calibri"/>
      <family val="2"/>
    </font>
    <font>
      <b/>
      <i/>
      <sz val="16"/>
      <color rgb="FFFFFF00"/>
      <name val="Calibri"/>
      <family val="2"/>
    </font>
    <font>
      <b/>
      <i/>
      <sz val="16"/>
      <name val="Calibri"/>
      <family val="2"/>
    </font>
    <font>
      <sz val="12"/>
      <color rgb="FF000000"/>
      <name val="Calibri"/>
      <family val="2"/>
      <scheme val="minor"/>
    </font>
    <font>
      <i/>
      <sz val="12"/>
      <color rgb="FF000000"/>
      <name val="Calibri"/>
      <family val="2"/>
      <scheme val="minor"/>
    </font>
    <font>
      <b/>
      <i/>
      <sz val="11"/>
      <color rgb="FFFF0000"/>
      <name val="Calibri"/>
      <family val="2"/>
      <scheme val="minor"/>
    </font>
    <font>
      <b/>
      <sz val="13"/>
      <color rgb="FF0000FF"/>
      <name val="Calibri"/>
      <family val="2"/>
      <scheme val="minor"/>
    </font>
    <font>
      <b/>
      <i/>
      <sz val="13"/>
      <color rgb="FF0000FF"/>
      <name val="Calibri"/>
      <family val="2"/>
      <scheme val="minor"/>
    </font>
    <font>
      <b/>
      <sz val="13"/>
      <color rgb="FFFF0000"/>
      <name val="Calibri"/>
      <family val="2"/>
      <scheme val="minor"/>
    </font>
    <font>
      <sz val="8"/>
      <color theme="1"/>
      <name val="Calibri"/>
      <family val="2"/>
      <scheme val="minor"/>
    </font>
    <font>
      <i/>
      <sz val="10"/>
      <name val="Calibri"/>
      <family val="2"/>
      <scheme val="minor"/>
    </font>
    <font>
      <b/>
      <i/>
      <sz val="12"/>
      <color rgb="FFFF0000"/>
      <name val="Calibri"/>
      <family val="2"/>
    </font>
    <font>
      <b/>
      <i/>
      <sz val="13"/>
      <name val="Calibri"/>
      <family val="2"/>
      <scheme val="minor"/>
    </font>
    <font>
      <b/>
      <sz val="16"/>
      <color theme="0"/>
      <name val="Calibri"/>
      <family val="2"/>
    </font>
    <font>
      <sz val="11"/>
      <color theme="1"/>
      <name val="Segoe UI Semilight"/>
      <family val="2"/>
    </font>
    <font>
      <sz val="16"/>
      <color theme="0"/>
      <name val="Calibri"/>
      <family val="2"/>
    </font>
    <font>
      <sz val="11"/>
      <color rgb="FF0000FF"/>
      <name val="Calibri"/>
      <family val="2"/>
    </font>
    <font>
      <sz val="11"/>
      <color theme="1"/>
      <name val="Calibri"/>
      <family val="2"/>
    </font>
    <font>
      <sz val="12"/>
      <color theme="1"/>
      <name val="Calibri"/>
      <family val="2"/>
    </font>
    <font>
      <b/>
      <sz val="14"/>
      <color rgb="FF0000FF"/>
      <name val="Calibri"/>
      <family val="2"/>
    </font>
    <font>
      <b/>
      <sz val="12"/>
      <color theme="1"/>
      <name val="Calibri"/>
      <family val="2"/>
    </font>
    <font>
      <sz val="11"/>
      <name val="Calibri"/>
      <family val="2"/>
      <scheme val="minor"/>
    </font>
    <font>
      <sz val="9"/>
      <color theme="1"/>
      <name val="Calibri"/>
      <family val="2"/>
      <scheme val="minor"/>
    </font>
    <font>
      <b/>
      <i/>
      <sz val="13"/>
      <color theme="1"/>
      <name val="Calibri"/>
      <family val="2"/>
      <scheme val="minor"/>
    </font>
    <font>
      <sz val="8"/>
      <color rgb="FF000000"/>
      <name val="Segoe UI Semilight"/>
      <family val="2"/>
    </font>
    <font>
      <i/>
      <sz val="8"/>
      <color rgb="FF000000"/>
      <name val="Segoe UI Semilight"/>
      <family val="2"/>
    </font>
    <font>
      <b/>
      <sz val="8"/>
      <color theme="1"/>
      <name val="Calibri"/>
      <family val="2"/>
      <scheme val="minor"/>
    </font>
    <font>
      <sz val="16"/>
      <color theme="0"/>
      <name val="Calibri"/>
      <family val="2"/>
      <scheme val="minor"/>
    </font>
    <font>
      <sz val="11"/>
      <color rgb="FF0000FF"/>
      <name val="Calibri"/>
      <family val="2"/>
      <scheme val="minor"/>
    </font>
    <font>
      <b/>
      <sz val="36"/>
      <color theme="0"/>
      <name val="Calibri"/>
      <family val="2"/>
      <scheme val="minor"/>
    </font>
    <font>
      <b/>
      <i/>
      <sz val="36"/>
      <color theme="0"/>
      <name val="Calibri"/>
      <family val="2"/>
    </font>
    <font>
      <b/>
      <sz val="24"/>
      <color theme="0"/>
      <name val="Calibri"/>
      <family val="2"/>
      <scheme val="minor"/>
    </font>
    <font>
      <b/>
      <sz val="24"/>
      <color rgb="FFFF0000"/>
      <name val="Calibri"/>
      <family val="2"/>
      <scheme val="minor"/>
    </font>
    <font>
      <b/>
      <sz val="12"/>
      <color rgb="FF231F20"/>
      <name val="Calibri"/>
      <family val="2"/>
      <scheme val="minor"/>
    </font>
    <font>
      <b/>
      <sz val="15"/>
      <name val="Calibri"/>
      <family val="2"/>
      <scheme val="minor"/>
    </font>
    <font>
      <b/>
      <i/>
      <sz val="14"/>
      <color rgb="FF7030A0"/>
      <name val="Calibri"/>
      <family val="2"/>
      <scheme val="minor"/>
    </font>
    <font>
      <b/>
      <sz val="11"/>
      <color theme="0"/>
      <name val="Calibri"/>
      <family val="2"/>
      <scheme val="minor"/>
    </font>
    <font>
      <b/>
      <sz val="14"/>
      <color rgb="FFFF0000"/>
      <name val="Calibri"/>
      <family val="2"/>
    </font>
    <font>
      <b/>
      <sz val="18"/>
      <color rgb="FFFFFFFF"/>
      <name val="Calibri"/>
      <family val="2"/>
    </font>
  </fonts>
  <fills count="14">
    <fill>
      <patternFill patternType="none"/>
    </fill>
    <fill>
      <patternFill patternType="gray125"/>
    </fill>
    <fill>
      <patternFill patternType="solid">
        <fgColor rgb="FFFF0000"/>
        <bgColor indexed="64"/>
      </patternFill>
    </fill>
    <fill>
      <patternFill patternType="solid">
        <fgColor rgb="FF0000FF"/>
        <bgColor indexed="64"/>
      </patternFill>
    </fill>
    <fill>
      <patternFill patternType="solid">
        <fgColor theme="0"/>
        <bgColor indexed="64"/>
      </patternFill>
    </fill>
    <fill>
      <patternFill patternType="solid">
        <fgColor rgb="FFFF0000"/>
        <bgColor rgb="FF000000"/>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C44"/>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1" tint="0.249977111117893"/>
        <bgColor indexed="64"/>
      </patternFill>
    </fill>
  </fills>
  <borders count="6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dotted">
        <color indexed="64"/>
      </bottom>
      <diagonal/>
    </border>
    <border>
      <left/>
      <right/>
      <top/>
      <bottom style="dotted">
        <color indexed="64"/>
      </bottom>
      <diagonal/>
    </border>
    <border>
      <left/>
      <right/>
      <top/>
      <bottom style="dashed">
        <color auto="1"/>
      </bottom>
      <diagonal/>
    </border>
    <border>
      <left/>
      <right/>
      <top style="thin">
        <color theme="1"/>
      </top>
      <bottom style="thin">
        <color auto="1"/>
      </bottom>
      <diagonal/>
    </border>
    <border>
      <left/>
      <right/>
      <top style="thin">
        <color theme="1"/>
      </top>
      <bottom style="thin">
        <color theme="1"/>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top style="dotted">
        <color indexed="64"/>
      </top>
      <bottom style="medium">
        <color auto="1"/>
      </bottom>
      <diagonal/>
    </border>
    <border>
      <left/>
      <right/>
      <top style="thin">
        <color auto="1"/>
      </top>
      <bottom style="medium">
        <color auto="1"/>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top style="thin">
        <color auto="1"/>
      </top>
      <bottom style="thin">
        <color auto="1"/>
      </bottom>
      <diagonal/>
    </border>
    <border>
      <left/>
      <right/>
      <top style="medium">
        <color rgb="FFFF0000"/>
      </top>
      <bottom style="medium">
        <color rgb="FFFF0000"/>
      </bottom>
      <diagonal/>
    </border>
    <border>
      <left/>
      <right/>
      <top style="medium">
        <color rgb="FFFF0000"/>
      </top>
      <bottom style="thin">
        <color indexed="64"/>
      </bottom>
      <diagonal/>
    </border>
    <border>
      <left/>
      <right/>
      <top style="thin">
        <color indexed="64"/>
      </top>
      <bottom style="medium">
        <color rgb="FFFF0000"/>
      </bottom>
      <diagonal/>
    </border>
    <border>
      <left/>
      <right/>
      <top style="medium">
        <color rgb="FFFF0000"/>
      </top>
      <bottom/>
      <diagonal/>
    </border>
    <border>
      <left/>
      <right/>
      <top style="thin">
        <color theme="1"/>
      </top>
      <bottom style="medium">
        <color rgb="FFFF0000"/>
      </bottom>
      <diagonal/>
    </border>
    <border>
      <left/>
      <right/>
      <top/>
      <bottom style="medium">
        <color rgb="FF0000FF"/>
      </bottom>
      <diagonal/>
    </border>
    <border>
      <left/>
      <right/>
      <top style="medium">
        <color rgb="FF0000FF"/>
      </top>
      <bottom style="medium">
        <color rgb="FF0000FF"/>
      </bottom>
      <diagonal/>
    </border>
    <border>
      <left style="medium">
        <color indexed="64"/>
      </left>
      <right style="medium">
        <color indexed="64"/>
      </right>
      <top style="medium">
        <color rgb="FF0000FF"/>
      </top>
      <bottom/>
      <diagonal/>
    </border>
    <border>
      <left/>
      <right/>
      <top style="medium">
        <color rgb="FF0000FF"/>
      </top>
      <bottom/>
      <diagonal/>
    </border>
    <border>
      <left/>
      <right/>
      <top style="medium">
        <color rgb="FF0000FF"/>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rgb="FF0000FF"/>
      </bottom>
      <diagonal/>
    </border>
    <border>
      <left/>
      <right/>
      <top style="thin">
        <color auto="1"/>
      </top>
      <bottom style="medium">
        <color rgb="FF0000FF"/>
      </bottom>
      <diagonal/>
    </border>
    <border>
      <left style="medium">
        <color indexed="64"/>
      </left>
      <right style="medium">
        <color indexed="64"/>
      </right>
      <top style="medium">
        <color rgb="FF0000FF"/>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rgb="FF0000FF"/>
      </bottom>
      <diagonal/>
    </border>
    <border>
      <left/>
      <right/>
      <top style="thin">
        <color theme="1"/>
      </top>
      <bottom/>
      <diagonal/>
    </border>
    <border>
      <left/>
      <right/>
      <top style="thick">
        <color rgb="FF0000FF"/>
      </top>
      <bottom style="thin">
        <color indexed="64"/>
      </bottom>
      <diagonal/>
    </border>
    <border>
      <left/>
      <right/>
      <top style="thin">
        <color indexed="64"/>
      </top>
      <bottom style="thick">
        <color rgb="FF0000FF"/>
      </bottom>
      <diagonal/>
    </border>
    <border>
      <left/>
      <right/>
      <top style="medium">
        <color theme="1"/>
      </top>
      <bottom style="medium">
        <color theme="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tted">
        <color theme="1"/>
      </top>
      <bottom style="medium">
        <color rgb="FFFF0000"/>
      </bottom>
      <diagonal/>
    </border>
    <border>
      <left/>
      <right/>
      <top style="dotted">
        <color auto="1"/>
      </top>
      <bottom style="medium">
        <color rgb="FFFF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style="dotted">
        <color auto="1"/>
      </bottom>
      <diagonal/>
    </border>
    <border>
      <left style="thin">
        <color auto="1"/>
      </left>
      <right/>
      <top style="dotted">
        <color indexed="64"/>
      </top>
      <bottom style="thin">
        <color auto="1"/>
      </bottom>
      <diagonal/>
    </border>
    <border>
      <left style="thin">
        <color auto="1"/>
      </left>
      <right/>
      <top style="thin">
        <color auto="1"/>
      </top>
      <bottom style="dotted">
        <color auto="1"/>
      </bottom>
      <diagonal/>
    </border>
    <border>
      <left/>
      <right style="dotted">
        <color indexed="64"/>
      </right>
      <top style="thin">
        <color auto="1"/>
      </top>
      <bottom style="thin">
        <color auto="1"/>
      </bottom>
      <diagonal/>
    </border>
    <border>
      <left style="dotted">
        <color auto="1"/>
      </left>
      <right/>
      <top style="thin">
        <color auto="1"/>
      </top>
      <bottom style="thin">
        <color auto="1"/>
      </bottom>
      <diagonal/>
    </border>
    <border>
      <left style="dotted">
        <color indexed="64"/>
      </left>
      <right/>
      <top style="medium">
        <color rgb="FFFF0000"/>
      </top>
      <bottom style="thin">
        <color auto="1"/>
      </bottom>
      <diagonal/>
    </border>
    <border>
      <left/>
      <right style="dotted">
        <color indexed="64"/>
      </right>
      <top style="medium">
        <color rgb="FFFF0000"/>
      </top>
      <bottom style="thin">
        <color auto="1"/>
      </bottom>
      <diagonal/>
    </border>
    <border>
      <left style="dotted">
        <color indexed="64"/>
      </left>
      <right/>
      <top style="thin">
        <color auto="1"/>
      </top>
      <bottom style="medium">
        <color rgb="FFFF0000"/>
      </bottom>
      <diagonal/>
    </border>
    <border>
      <left/>
      <right style="dotted">
        <color indexed="64"/>
      </right>
      <top style="thin">
        <color auto="1"/>
      </top>
      <bottom style="medium">
        <color rgb="FFFF0000"/>
      </bottom>
      <diagonal/>
    </border>
    <border>
      <left style="dotted">
        <color indexed="64"/>
      </left>
      <right/>
      <top/>
      <bottom/>
      <diagonal/>
    </border>
    <border>
      <left/>
      <right style="dotted">
        <color indexed="64"/>
      </right>
      <top/>
      <bottom/>
      <diagonal/>
    </border>
    <border>
      <left style="dotted">
        <color indexed="64"/>
      </left>
      <right/>
      <top style="medium">
        <color rgb="FFFF0000"/>
      </top>
      <bottom style="medium">
        <color rgb="FFFF0000"/>
      </bottom>
      <diagonal/>
    </border>
    <border>
      <left/>
      <right style="dotted">
        <color indexed="64"/>
      </right>
      <top style="medium">
        <color rgb="FFFF0000"/>
      </top>
      <bottom style="medium">
        <color rgb="FFFF0000"/>
      </bottom>
      <diagonal/>
    </border>
    <border>
      <left/>
      <right/>
      <top style="thick">
        <color rgb="FFFF0000"/>
      </top>
      <bottom style="thin">
        <color indexed="64"/>
      </bottom>
      <diagonal/>
    </border>
    <border>
      <left/>
      <right/>
      <top style="thin">
        <color indexed="64"/>
      </top>
      <bottom style="thick">
        <color rgb="FFFF0000"/>
      </bottom>
      <diagonal/>
    </border>
    <border>
      <left/>
      <right/>
      <top/>
      <bottom style="thick">
        <color rgb="FFFF0000"/>
      </bottom>
      <diagonal/>
    </border>
  </borders>
  <cellStyleXfs count="13">
    <xf numFmtId="0" fontId="0" fillId="0" borderId="0"/>
    <xf numFmtId="0" fontId="1" fillId="0" borderId="0"/>
    <xf numFmtId="43" fontId="25" fillId="0" borderId="0" applyFont="0" applyFill="0" applyBorder="0" applyAlignment="0" applyProtection="0"/>
    <xf numFmtId="0" fontId="1" fillId="0" borderId="0"/>
    <xf numFmtId="0" fontId="1" fillId="0" borderId="0"/>
    <xf numFmtId="0" fontId="1" fillId="0" borderId="0"/>
    <xf numFmtId="0" fontId="1" fillId="0" borderId="0"/>
    <xf numFmtId="0" fontId="25" fillId="0" borderId="0"/>
    <xf numFmtId="0" fontId="18" fillId="0" borderId="0"/>
    <xf numFmtId="0" fontId="19" fillId="0" borderId="0"/>
    <xf numFmtId="0" fontId="1" fillId="0" borderId="0"/>
    <xf numFmtId="9" fontId="1" fillId="0" borderId="0" applyFont="0" applyFill="0" applyBorder="0" applyAlignment="0" applyProtection="0"/>
    <xf numFmtId="0" fontId="135" fillId="0" borderId="0"/>
  </cellStyleXfs>
  <cellXfs count="1018">
    <xf numFmtId="0" fontId="0" fillId="0" borderId="0" xfId="0"/>
    <xf numFmtId="0" fontId="29" fillId="2" borderId="0" xfId="0" applyFont="1" applyFill="1"/>
    <xf numFmtId="0" fontId="28" fillId="3" borderId="0" xfId="1" applyFont="1" applyFill="1"/>
    <xf numFmtId="17" fontId="30" fillId="0" borderId="0" xfId="0" applyNumberFormat="1" applyFont="1"/>
    <xf numFmtId="17" fontId="31" fillId="0" borderId="0" xfId="0" applyNumberFormat="1" applyFont="1"/>
    <xf numFmtId="0" fontId="31" fillId="0" borderId="0" xfId="0" applyFont="1"/>
    <xf numFmtId="0" fontId="30" fillId="0" borderId="0" xfId="0" applyFont="1"/>
    <xf numFmtId="164" fontId="30" fillId="0" borderId="0" xfId="0" applyNumberFormat="1" applyFont="1"/>
    <xf numFmtId="0" fontId="30" fillId="0" borderId="0" xfId="0" applyFont="1" applyAlignment="1">
      <alignment horizontal="right"/>
    </xf>
    <xf numFmtId="0" fontId="33" fillId="4" borderId="0" xfId="1" applyFont="1" applyFill="1"/>
    <xf numFmtId="0" fontId="34" fillId="4" borderId="0" xfId="0" applyFont="1" applyFill="1"/>
    <xf numFmtId="17" fontId="35" fillId="0" borderId="0" xfId="0" applyNumberFormat="1" applyFont="1" applyAlignment="1">
      <alignment horizontal="center"/>
    </xf>
    <xf numFmtId="0" fontId="36" fillId="0" borderId="0" xfId="0" applyFont="1"/>
    <xf numFmtId="0" fontId="30" fillId="0" borderId="0" xfId="0" applyFont="1" applyAlignment="1">
      <alignment horizontal="center"/>
    </xf>
    <xf numFmtId="0" fontId="36" fillId="0" borderId="0" xfId="0" applyFont="1" applyAlignment="1">
      <alignment horizontal="center"/>
    </xf>
    <xf numFmtId="0" fontId="35" fillId="0" borderId="0" xfId="0" applyFont="1" applyAlignment="1">
      <alignment horizontal="center"/>
    </xf>
    <xf numFmtId="0" fontId="28" fillId="2" borderId="0" xfId="1" applyFont="1" applyFill="1"/>
    <xf numFmtId="17" fontId="31" fillId="0" borderId="0" xfId="0" applyNumberFormat="1" applyFont="1" applyAlignment="1">
      <alignment horizontal="right"/>
    </xf>
    <xf numFmtId="0" fontId="1" fillId="0" borderId="0" xfId="5" applyAlignment="1">
      <alignment vertical="center"/>
    </xf>
    <xf numFmtId="0" fontId="37" fillId="0" borderId="0" xfId="5" applyFont="1" applyAlignment="1">
      <alignment vertical="center"/>
    </xf>
    <xf numFmtId="164" fontId="38" fillId="0" borderId="0" xfId="5" applyNumberFormat="1" applyFont="1" applyAlignment="1">
      <alignment vertical="center"/>
    </xf>
    <xf numFmtId="49" fontId="39" fillId="0" borderId="0" xfId="5" applyNumberFormat="1" applyFont="1" applyAlignment="1">
      <alignment horizontal="right" vertical="center"/>
    </xf>
    <xf numFmtId="0" fontId="40" fillId="0" borderId="0" xfId="5" applyFont="1" applyAlignment="1">
      <alignment vertical="center"/>
    </xf>
    <xf numFmtId="2" fontId="30" fillId="0" borderId="0" xfId="0" applyNumberFormat="1" applyFont="1"/>
    <xf numFmtId="0" fontId="30" fillId="0" borderId="0" xfId="0" applyFont="1" applyAlignment="1">
      <alignment vertical="center"/>
    </xf>
    <xf numFmtId="0" fontId="30" fillId="4" borderId="0" xfId="0" applyFont="1" applyFill="1"/>
    <xf numFmtId="17" fontId="35" fillId="0" borderId="0" xfId="0" applyNumberFormat="1" applyFont="1" applyAlignment="1">
      <alignment horizontal="right"/>
    </xf>
    <xf numFmtId="0" fontId="38" fillId="0" borderId="0" xfId="0" applyFont="1"/>
    <xf numFmtId="164" fontId="32" fillId="0" borderId="0" xfId="0" applyNumberFormat="1" applyFont="1" applyAlignment="1">
      <alignment horizontal="right"/>
    </xf>
    <xf numFmtId="1" fontId="32" fillId="0" borderId="0" xfId="0" applyNumberFormat="1" applyFont="1" applyAlignment="1">
      <alignment horizontal="right"/>
    </xf>
    <xf numFmtId="0" fontId="38" fillId="0" borderId="0" xfId="0" applyFont="1" applyAlignment="1">
      <alignment horizontal="right"/>
    </xf>
    <xf numFmtId="3" fontId="31" fillId="0" borderId="0" xfId="0" applyNumberFormat="1" applyFont="1"/>
    <xf numFmtId="0" fontId="39" fillId="0" borderId="0" xfId="5" applyFont="1" applyAlignment="1">
      <alignment vertical="center"/>
    </xf>
    <xf numFmtId="0" fontId="40" fillId="0" borderId="0" xfId="0" applyFont="1"/>
    <xf numFmtId="17" fontId="31" fillId="0" borderId="0" xfId="0" applyNumberFormat="1" applyFont="1" applyAlignment="1">
      <alignment horizontal="center"/>
    </xf>
    <xf numFmtId="0" fontId="31" fillId="0" borderId="0" xfId="0" applyFont="1" applyAlignment="1">
      <alignment horizontal="center"/>
    </xf>
    <xf numFmtId="166" fontId="31" fillId="0" borderId="0" xfId="0" applyNumberFormat="1" applyFont="1"/>
    <xf numFmtId="166" fontId="39" fillId="0" borderId="0" xfId="0" applyNumberFormat="1" applyFont="1" applyAlignment="1">
      <alignment horizontal="center"/>
    </xf>
    <xf numFmtId="164" fontId="32" fillId="0" borderId="0" xfId="0" applyNumberFormat="1" applyFont="1"/>
    <xf numFmtId="164" fontId="38" fillId="0" borderId="0" xfId="0" applyNumberFormat="1" applyFont="1"/>
    <xf numFmtId="2" fontId="39" fillId="0" borderId="0" xfId="5" applyNumberFormat="1" applyFont="1" applyAlignment="1">
      <alignment horizontal="right" vertical="center"/>
    </xf>
    <xf numFmtId="164" fontId="31" fillId="0" borderId="0" xfId="0" applyNumberFormat="1" applyFont="1" applyAlignment="1">
      <alignment horizontal="center"/>
    </xf>
    <xf numFmtId="0" fontId="41" fillId="4" borderId="0" xfId="1" applyFont="1" applyFill="1"/>
    <xf numFmtId="0" fontId="42" fillId="0" borderId="0" xfId="0" applyFont="1"/>
    <xf numFmtId="0" fontId="43" fillId="0" borderId="0" xfId="3" applyFont="1" applyAlignment="1">
      <alignment horizontal="left" vertical="center"/>
    </xf>
    <xf numFmtId="0" fontId="39" fillId="0" borderId="0" xfId="1" applyFont="1" applyAlignment="1">
      <alignment vertical="center"/>
    </xf>
    <xf numFmtId="0" fontId="44" fillId="0" borderId="0" xfId="0" applyFont="1"/>
    <xf numFmtId="0" fontId="45" fillId="0" borderId="0" xfId="0" applyFont="1"/>
    <xf numFmtId="49" fontId="31" fillId="0" borderId="0" xfId="0" applyNumberFormat="1" applyFont="1" applyAlignment="1">
      <alignment horizontal="center"/>
    </xf>
    <xf numFmtId="164" fontId="32" fillId="0" borderId="1" xfId="0" applyNumberFormat="1" applyFont="1" applyBorder="1" applyAlignment="1">
      <alignment horizontal="center"/>
    </xf>
    <xf numFmtId="0" fontId="30" fillId="0" borderId="1" xfId="0" applyFont="1" applyBorder="1"/>
    <xf numFmtId="0" fontId="30" fillId="4" borderId="0" xfId="0" applyFont="1" applyFill="1" applyAlignment="1">
      <alignment horizontal="center"/>
    </xf>
    <xf numFmtId="0" fontId="0" fillId="0" borderId="0" xfId="0" applyAlignment="1">
      <alignment vertical="center"/>
    </xf>
    <xf numFmtId="3" fontId="31" fillId="0" borderId="0" xfId="0" applyNumberFormat="1" applyFont="1" applyAlignment="1">
      <alignment horizontal="right"/>
    </xf>
    <xf numFmtId="164" fontId="31" fillId="0" borderId="1" xfId="0" applyNumberFormat="1" applyFont="1" applyBorder="1" applyAlignment="1">
      <alignment horizontal="center"/>
    </xf>
    <xf numFmtId="0" fontId="29" fillId="3" borderId="0" xfId="0" applyFont="1" applyFill="1"/>
    <xf numFmtId="0" fontId="31" fillId="0" borderId="0" xfId="0" applyFont="1" applyAlignment="1">
      <alignment horizontal="right"/>
    </xf>
    <xf numFmtId="0" fontId="31" fillId="0" borderId="1" xfId="0" applyFont="1" applyBorder="1"/>
    <xf numFmtId="0" fontId="30" fillId="0" borderId="1" xfId="5" applyFont="1" applyBorder="1" applyAlignment="1">
      <alignment vertical="center"/>
    </xf>
    <xf numFmtId="164" fontId="32" fillId="0" borderId="1" xfId="5" applyNumberFormat="1" applyFont="1" applyBorder="1" applyAlignment="1">
      <alignment vertical="center"/>
    </xf>
    <xf numFmtId="0" fontId="37" fillId="0" borderId="1" xfId="5" applyFont="1" applyBorder="1" applyAlignment="1">
      <alignment vertical="center"/>
    </xf>
    <xf numFmtId="0" fontId="37" fillId="4" borderId="1" xfId="5" applyFont="1" applyFill="1" applyBorder="1" applyAlignment="1">
      <alignment vertical="top" wrapText="1"/>
    </xf>
    <xf numFmtId="2" fontId="32" fillId="0" borderId="1" xfId="0" applyNumberFormat="1" applyFont="1" applyBorder="1"/>
    <xf numFmtId="164" fontId="32" fillId="0" borderId="1" xfId="0" applyNumberFormat="1" applyFont="1" applyBorder="1"/>
    <xf numFmtId="164" fontId="31" fillId="0" borderId="1" xfId="0" applyNumberFormat="1" applyFont="1" applyBorder="1"/>
    <xf numFmtId="0" fontId="30" fillId="0" borderId="1" xfId="0" applyFont="1" applyBorder="1" applyAlignment="1">
      <alignment vertical="center"/>
    </xf>
    <xf numFmtId="3" fontId="37" fillId="0" borderId="1" xfId="1" applyNumberFormat="1" applyFont="1" applyBorder="1" applyAlignment="1">
      <alignment vertical="center"/>
    </xf>
    <xf numFmtId="3" fontId="30" fillId="0" borderId="1" xfId="1" applyNumberFormat="1" applyFont="1" applyBorder="1" applyAlignment="1">
      <alignment vertical="center"/>
    </xf>
    <xf numFmtId="3" fontId="39" fillId="0" borderId="1" xfId="1" applyNumberFormat="1" applyFont="1" applyBorder="1" applyAlignment="1">
      <alignment vertical="center"/>
    </xf>
    <xf numFmtId="164" fontId="32" fillId="0" borderId="1" xfId="0" applyNumberFormat="1" applyFont="1" applyBorder="1" applyAlignment="1">
      <alignment horizontal="center" vertical="center"/>
    </xf>
    <xf numFmtId="164" fontId="39" fillId="0" borderId="1" xfId="0" applyNumberFormat="1" applyFont="1" applyBorder="1"/>
    <xf numFmtId="164" fontId="39" fillId="0" borderId="1" xfId="0" applyNumberFormat="1" applyFont="1" applyBorder="1" applyAlignment="1">
      <alignment horizontal="center"/>
    </xf>
    <xf numFmtId="49" fontId="32" fillId="0" borderId="0" xfId="0" applyNumberFormat="1" applyFont="1" applyAlignment="1">
      <alignment horizontal="center"/>
    </xf>
    <xf numFmtId="49" fontId="48" fillId="0" borderId="0" xfId="0" applyNumberFormat="1" applyFont="1" applyAlignment="1">
      <alignment horizontal="center"/>
    </xf>
    <xf numFmtId="0" fontId="27" fillId="0" borderId="0" xfId="0" applyFont="1" applyAlignment="1">
      <alignment horizontal="center"/>
    </xf>
    <xf numFmtId="0" fontId="0" fillId="0" borderId="0" xfId="0" applyAlignment="1">
      <alignment horizontal="center"/>
    </xf>
    <xf numFmtId="164" fontId="0" fillId="0" borderId="0" xfId="0" applyNumberFormat="1"/>
    <xf numFmtId="0" fontId="32" fillId="0" borderId="0" xfId="0" applyFont="1" applyAlignment="1">
      <alignment horizontal="center"/>
    </xf>
    <xf numFmtId="49" fontId="32" fillId="0" borderId="0" xfId="5" applyNumberFormat="1" applyFont="1" applyAlignment="1">
      <alignment horizontal="right" vertical="center"/>
    </xf>
    <xf numFmtId="0" fontId="32" fillId="0" borderId="0" xfId="0" applyFont="1" applyAlignment="1">
      <alignment horizontal="center" vertical="center"/>
    </xf>
    <xf numFmtId="164" fontId="39" fillId="0" borderId="0" xfId="0" applyNumberFormat="1" applyFont="1" applyAlignment="1">
      <alignment horizontal="center"/>
    </xf>
    <xf numFmtId="0" fontId="50" fillId="0" borderId="0" xfId="1" applyFont="1" applyAlignment="1">
      <alignment vertical="top"/>
    </xf>
    <xf numFmtId="0" fontId="30" fillId="0" borderId="0" xfId="0" applyFont="1" applyAlignment="1">
      <alignment vertical="top"/>
    </xf>
    <xf numFmtId="0" fontId="37" fillId="0" borderId="1" xfId="0" applyFont="1" applyBorder="1" applyAlignment="1">
      <alignment vertical="center"/>
    </xf>
    <xf numFmtId="164" fontId="31" fillId="0" borderId="1" xfId="0" applyNumberFormat="1" applyFont="1" applyBorder="1" applyAlignment="1">
      <alignment horizontal="center" vertical="center"/>
    </xf>
    <xf numFmtId="0" fontId="51" fillId="0" borderId="0" xfId="1" applyFont="1" applyAlignment="1">
      <alignment vertical="center"/>
    </xf>
    <xf numFmtId="0" fontId="30" fillId="0" borderId="1" xfId="0" applyFont="1" applyBorder="1" applyAlignment="1">
      <alignment horizontal="center"/>
    </xf>
    <xf numFmtId="164" fontId="31" fillId="0" borderId="2" xfId="0" applyNumberFormat="1" applyFont="1" applyBorder="1" applyAlignment="1">
      <alignment horizontal="center"/>
    </xf>
    <xf numFmtId="3" fontId="31" fillId="0" borderId="0" xfId="0" applyNumberFormat="1" applyFont="1" applyAlignment="1">
      <alignment horizontal="center"/>
    </xf>
    <xf numFmtId="0" fontId="30" fillId="0" borderId="3" xfId="0" applyFont="1" applyBorder="1"/>
    <xf numFmtId="0" fontId="52" fillId="0" borderId="0" xfId="0" applyFont="1" applyAlignment="1">
      <alignment horizontal="center" vertical="center"/>
    </xf>
    <xf numFmtId="49" fontId="31" fillId="0" borderId="1" xfId="0" applyNumberFormat="1" applyFont="1" applyBorder="1"/>
    <xf numFmtId="1" fontId="31" fillId="0" borderId="0" xfId="0" quotePrefix="1" applyNumberFormat="1" applyFont="1" applyAlignment="1">
      <alignment horizontal="center"/>
    </xf>
    <xf numFmtId="0" fontId="33" fillId="3" borderId="0" xfId="1" applyFont="1" applyFill="1"/>
    <xf numFmtId="0" fontId="30" fillId="3" borderId="0" xfId="0" applyFont="1" applyFill="1"/>
    <xf numFmtId="0" fontId="53" fillId="3" borderId="0" xfId="1" applyFont="1" applyFill="1"/>
    <xf numFmtId="0" fontId="41" fillId="3" borderId="0" xfId="1" applyFont="1" applyFill="1"/>
    <xf numFmtId="0" fontId="30" fillId="2" borderId="0" xfId="0" applyFont="1" applyFill="1" applyAlignment="1">
      <alignment horizontal="center"/>
    </xf>
    <xf numFmtId="0" fontId="28" fillId="6" borderId="0" xfId="1" applyFont="1" applyFill="1"/>
    <xf numFmtId="0" fontId="34" fillId="6" borderId="0" xfId="0" applyFont="1" applyFill="1"/>
    <xf numFmtId="0" fontId="26" fillId="6" borderId="0" xfId="0" applyFont="1" applyFill="1"/>
    <xf numFmtId="0" fontId="28" fillId="7" borderId="0" xfId="0" applyFont="1" applyFill="1"/>
    <xf numFmtId="0" fontId="54" fillId="7" borderId="0" xfId="0" applyFont="1" applyFill="1"/>
    <xf numFmtId="17" fontId="32" fillId="0" borderId="0" xfId="0" applyNumberFormat="1" applyFont="1" applyAlignment="1">
      <alignment horizontal="center"/>
    </xf>
    <xf numFmtId="0" fontId="35" fillId="0" borderId="0" xfId="0" applyFont="1" applyAlignment="1">
      <alignment vertical="center" wrapText="1"/>
    </xf>
    <xf numFmtId="0" fontId="32" fillId="0" borderId="0" xfId="0" applyFont="1"/>
    <xf numFmtId="0" fontId="48" fillId="0" borderId="0" xfId="0" applyFont="1" applyAlignment="1">
      <alignment horizontal="center"/>
    </xf>
    <xf numFmtId="164" fontId="31" fillId="0" borderId="2" xfId="0" applyNumberFormat="1" applyFont="1" applyBorder="1" applyAlignment="1">
      <alignment horizontal="right"/>
    </xf>
    <xf numFmtId="0" fontId="30" fillId="0" borderId="2" xfId="0" applyFont="1" applyBorder="1" applyAlignment="1">
      <alignment vertical="top"/>
    </xf>
    <xf numFmtId="0" fontId="30" fillId="0" borderId="3" xfId="0" applyFont="1" applyBorder="1" applyAlignment="1">
      <alignment vertical="top"/>
    </xf>
    <xf numFmtId="4" fontId="32" fillId="0" borderId="3" xfId="0" applyNumberFormat="1" applyFont="1" applyBorder="1" applyAlignment="1">
      <alignment horizontal="center"/>
    </xf>
    <xf numFmtId="165" fontId="32" fillId="0" borderId="3" xfId="1" applyNumberFormat="1" applyFont="1" applyBorder="1" applyAlignment="1">
      <alignment horizontal="center" vertical="top"/>
    </xf>
    <xf numFmtId="0" fontId="39" fillId="0" borderId="2" xfId="0" applyFont="1" applyBorder="1" applyAlignment="1">
      <alignment horizontal="center"/>
    </xf>
    <xf numFmtId="0" fontId="39" fillId="0" borderId="2" xfId="1" applyFont="1" applyBorder="1" applyAlignment="1">
      <alignment horizontal="center" vertical="top"/>
    </xf>
    <xf numFmtId="0" fontId="31" fillId="0" borderId="2" xfId="0" applyFont="1" applyBorder="1"/>
    <xf numFmtId="164" fontId="31" fillId="0" borderId="0" xfId="0" applyNumberFormat="1" applyFont="1" applyAlignment="1">
      <alignment horizontal="right"/>
    </xf>
    <xf numFmtId="0" fontId="30" fillId="0" borderId="2" xfId="0" applyFont="1" applyBorder="1"/>
    <xf numFmtId="17" fontId="35" fillId="0" borderId="0" xfId="0" quotePrefix="1" applyNumberFormat="1" applyFont="1" applyAlignment="1">
      <alignment horizontal="center" vertical="center"/>
    </xf>
    <xf numFmtId="0" fontId="30" fillId="0" borderId="0" xfId="0" applyFont="1" applyAlignment="1">
      <alignment horizontal="center" vertical="center"/>
    </xf>
    <xf numFmtId="164" fontId="31" fillId="0" borderId="3" xfId="0" applyNumberFormat="1" applyFont="1" applyBorder="1" applyAlignment="1">
      <alignment horizontal="center" vertical="center"/>
    </xf>
    <xf numFmtId="0" fontId="31" fillId="0" borderId="1" xfId="0" applyFont="1" applyBorder="1" applyAlignment="1">
      <alignment horizontal="center" vertical="center"/>
    </xf>
    <xf numFmtId="0" fontId="38" fillId="0" borderId="1" xfId="0" applyFont="1" applyBorder="1" applyAlignment="1">
      <alignment horizontal="center"/>
    </xf>
    <xf numFmtId="0" fontId="38" fillId="0" borderId="0" xfId="0" applyFont="1" applyAlignment="1">
      <alignment horizontal="center"/>
    </xf>
    <xf numFmtId="164" fontId="32" fillId="0" borderId="0" xfId="0" applyNumberFormat="1" applyFont="1" applyAlignment="1">
      <alignment horizontal="center"/>
    </xf>
    <xf numFmtId="0" fontId="55" fillId="0" borderId="0" xfId="0" applyFont="1" applyAlignment="1">
      <alignment vertical="center"/>
    </xf>
    <xf numFmtId="164" fontId="56" fillId="0" borderId="0" xfId="0" applyNumberFormat="1" applyFont="1" applyAlignment="1">
      <alignment vertical="center"/>
    </xf>
    <xf numFmtId="0" fontId="30" fillId="0" borderId="4" xfId="0" applyFont="1" applyBorder="1"/>
    <xf numFmtId="164" fontId="31" fillId="0" borderId="5" xfId="0" applyNumberFormat="1" applyFont="1" applyBorder="1" applyAlignment="1">
      <alignment horizontal="center"/>
    </xf>
    <xf numFmtId="165" fontId="32" fillId="0" borderId="0" xfId="0" applyNumberFormat="1" applyFont="1" applyAlignment="1">
      <alignment horizontal="right"/>
    </xf>
    <xf numFmtId="17" fontId="32" fillId="0" borderId="0" xfId="0" applyNumberFormat="1" applyFont="1" applyAlignment="1">
      <alignment horizontal="right" vertical="center"/>
    </xf>
    <xf numFmtId="0" fontId="32" fillId="0" borderId="0" xfId="0" applyFont="1" applyAlignment="1">
      <alignment horizontal="right" vertical="center"/>
    </xf>
    <xf numFmtId="164" fontId="31" fillId="0" borderId="5" xfId="0" applyNumberFormat="1" applyFont="1" applyBorder="1" applyAlignment="1">
      <alignment horizontal="right"/>
    </xf>
    <xf numFmtId="165" fontId="31" fillId="0" borderId="0" xfId="0" applyNumberFormat="1" applyFont="1" applyAlignment="1">
      <alignment horizontal="right"/>
    </xf>
    <xf numFmtId="3" fontId="32" fillId="0" borderId="0" xfId="0" applyNumberFormat="1" applyFont="1" applyAlignment="1">
      <alignment horizontal="right"/>
    </xf>
    <xf numFmtId="3" fontId="57" fillId="0" borderId="0" xfId="0" applyNumberFormat="1" applyFont="1" applyAlignment="1">
      <alignment horizontal="right"/>
    </xf>
    <xf numFmtId="164" fontId="57" fillId="0" borderId="3" xfId="0" applyNumberFormat="1" applyFont="1" applyBorder="1" applyAlignment="1">
      <alignment horizontal="right"/>
    </xf>
    <xf numFmtId="0" fontId="57" fillId="0" borderId="3" xfId="0" applyFont="1" applyBorder="1"/>
    <xf numFmtId="3" fontId="57" fillId="0" borderId="3" xfId="0" applyNumberFormat="1" applyFont="1" applyBorder="1" applyAlignment="1">
      <alignment horizontal="right"/>
    </xf>
    <xf numFmtId="0" fontId="30" fillId="0" borderId="5" xfId="0" applyFont="1" applyBorder="1"/>
    <xf numFmtId="3" fontId="32" fillId="0" borderId="5" xfId="0" applyNumberFormat="1" applyFont="1" applyBorder="1" applyAlignment="1">
      <alignment horizontal="right"/>
    </xf>
    <xf numFmtId="1" fontId="31" fillId="0" borderId="0" xfId="0" quotePrefix="1" applyNumberFormat="1" applyFont="1" applyAlignment="1">
      <alignment horizontal="left"/>
    </xf>
    <xf numFmtId="1" fontId="35" fillId="0" borderId="0" xfId="0" quotePrefix="1" applyNumberFormat="1" applyFont="1" applyAlignment="1">
      <alignment horizontal="left"/>
    </xf>
    <xf numFmtId="1" fontId="35" fillId="0" borderId="0" xfId="0" quotePrefix="1" applyNumberFormat="1" applyFont="1" applyAlignment="1">
      <alignment horizontal="center"/>
    </xf>
    <xf numFmtId="17" fontId="32" fillId="0" borderId="0" xfId="0" applyNumberFormat="1" applyFont="1" applyAlignment="1">
      <alignment horizontal="left"/>
    </xf>
    <xf numFmtId="164" fontId="30" fillId="0" borderId="0" xfId="0" applyNumberFormat="1" applyFont="1" applyAlignment="1">
      <alignment horizontal="right"/>
    </xf>
    <xf numFmtId="0" fontId="55" fillId="0" borderId="0" xfId="0" applyFont="1"/>
    <xf numFmtId="0" fontId="58" fillId="0" borderId="0" xfId="0" applyFont="1" applyAlignment="1">
      <alignment vertical="center"/>
    </xf>
    <xf numFmtId="49" fontId="59" fillId="0" borderId="0" xfId="0" applyNumberFormat="1" applyFont="1" applyAlignment="1">
      <alignment horizontal="center"/>
    </xf>
    <xf numFmtId="0" fontId="58" fillId="0" borderId="0" xfId="0" applyFont="1"/>
    <xf numFmtId="17" fontId="59" fillId="0" borderId="0" xfId="0" applyNumberFormat="1" applyFont="1" applyAlignment="1">
      <alignment horizontal="center"/>
    </xf>
    <xf numFmtId="164" fontId="57" fillId="0" borderId="3" xfId="0" applyNumberFormat="1" applyFont="1" applyBorder="1" applyAlignment="1">
      <alignment horizontal="center"/>
    </xf>
    <xf numFmtId="0" fontId="60" fillId="3" borderId="0" xfId="0" applyFont="1" applyFill="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28" fillId="7" borderId="0" xfId="0" applyFont="1" applyFill="1" applyAlignment="1">
      <alignment vertical="center"/>
    </xf>
    <xf numFmtId="0" fontId="35" fillId="7" borderId="0" xfId="0" applyFont="1" applyFill="1" applyAlignment="1">
      <alignment vertical="center"/>
    </xf>
    <xf numFmtId="0" fontId="40" fillId="0" borderId="0" xfId="0" applyFont="1" applyAlignment="1">
      <alignment horizontal="center" vertical="center" wrapText="1"/>
    </xf>
    <xf numFmtId="0" fontId="57" fillId="0" borderId="0" xfId="0" applyFont="1" applyAlignment="1">
      <alignment horizontal="center" vertical="center" wrapText="1"/>
    </xf>
    <xf numFmtId="0" fontId="37" fillId="4" borderId="7" xfId="0" applyFont="1" applyFill="1" applyBorder="1" applyAlignment="1">
      <alignment vertical="center"/>
    </xf>
    <xf numFmtId="164" fontId="32" fillId="4" borderId="7" xfId="0" applyNumberFormat="1" applyFont="1" applyFill="1" applyBorder="1" applyAlignment="1">
      <alignment horizontal="center" vertical="center"/>
    </xf>
    <xf numFmtId="164" fontId="32" fillId="4" borderId="0" xfId="0" applyNumberFormat="1" applyFont="1" applyFill="1" applyAlignment="1">
      <alignment horizontal="center" vertical="center"/>
    </xf>
    <xf numFmtId="0" fontId="37" fillId="4" borderId="8" xfId="0" applyFont="1" applyFill="1" applyBorder="1" applyAlignment="1">
      <alignment vertical="center"/>
    </xf>
    <xf numFmtId="0" fontId="39" fillId="0" borderId="0" xfId="0" applyFont="1" applyAlignment="1">
      <alignment horizontal="center" vertical="center" wrapText="1"/>
    </xf>
    <xf numFmtId="0" fontId="62" fillId="0" borderId="0" xfId="0" applyFont="1"/>
    <xf numFmtId="0" fontId="0" fillId="4" borderId="0" xfId="0" applyFill="1" applyAlignment="1">
      <alignment vertical="center"/>
    </xf>
    <xf numFmtId="3" fontId="68" fillId="4" borderId="0" xfId="0" applyNumberFormat="1" applyFont="1" applyFill="1" applyAlignment="1">
      <alignment horizontal="right" vertical="center"/>
    </xf>
    <xf numFmtId="0" fontId="31" fillId="0" borderId="0" xfId="0" applyFont="1" applyAlignment="1">
      <alignment vertical="center"/>
    </xf>
    <xf numFmtId="0" fontId="30" fillId="4" borderId="0" xfId="0" applyFont="1" applyFill="1" applyAlignment="1">
      <alignment vertical="center"/>
    </xf>
    <xf numFmtId="0" fontId="39" fillId="0" borderId="9" xfId="0" applyFont="1" applyBorder="1" applyAlignment="1">
      <alignment vertical="center"/>
    </xf>
    <xf numFmtId="0" fontId="27" fillId="0" borderId="0" xfId="0" applyFont="1" applyAlignment="1">
      <alignment vertical="center"/>
    </xf>
    <xf numFmtId="165" fontId="69" fillId="4" borderId="0" xfId="0" applyNumberFormat="1" applyFont="1" applyFill="1" applyAlignment="1">
      <alignment vertical="center"/>
    </xf>
    <xf numFmtId="165" fontId="0" fillId="0" borderId="0" xfId="0" applyNumberFormat="1" applyAlignment="1">
      <alignment vertical="center"/>
    </xf>
    <xf numFmtId="165" fontId="0" fillId="4" borderId="0" xfId="0" applyNumberFormat="1" applyFill="1" applyAlignment="1">
      <alignment vertical="center"/>
    </xf>
    <xf numFmtId="2" fontId="0" fillId="4" borderId="0" xfId="0" applyNumberFormat="1" applyFill="1" applyAlignment="1">
      <alignment vertical="center"/>
    </xf>
    <xf numFmtId="0" fontId="30" fillId="0" borderId="6" xfId="0" applyFont="1" applyBorder="1"/>
    <xf numFmtId="0" fontId="30" fillId="0" borderId="10" xfId="0" applyFont="1" applyBorder="1"/>
    <xf numFmtId="165" fontId="32" fillId="8" borderId="6" xfId="0" applyNumberFormat="1" applyFont="1" applyFill="1" applyBorder="1" applyAlignment="1">
      <alignment vertical="center"/>
    </xf>
    <xf numFmtId="165" fontId="32" fillId="8" borderId="10" xfId="0" applyNumberFormat="1" applyFont="1" applyFill="1" applyBorder="1" applyAlignment="1">
      <alignment vertical="center"/>
    </xf>
    <xf numFmtId="0" fontId="71" fillId="8" borderId="0" xfId="0" applyFont="1" applyFill="1" applyAlignment="1">
      <alignment horizontal="right" vertical="center"/>
    </xf>
    <xf numFmtId="0" fontId="72" fillId="4" borderId="0" xfId="0" applyFont="1" applyFill="1" applyAlignment="1">
      <alignment horizontal="right" vertical="center"/>
    </xf>
    <xf numFmtId="0" fontId="72" fillId="8" borderId="0" xfId="0" applyFont="1" applyFill="1" applyAlignment="1">
      <alignment horizontal="right" vertical="center"/>
    </xf>
    <xf numFmtId="165" fontId="32" fillId="4" borderId="10" xfId="0" applyNumberFormat="1" applyFont="1" applyFill="1" applyBorder="1" applyAlignment="1">
      <alignment vertical="center"/>
    </xf>
    <xf numFmtId="165" fontId="32" fillId="4" borderId="6" xfId="0" applyNumberFormat="1" applyFont="1" applyFill="1" applyBorder="1" applyAlignment="1">
      <alignment vertical="center"/>
    </xf>
    <xf numFmtId="164" fontId="30" fillId="0" borderId="0" xfId="0" applyNumberFormat="1" applyFont="1" applyAlignment="1">
      <alignment vertical="center"/>
    </xf>
    <xf numFmtId="0" fontId="32" fillId="0" borderId="0" xfId="0" applyFont="1" applyAlignment="1">
      <alignment horizontal="center" vertical="center" wrapText="1"/>
    </xf>
    <xf numFmtId="0" fontId="73" fillId="4" borderId="0" xfId="0" applyFont="1" applyFill="1" applyAlignment="1">
      <alignment vertical="center"/>
    </xf>
    <xf numFmtId="0" fontId="71" fillId="4" borderId="0" xfId="0" applyFont="1" applyFill="1" applyAlignment="1">
      <alignment horizontal="right" vertical="center"/>
    </xf>
    <xf numFmtId="0" fontId="31" fillId="0" borderId="0" xfId="0" applyFont="1" applyAlignment="1">
      <alignment horizontal="center" vertical="center"/>
    </xf>
    <xf numFmtId="0" fontId="28" fillId="3" borderId="0" xfId="1" applyFont="1" applyFill="1" applyAlignment="1">
      <alignment vertical="center"/>
    </xf>
    <xf numFmtId="0" fontId="75" fillId="3" borderId="0" xfId="1" applyFont="1" applyFill="1" applyAlignment="1">
      <alignment vertical="center"/>
    </xf>
    <xf numFmtId="0" fontId="30" fillId="3" borderId="0" xfId="0" applyFont="1" applyFill="1" applyAlignment="1">
      <alignment vertical="center"/>
    </xf>
    <xf numFmtId="0" fontId="75" fillId="3" borderId="0" xfId="1" applyFont="1" applyFill="1"/>
    <xf numFmtId="3" fontId="39"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4" borderId="0" xfId="0" applyFont="1" applyFill="1" applyAlignment="1">
      <alignment horizontal="center" vertical="center"/>
    </xf>
    <xf numFmtId="0" fontId="39" fillId="4" borderId="0" xfId="0" applyFont="1" applyFill="1" applyAlignment="1">
      <alignment horizontal="left" vertical="center"/>
    </xf>
    <xf numFmtId="0" fontId="77" fillId="9" borderId="0" xfId="0" applyFont="1" applyFill="1" applyAlignment="1">
      <alignment vertical="center"/>
    </xf>
    <xf numFmtId="0" fontId="77" fillId="6" borderId="0" xfId="0" applyFont="1" applyFill="1" applyAlignment="1">
      <alignment vertical="center"/>
    </xf>
    <xf numFmtId="0" fontId="30" fillId="6" borderId="0" xfId="0" applyFont="1" applyFill="1" applyAlignment="1">
      <alignment vertical="center"/>
    </xf>
    <xf numFmtId="0" fontId="39" fillId="9" borderId="0" xfId="0" applyFont="1" applyFill="1" applyAlignment="1">
      <alignment vertical="center"/>
    </xf>
    <xf numFmtId="0" fontId="31" fillId="4" borderId="3" xfId="0" applyFont="1" applyFill="1" applyBorder="1" applyAlignment="1">
      <alignment horizontal="center" vertical="center"/>
    </xf>
    <xf numFmtId="165" fontId="30" fillId="0" borderId="0" xfId="0" applyNumberFormat="1" applyFont="1" applyAlignment="1">
      <alignment vertical="center"/>
    </xf>
    <xf numFmtId="0" fontId="76" fillId="0" borderId="0" xfId="0" applyFont="1" applyAlignment="1">
      <alignment vertical="center"/>
    </xf>
    <xf numFmtId="0" fontId="78" fillId="6" borderId="0" xfId="1" applyFont="1" applyFill="1" applyAlignment="1">
      <alignment vertical="center"/>
    </xf>
    <xf numFmtId="0" fontId="79" fillId="6" borderId="0" xfId="1" applyFont="1" applyFill="1" applyAlignment="1">
      <alignment vertical="center"/>
    </xf>
    <xf numFmtId="0" fontId="80" fillId="6" borderId="0" xfId="1" applyFont="1" applyFill="1" applyAlignment="1">
      <alignment vertical="center"/>
    </xf>
    <xf numFmtId="0" fontId="81" fillId="6" borderId="0" xfId="1" applyFont="1" applyFill="1"/>
    <xf numFmtId="0" fontId="81" fillId="9" borderId="0" xfId="1" applyFont="1" applyFill="1" applyAlignment="1">
      <alignment vertical="center"/>
    </xf>
    <xf numFmtId="0" fontId="39" fillId="6" borderId="0" xfId="0" applyFont="1" applyFill="1" applyAlignment="1">
      <alignment vertical="center"/>
    </xf>
    <xf numFmtId="0" fontId="81" fillId="6" borderId="0" xfId="0" applyFont="1" applyFill="1"/>
    <xf numFmtId="0" fontId="32" fillId="0" borderId="11" xfId="0" applyFont="1" applyBorder="1" applyAlignment="1">
      <alignment horizontal="center" vertical="center"/>
    </xf>
    <xf numFmtId="0" fontId="82" fillId="0" borderId="6" xfId="0" applyFont="1" applyBorder="1" applyAlignment="1">
      <alignment horizontal="center" vertical="center"/>
    </xf>
    <xf numFmtId="0" fontId="68" fillId="9" borderId="0" xfId="0" applyFont="1" applyFill="1" applyAlignment="1">
      <alignment vertical="center"/>
    </xf>
    <xf numFmtId="0" fontId="62" fillId="0" borderId="0" xfId="0" applyFont="1" applyAlignment="1">
      <alignment vertical="center"/>
    </xf>
    <xf numFmtId="0" fontId="83" fillId="6" borderId="0" xfId="0" applyFont="1" applyFill="1" applyAlignment="1">
      <alignment vertical="center"/>
    </xf>
    <xf numFmtId="0" fontId="37" fillId="6" borderId="0" xfId="0" applyFont="1" applyFill="1" applyAlignment="1">
      <alignment vertical="center"/>
    </xf>
    <xf numFmtId="165" fontId="57" fillId="4" borderId="0" xfId="0" applyNumberFormat="1" applyFont="1" applyFill="1" applyAlignment="1">
      <alignment horizontal="center" vertical="center"/>
    </xf>
    <xf numFmtId="0" fontId="74" fillId="0" borderId="0" xfId="0" applyFont="1" applyAlignment="1">
      <alignment vertical="center"/>
    </xf>
    <xf numFmtId="0" fontId="54" fillId="0" borderId="0" xfId="0" applyFont="1" applyAlignment="1">
      <alignment horizontal="center" vertical="center"/>
    </xf>
    <xf numFmtId="0" fontId="61" fillId="0" borderId="0" xfId="0" applyFont="1" applyAlignment="1">
      <alignment horizontal="center" vertical="center"/>
    </xf>
    <xf numFmtId="0" fontId="82" fillId="0" borderId="0" xfId="0" applyFont="1" applyAlignment="1">
      <alignment horizontal="center" vertical="center"/>
    </xf>
    <xf numFmtId="0" fontId="85" fillId="3" borderId="0" xfId="1" applyFont="1" applyFill="1" applyAlignment="1">
      <alignment vertical="center"/>
    </xf>
    <xf numFmtId="0" fontId="39" fillId="0" borderId="0" xfId="0" applyFont="1" applyAlignment="1">
      <alignment horizontal="center" vertical="center"/>
    </xf>
    <xf numFmtId="1" fontId="30" fillId="0" borderId="0" xfId="0" applyNumberFormat="1" applyFont="1" applyAlignment="1">
      <alignment vertical="center"/>
    </xf>
    <xf numFmtId="1" fontId="40" fillId="0" borderId="0" xfId="0" applyNumberFormat="1" applyFont="1" applyAlignment="1">
      <alignment horizontal="center" vertical="center"/>
    </xf>
    <xf numFmtId="3" fontId="30" fillId="0" borderId="0" xfId="0" applyNumberFormat="1" applyFont="1" applyAlignment="1">
      <alignment horizontal="center" vertical="center"/>
    </xf>
    <xf numFmtId="3" fontId="30" fillId="0" borderId="0" xfId="0" applyNumberFormat="1" applyFont="1" applyAlignment="1">
      <alignment vertical="center"/>
    </xf>
    <xf numFmtId="0" fontId="86" fillId="0" borderId="0" xfId="0" applyFont="1" applyAlignment="1">
      <alignment vertical="center"/>
    </xf>
    <xf numFmtId="0" fontId="44" fillId="0" borderId="0" xfId="0" applyFont="1" applyAlignment="1">
      <alignment vertical="center"/>
    </xf>
    <xf numFmtId="165" fontId="61" fillId="4" borderId="13" xfId="0" applyNumberFormat="1" applyFont="1" applyFill="1" applyBorder="1" applyAlignment="1">
      <alignment horizontal="center" vertical="center"/>
    </xf>
    <xf numFmtId="0" fontId="68" fillId="4" borderId="0" xfId="0" applyFont="1" applyFill="1" applyAlignment="1">
      <alignment horizontal="left" vertical="center"/>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1" xfId="0" applyFont="1" applyBorder="1" applyAlignment="1">
      <alignment horizontal="left" vertical="center"/>
    </xf>
    <xf numFmtId="0" fontId="30" fillId="0" borderId="0" xfId="0" applyFont="1" applyAlignment="1">
      <alignment horizontal="left" vertical="center"/>
    </xf>
    <xf numFmtId="0" fontId="31" fillId="0" borderId="9" xfId="0" applyFont="1" applyBorder="1"/>
    <xf numFmtId="164" fontId="32" fillId="0" borderId="9" xfId="0" applyNumberFormat="1" applyFont="1" applyBorder="1" applyAlignment="1">
      <alignment horizontal="right"/>
    </xf>
    <xf numFmtId="164" fontId="32" fillId="0" borderId="9" xfId="0" applyNumberFormat="1" applyFont="1" applyBorder="1"/>
    <xf numFmtId="165" fontId="46" fillId="0" borderId="9" xfId="0" applyNumberFormat="1" applyFont="1" applyBorder="1" applyAlignment="1">
      <alignment vertical="center"/>
    </xf>
    <xf numFmtId="0" fontId="37" fillId="0" borderId="9" xfId="1" applyFont="1" applyBorder="1" applyAlignment="1">
      <alignment vertical="center"/>
    </xf>
    <xf numFmtId="164" fontId="32" fillId="0" borderId="9" xfId="3" applyNumberFormat="1" applyFont="1" applyBorder="1" applyAlignment="1">
      <alignment vertical="center"/>
    </xf>
    <xf numFmtId="0" fontId="39" fillId="0" borderId="9" xfId="0" applyFont="1" applyBorder="1" applyAlignment="1">
      <alignment horizontal="left" vertical="center"/>
    </xf>
    <xf numFmtId="165" fontId="32" fillId="0" borderId="10" xfId="0" applyNumberFormat="1" applyFont="1" applyBorder="1" applyAlignment="1">
      <alignment horizontal="right" vertical="center"/>
    </xf>
    <xf numFmtId="165" fontId="32" fillId="0" borderId="10" xfId="0" applyNumberFormat="1" applyFont="1" applyBorder="1" applyAlignment="1">
      <alignment horizontal="right"/>
    </xf>
    <xf numFmtId="0" fontId="31" fillId="0" borderId="3" xfId="0" applyFont="1" applyBorder="1"/>
    <xf numFmtId="165" fontId="31" fillId="0" borderId="3" xfId="0" applyNumberFormat="1" applyFont="1" applyBorder="1" applyAlignment="1">
      <alignment horizontal="right"/>
    </xf>
    <xf numFmtId="0" fontId="0" fillId="0" borderId="3" xfId="0" applyBorder="1"/>
    <xf numFmtId="165" fontId="32" fillId="0" borderId="5" xfId="0" applyNumberFormat="1" applyFont="1" applyBorder="1" applyAlignment="1">
      <alignment horizontal="right" vertical="center"/>
    </xf>
    <xf numFmtId="0" fontId="0" fillId="0" borderId="5" xfId="0" applyBorder="1"/>
    <xf numFmtId="165" fontId="32" fillId="0" borderId="5" xfId="0" applyNumberFormat="1" applyFont="1" applyBorder="1" applyAlignment="1">
      <alignment horizontal="right"/>
    </xf>
    <xf numFmtId="0" fontId="30" fillId="0" borderId="11" xfId="0" applyFont="1" applyBorder="1"/>
    <xf numFmtId="0" fontId="31" fillId="0" borderId="10" xfId="0" applyFont="1" applyBorder="1"/>
    <xf numFmtId="164" fontId="31" fillId="0" borderId="10" xfId="0" applyNumberFormat="1" applyFont="1" applyBorder="1" applyAlignment="1">
      <alignment horizontal="center"/>
    </xf>
    <xf numFmtId="164" fontId="31" fillId="0" borderId="6" xfId="0" applyNumberFormat="1" applyFont="1" applyBorder="1" applyAlignment="1">
      <alignment horizontal="center"/>
    </xf>
    <xf numFmtId="164" fontId="32" fillId="0" borderId="11" xfId="0" applyNumberFormat="1" applyFont="1" applyBorder="1" applyAlignment="1">
      <alignment horizontal="center"/>
    </xf>
    <xf numFmtId="0" fontId="31" fillId="6" borderId="0" xfId="0" applyFont="1" applyFill="1"/>
    <xf numFmtId="0" fontId="39" fillId="6" borderId="0" xfId="0" applyFont="1" applyFill="1"/>
    <xf numFmtId="0" fontId="30" fillId="6" borderId="0" xfId="0" applyFont="1" applyFill="1"/>
    <xf numFmtId="0" fontId="61" fillId="0" borderId="0" xfId="0" applyFont="1"/>
    <xf numFmtId="164" fontId="61" fillId="0" borderId="0" xfId="0" applyNumberFormat="1" applyFont="1" applyAlignment="1">
      <alignment horizontal="center"/>
    </xf>
    <xf numFmtId="0" fontId="61" fillId="0" borderId="11" xfId="0" applyFont="1" applyBorder="1"/>
    <xf numFmtId="164" fontId="61" fillId="0" borderId="11" xfId="0" applyNumberFormat="1" applyFont="1" applyBorder="1" applyAlignment="1">
      <alignment horizontal="center"/>
    </xf>
    <xf numFmtId="3" fontId="61" fillId="0" borderId="0" xfId="0" applyNumberFormat="1" applyFont="1" applyAlignment="1">
      <alignment horizontal="center"/>
    </xf>
    <xf numFmtId="0" fontId="35" fillId="6" borderId="0" xfId="0" applyFont="1" applyFill="1"/>
    <xf numFmtId="0" fontId="72" fillId="6" borderId="0" xfId="0" applyFont="1" applyFill="1" applyAlignment="1">
      <alignment vertical="center"/>
    </xf>
    <xf numFmtId="49" fontId="39" fillId="0" borderId="10" xfId="0" applyNumberFormat="1" applyFont="1" applyBorder="1"/>
    <xf numFmtId="0" fontId="0" fillId="10" borderId="3" xfId="0" applyFill="1" applyBorder="1"/>
    <xf numFmtId="164" fontId="31" fillId="0" borderId="3" xfId="0" applyNumberFormat="1" applyFont="1" applyBorder="1" applyAlignment="1">
      <alignment horizontal="center"/>
    </xf>
    <xf numFmtId="0" fontId="0" fillId="10" borderId="5" xfId="0" applyFill="1" applyBorder="1"/>
    <xf numFmtId="0" fontId="31" fillId="0" borderId="5" xfId="0" applyFont="1" applyBorder="1"/>
    <xf numFmtId="164" fontId="48" fillId="0" borderId="5" xfId="0" applyNumberFormat="1" applyFont="1" applyBorder="1" applyAlignment="1">
      <alignment horizontal="center"/>
    </xf>
    <xf numFmtId="164" fontId="48" fillId="0" borderId="3" xfId="0" applyNumberFormat="1" applyFont="1" applyBorder="1" applyAlignment="1">
      <alignment horizontal="center"/>
    </xf>
    <xf numFmtId="17" fontId="31" fillId="0" borderId="11" xfId="0" applyNumberFormat="1" applyFont="1" applyBorder="1" applyAlignment="1">
      <alignment horizontal="center"/>
    </xf>
    <xf numFmtId="17" fontId="35" fillId="0" borderId="6" xfId="0" applyNumberFormat="1" applyFont="1" applyBorder="1" applyAlignment="1">
      <alignment horizontal="center"/>
    </xf>
    <xf numFmtId="17" fontId="31" fillId="0" borderId="11" xfId="0" applyNumberFormat="1" applyFont="1" applyBorder="1" applyAlignment="1">
      <alignment horizontal="right"/>
    </xf>
    <xf numFmtId="17" fontId="35" fillId="0" borderId="6" xfId="0" applyNumberFormat="1" applyFont="1" applyBorder="1" applyAlignment="1">
      <alignment horizontal="right"/>
    </xf>
    <xf numFmtId="164" fontId="32" fillId="0" borderId="10" xfId="0" applyNumberFormat="1" applyFont="1" applyBorder="1"/>
    <xf numFmtId="164" fontId="32" fillId="0" borderId="10" xfId="0" applyNumberFormat="1" applyFont="1" applyBorder="1" applyAlignment="1">
      <alignment horizontal="center"/>
    </xf>
    <xf numFmtId="164" fontId="39" fillId="0" borderId="3" xfId="0" applyNumberFormat="1" applyFont="1" applyBorder="1" applyAlignment="1">
      <alignment horizontal="center"/>
    </xf>
    <xf numFmtId="164" fontId="32" fillId="0" borderId="5" xfId="0" applyNumberFormat="1" applyFont="1" applyBorder="1" applyAlignment="1">
      <alignment horizontal="center"/>
    </xf>
    <xf numFmtId="164" fontId="31" fillId="0" borderId="3" xfId="0" applyNumberFormat="1" applyFont="1" applyBorder="1"/>
    <xf numFmtId="164" fontId="32" fillId="0" borderId="5" xfId="0" applyNumberFormat="1" applyFont="1" applyBorder="1"/>
    <xf numFmtId="3" fontId="74" fillId="0" borderId="11" xfId="0" applyNumberFormat="1" applyFont="1" applyBorder="1" applyAlignment="1">
      <alignment horizontal="center" vertical="center" wrapText="1"/>
    </xf>
    <xf numFmtId="3" fontId="74" fillId="0" borderId="6" xfId="0" applyNumberFormat="1" applyFont="1" applyBorder="1" applyAlignment="1">
      <alignment horizontal="center" vertical="center" wrapText="1"/>
    </xf>
    <xf numFmtId="3" fontId="74" fillId="0" borderId="0" xfId="0" applyNumberFormat="1" applyFont="1" applyAlignment="1">
      <alignment horizontal="center" vertical="center" wrapText="1"/>
    </xf>
    <xf numFmtId="17" fontId="31" fillId="0" borderId="6" xfId="0" applyNumberFormat="1" applyFont="1" applyBorder="1" applyAlignment="1">
      <alignment horizontal="right"/>
    </xf>
    <xf numFmtId="0" fontId="47" fillId="0" borderId="0" xfId="0" applyFont="1" applyAlignment="1">
      <alignment horizontal="center" vertical="center" wrapText="1"/>
    </xf>
    <xf numFmtId="17" fontId="27" fillId="0" borderId="0" xfId="0" quotePrefix="1" applyNumberFormat="1" applyFont="1" applyAlignment="1">
      <alignment horizontal="center" vertical="center" wrapText="1"/>
    </xf>
    <xf numFmtId="3" fontId="40" fillId="0" borderId="0" xfId="0" applyNumberFormat="1" applyFont="1"/>
    <xf numFmtId="3" fontId="0" fillId="0" borderId="0" xfId="0" applyNumberFormat="1"/>
    <xf numFmtId="0" fontId="91" fillId="4" borderId="0" xfId="0" applyFont="1" applyFill="1" applyAlignment="1">
      <alignment horizontal="left" vertical="center"/>
    </xf>
    <xf numFmtId="0" fontId="0" fillId="2" borderId="0" xfId="0" applyFill="1"/>
    <xf numFmtId="0" fontId="94" fillId="6" borderId="0" xfId="1" applyFont="1" applyFill="1" applyAlignment="1">
      <alignment vertical="center"/>
    </xf>
    <xf numFmtId="0" fontId="92" fillId="7" borderId="0" xfId="0" applyFont="1" applyFill="1" applyAlignment="1">
      <alignment vertical="center"/>
    </xf>
    <xf numFmtId="0" fontId="97" fillId="3" borderId="0" xfId="1" applyFont="1" applyFill="1" applyAlignment="1">
      <alignment vertical="center"/>
    </xf>
    <xf numFmtId="0" fontId="100" fillId="3" borderId="0" xfId="1" applyFont="1" applyFill="1" applyAlignment="1">
      <alignment vertical="center"/>
    </xf>
    <xf numFmtId="0" fontId="96" fillId="2" borderId="0" xfId="1" applyFont="1" applyFill="1" applyAlignment="1">
      <alignment vertical="center" wrapText="1"/>
    </xf>
    <xf numFmtId="0" fontId="99" fillId="5" borderId="0" xfId="1" applyFont="1" applyFill="1" applyAlignment="1">
      <alignment vertical="center"/>
    </xf>
    <xf numFmtId="0" fontId="97" fillId="7" borderId="0" xfId="0" applyFont="1" applyFill="1" applyAlignment="1">
      <alignment vertical="center"/>
    </xf>
    <xf numFmtId="0" fontId="28" fillId="2" borderId="0" xfId="1" applyFont="1" applyFill="1" applyAlignment="1">
      <alignment horizontal="left"/>
    </xf>
    <xf numFmtId="0" fontId="31" fillId="0" borderId="0" xfId="0" applyFont="1" applyAlignment="1">
      <alignment horizontal="left"/>
    </xf>
    <xf numFmtId="17" fontId="74" fillId="0" borderId="0" xfId="0" applyNumberFormat="1" applyFont="1" applyAlignment="1">
      <alignment horizontal="center"/>
    </xf>
    <xf numFmtId="164" fontId="32" fillId="0" borderId="9" xfId="0" applyNumberFormat="1" applyFont="1" applyBorder="1" applyAlignment="1">
      <alignment horizontal="center" vertical="center"/>
    </xf>
    <xf numFmtId="0" fontId="31" fillId="0" borderId="9" xfId="0" applyFont="1" applyBorder="1" applyAlignment="1">
      <alignment horizontal="left"/>
    </xf>
    <xf numFmtId="4" fontId="32" fillId="0" borderId="9" xfId="0" applyNumberFormat="1" applyFont="1" applyBorder="1" applyAlignment="1">
      <alignment horizontal="center"/>
    </xf>
    <xf numFmtId="0" fontId="28" fillId="2" borderId="0" xfId="1" applyFont="1" applyFill="1" applyAlignment="1">
      <alignment vertical="center"/>
    </xf>
    <xf numFmtId="0" fontId="29" fillId="2" borderId="0" xfId="0" applyFont="1" applyFill="1" applyAlignment="1">
      <alignment vertical="center"/>
    </xf>
    <xf numFmtId="0" fontId="49" fillId="2" borderId="0" xfId="0" applyFont="1" applyFill="1" applyAlignment="1">
      <alignment vertical="center"/>
    </xf>
    <xf numFmtId="0" fontId="31" fillId="0" borderId="1" xfId="0" applyFont="1" applyBorder="1" applyAlignment="1">
      <alignment vertical="center"/>
    </xf>
    <xf numFmtId="164" fontId="31" fillId="0" borderId="9" xfId="0" applyNumberFormat="1" applyFont="1" applyBorder="1" applyAlignment="1">
      <alignment horizontal="center" vertical="center"/>
    </xf>
    <xf numFmtId="0" fontId="32" fillId="0" borderId="0" xfId="0" applyFont="1" applyAlignment="1">
      <alignment horizontal="left" vertical="center"/>
    </xf>
    <xf numFmtId="3" fontId="32" fillId="0" borderId="9" xfId="0" applyNumberFormat="1" applyFont="1" applyBorder="1" applyAlignment="1">
      <alignment horizontal="right" vertical="center"/>
    </xf>
    <xf numFmtId="3" fontId="30" fillId="0" borderId="0" xfId="0" applyNumberFormat="1" applyFont="1" applyAlignment="1">
      <alignment horizontal="right" vertical="center"/>
    </xf>
    <xf numFmtId="0" fontId="31" fillId="0" borderId="0" xfId="0" applyFont="1" applyAlignment="1">
      <alignment horizontal="right" vertical="center"/>
    </xf>
    <xf numFmtId="3" fontId="32" fillId="0" borderId="0" xfId="0" applyNumberFormat="1" applyFont="1" applyAlignment="1">
      <alignment horizontal="right" vertical="center"/>
    </xf>
    <xf numFmtId="4" fontId="32" fillId="0" borderId="0" xfId="0" applyNumberFormat="1" applyFont="1" applyAlignment="1">
      <alignment horizontal="center"/>
    </xf>
    <xf numFmtId="0" fontId="30" fillId="0" borderId="9" xfId="0" applyFont="1" applyBorder="1"/>
    <xf numFmtId="164" fontId="32" fillId="0" borderId="9" xfId="0" applyNumberFormat="1" applyFont="1" applyBorder="1" applyAlignment="1">
      <alignment horizontal="center"/>
    </xf>
    <xf numFmtId="0" fontId="31" fillId="0" borderId="0" xfId="0" applyFont="1" applyAlignment="1">
      <alignment horizontal="center" vertical="top" wrapText="1"/>
    </xf>
    <xf numFmtId="0" fontId="30" fillId="0" borderId="0" xfId="0" applyFont="1" applyAlignment="1">
      <alignment horizontal="center" vertical="top"/>
    </xf>
    <xf numFmtId="3" fontId="32" fillId="0" borderId="11" xfId="0" applyNumberFormat="1" applyFont="1" applyBorder="1" applyAlignment="1">
      <alignment horizontal="center" vertical="center"/>
    </xf>
    <xf numFmtId="3" fontId="50" fillId="0" borderId="11" xfId="0" applyNumberFormat="1" applyFont="1" applyBorder="1" applyAlignment="1">
      <alignment horizontal="center" vertical="center"/>
    </xf>
    <xf numFmtId="0" fontId="36" fillId="0" borderId="0" xfId="0" applyFont="1" applyAlignment="1">
      <alignment vertical="center"/>
    </xf>
    <xf numFmtId="164" fontId="32" fillId="0" borderId="3" xfId="0" applyNumberFormat="1" applyFont="1" applyBorder="1" applyAlignment="1">
      <alignment horizontal="center"/>
    </xf>
    <xf numFmtId="17" fontId="32" fillId="0" borderId="0" xfId="0" applyNumberFormat="1" applyFont="1" applyAlignment="1">
      <alignment horizontal="center" vertical="center"/>
    </xf>
    <xf numFmtId="165" fontId="31" fillId="0" borderId="0" xfId="0" applyNumberFormat="1" applyFont="1" applyAlignment="1">
      <alignment horizontal="center" vertical="center"/>
    </xf>
    <xf numFmtId="0" fontId="27" fillId="0" borderId="0" xfId="0" applyFont="1" applyAlignment="1">
      <alignment horizontal="center" vertical="center"/>
    </xf>
    <xf numFmtId="0" fontId="0" fillId="0" borderId="0" xfId="0" applyAlignment="1">
      <alignment horizontal="center" vertical="center"/>
    </xf>
    <xf numFmtId="49" fontId="27" fillId="0" borderId="0" xfId="0" applyNumberFormat="1" applyFont="1" applyAlignment="1">
      <alignment horizontal="center" vertical="center"/>
    </xf>
    <xf numFmtId="3" fontId="39" fillId="0" borderId="9" xfId="0" applyNumberFormat="1" applyFont="1" applyBorder="1" applyAlignment="1">
      <alignment horizontal="right" vertical="center"/>
    </xf>
    <xf numFmtId="164" fontId="30" fillId="0" borderId="0" xfId="0" applyNumberFormat="1" applyFont="1" applyAlignment="1">
      <alignment horizontal="center"/>
    </xf>
    <xf numFmtId="0" fontId="30" fillId="0" borderId="0" xfId="0" applyFont="1" applyAlignment="1">
      <alignment horizontal="left"/>
    </xf>
    <xf numFmtId="166" fontId="31" fillId="0" borderId="0" xfId="0" applyNumberFormat="1" applyFont="1" applyAlignment="1">
      <alignment horizontal="center" vertical="center"/>
    </xf>
    <xf numFmtId="0" fontId="68" fillId="0" borderId="0" xfId="0" applyFont="1"/>
    <xf numFmtId="17" fontId="31" fillId="8" borderId="9" xfId="0" applyNumberFormat="1" applyFont="1" applyFill="1" applyBorder="1" applyAlignment="1">
      <alignment horizontal="left" vertical="center"/>
    </xf>
    <xf numFmtId="0" fontId="30" fillId="2" borderId="0" xfId="0" applyFont="1" applyFill="1"/>
    <xf numFmtId="164" fontId="32" fillId="4" borderId="15" xfId="0" applyNumberFormat="1" applyFont="1" applyFill="1" applyBorder="1" applyAlignment="1">
      <alignment horizontal="center"/>
    </xf>
    <xf numFmtId="2" fontId="30" fillId="0" borderId="0" xfId="0" applyNumberFormat="1" applyFont="1" applyAlignment="1">
      <alignment horizontal="center"/>
    </xf>
    <xf numFmtId="165" fontId="30" fillId="0" borderId="0" xfId="0" applyNumberFormat="1" applyFont="1" applyAlignment="1">
      <alignment horizontal="center"/>
    </xf>
    <xf numFmtId="167" fontId="30" fillId="0" borderId="0" xfId="0" applyNumberFormat="1" applyFont="1" applyAlignment="1">
      <alignment horizontal="center"/>
    </xf>
    <xf numFmtId="165" fontId="32" fillId="4" borderId="1" xfId="0" applyNumberFormat="1" applyFont="1" applyFill="1" applyBorder="1" applyAlignment="1">
      <alignment horizontal="center" vertical="center"/>
    </xf>
    <xf numFmtId="0" fontId="39" fillId="0" borderId="0" xfId="0" applyFont="1" applyAlignment="1">
      <alignment horizontal="left" vertical="center"/>
    </xf>
    <xf numFmtId="165" fontId="39" fillId="4" borderId="0" xfId="0" applyNumberFormat="1" applyFont="1" applyFill="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39" fillId="0" borderId="5" xfId="0" applyFont="1" applyBorder="1" applyAlignment="1">
      <alignment horizontal="left" vertical="center"/>
    </xf>
    <xf numFmtId="165" fontId="50" fillId="4" borderId="5" xfId="0" applyNumberFormat="1" applyFont="1" applyFill="1" applyBorder="1" applyAlignment="1">
      <alignment horizontal="center" vertical="center"/>
    </xf>
    <xf numFmtId="4" fontId="32" fillId="0" borderId="9" xfId="0" applyNumberFormat="1" applyFont="1" applyBorder="1" applyAlignment="1">
      <alignment horizontal="center" vertical="center"/>
    </xf>
    <xf numFmtId="0" fontId="37" fillId="0" borderId="12" xfId="0" applyFont="1" applyBorder="1" applyAlignment="1">
      <alignment vertical="center"/>
    </xf>
    <xf numFmtId="164" fontId="32" fillId="4" borderId="1" xfId="0" applyNumberFormat="1" applyFont="1" applyFill="1" applyBorder="1" applyAlignment="1">
      <alignment horizontal="center" vertical="center"/>
    </xf>
    <xf numFmtId="164" fontId="32" fillId="0" borderId="1" xfId="0" applyNumberFormat="1" applyFont="1" applyBorder="1" applyAlignment="1">
      <alignment vertical="center"/>
    </xf>
    <xf numFmtId="2" fontId="32" fillId="4" borderId="1" xfId="0" applyNumberFormat="1" applyFont="1" applyFill="1" applyBorder="1" applyAlignment="1">
      <alignment horizontal="center" vertical="center"/>
    </xf>
    <xf numFmtId="0" fontId="39" fillId="0" borderId="5" xfId="0" applyFont="1" applyBorder="1" applyAlignment="1">
      <alignment horizontal="center" vertical="center"/>
    </xf>
    <xf numFmtId="17" fontId="31" fillId="4" borderId="9" xfId="0" applyNumberFormat="1" applyFont="1" applyFill="1" applyBorder="1" applyAlignment="1">
      <alignment horizontal="left" vertical="center"/>
    </xf>
    <xf numFmtId="0" fontId="49" fillId="2" borderId="0" xfId="0" applyFont="1" applyFill="1" applyAlignment="1">
      <alignment horizontal="center"/>
    </xf>
    <xf numFmtId="0" fontId="26" fillId="2" borderId="0" xfId="0" applyFont="1" applyFill="1"/>
    <xf numFmtId="166" fontId="31" fillId="4" borderId="14" xfId="0" applyNumberFormat="1" applyFont="1" applyFill="1" applyBorder="1" applyAlignment="1">
      <alignment horizontal="center"/>
    </xf>
    <xf numFmtId="164" fontId="32" fillId="4" borderId="14" xfId="0" applyNumberFormat="1" applyFont="1" applyFill="1" applyBorder="1" applyAlignment="1">
      <alignment horizontal="center"/>
    </xf>
    <xf numFmtId="166" fontId="31" fillId="4" borderId="15" xfId="0" applyNumberFormat="1" applyFont="1" applyFill="1" applyBorder="1" applyAlignment="1">
      <alignment horizontal="center"/>
    </xf>
    <xf numFmtId="17" fontId="31" fillId="4" borderId="9" xfId="0" applyNumberFormat="1" applyFont="1" applyFill="1" applyBorder="1" applyAlignment="1">
      <alignment horizontal="center"/>
    </xf>
    <xf numFmtId="17" fontId="31" fillId="4" borderId="0" xfId="0" applyNumberFormat="1" applyFont="1" applyFill="1" applyAlignment="1">
      <alignment horizontal="center" vertical="center"/>
    </xf>
    <xf numFmtId="164" fontId="37" fillId="0" borderId="0" xfId="0" applyNumberFormat="1" applyFont="1" applyAlignment="1">
      <alignment vertical="center"/>
    </xf>
    <xf numFmtId="0" fontId="39" fillId="0" borderId="3" xfId="0" applyFont="1" applyBorder="1" applyAlignment="1">
      <alignment horizontal="center" vertical="center"/>
    </xf>
    <xf numFmtId="165" fontId="39" fillId="4" borderId="3" xfId="0" applyNumberFormat="1" applyFont="1" applyFill="1" applyBorder="1" applyAlignment="1">
      <alignment horizontal="center" vertical="center"/>
    </xf>
    <xf numFmtId="0" fontId="48" fillId="0" borderId="6" xfId="0" applyFont="1" applyBorder="1" applyAlignment="1">
      <alignment horizontal="center" vertical="center"/>
    </xf>
    <xf numFmtId="4" fontId="48" fillId="4" borderId="1" xfId="0" applyNumberFormat="1" applyFont="1" applyFill="1" applyBorder="1" applyAlignment="1">
      <alignment horizontal="center"/>
    </xf>
    <xf numFmtId="4" fontId="32" fillId="4" borderId="1" xfId="0" applyNumberFormat="1" applyFont="1" applyFill="1" applyBorder="1" applyAlignment="1">
      <alignment horizontal="center"/>
    </xf>
    <xf numFmtId="165" fontId="72" fillId="4" borderId="0" xfId="0" applyNumberFormat="1" applyFont="1" applyFill="1" applyAlignment="1">
      <alignment horizontal="center"/>
    </xf>
    <xf numFmtId="0" fontId="102" fillId="0" borderId="0" xfId="0" applyFont="1" applyAlignment="1">
      <alignment horizontal="center"/>
    </xf>
    <xf numFmtId="4" fontId="86" fillId="4" borderId="0" xfId="0" applyNumberFormat="1" applyFont="1" applyFill="1" applyAlignment="1">
      <alignment vertical="center"/>
    </xf>
    <xf numFmtId="165" fontId="103" fillId="4" borderId="0" xfId="0" applyNumberFormat="1" applyFont="1" applyFill="1" applyAlignment="1">
      <alignment vertical="center"/>
    </xf>
    <xf numFmtId="0" fontId="31" fillId="0" borderId="1" xfId="0" applyFont="1" applyBorder="1" applyAlignment="1">
      <alignment horizontal="left"/>
    </xf>
    <xf numFmtId="3" fontId="32" fillId="0" borderId="1" xfId="0" applyNumberFormat="1" applyFont="1" applyBorder="1" applyAlignment="1">
      <alignment horizontal="right" vertical="center"/>
    </xf>
    <xf numFmtId="0" fontId="27" fillId="4" borderId="0" xfId="0" applyFont="1" applyFill="1" applyAlignment="1">
      <alignment vertical="center"/>
    </xf>
    <xf numFmtId="0" fontId="33" fillId="3" borderId="0" xfId="1" applyFont="1" applyFill="1" applyAlignment="1">
      <alignment vertical="center"/>
    </xf>
    <xf numFmtId="17" fontId="31" fillId="0" borderId="11" xfId="0" applyNumberFormat="1" applyFont="1" applyBorder="1" applyAlignment="1">
      <alignment horizontal="center" vertical="center"/>
    </xf>
    <xf numFmtId="0" fontId="30" fillId="0" borderId="0" xfId="0" applyFont="1" applyAlignment="1">
      <alignment vertical="center" wrapText="1"/>
    </xf>
    <xf numFmtId="17" fontId="35" fillId="0" borderId="6" xfId="0" applyNumberFormat="1" applyFont="1" applyBorder="1" applyAlignment="1">
      <alignment horizontal="center" vertical="center"/>
    </xf>
    <xf numFmtId="0" fontId="30" fillId="0" borderId="1" xfId="1" applyFont="1" applyBorder="1" applyAlignment="1">
      <alignment vertical="center"/>
    </xf>
    <xf numFmtId="0" fontId="38" fillId="0" borderId="1" xfId="0" applyFont="1" applyBorder="1" applyAlignment="1">
      <alignment vertical="center"/>
    </xf>
    <xf numFmtId="2" fontId="30" fillId="0" borderId="0" xfId="0" applyNumberFormat="1" applyFont="1" applyAlignment="1">
      <alignment vertical="center"/>
    </xf>
    <xf numFmtId="2" fontId="32" fillId="0" borderId="1" xfId="0" applyNumberFormat="1" applyFont="1" applyBorder="1" applyAlignment="1">
      <alignment vertical="center"/>
    </xf>
    <xf numFmtId="2" fontId="31" fillId="0" borderId="1" xfId="0" applyNumberFormat="1" applyFont="1" applyBorder="1" applyAlignment="1">
      <alignment vertical="center"/>
    </xf>
    <xf numFmtId="49" fontId="31" fillId="0" borderId="1" xfId="0" applyNumberFormat="1" applyFont="1" applyBorder="1" applyAlignment="1">
      <alignment vertical="center"/>
    </xf>
    <xf numFmtId="0" fontId="31" fillId="0" borderId="2" xfId="0" applyFont="1" applyBorder="1" applyAlignment="1">
      <alignment vertical="center"/>
    </xf>
    <xf numFmtId="0" fontId="92" fillId="3" borderId="0" xfId="0" applyFont="1" applyFill="1" applyAlignment="1">
      <alignment vertical="center"/>
    </xf>
    <xf numFmtId="0" fontId="92" fillId="2" borderId="0" xfId="1" applyFont="1" applyFill="1" applyAlignment="1">
      <alignment vertical="center"/>
    </xf>
    <xf numFmtId="0" fontId="39" fillId="4" borderId="17" xfId="0" applyFont="1" applyFill="1" applyBorder="1" applyAlignment="1">
      <alignment vertical="center" wrapText="1"/>
    </xf>
    <xf numFmtId="4" fontId="32" fillId="4" borderId="17" xfId="0" applyNumberFormat="1" applyFont="1" applyFill="1" applyBorder="1" applyAlignment="1">
      <alignment vertical="center"/>
    </xf>
    <xf numFmtId="0" fontId="39" fillId="4" borderId="10" xfId="0" applyFont="1" applyFill="1" applyBorder="1" applyAlignment="1">
      <alignment vertical="center" wrapText="1"/>
    </xf>
    <xf numFmtId="165" fontId="31" fillId="4" borderId="10" xfId="0" applyNumberFormat="1" applyFont="1" applyFill="1" applyBorder="1" applyAlignment="1">
      <alignment vertical="center"/>
    </xf>
    <xf numFmtId="0" fontId="31" fillId="0" borderId="5" xfId="0" applyFont="1" applyBorder="1" applyAlignment="1">
      <alignment vertical="center"/>
    </xf>
    <xf numFmtId="165" fontId="32" fillId="4" borderId="5" xfId="0" applyNumberFormat="1" applyFont="1" applyFill="1" applyBorder="1" applyAlignment="1">
      <alignment vertical="center"/>
    </xf>
    <xf numFmtId="0" fontId="31" fillId="0" borderId="18" xfId="0" applyFont="1" applyBorder="1" applyAlignment="1">
      <alignment vertical="center"/>
    </xf>
    <xf numFmtId="165" fontId="32" fillId="4" borderId="19" xfId="0" applyNumberFormat="1" applyFont="1" applyFill="1" applyBorder="1" applyAlignment="1">
      <alignment vertical="center"/>
    </xf>
    <xf numFmtId="0" fontId="39" fillId="4" borderId="17" xfId="0" applyFont="1" applyFill="1" applyBorder="1" applyAlignment="1">
      <alignment vertical="center"/>
    </xf>
    <xf numFmtId="0" fontId="39" fillId="0" borderId="1" xfId="0" applyFont="1" applyBorder="1" applyAlignment="1">
      <alignment vertical="center"/>
    </xf>
    <xf numFmtId="4" fontId="32" fillId="4" borderId="1" xfId="0" applyNumberFormat="1" applyFont="1" applyFill="1" applyBorder="1" applyAlignment="1">
      <alignment vertical="center"/>
    </xf>
    <xf numFmtId="4" fontId="48" fillId="4" borderId="20" xfId="0" applyNumberFormat="1" applyFont="1" applyFill="1" applyBorder="1" applyAlignment="1">
      <alignment vertical="center"/>
    </xf>
    <xf numFmtId="0" fontId="31" fillId="0" borderId="17" xfId="0" applyFont="1" applyBorder="1" applyAlignment="1">
      <alignment vertical="center"/>
    </xf>
    <xf numFmtId="0" fontId="31" fillId="0" borderId="10" xfId="0" applyFont="1" applyBorder="1" applyAlignment="1">
      <alignment vertical="center"/>
    </xf>
    <xf numFmtId="165" fontId="39" fillId="4" borderId="10" xfId="0" applyNumberFormat="1" applyFont="1" applyFill="1" applyBorder="1" applyAlignment="1">
      <alignment vertical="center"/>
    </xf>
    <xf numFmtId="0" fontId="5" fillId="0" borderId="5" xfId="1" applyFont="1" applyBorder="1" applyAlignment="1">
      <alignment vertical="center"/>
    </xf>
    <xf numFmtId="165" fontId="48" fillId="4" borderId="5" xfId="0" applyNumberFormat="1" applyFont="1" applyFill="1" applyBorder="1" applyAlignment="1">
      <alignment vertical="center"/>
    </xf>
    <xf numFmtId="0" fontId="5" fillId="0" borderId="18" xfId="1" applyFont="1" applyBorder="1" applyAlignment="1">
      <alignment vertical="center"/>
    </xf>
    <xf numFmtId="165" fontId="48" fillId="4" borderId="18" xfId="0" applyNumberFormat="1" applyFont="1" applyFill="1" applyBorder="1" applyAlignment="1">
      <alignment vertical="center"/>
    </xf>
    <xf numFmtId="0" fontId="5" fillId="0" borderId="19" xfId="1" applyFont="1" applyBorder="1" applyAlignment="1">
      <alignment vertical="center"/>
    </xf>
    <xf numFmtId="165" fontId="48" fillId="4" borderId="19" xfId="0" applyNumberFormat="1" applyFont="1" applyFill="1" applyBorder="1" applyAlignment="1">
      <alignment vertical="center"/>
    </xf>
    <xf numFmtId="165" fontId="32" fillId="4" borderId="17" xfId="0" applyNumberFormat="1" applyFont="1" applyFill="1" applyBorder="1" applyAlignment="1">
      <alignment vertical="center"/>
    </xf>
    <xf numFmtId="165" fontId="32" fillId="4" borderId="1" xfId="0" applyNumberFormat="1" applyFont="1" applyFill="1" applyBorder="1" applyAlignment="1">
      <alignment vertical="center"/>
    </xf>
    <xf numFmtId="0" fontId="31" fillId="0" borderId="6" xfId="0" applyFont="1" applyBorder="1" applyAlignment="1">
      <alignment vertical="center"/>
    </xf>
    <xf numFmtId="0" fontId="31" fillId="0" borderId="20" xfId="0" applyFont="1" applyBorder="1" applyAlignment="1">
      <alignment vertical="center"/>
    </xf>
    <xf numFmtId="165" fontId="32" fillId="4" borderId="20" xfId="0" applyNumberFormat="1" applyFont="1" applyFill="1" applyBorder="1" applyAlignment="1">
      <alignment vertical="center"/>
    </xf>
    <xf numFmtId="0" fontId="31" fillId="0" borderId="16" xfId="0" applyFont="1" applyBorder="1" applyAlignment="1">
      <alignment vertical="center"/>
    </xf>
    <xf numFmtId="165" fontId="32" fillId="4" borderId="16" xfId="0" applyNumberFormat="1" applyFont="1" applyFill="1" applyBorder="1" applyAlignment="1">
      <alignment vertical="center"/>
    </xf>
    <xf numFmtId="0" fontId="39" fillId="0" borderId="16" xfId="0" applyFont="1" applyBorder="1" applyAlignment="1">
      <alignment vertical="center"/>
    </xf>
    <xf numFmtId="0" fontId="81" fillId="6" borderId="0" xfId="1" applyFont="1" applyFill="1" applyAlignment="1">
      <alignment vertical="center"/>
    </xf>
    <xf numFmtId="0" fontId="73" fillId="6" borderId="0" xfId="0" applyFont="1" applyFill="1" applyAlignment="1">
      <alignment vertical="center"/>
    </xf>
    <xf numFmtId="0" fontId="0" fillId="6" borderId="0" xfId="0" applyFill="1" applyAlignment="1">
      <alignment vertical="center"/>
    </xf>
    <xf numFmtId="2" fontId="32" fillId="8" borderId="9" xfId="0" applyNumberFormat="1" applyFont="1" applyFill="1" applyBorder="1" applyAlignment="1">
      <alignment vertical="center"/>
    </xf>
    <xf numFmtId="2" fontId="32" fillId="4" borderId="9" xfId="0" applyNumberFormat="1" applyFont="1" applyFill="1" applyBorder="1" applyAlignment="1">
      <alignment vertical="center"/>
    </xf>
    <xf numFmtId="4" fontId="30" fillId="0" borderId="0" xfId="0" applyNumberFormat="1" applyFont="1" applyAlignment="1">
      <alignment horizontal="center"/>
    </xf>
    <xf numFmtId="0" fontId="91" fillId="4" borderId="1" xfId="0" applyFont="1" applyFill="1" applyBorder="1" applyAlignment="1">
      <alignment horizontal="left" vertical="center"/>
    </xf>
    <xf numFmtId="0" fontId="44" fillId="4" borderId="1" xfId="0" applyFont="1" applyFill="1" applyBorder="1" applyAlignment="1">
      <alignment horizontal="left" vertical="center"/>
    </xf>
    <xf numFmtId="0" fontId="39" fillId="4" borderId="0" xfId="0" applyFont="1" applyFill="1" applyAlignment="1">
      <alignment horizontal="center" vertical="center"/>
    </xf>
    <xf numFmtId="0" fontId="37" fillId="4" borderId="0" xfId="0" applyFont="1" applyFill="1" applyAlignment="1">
      <alignment vertical="center"/>
    </xf>
    <xf numFmtId="0" fontId="101" fillId="4" borderId="0" xfId="0" applyFont="1" applyFill="1" applyAlignment="1">
      <alignment horizontal="center" vertical="center"/>
    </xf>
    <xf numFmtId="0" fontId="105" fillId="4" borderId="1" xfId="0" applyFont="1" applyFill="1" applyBorder="1" applyAlignment="1">
      <alignment horizontal="left" vertical="center"/>
    </xf>
    <xf numFmtId="0" fontId="68" fillId="4" borderId="0" xfId="0" applyFont="1" applyFill="1" applyAlignment="1">
      <alignment vertical="center"/>
    </xf>
    <xf numFmtId="17" fontId="48" fillId="0" borderId="0" xfId="0" applyNumberFormat="1" applyFont="1" applyAlignment="1">
      <alignment horizontal="center" vertical="center"/>
    </xf>
    <xf numFmtId="0" fontId="58" fillId="0" borderId="0" xfId="0" applyFont="1" applyAlignment="1">
      <alignment horizontal="left"/>
    </xf>
    <xf numFmtId="0" fontId="96" fillId="3" borderId="0" xfId="1" applyFont="1" applyFill="1" applyAlignment="1">
      <alignment vertical="center"/>
    </xf>
    <xf numFmtId="165" fontId="50" fillId="4" borderId="0" xfId="0" applyNumberFormat="1" applyFont="1" applyFill="1" applyAlignment="1">
      <alignment horizontal="center" vertical="center"/>
    </xf>
    <xf numFmtId="164" fontId="87" fillId="0" borderId="1" xfId="0" applyNumberFormat="1" applyFont="1" applyBorder="1" applyAlignment="1">
      <alignment horizontal="center" vertical="center"/>
    </xf>
    <xf numFmtId="4" fontId="87" fillId="4" borderId="1" xfId="0" applyNumberFormat="1" applyFont="1" applyFill="1" applyBorder="1" applyAlignment="1">
      <alignment horizontal="center" vertical="center"/>
    </xf>
    <xf numFmtId="4" fontId="87" fillId="4" borderId="1" xfId="0" applyNumberFormat="1" applyFont="1" applyFill="1" applyBorder="1" applyAlignment="1">
      <alignment horizontal="center"/>
    </xf>
    <xf numFmtId="0" fontId="40" fillId="0" borderId="0" xfId="0" applyFont="1" applyAlignment="1">
      <alignment horizontal="left"/>
    </xf>
    <xf numFmtId="0" fontId="30" fillId="11" borderId="0" xfId="0" applyFont="1" applyFill="1" applyAlignment="1">
      <alignment horizontal="center"/>
    </xf>
    <xf numFmtId="17" fontId="27" fillId="11" borderId="0" xfId="0" quotePrefix="1" applyNumberFormat="1" applyFont="1" applyFill="1" applyAlignment="1">
      <alignment horizontal="center" vertical="center" wrapText="1"/>
    </xf>
    <xf numFmtId="0" fontId="39" fillId="0" borderId="9" xfId="0" applyFont="1" applyBorder="1" applyAlignment="1">
      <alignment horizontal="center" vertical="center" wrapText="1"/>
    </xf>
    <xf numFmtId="166" fontId="31" fillId="4" borderId="9" xfId="0" applyNumberFormat="1" applyFont="1" applyFill="1" applyBorder="1" applyAlignment="1">
      <alignment horizontal="center" vertical="center"/>
    </xf>
    <xf numFmtId="164" fontId="32" fillId="4" borderId="9" xfId="0" applyNumberFormat="1" applyFont="1" applyFill="1" applyBorder="1" applyAlignment="1">
      <alignment horizontal="center" vertical="center"/>
    </xf>
    <xf numFmtId="1" fontId="39" fillId="0" borderId="0" xfId="0" applyNumberFormat="1" applyFont="1" applyAlignment="1">
      <alignment horizontal="center" vertical="center"/>
    </xf>
    <xf numFmtId="0" fontId="40" fillId="0" borderId="0" xfId="0" applyFont="1" applyAlignment="1">
      <alignment horizontal="left" vertical="center"/>
    </xf>
    <xf numFmtId="0" fontId="40" fillId="0" borderId="0" xfId="0" applyFont="1" applyAlignment="1">
      <alignment vertical="center" wrapText="1"/>
    </xf>
    <xf numFmtId="0" fontId="106" fillId="2" borderId="0" xfId="0" applyFont="1" applyFill="1" applyAlignment="1">
      <alignment horizontal="center"/>
    </xf>
    <xf numFmtId="0" fontId="31" fillId="0" borderId="6" xfId="0" applyFont="1" applyBorder="1"/>
    <xf numFmtId="0" fontId="34" fillId="6" borderId="0" xfId="0" applyFont="1" applyFill="1" applyAlignment="1">
      <alignment vertical="center"/>
    </xf>
    <xf numFmtId="0" fontId="34" fillId="4" borderId="0" xfId="0" applyFont="1" applyFill="1" applyAlignment="1">
      <alignment vertical="center"/>
    </xf>
    <xf numFmtId="164" fontId="39" fillId="0" borderId="1" xfId="0" applyNumberFormat="1" applyFont="1" applyBorder="1" applyAlignment="1">
      <alignment horizontal="center" vertical="center"/>
    </xf>
    <xf numFmtId="0" fontId="39" fillId="0" borderId="10" xfId="0" applyFont="1" applyBorder="1" applyAlignment="1">
      <alignment vertical="center"/>
    </xf>
    <xf numFmtId="3" fontId="39" fillId="0" borderId="10" xfId="0" applyNumberFormat="1" applyFont="1" applyBorder="1" applyAlignment="1">
      <alignment vertical="center"/>
    </xf>
    <xf numFmtId="164" fontId="39" fillId="0" borderId="10" xfId="0" applyNumberFormat="1" applyFont="1" applyBorder="1" applyAlignment="1">
      <alignment horizontal="center" vertical="center"/>
    </xf>
    <xf numFmtId="0" fontId="50" fillId="0" borderId="11" xfId="0" applyFont="1" applyBorder="1" applyAlignment="1">
      <alignment vertical="center"/>
    </xf>
    <xf numFmtId="3" fontId="50" fillId="0" borderId="11" xfId="0" applyNumberFormat="1" applyFont="1" applyBorder="1" applyAlignment="1">
      <alignment vertical="center"/>
    </xf>
    <xf numFmtId="0" fontId="43" fillId="0" borderId="0" xfId="0" applyFont="1" applyAlignment="1">
      <alignment vertical="center"/>
    </xf>
    <xf numFmtId="164" fontId="50" fillId="0" borderId="11" xfId="0" applyNumberFormat="1" applyFont="1" applyBorder="1" applyAlignment="1">
      <alignment horizontal="center" vertical="center"/>
    </xf>
    <xf numFmtId="3" fontId="32" fillId="0" borderId="0" xfId="0" applyNumberFormat="1" applyFont="1" applyAlignment="1">
      <alignment vertical="center"/>
    </xf>
    <xf numFmtId="164" fontId="31" fillId="0" borderId="0" xfId="0" applyNumberFormat="1" applyFont="1" applyAlignment="1">
      <alignment horizontal="center" vertical="center"/>
    </xf>
    <xf numFmtId="0" fontId="30" fillId="0" borderId="6" xfId="0" applyFont="1" applyBorder="1" applyAlignment="1">
      <alignment vertical="center"/>
    </xf>
    <xf numFmtId="3" fontId="32" fillId="0" borderId="6" xfId="0" applyNumberFormat="1" applyFont="1" applyBorder="1" applyAlignment="1">
      <alignment vertical="center"/>
    </xf>
    <xf numFmtId="164" fontId="31" fillId="0" borderId="6" xfId="0" applyNumberFormat="1" applyFont="1" applyBorder="1" applyAlignment="1">
      <alignment horizontal="center" vertical="center"/>
    </xf>
    <xf numFmtId="0" fontId="30" fillId="0" borderId="4" xfId="0" applyFont="1" applyBorder="1" applyAlignment="1">
      <alignment vertical="center"/>
    </xf>
    <xf numFmtId="3" fontId="32" fillId="0" borderId="4" xfId="0" applyNumberFormat="1" applyFont="1" applyBorder="1" applyAlignment="1">
      <alignment vertical="center"/>
    </xf>
    <xf numFmtId="164" fontId="31" fillId="0" borderId="5" xfId="0" applyNumberFormat="1" applyFont="1" applyBorder="1" applyAlignment="1">
      <alignment horizontal="center" vertical="center"/>
    </xf>
    <xf numFmtId="0" fontId="27" fillId="0" borderId="0" xfId="0" applyFont="1" applyAlignment="1">
      <alignment horizontal="right" vertical="center"/>
    </xf>
    <xf numFmtId="0" fontId="0" fillId="0" borderId="0" xfId="0" applyAlignment="1">
      <alignment horizontal="right" vertical="center"/>
    </xf>
    <xf numFmtId="3" fontId="31" fillId="0" borderId="10" xfId="0" applyNumberFormat="1" applyFont="1" applyBorder="1" applyAlignment="1">
      <alignment vertical="center"/>
    </xf>
    <xf numFmtId="164" fontId="31" fillId="0" borderId="10" xfId="0" applyNumberFormat="1" applyFont="1" applyBorder="1" applyAlignment="1">
      <alignment horizontal="center" vertical="center"/>
    </xf>
    <xf numFmtId="3" fontId="32" fillId="0" borderId="10" xfId="0" applyNumberFormat="1" applyFont="1" applyBorder="1" applyAlignment="1">
      <alignment horizontal="right"/>
    </xf>
    <xf numFmtId="165" fontId="37" fillId="0" borderId="0" xfId="0" applyNumberFormat="1" applyFont="1" applyAlignment="1">
      <alignment horizontal="center" vertical="center"/>
    </xf>
    <xf numFmtId="165" fontId="37" fillId="0" borderId="0" xfId="0" applyNumberFormat="1" applyFont="1" applyAlignment="1">
      <alignment vertical="center"/>
    </xf>
    <xf numFmtId="164" fontId="48" fillId="0" borderId="5" xfId="0" applyNumberFormat="1" applyFont="1" applyBorder="1" applyAlignment="1">
      <alignment horizontal="center" vertical="center"/>
    </xf>
    <xf numFmtId="164" fontId="48" fillId="0" borderId="3" xfId="0" applyNumberFormat="1" applyFont="1" applyBorder="1" applyAlignment="1">
      <alignment horizontal="center" vertical="center"/>
    </xf>
    <xf numFmtId="2" fontId="32" fillId="0" borderId="10" xfId="0" applyNumberFormat="1" applyFont="1" applyBorder="1" applyAlignment="1">
      <alignment horizontal="center" vertical="center"/>
    </xf>
    <xf numFmtId="2" fontId="32" fillId="0" borderId="5" xfId="0" applyNumberFormat="1" applyFont="1" applyBorder="1" applyAlignment="1">
      <alignment horizontal="center" vertical="center"/>
    </xf>
    <xf numFmtId="2" fontId="32" fillId="0" borderId="3"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109" fillId="10" borderId="5" xfId="0" applyNumberFormat="1" applyFont="1" applyFill="1" applyBorder="1" applyAlignment="1">
      <alignment horizontal="center" vertical="center"/>
    </xf>
    <xf numFmtId="2" fontId="109" fillId="10" borderId="3" xfId="0" applyNumberFormat="1" applyFont="1" applyFill="1" applyBorder="1" applyAlignment="1">
      <alignment horizontal="center" vertical="center"/>
    </xf>
    <xf numFmtId="165" fontId="31" fillId="0" borderId="6" xfId="0" applyNumberFormat="1" applyFont="1" applyBorder="1" applyAlignment="1">
      <alignment horizontal="right"/>
    </xf>
    <xf numFmtId="0" fontId="110" fillId="3" borderId="0" xfId="0" applyFont="1" applyFill="1" applyAlignment="1">
      <alignment vertical="center"/>
    </xf>
    <xf numFmtId="0" fontId="110" fillId="3" borderId="0" xfId="1" applyFont="1" applyFill="1" applyAlignment="1">
      <alignment vertical="center"/>
    </xf>
    <xf numFmtId="0" fontId="111" fillId="5" borderId="0" xfId="1" applyFont="1" applyFill="1" applyAlignment="1">
      <alignment vertical="center"/>
    </xf>
    <xf numFmtId="0" fontId="112" fillId="2" borderId="0" xfId="1" applyFont="1" applyFill="1" applyAlignment="1">
      <alignment vertical="center"/>
    </xf>
    <xf numFmtId="0" fontId="32" fillId="0" borderId="1" xfId="0" applyFont="1" applyBorder="1" applyAlignment="1">
      <alignment horizontal="center" vertical="center" wrapText="1"/>
    </xf>
    <xf numFmtId="0" fontId="31" fillId="0" borderId="0" xfId="0" quotePrefix="1" applyFont="1" applyAlignment="1">
      <alignment horizontal="center" vertical="center"/>
    </xf>
    <xf numFmtId="0" fontId="31" fillId="0" borderId="0" xfId="0" quotePrefix="1" applyFont="1" applyAlignment="1">
      <alignment horizontal="center"/>
    </xf>
    <xf numFmtId="0" fontId="31" fillId="0" borderId="0" xfId="0" quotePrefix="1" applyFont="1" applyAlignment="1">
      <alignment horizontal="right" vertical="center"/>
    </xf>
    <xf numFmtId="0" fontId="31" fillId="0" borderId="0" xfId="0" applyFont="1" applyAlignment="1">
      <alignment vertical="center" wrapText="1"/>
    </xf>
    <xf numFmtId="17" fontId="32" fillId="0" borderId="11" xfId="0" applyNumberFormat="1" applyFont="1" applyBorder="1" applyAlignment="1">
      <alignment horizontal="center"/>
    </xf>
    <xf numFmtId="0" fontId="32" fillId="0" borderId="2" xfId="1" applyFont="1" applyBorder="1" applyAlignment="1">
      <alignment horizontal="center" vertical="top"/>
    </xf>
    <xf numFmtId="0" fontId="30" fillId="4" borderId="0" xfId="0" applyFont="1" applyFill="1" applyAlignment="1">
      <alignment horizontal="center" vertical="center"/>
    </xf>
    <xf numFmtId="0" fontId="31" fillId="4" borderId="0" xfId="0" applyFont="1" applyFill="1" applyAlignment="1">
      <alignment vertical="center"/>
    </xf>
    <xf numFmtId="2" fontId="32" fillId="4" borderId="1" xfId="0" applyNumberFormat="1" applyFont="1" applyFill="1" applyBorder="1" applyAlignment="1">
      <alignment vertical="center"/>
    </xf>
    <xf numFmtId="0" fontId="30" fillId="4" borderId="1" xfId="0" applyFont="1" applyFill="1" applyBorder="1" applyAlignment="1">
      <alignment vertical="center"/>
    </xf>
    <xf numFmtId="0" fontId="30" fillId="4" borderId="1" xfId="0" applyFont="1" applyFill="1" applyBorder="1" applyAlignment="1">
      <alignment horizontal="center" vertical="center"/>
    </xf>
    <xf numFmtId="0" fontId="31" fillId="0" borderId="3" xfId="0" quotePrefix="1" applyFont="1" applyBorder="1" applyAlignment="1">
      <alignment horizontal="center" vertical="center"/>
    </xf>
    <xf numFmtId="0" fontId="31" fillId="0" borderId="3" xfId="0" quotePrefix="1" applyFont="1" applyBorder="1" applyAlignment="1">
      <alignment horizontal="right" vertical="center"/>
    </xf>
    <xf numFmtId="0" fontId="31" fillId="0" borderId="21" xfId="0" quotePrefix="1" applyFont="1" applyBorder="1" applyAlignment="1">
      <alignment horizontal="center" vertical="center"/>
    </xf>
    <xf numFmtId="0" fontId="31" fillId="0" borderId="1" xfId="0" quotePrefix="1" applyFont="1" applyBorder="1" applyAlignment="1">
      <alignment horizontal="center" vertical="center"/>
    </xf>
    <xf numFmtId="0" fontId="31" fillId="0" borderId="21" xfId="0" quotePrefix="1" applyFont="1" applyBorder="1" applyAlignment="1">
      <alignment horizontal="center"/>
    </xf>
    <xf numFmtId="0" fontId="31" fillId="0" borderId="1" xfId="0" quotePrefix="1" applyFont="1" applyBorder="1" applyAlignment="1">
      <alignment horizontal="center"/>
    </xf>
    <xf numFmtId="0" fontId="39" fillId="0" borderId="1" xfId="0" applyFont="1" applyBorder="1" applyAlignment="1">
      <alignment horizontal="center" vertical="center" wrapText="1"/>
    </xf>
    <xf numFmtId="1" fontId="39" fillId="0" borderId="0" xfId="0" quotePrefix="1" applyNumberFormat="1" applyFont="1" applyAlignment="1">
      <alignment horizontal="center" vertical="center"/>
    </xf>
    <xf numFmtId="1" fontId="32" fillId="0" borderId="0" xfId="0" quotePrefix="1" applyNumberFormat="1" applyFont="1" applyAlignment="1">
      <alignment horizontal="center" vertical="top" wrapText="1"/>
    </xf>
    <xf numFmtId="0" fontId="0" fillId="2" borderId="0" xfId="0" applyFill="1" applyAlignment="1">
      <alignment vertical="center"/>
    </xf>
    <xf numFmtId="0" fontId="30" fillId="2" borderId="0" xfId="0" applyFont="1" applyFill="1" applyAlignment="1">
      <alignment horizontal="center" vertical="center"/>
    </xf>
    <xf numFmtId="3" fontId="31" fillId="0" borderId="0" xfId="0" applyNumberFormat="1" applyFont="1" applyAlignment="1">
      <alignment vertical="center"/>
    </xf>
    <xf numFmtId="164" fontId="32" fillId="0" borderId="0" xfId="0" applyNumberFormat="1" applyFont="1" applyAlignment="1">
      <alignment horizontal="center" vertical="center"/>
    </xf>
    <xf numFmtId="164" fontId="38" fillId="0" borderId="0" xfId="0" applyNumberFormat="1" applyFont="1" applyAlignment="1">
      <alignment horizontal="center" vertical="center"/>
    </xf>
    <xf numFmtId="164" fontId="40" fillId="4" borderId="0" xfId="0" applyNumberFormat="1" applyFont="1" applyFill="1" applyAlignment="1">
      <alignment horizontal="center" vertical="center"/>
    </xf>
    <xf numFmtId="164" fontId="30" fillId="4" borderId="0" xfId="0" applyNumberFormat="1" applyFont="1" applyFill="1" applyAlignment="1">
      <alignment horizontal="center" vertical="center"/>
    </xf>
    <xf numFmtId="3" fontId="31" fillId="0" borderId="9" xfId="0" applyNumberFormat="1" applyFont="1" applyBorder="1" applyAlignment="1">
      <alignment vertical="center"/>
    </xf>
    <xf numFmtId="17" fontId="31" fillId="4" borderId="9" xfId="0" applyNumberFormat="1" applyFont="1" applyFill="1" applyBorder="1" applyAlignment="1">
      <alignment horizontal="center" vertical="center"/>
    </xf>
    <xf numFmtId="166" fontId="31" fillId="4" borderId="15" xfId="0" applyNumberFormat="1" applyFont="1" applyFill="1" applyBorder="1" applyAlignment="1">
      <alignment horizontal="center" vertical="center"/>
    </xf>
    <xf numFmtId="0" fontId="115" fillId="0" borderId="0" xfId="0" applyFont="1" applyAlignment="1">
      <alignment vertical="center"/>
    </xf>
    <xf numFmtId="165" fontId="114" fillId="0" borderId="0" xfId="0" applyNumberFormat="1" applyFont="1" applyAlignment="1">
      <alignment horizontal="center" vertical="center"/>
    </xf>
    <xf numFmtId="165" fontId="116" fillId="4" borderId="0" xfId="0" applyNumberFormat="1" applyFont="1" applyFill="1" applyAlignment="1">
      <alignment horizontal="center" vertical="center"/>
    </xf>
    <xf numFmtId="165" fontId="114" fillId="0" borderId="3" xfId="0" applyNumberFormat="1" applyFont="1" applyBorder="1" applyAlignment="1">
      <alignment horizontal="center" vertical="center"/>
    </xf>
    <xf numFmtId="3" fontId="32" fillId="0" borderId="6" xfId="0" applyNumberFormat="1" applyFont="1" applyBorder="1" applyAlignment="1">
      <alignment horizontal="right"/>
    </xf>
    <xf numFmtId="3" fontId="61" fillId="0" borderId="11" xfId="0" applyNumberFormat="1" applyFont="1" applyBorder="1" applyAlignment="1">
      <alignment horizontal="right"/>
    </xf>
    <xf numFmtId="49" fontId="52" fillId="0" borderId="0" xfId="0" applyNumberFormat="1" applyFont="1" applyAlignment="1">
      <alignment horizontal="center" vertical="center"/>
    </xf>
    <xf numFmtId="4" fontId="39" fillId="0" borderId="23" xfId="0" applyNumberFormat="1" applyFont="1" applyBorder="1" applyAlignment="1">
      <alignment horizontal="center" vertical="center"/>
    </xf>
    <xf numFmtId="0" fontId="44" fillId="0" borderId="0" xfId="0" applyFont="1" applyAlignment="1">
      <alignment horizontal="left"/>
    </xf>
    <xf numFmtId="0" fontId="118" fillId="8" borderId="0" xfId="0" applyFont="1" applyFill="1" applyAlignment="1">
      <alignment horizontal="left"/>
    </xf>
    <xf numFmtId="0" fontId="118" fillId="8" borderId="0" xfId="0" applyFont="1" applyFill="1"/>
    <xf numFmtId="1" fontId="31" fillId="8" borderId="0" xfId="0" quotePrefix="1" applyNumberFormat="1" applyFont="1" applyFill="1" applyAlignment="1">
      <alignment horizontal="left"/>
    </xf>
    <xf numFmtId="3" fontId="31" fillId="0" borderId="9" xfId="0" quotePrefix="1" applyNumberFormat="1" applyFont="1" applyBorder="1" applyAlignment="1">
      <alignment vertical="center"/>
    </xf>
    <xf numFmtId="0" fontId="31" fillId="0" borderId="23" xfId="0" applyFont="1" applyBorder="1"/>
    <xf numFmtId="164" fontId="39" fillId="0" borderId="23" xfId="3" applyNumberFormat="1" applyFont="1" applyBorder="1" applyAlignment="1">
      <alignment horizontal="right" vertical="center"/>
    </xf>
    <xf numFmtId="164" fontId="31" fillId="0" borderId="23" xfId="0" applyNumberFormat="1" applyFont="1" applyBorder="1"/>
    <xf numFmtId="0" fontId="60" fillId="2" borderId="0" xfId="0" applyFont="1" applyFill="1" applyAlignment="1">
      <alignment vertical="center" wrapText="1"/>
    </xf>
    <xf numFmtId="0" fontId="39" fillId="0" borderId="16" xfId="0" applyFont="1" applyBorder="1" applyAlignment="1">
      <alignment vertical="center" wrapText="1"/>
    </xf>
    <xf numFmtId="0" fontId="54" fillId="0" borderId="20" xfId="0" applyFont="1" applyBorder="1" applyAlignment="1">
      <alignment vertical="center" wrapText="1"/>
    </xf>
    <xf numFmtId="4" fontId="68" fillId="4" borderId="0" xfId="0" applyNumberFormat="1" applyFont="1" applyFill="1" applyAlignment="1">
      <alignment horizontal="right" vertical="center"/>
    </xf>
    <xf numFmtId="164" fontId="31" fillId="0" borderId="23" xfId="0" applyNumberFormat="1" applyFont="1" applyBorder="1" applyAlignment="1">
      <alignment horizontal="center"/>
    </xf>
    <xf numFmtId="0" fontId="30" fillId="0" borderId="23" xfId="0" applyFont="1" applyBorder="1"/>
    <xf numFmtId="4" fontId="32" fillId="0" borderId="23" xfId="0" applyNumberFormat="1" applyFont="1" applyBorder="1" applyAlignment="1">
      <alignment horizontal="center" vertical="center"/>
    </xf>
    <xf numFmtId="0" fontId="31" fillId="0" borderId="3" xfId="0" applyFont="1" applyBorder="1" applyAlignment="1">
      <alignment horizontal="center"/>
    </xf>
    <xf numFmtId="0" fontId="30" fillId="0" borderId="25" xfId="0" applyFont="1" applyBorder="1"/>
    <xf numFmtId="4" fontId="32" fillId="0" borderId="25" xfId="0" applyNumberFormat="1" applyFont="1" applyBorder="1" applyAlignment="1">
      <alignment horizontal="center" vertical="center"/>
    </xf>
    <xf numFmtId="0" fontId="30" fillId="0" borderId="26" xfId="0" applyFont="1" applyBorder="1"/>
    <xf numFmtId="4" fontId="32" fillId="0" borderId="26" xfId="0" applyNumberFormat="1" applyFont="1" applyBorder="1" applyAlignment="1">
      <alignment horizontal="center" vertical="center"/>
    </xf>
    <xf numFmtId="164" fontId="31" fillId="0" borderId="25" xfId="0" applyNumberFormat="1" applyFont="1" applyBorder="1" applyAlignment="1">
      <alignment horizontal="center"/>
    </xf>
    <xf numFmtId="164" fontId="31" fillId="0" borderId="26" xfId="0" applyNumberFormat="1" applyFont="1" applyBorder="1" applyAlignment="1">
      <alignment horizontal="center"/>
    </xf>
    <xf numFmtId="0" fontId="30" fillId="0" borderId="24" xfId="0" applyFont="1" applyBorder="1"/>
    <xf numFmtId="4" fontId="32" fillId="0" borderId="24" xfId="0" applyNumberFormat="1" applyFont="1" applyBorder="1" applyAlignment="1">
      <alignment horizontal="center" vertical="center"/>
    </xf>
    <xf numFmtId="164" fontId="31" fillId="0" borderId="24" xfId="0" applyNumberFormat="1" applyFont="1" applyBorder="1" applyAlignment="1">
      <alignment horizontal="center"/>
    </xf>
    <xf numFmtId="0" fontId="31" fillId="0" borderId="24" xfId="0" applyFont="1" applyBorder="1" applyAlignment="1">
      <alignment horizontal="left"/>
    </xf>
    <xf numFmtId="4" fontId="31" fillId="0" borderId="24" xfId="0" applyNumberFormat="1" applyFont="1" applyBorder="1" applyAlignment="1">
      <alignment horizontal="center"/>
    </xf>
    <xf numFmtId="164" fontId="31" fillId="0" borderId="27" xfId="0" applyNumberFormat="1" applyFont="1" applyBorder="1" applyAlignment="1">
      <alignment horizontal="center"/>
    </xf>
    <xf numFmtId="164" fontId="31" fillId="0" borderId="15" xfId="0" applyNumberFormat="1" applyFont="1" applyBorder="1" applyAlignment="1">
      <alignment horizontal="center"/>
    </xf>
    <xf numFmtId="164" fontId="31" fillId="0" borderId="28" xfId="0" applyNumberFormat="1" applyFont="1" applyBorder="1" applyAlignment="1">
      <alignment horizontal="center"/>
    </xf>
    <xf numFmtId="1" fontId="39" fillId="0" borderId="25" xfId="0" applyNumberFormat="1" applyFont="1" applyBorder="1" applyAlignment="1">
      <alignment horizontal="center"/>
    </xf>
    <xf numFmtId="1" fontId="39" fillId="0" borderId="23" xfId="0" applyNumberFormat="1" applyFont="1" applyBorder="1" applyAlignment="1">
      <alignment horizontal="center"/>
    </xf>
    <xf numFmtId="1" fontId="39" fillId="0" borderId="26" xfId="0" applyNumberFormat="1" applyFont="1" applyBorder="1" applyAlignment="1">
      <alignment horizontal="center"/>
    </xf>
    <xf numFmtId="1" fontId="39" fillId="0" borderId="24" xfId="0" applyNumberFormat="1" applyFont="1" applyBorder="1" applyAlignment="1">
      <alignment horizontal="center"/>
    </xf>
    <xf numFmtId="3" fontId="39" fillId="0" borderId="24" xfId="0" applyNumberFormat="1" applyFont="1" applyBorder="1" applyAlignment="1">
      <alignment horizontal="center"/>
    </xf>
    <xf numFmtId="165" fontId="129" fillId="4" borderId="0" xfId="0" applyNumberFormat="1" applyFont="1" applyFill="1" applyAlignment="1">
      <alignment vertical="center"/>
    </xf>
    <xf numFmtId="4" fontId="76" fillId="4" borderId="0" xfId="0" applyNumberFormat="1" applyFont="1" applyFill="1" applyAlignment="1">
      <alignment vertical="center"/>
    </xf>
    <xf numFmtId="0" fontId="31" fillId="4" borderId="0" xfId="0" applyFont="1" applyFill="1" applyAlignment="1">
      <alignment horizontal="right" vertical="center"/>
    </xf>
    <xf numFmtId="0" fontId="68" fillId="4" borderId="23" xfId="0" applyFont="1" applyFill="1" applyBorder="1" applyAlignment="1">
      <alignment vertical="center"/>
    </xf>
    <xf numFmtId="2" fontId="32" fillId="4" borderId="23" xfId="0" applyNumberFormat="1" applyFont="1" applyFill="1" applyBorder="1" applyAlignment="1">
      <alignment vertical="center"/>
    </xf>
    <xf numFmtId="0" fontId="28" fillId="2" borderId="0" xfId="1" applyFont="1" applyFill="1" applyAlignment="1">
      <alignment horizontal="left" vertical="center"/>
    </xf>
    <xf numFmtId="164" fontId="30" fillId="0" borderId="0" xfId="0" applyNumberFormat="1" applyFont="1" applyAlignment="1">
      <alignment horizontal="left" vertical="center"/>
    </xf>
    <xf numFmtId="164" fontId="31" fillId="0" borderId="23" xfId="0" applyNumberFormat="1" applyFont="1" applyBorder="1" applyAlignment="1">
      <alignment horizontal="center" vertical="center"/>
    </xf>
    <xf numFmtId="0" fontId="58" fillId="4" borderId="0" xfId="0" applyFont="1" applyFill="1" applyAlignment="1">
      <alignment horizontal="left" vertical="center"/>
    </xf>
    <xf numFmtId="0" fontId="32" fillId="0" borderId="3" xfId="0" applyFont="1" applyBorder="1" applyAlignment="1">
      <alignment horizontal="center" vertical="center" wrapText="1"/>
    </xf>
    <xf numFmtId="0" fontId="30" fillId="0" borderId="0" xfId="0" applyFont="1" applyAlignment="1">
      <alignment horizontal="center" vertical="center" wrapText="1"/>
    </xf>
    <xf numFmtId="1" fontId="32" fillId="0" borderId="0" xfId="0" applyNumberFormat="1" applyFont="1" applyAlignment="1">
      <alignment horizontal="center" vertical="center"/>
    </xf>
    <xf numFmtId="164" fontId="31" fillId="0" borderId="10" xfId="0" applyNumberFormat="1" applyFont="1" applyBorder="1" applyAlignment="1">
      <alignment horizontal="right"/>
    </xf>
    <xf numFmtId="165" fontId="70" fillId="4" borderId="23" xfId="0" applyNumberFormat="1" applyFont="1" applyFill="1" applyBorder="1" applyAlignment="1">
      <alignment vertical="center"/>
    </xf>
    <xf numFmtId="165" fontId="70" fillId="8" borderId="23" xfId="0" applyNumberFormat="1" applyFont="1" applyFill="1" applyBorder="1" applyAlignment="1">
      <alignment vertical="center"/>
    </xf>
    <xf numFmtId="0" fontId="58" fillId="0" borderId="0" xfId="0" applyFont="1" applyAlignment="1">
      <alignment horizontal="left" vertical="center"/>
    </xf>
    <xf numFmtId="3" fontId="40" fillId="0" borderId="23" xfId="0" applyNumberFormat="1" applyFont="1" applyBorder="1" applyAlignment="1">
      <alignment horizontal="right"/>
    </xf>
    <xf numFmtId="3" fontId="40" fillId="0" borderId="0" xfId="0" applyNumberFormat="1" applyFont="1" applyAlignment="1">
      <alignment horizontal="right"/>
    </xf>
    <xf numFmtId="164" fontId="40" fillId="0" borderId="23" xfId="0" applyNumberFormat="1" applyFont="1" applyBorder="1" applyAlignment="1">
      <alignment horizontal="right"/>
    </xf>
    <xf numFmtId="165" fontId="39" fillId="4" borderId="5" xfId="0" applyNumberFormat="1" applyFont="1" applyFill="1" applyBorder="1" applyAlignment="1">
      <alignment horizontal="center" vertical="center"/>
    </xf>
    <xf numFmtId="4" fontId="127" fillId="4" borderId="17" xfId="0" applyNumberFormat="1" applyFont="1" applyFill="1" applyBorder="1" applyAlignment="1">
      <alignment vertical="center"/>
    </xf>
    <xf numFmtId="165" fontId="74" fillId="4" borderId="10" xfId="0" applyNumberFormat="1" applyFont="1" applyFill="1" applyBorder="1" applyAlignment="1">
      <alignment vertical="center"/>
    </xf>
    <xf numFmtId="165" fontId="127" fillId="4" borderId="5" xfId="0" applyNumberFormat="1" applyFont="1" applyFill="1" applyBorder="1" applyAlignment="1">
      <alignment vertical="center"/>
    </xf>
    <xf numFmtId="165" fontId="127" fillId="4" borderId="19" xfId="0" applyNumberFormat="1" applyFont="1" applyFill="1" applyBorder="1" applyAlignment="1">
      <alignment vertical="center"/>
    </xf>
    <xf numFmtId="4" fontId="127" fillId="4" borderId="1" xfId="0" applyNumberFormat="1" applyFont="1" applyFill="1" applyBorder="1" applyAlignment="1">
      <alignment vertical="center"/>
    </xf>
    <xf numFmtId="4" fontId="128" fillId="4" borderId="20" xfId="0" applyNumberFormat="1" applyFont="1" applyFill="1" applyBorder="1" applyAlignment="1">
      <alignment vertical="center"/>
    </xf>
    <xf numFmtId="4" fontId="127" fillId="4" borderId="10" xfId="0" applyNumberFormat="1" applyFont="1" applyFill="1" applyBorder="1" applyAlignment="1">
      <alignment vertical="center"/>
    </xf>
    <xf numFmtId="165" fontId="70" fillId="4" borderId="10" xfId="0" applyNumberFormat="1" applyFont="1" applyFill="1" applyBorder="1" applyAlignment="1">
      <alignment vertical="center"/>
    </xf>
    <xf numFmtId="165" fontId="128" fillId="4" borderId="5" xfId="0" applyNumberFormat="1" applyFont="1" applyFill="1" applyBorder="1" applyAlignment="1">
      <alignment vertical="center"/>
    </xf>
    <xf numFmtId="165" fontId="128" fillId="4" borderId="18" xfId="0" applyNumberFormat="1" applyFont="1" applyFill="1" applyBorder="1" applyAlignment="1">
      <alignment vertical="center"/>
    </xf>
    <xf numFmtId="165" fontId="128" fillId="4" borderId="19" xfId="0" applyNumberFormat="1" applyFont="1" applyFill="1" applyBorder="1" applyAlignment="1">
      <alignment vertical="center"/>
    </xf>
    <xf numFmtId="165" fontId="127" fillId="4" borderId="17" xfId="0" applyNumberFormat="1" applyFont="1" applyFill="1" applyBorder="1" applyAlignment="1">
      <alignment vertical="center"/>
    </xf>
    <xf numFmtId="165" fontId="127" fillId="4" borderId="1" xfId="0" applyNumberFormat="1" applyFont="1" applyFill="1" applyBorder="1" applyAlignment="1">
      <alignment vertical="center"/>
    </xf>
    <xf numFmtId="165" fontId="127" fillId="4" borderId="10" xfId="0" applyNumberFormat="1" applyFont="1" applyFill="1" applyBorder="1" applyAlignment="1">
      <alignment vertical="center"/>
    </xf>
    <xf numFmtId="165" fontId="127" fillId="4" borderId="6" xfId="0" applyNumberFormat="1" applyFont="1" applyFill="1" applyBorder="1" applyAlignment="1">
      <alignment vertical="center"/>
    </xf>
    <xf numFmtId="165" fontId="127" fillId="4" borderId="20" xfId="0" applyNumberFormat="1" applyFont="1" applyFill="1" applyBorder="1" applyAlignment="1">
      <alignment vertical="center"/>
    </xf>
    <xf numFmtId="165" fontId="127" fillId="4" borderId="16" xfId="0" applyNumberFormat="1" applyFont="1" applyFill="1" applyBorder="1" applyAlignment="1">
      <alignment vertical="center"/>
    </xf>
    <xf numFmtId="4" fontId="68" fillId="8" borderId="0" xfId="0" applyNumberFormat="1" applyFont="1" applyFill="1" applyAlignment="1">
      <alignment horizontal="right" vertical="center"/>
    </xf>
    <xf numFmtId="4" fontId="32" fillId="8" borderId="17" xfId="0" applyNumberFormat="1" applyFont="1" applyFill="1" applyBorder="1" applyAlignment="1">
      <alignment vertical="center"/>
    </xf>
    <xf numFmtId="165" fontId="31" fillId="8" borderId="10" xfId="0" applyNumberFormat="1" applyFont="1" applyFill="1" applyBorder="1" applyAlignment="1">
      <alignment vertical="center"/>
    </xf>
    <xf numFmtId="165" fontId="32" fillId="8" borderId="5" xfId="0" applyNumberFormat="1" applyFont="1" applyFill="1" applyBorder="1" applyAlignment="1">
      <alignment vertical="center"/>
    </xf>
    <xf numFmtId="165" fontId="32" fillId="8" borderId="19" xfId="0" applyNumberFormat="1" applyFont="1" applyFill="1" applyBorder="1" applyAlignment="1">
      <alignment vertical="center"/>
    </xf>
    <xf numFmtId="4" fontId="32" fillId="8" borderId="1" xfId="0" applyNumberFormat="1" applyFont="1" applyFill="1" applyBorder="1" applyAlignment="1">
      <alignment vertical="center"/>
    </xf>
    <xf numFmtId="4" fontId="48" fillId="8" borderId="20" xfId="0" applyNumberFormat="1" applyFont="1" applyFill="1" applyBorder="1" applyAlignment="1">
      <alignment vertical="center"/>
    </xf>
    <xf numFmtId="165" fontId="39" fillId="8" borderId="10" xfId="0" applyNumberFormat="1" applyFont="1" applyFill="1" applyBorder="1" applyAlignment="1">
      <alignment vertical="center"/>
    </xf>
    <xf numFmtId="165" fontId="48" fillId="8" borderId="5" xfId="0" applyNumberFormat="1" applyFont="1" applyFill="1" applyBorder="1" applyAlignment="1">
      <alignment vertical="center"/>
    </xf>
    <xf numFmtId="165" fontId="48" fillId="8" borderId="18" xfId="0" applyNumberFormat="1" applyFont="1" applyFill="1" applyBorder="1" applyAlignment="1">
      <alignment vertical="center"/>
    </xf>
    <xf numFmtId="165" fontId="48" fillId="8" borderId="19" xfId="0" applyNumberFormat="1" applyFont="1" applyFill="1" applyBorder="1" applyAlignment="1">
      <alignment vertical="center"/>
    </xf>
    <xf numFmtId="165" fontId="32" fillId="8" borderId="17" xfId="0" applyNumberFormat="1" applyFont="1" applyFill="1" applyBorder="1" applyAlignment="1">
      <alignment vertical="center"/>
    </xf>
    <xf numFmtId="165" fontId="32" fillId="8" borderId="1" xfId="0" applyNumberFormat="1" applyFont="1" applyFill="1" applyBorder="1" applyAlignment="1">
      <alignment vertical="center"/>
    </xf>
    <xf numFmtId="165" fontId="32" fillId="8" borderId="20" xfId="0" applyNumberFormat="1" applyFont="1" applyFill="1" applyBorder="1" applyAlignment="1">
      <alignment vertical="center"/>
    </xf>
    <xf numFmtId="165" fontId="32" fillId="8" borderId="16" xfId="0" applyNumberFormat="1" applyFont="1" applyFill="1" applyBorder="1" applyAlignment="1">
      <alignment vertical="center"/>
    </xf>
    <xf numFmtId="165" fontId="133" fillId="4" borderId="5" xfId="0" applyNumberFormat="1" applyFont="1" applyFill="1" applyBorder="1" applyAlignment="1">
      <alignment horizontal="center" vertical="center"/>
    </xf>
    <xf numFmtId="3" fontId="68" fillId="8" borderId="0" xfId="0" applyNumberFormat="1" applyFont="1" applyFill="1" applyAlignment="1">
      <alignment horizontal="right" vertical="center"/>
    </xf>
    <xf numFmtId="165" fontId="69" fillId="8" borderId="0" xfId="0" applyNumberFormat="1" applyFont="1" applyFill="1" applyAlignment="1">
      <alignment vertical="center"/>
    </xf>
    <xf numFmtId="0" fontId="0" fillId="4" borderId="0" xfId="0" applyFill="1"/>
    <xf numFmtId="0" fontId="30" fillId="0" borderId="23" xfId="0" applyFont="1" applyBorder="1" applyAlignment="1">
      <alignment vertical="center"/>
    </xf>
    <xf numFmtId="49" fontId="31" fillId="0" borderId="23" xfId="0" applyNumberFormat="1" applyFont="1" applyBorder="1"/>
    <xf numFmtId="0" fontId="134" fillId="3" borderId="0" xfId="1" applyFont="1" applyFill="1" applyAlignment="1">
      <alignment vertical="center"/>
    </xf>
    <xf numFmtId="0" fontId="134" fillId="3" borderId="0" xfId="12" applyFont="1" applyFill="1"/>
    <xf numFmtId="0" fontId="136" fillId="3" borderId="0" xfId="12" applyFont="1" applyFill="1"/>
    <xf numFmtId="0" fontId="136" fillId="3" borderId="0" xfId="12" applyFont="1" applyFill="1" applyAlignment="1">
      <alignment horizontal="left"/>
    </xf>
    <xf numFmtId="0" fontId="136" fillId="3" borderId="0" xfId="12" applyFont="1" applyFill="1" applyAlignment="1">
      <alignment horizontal="center"/>
    </xf>
    <xf numFmtId="0" fontId="136" fillId="3" borderId="0" xfId="12" applyFont="1" applyFill="1" applyAlignment="1">
      <alignment horizontal="right"/>
    </xf>
    <xf numFmtId="0" fontId="137" fillId="4" borderId="0" xfId="12" applyFont="1" applyFill="1"/>
    <xf numFmtId="0" fontId="138" fillId="0" borderId="0" xfId="12" applyFont="1"/>
    <xf numFmtId="0" fontId="139" fillId="0" borderId="0" xfId="12" applyFont="1"/>
    <xf numFmtId="0" fontId="88" fillId="0" borderId="29" xfId="12" applyFont="1" applyBorder="1" applyAlignment="1">
      <alignment horizontal="center"/>
    </xf>
    <xf numFmtId="0" fontId="88" fillId="0" borderId="29" xfId="12" applyFont="1" applyBorder="1" applyAlignment="1">
      <alignment horizontal="right"/>
    </xf>
    <xf numFmtId="0" fontId="88" fillId="0" borderId="30" xfId="12" applyFont="1" applyBorder="1" applyAlignment="1">
      <alignment horizontal="center"/>
    </xf>
    <xf numFmtId="0" fontId="88" fillId="0" borderId="30" xfId="12" applyFont="1" applyBorder="1" applyAlignment="1">
      <alignment horizontal="left"/>
    </xf>
    <xf numFmtId="2" fontId="140" fillId="0" borderId="30" xfId="12" applyNumberFormat="1" applyFont="1" applyBorder="1" applyAlignment="1">
      <alignment horizontal="right"/>
    </xf>
    <xf numFmtId="0" fontId="141" fillId="0" borderId="0" xfId="12" applyFont="1" applyAlignment="1">
      <alignment vertical="center"/>
    </xf>
    <xf numFmtId="0" fontId="139" fillId="0" borderId="0" xfId="12" applyFont="1" applyAlignment="1">
      <alignment horizontal="left"/>
    </xf>
    <xf numFmtId="0" fontId="139" fillId="0" borderId="0" xfId="12" applyFont="1" applyAlignment="1">
      <alignment horizontal="center"/>
    </xf>
    <xf numFmtId="2" fontId="46" fillId="0" borderId="0" xfId="12" applyNumberFormat="1" applyFont="1" applyAlignment="1">
      <alignment horizontal="right"/>
    </xf>
    <xf numFmtId="0" fontId="139" fillId="0" borderId="32" xfId="12" applyFont="1" applyBorder="1"/>
    <xf numFmtId="0" fontId="139" fillId="0" borderId="33" xfId="12" applyFont="1" applyBorder="1" applyAlignment="1">
      <alignment horizontal="left"/>
    </xf>
    <xf numFmtId="0" fontId="139" fillId="0" borderId="33" xfId="12" applyFont="1" applyBorder="1" applyAlignment="1">
      <alignment horizontal="center"/>
    </xf>
    <xf numFmtId="2" fontId="46" fillId="0" borderId="33" xfId="12" applyNumberFormat="1" applyFont="1" applyBorder="1" applyAlignment="1">
      <alignment horizontal="right"/>
    </xf>
    <xf numFmtId="0" fontId="139" fillId="0" borderId="23" xfId="12" applyFont="1" applyBorder="1" applyAlignment="1">
      <alignment horizontal="left"/>
    </xf>
    <xf numFmtId="0" fontId="139" fillId="0" borderId="23" xfId="12" applyFont="1" applyBorder="1" applyAlignment="1">
      <alignment horizontal="center"/>
    </xf>
    <xf numFmtId="2" fontId="46" fillId="0" borderId="23" xfId="12" applyNumberFormat="1" applyFont="1" applyBorder="1" applyAlignment="1">
      <alignment horizontal="right"/>
    </xf>
    <xf numFmtId="0" fontId="139" fillId="0" borderId="29" xfId="12" applyFont="1" applyBorder="1"/>
    <xf numFmtId="0" fontId="139" fillId="0" borderId="36" xfId="12" applyFont="1" applyBorder="1" applyAlignment="1">
      <alignment horizontal="left"/>
    </xf>
    <xf numFmtId="0" fontId="139" fillId="0" borderId="36" xfId="12" applyFont="1" applyBorder="1" applyAlignment="1">
      <alignment horizontal="center"/>
    </xf>
    <xf numFmtId="2" fontId="46" fillId="0" borderId="36" xfId="12" applyNumberFormat="1" applyFont="1" applyBorder="1" applyAlignment="1">
      <alignment horizontal="right"/>
    </xf>
    <xf numFmtId="0" fontId="139" fillId="0" borderId="3" xfId="12" applyFont="1" applyBorder="1" applyAlignment="1">
      <alignment horizontal="left"/>
    </xf>
    <xf numFmtId="0" fontId="139" fillId="0" borderId="3" xfId="12" applyFont="1" applyBorder="1" applyAlignment="1">
      <alignment horizontal="center"/>
    </xf>
    <xf numFmtId="2" fontId="46" fillId="0" borderId="3" xfId="12" applyNumberFormat="1" applyFont="1" applyBorder="1" applyAlignment="1">
      <alignment horizontal="right"/>
    </xf>
    <xf numFmtId="0" fontId="139" fillId="0" borderId="10" xfId="12" applyFont="1" applyBorder="1" applyAlignment="1">
      <alignment horizontal="left"/>
    </xf>
    <xf numFmtId="0" fontId="139" fillId="0" borderId="10" xfId="12" applyFont="1" applyBorder="1" applyAlignment="1">
      <alignment horizontal="center"/>
    </xf>
    <xf numFmtId="2" fontId="46" fillId="0" borderId="10" xfId="12" applyNumberFormat="1" applyFont="1" applyBorder="1" applyAlignment="1">
      <alignment horizontal="right"/>
    </xf>
    <xf numFmtId="0" fontId="141" fillId="0" borderId="0" xfId="12" applyFont="1"/>
    <xf numFmtId="0" fontId="138" fillId="0" borderId="0" xfId="12" applyFont="1" applyAlignment="1">
      <alignment horizontal="left"/>
    </xf>
    <xf numFmtId="0" fontId="138" fillId="0" borderId="0" xfId="12" applyFont="1" applyAlignment="1">
      <alignment horizontal="center"/>
    </xf>
    <xf numFmtId="0" fontId="138" fillId="0" borderId="0" xfId="12" applyFont="1" applyAlignment="1">
      <alignment horizontal="right"/>
    </xf>
    <xf numFmtId="0" fontId="60" fillId="3" borderId="0" xfId="1" applyFont="1" applyFill="1" applyAlignment="1">
      <alignment vertical="center"/>
    </xf>
    <xf numFmtId="0" fontId="26" fillId="3" borderId="0" xfId="12" applyFont="1" applyFill="1"/>
    <xf numFmtId="0" fontId="26" fillId="3" borderId="0" xfId="12" applyFont="1" applyFill="1" applyAlignment="1">
      <alignment horizontal="left"/>
    </xf>
    <xf numFmtId="0" fontId="26" fillId="3" borderId="0" xfId="12" applyFont="1" applyFill="1" applyAlignment="1">
      <alignment horizontal="center"/>
    </xf>
    <xf numFmtId="0" fontId="26" fillId="3" borderId="0" xfId="12" applyFont="1" applyFill="1" applyAlignment="1">
      <alignment horizontal="right"/>
    </xf>
    <xf numFmtId="0" fontId="142" fillId="0" borderId="0" xfId="12" applyFont="1"/>
    <xf numFmtId="0" fontId="25" fillId="0" borderId="0" xfId="12" applyFont="1"/>
    <xf numFmtId="0" fontId="30" fillId="0" borderId="0" xfId="12" applyFont="1"/>
    <xf numFmtId="0" fontId="31" fillId="0" borderId="0" xfId="12" applyFont="1" applyAlignment="1">
      <alignment vertical="center"/>
    </xf>
    <xf numFmtId="0" fontId="30" fillId="0" borderId="0" xfId="12" applyFont="1" applyAlignment="1">
      <alignment horizontal="left"/>
    </xf>
    <xf numFmtId="0" fontId="30" fillId="0" borderId="0" xfId="12" applyFont="1" applyAlignment="1">
      <alignment horizontal="center"/>
    </xf>
    <xf numFmtId="2" fontId="32" fillId="0" borderId="0" xfId="12" applyNumberFormat="1" applyFont="1" applyAlignment="1">
      <alignment horizontal="right"/>
    </xf>
    <xf numFmtId="0" fontId="30" fillId="0" borderId="32" xfId="12" applyFont="1" applyBorder="1"/>
    <xf numFmtId="0" fontId="30" fillId="0" borderId="33" xfId="12" applyFont="1" applyBorder="1" applyAlignment="1">
      <alignment horizontal="left"/>
    </xf>
    <xf numFmtId="0" fontId="30" fillId="0" borderId="33" xfId="12" applyFont="1" applyBorder="1" applyAlignment="1">
      <alignment horizontal="center"/>
    </xf>
    <xf numFmtId="0" fontId="30" fillId="0" borderId="23" xfId="12" applyFont="1" applyBorder="1" applyAlignment="1">
      <alignment horizontal="left"/>
    </xf>
    <xf numFmtId="0" fontId="30" fillId="0" borderId="23" xfId="12" applyFont="1" applyBorder="1" applyAlignment="1">
      <alignment horizontal="center"/>
    </xf>
    <xf numFmtId="0" fontId="30" fillId="0" borderId="29" xfId="12" applyFont="1" applyBorder="1"/>
    <xf numFmtId="0" fontId="30" fillId="0" borderId="36" xfId="12" applyFont="1" applyBorder="1" applyAlignment="1">
      <alignment horizontal="left"/>
    </xf>
    <xf numFmtId="0" fontId="30" fillId="0" borderId="36" xfId="12" applyFont="1" applyBorder="1" applyAlignment="1">
      <alignment horizontal="center"/>
    </xf>
    <xf numFmtId="0" fontId="25" fillId="0" borderId="0" xfId="12" applyFont="1" applyAlignment="1">
      <alignment horizontal="left"/>
    </xf>
    <xf numFmtId="0" fontId="25" fillId="0" borderId="0" xfId="12" applyFont="1" applyAlignment="1">
      <alignment horizontal="center"/>
    </xf>
    <xf numFmtId="0" fontId="25" fillId="0" borderId="0" xfId="12" applyFont="1" applyAlignment="1">
      <alignment horizontal="right"/>
    </xf>
    <xf numFmtId="0" fontId="27" fillId="0" borderId="23" xfId="0" applyFont="1" applyBorder="1"/>
    <xf numFmtId="0" fontId="0" fillId="0" borderId="23" xfId="0" applyBorder="1"/>
    <xf numFmtId="0" fontId="143" fillId="0" borderId="0" xfId="0" applyFont="1"/>
    <xf numFmtId="0" fontId="60" fillId="3" borderId="0" xfId="1" applyFont="1" applyFill="1"/>
    <xf numFmtId="3" fontId="74" fillId="0" borderId="11" xfId="0" applyNumberFormat="1" applyFont="1" applyBorder="1" applyAlignment="1">
      <alignment horizontal="center" vertical="center"/>
    </xf>
    <xf numFmtId="3" fontId="144" fillId="0" borderId="6" xfId="0" applyNumberFormat="1" applyFont="1" applyBorder="1" applyAlignment="1">
      <alignment horizontal="center" vertical="center"/>
    </xf>
    <xf numFmtId="1" fontId="31" fillId="4" borderId="0" xfId="0" quotePrefix="1" applyNumberFormat="1" applyFont="1" applyFill="1" applyAlignment="1">
      <alignment horizontal="left"/>
    </xf>
    <xf numFmtId="0" fontId="39" fillId="0" borderId="10" xfId="0" applyFont="1" applyBorder="1" applyAlignment="1">
      <alignment horizontal="center" vertical="center" wrapText="1"/>
    </xf>
    <xf numFmtId="1" fontId="31" fillId="0" borderId="23" xfId="0" applyNumberFormat="1" applyFont="1" applyBorder="1" applyAlignment="1">
      <alignment vertical="center"/>
    </xf>
    <xf numFmtId="164" fontId="31" fillId="0" borderId="23" xfId="0" applyNumberFormat="1" applyFont="1" applyBorder="1" applyAlignment="1">
      <alignment vertical="center"/>
    </xf>
    <xf numFmtId="1" fontId="30" fillId="0" borderId="23" xfId="0" applyNumberFormat="1" applyFont="1" applyBorder="1" applyAlignment="1">
      <alignment horizontal="right"/>
    </xf>
    <xf numFmtId="164" fontId="30" fillId="0" borderId="23" xfId="0" applyNumberFormat="1" applyFont="1" applyBorder="1" applyAlignment="1">
      <alignment horizontal="right"/>
    </xf>
    <xf numFmtId="164" fontId="27" fillId="0" borderId="23" xfId="0" applyNumberFormat="1" applyFont="1" applyBorder="1"/>
    <xf numFmtId="0" fontId="32" fillId="0" borderId="10" xfId="0" applyFont="1" applyBorder="1" applyAlignment="1">
      <alignment horizontal="center" vertical="center" wrapText="1"/>
    </xf>
    <xf numFmtId="0" fontId="31" fillId="0" borderId="23" xfId="0" applyFont="1" applyBorder="1" applyAlignment="1">
      <alignment horizontal="left" vertical="center"/>
    </xf>
    <xf numFmtId="2" fontId="32" fillId="0" borderId="23" xfId="0" applyNumberFormat="1" applyFont="1" applyBorder="1" applyAlignment="1">
      <alignment horizontal="center" vertical="center"/>
    </xf>
    <xf numFmtId="164" fontId="39" fillId="0" borderId="21" xfId="0" applyNumberFormat="1" applyFont="1" applyBorder="1" applyAlignment="1">
      <alignment horizontal="center" vertical="center"/>
    </xf>
    <xf numFmtId="164" fontId="39" fillId="0" borderId="23" xfId="0" applyNumberFormat="1" applyFont="1" applyBorder="1" applyAlignment="1">
      <alignment horizontal="center" vertical="center"/>
    </xf>
    <xf numFmtId="3" fontId="40" fillId="11" borderId="0" xfId="0" applyNumberFormat="1" applyFont="1" applyFill="1" applyAlignment="1">
      <alignment vertical="center"/>
    </xf>
    <xf numFmtId="164" fontId="39" fillId="0" borderId="1" xfId="0" applyNumberFormat="1" applyFont="1" applyBorder="1" applyAlignment="1">
      <alignment horizontal="right" vertical="center"/>
    </xf>
    <xf numFmtId="3" fontId="0" fillId="11" borderId="0" xfId="0" applyNumberFormat="1" applyFill="1" applyAlignment="1">
      <alignment vertical="center"/>
    </xf>
    <xf numFmtId="3" fontId="0" fillId="0" borderId="0" xfId="0" applyNumberFormat="1" applyAlignment="1">
      <alignment vertical="center"/>
    </xf>
    <xf numFmtId="0" fontId="30" fillId="11" borderId="0" xfId="0" applyFont="1" applyFill="1" applyAlignment="1">
      <alignment horizontal="center" vertical="center"/>
    </xf>
    <xf numFmtId="164" fontId="32" fillId="0" borderId="23" xfId="0" applyNumberFormat="1" applyFont="1" applyBorder="1" applyAlignment="1">
      <alignment horizontal="center" vertical="center"/>
    </xf>
    <xf numFmtId="0" fontId="147" fillId="4" borderId="0" xfId="0" applyFont="1" applyFill="1" applyAlignment="1">
      <alignment horizontal="left" vertical="center"/>
    </xf>
    <xf numFmtId="0" fontId="40" fillId="0" borderId="23" xfId="0" applyFont="1" applyBorder="1"/>
    <xf numFmtId="0" fontId="68" fillId="4" borderId="23" xfId="0" applyFont="1" applyFill="1" applyBorder="1" applyAlignment="1">
      <alignment horizontal="center" vertical="center"/>
    </xf>
    <xf numFmtId="164" fontId="39" fillId="4" borderId="23" xfId="0" applyNumberFormat="1" applyFont="1" applyFill="1" applyBorder="1" applyAlignment="1">
      <alignment horizontal="center" vertical="center"/>
    </xf>
    <xf numFmtId="3" fontId="114" fillId="0" borderId="23" xfId="0" applyNumberFormat="1" applyFont="1" applyBorder="1" applyAlignment="1">
      <alignment horizontal="center" vertical="center"/>
    </xf>
    <xf numFmtId="0" fontId="39" fillId="4" borderId="23" xfId="0" applyFont="1" applyFill="1" applyBorder="1" applyAlignment="1">
      <alignment horizontal="center" vertical="center"/>
    </xf>
    <xf numFmtId="164" fontId="32" fillId="4" borderId="23" xfId="0" applyNumberFormat="1" applyFont="1" applyFill="1" applyBorder="1" applyAlignment="1">
      <alignment horizontal="center" vertical="center"/>
    </xf>
    <xf numFmtId="0" fontId="31" fillId="4" borderId="23" xfId="0" applyFont="1" applyFill="1" applyBorder="1" applyAlignment="1">
      <alignment horizontal="center" vertical="center"/>
    </xf>
    <xf numFmtId="1" fontId="39" fillId="4" borderId="23" xfId="0" applyNumberFormat="1" applyFont="1" applyFill="1" applyBorder="1" applyAlignment="1">
      <alignment horizontal="center" vertical="center"/>
    </xf>
    <xf numFmtId="1" fontId="32" fillId="0" borderId="23" xfId="0" applyNumberFormat="1" applyFont="1" applyBorder="1" applyAlignment="1">
      <alignment horizontal="center" vertical="center"/>
    </xf>
    <xf numFmtId="1" fontId="32" fillId="4" borderId="23" xfId="0" applyNumberFormat="1" applyFont="1" applyFill="1" applyBorder="1" applyAlignment="1">
      <alignment horizontal="center" vertical="center"/>
    </xf>
    <xf numFmtId="0" fontId="39" fillId="0" borderId="23" xfId="0" applyFont="1" applyBorder="1" applyAlignment="1">
      <alignment vertical="center"/>
    </xf>
    <xf numFmtId="3" fontId="39" fillId="0" borderId="23" xfId="0" applyNumberFormat="1" applyFont="1" applyBorder="1" applyAlignment="1">
      <alignment vertical="center"/>
    </xf>
    <xf numFmtId="0" fontId="31" fillId="0" borderId="23" xfId="0" applyFont="1" applyBorder="1" applyAlignment="1">
      <alignment vertical="center"/>
    </xf>
    <xf numFmtId="3" fontId="31" fillId="0" borderId="23" xfId="0" applyNumberFormat="1" applyFont="1" applyBorder="1" applyAlignment="1">
      <alignment vertical="center"/>
    </xf>
    <xf numFmtId="165" fontId="32" fillId="0" borderId="23" xfId="0" applyNumberFormat="1" applyFont="1" applyBorder="1" applyAlignment="1">
      <alignment horizontal="right"/>
    </xf>
    <xf numFmtId="165" fontId="31" fillId="0" borderId="23" xfId="0" applyNumberFormat="1" applyFont="1" applyBorder="1" applyAlignment="1">
      <alignment horizontal="right"/>
    </xf>
    <xf numFmtId="165" fontId="39" fillId="4" borderId="23" xfId="0" applyNumberFormat="1" applyFont="1" applyFill="1" applyBorder="1" applyAlignment="1">
      <alignment horizontal="center" vertical="center"/>
    </xf>
    <xf numFmtId="165" fontId="114" fillId="0" borderId="23" xfId="0" applyNumberFormat="1" applyFont="1" applyBorder="1" applyAlignment="1">
      <alignment horizontal="center" vertical="center"/>
    </xf>
    <xf numFmtId="165" fontId="32" fillId="4" borderId="23" xfId="0" applyNumberFormat="1" applyFont="1" applyFill="1" applyBorder="1" applyAlignment="1">
      <alignment horizontal="center" vertical="center"/>
    </xf>
    <xf numFmtId="0" fontId="27" fillId="4" borderId="23" xfId="0" applyFont="1" applyFill="1" applyBorder="1" applyAlignment="1">
      <alignment horizontal="center" vertical="center"/>
    </xf>
    <xf numFmtId="165" fontId="32" fillId="0" borderId="23" xfId="0" applyNumberFormat="1" applyFont="1" applyBorder="1" applyAlignment="1">
      <alignment horizontal="center"/>
    </xf>
    <xf numFmtId="164" fontId="32" fillId="0" borderId="23" xfId="0" applyNumberFormat="1" applyFont="1" applyBorder="1" applyAlignment="1">
      <alignment horizontal="center"/>
    </xf>
    <xf numFmtId="165" fontId="39" fillId="0" borderId="23" xfId="0" applyNumberFormat="1" applyFont="1" applyBorder="1" applyAlignment="1">
      <alignment horizontal="center"/>
    </xf>
    <xf numFmtId="164" fontId="39" fillId="0" borderId="23" xfId="0" applyNumberFormat="1" applyFont="1" applyBorder="1" applyAlignment="1">
      <alignment horizontal="center"/>
    </xf>
    <xf numFmtId="0" fontId="68" fillId="4" borderId="23" xfId="0" applyFont="1" applyFill="1" applyBorder="1" applyAlignment="1">
      <alignment vertical="center" wrapText="1"/>
    </xf>
    <xf numFmtId="164" fontId="37" fillId="4" borderId="7" xfId="0" applyNumberFormat="1" applyFont="1" applyFill="1" applyBorder="1" applyAlignment="1">
      <alignment horizontal="left" vertical="center"/>
    </xf>
    <xf numFmtId="0" fontId="39" fillId="0" borderId="0" xfId="0" applyFont="1" applyAlignment="1">
      <alignment horizontal="left" vertical="center" wrapText="1"/>
    </xf>
    <xf numFmtId="2" fontId="32" fillId="4" borderId="9" xfId="0" applyNumberFormat="1" applyFont="1" applyFill="1" applyBorder="1" applyAlignment="1">
      <alignment horizontal="center" vertical="center"/>
    </xf>
    <xf numFmtId="2" fontId="32" fillId="8" borderId="9" xfId="0" applyNumberFormat="1" applyFont="1" applyFill="1" applyBorder="1" applyAlignment="1">
      <alignment horizontal="center" vertical="center"/>
    </xf>
    <xf numFmtId="0" fontId="30" fillId="0" borderId="40" xfId="0" applyFont="1" applyBorder="1"/>
    <xf numFmtId="0" fontId="87" fillId="0" borderId="0" xfId="0" applyFont="1"/>
    <xf numFmtId="0" fontId="103" fillId="8" borderId="23" xfId="0" applyFont="1" applyFill="1" applyBorder="1"/>
    <xf numFmtId="0" fontId="0" fillId="8" borderId="23" xfId="0" applyFill="1" applyBorder="1"/>
    <xf numFmtId="0" fontId="0" fillId="0" borderId="41" xfId="0" applyBorder="1" applyAlignment="1">
      <alignment horizontal="center"/>
    </xf>
    <xf numFmtId="0" fontId="0" fillId="0" borderId="23" xfId="0" applyBorder="1" applyAlignment="1">
      <alignment horizontal="center"/>
    </xf>
    <xf numFmtId="4" fontId="142" fillId="0" borderId="23" xfId="0" applyNumberFormat="1" applyFont="1" applyBorder="1"/>
    <xf numFmtId="4" fontId="142" fillId="0" borderId="14" xfId="0" applyNumberFormat="1" applyFont="1" applyBorder="1"/>
    <xf numFmtId="4" fontId="142" fillId="0" borderId="10" xfId="0" applyNumberFormat="1" applyFont="1" applyBorder="1"/>
    <xf numFmtId="0" fontId="0" fillId="0" borderId="10" xfId="0" applyBorder="1" applyAlignment="1">
      <alignment horizontal="center"/>
    </xf>
    <xf numFmtId="0" fontId="0" fillId="0" borderId="10" xfId="0" applyBorder="1"/>
    <xf numFmtId="0" fontId="0" fillId="0" borderId="42" xfId="0" applyBorder="1" applyAlignment="1">
      <alignment horizontal="center"/>
    </xf>
    <xf numFmtId="0" fontId="0" fillId="0" borderId="0" xfId="0" applyAlignment="1">
      <alignment horizontal="right"/>
    </xf>
    <xf numFmtId="0" fontId="102" fillId="0" borderId="0" xfId="0" applyFont="1"/>
    <xf numFmtId="0" fontId="60" fillId="2" borderId="0" xfId="0" applyFont="1" applyFill="1" applyAlignment="1">
      <alignment vertical="center"/>
    </xf>
    <xf numFmtId="0" fontId="148" fillId="2" borderId="0" xfId="0" applyFont="1" applyFill="1"/>
    <xf numFmtId="4" fontId="149" fillId="4" borderId="23" xfId="0" applyNumberFormat="1" applyFont="1" applyFill="1" applyBorder="1" applyAlignment="1">
      <alignment horizontal="right"/>
    </xf>
    <xf numFmtId="0" fontId="40" fillId="4" borderId="0" xfId="0" applyFont="1" applyFill="1"/>
    <xf numFmtId="0" fontId="30" fillId="4" borderId="0" xfId="0" applyFont="1" applyFill="1" applyAlignment="1">
      <alignment horizontal="right"/>
    </xf>
    <xf numFmtId="165" fontId="40" fillId="4" borderId="0" xfId="0" applyNumberFormat="1" applyFont="1" applyFill="1" applyAlignment="1">
      <alignment horizontal="right"/>
    </xf>
    <xf numFmtId="49" fontId="90" fillId="4" borderId="0" xfId="0" applyNumberFormat="1" applyFont="1" applyFill="1" applyAlignment="1">
      <alignment horizontal="center" vertical="center"/>
    </xf>
    <xf numFmtId="49" fontId="153" fillId="8" borderId="0" xfId="0" applyNumberFormat="1" applyFont="1" applyFill="1" applyAlignment="1">
      <alignment horizontal="left" vertical="center"/>
    </xf>
    <xf numFmtId="49" fontId="71" fillId="8" borderId="0" xfId="0" applyNumberFormat="1" applyFont="1" applyFill="1"/>
    <xf numFmtId="0" fontId="71" fillId="8" borderId="0" xfId="0" applyFont="1" applyFill="1"/>
    <xf numFmtId="0" fontId="129" fillId="4" borderId="24" xfId="0" applyFont="1" applyFill="1" applyBorder="1" applyAlignment="1">
      <alignment vertical="center"/>
    </xf>
    <xf numFmtId="0" fontId="129" fillId="0" borderId="24" xfId="0" applyFont="1" applyBorder="1" applyAlignment="1">
      <alignment vertical="center"/>
    </xf>
    <xf numFmtId="2" fontId="40" fillId="0" borderId="24" xfId="0" applyNumberFormat="1" applyFont="1" applyBorder="1" applyAlignment="1">
      <alignment vertical="center"/>
    </xf>
    <xf numFmtId="2" fontId="40" fillId="4" borderId="24" xfId="0" applyNumberFormat="1" applyFont="1" applyFill="1" applyBorder="1" applyAlignment="1">
      <alignment vertical="center"/>
    </xf>
    <xf numFmtId="2" fontId="129" fillId="0" borderId="27" xfId="0" applyNumberFormat="1" applyFont="1" applyBorder="1" applyAlignment="1">
      <alignment vertical="center"/>
    </xf>
    <xf numFmtId="2" fontId="39" fillId="0" borderId="27" xfId="0" applyNumberFormat="1" applyFont="1" applyBorder="1" applyAlignment="1">
      <alignment vertical="center"/>
    </xf>
    <xf numFmtId="0" fontId="154" fillId="4" borderId="0" xfId="0" applyFont="1" applyFill="1" applyAlignment="1">
      <alignment vertical="center"/>
    </xf>
    <xf numFmtId="2" fontId="31" fillId="0" borderId="0" xfId="0" applyNumberFormat="1" applyFont="1" applyAlignment="1">
      <alignment vertical="center"/>
    </xf>
    <xf numFmtId="2" fontId="31" fillId="0" borderId="0" xfId="0" applyNumberFormat="1" applyFont="1"/>
    <xf numFmtId="0" fontId="154" fillId="4" borderId="0" xfId="0" applyFont="1" applyFill="1" applyAlignment="1">
      <alignment vertical="center" wrapText="1"/>
    </xf>
    <xf numFmtId="2" fontId="31" fillId="0" borderId="27" xfId="0" applyNumberFormat="1" applyFont="1" applyBorder="1" applyAlignment="1">
      <alignment vertical="center"/>
    </xf>
    <xf numFmtId="0" fontId="44" fillId="8" borderId="16" xfId="0" applyFont="1" applyFill="1" applyBorder="1"/>
    <xf numFmtId="2" fontId="44" fillId="8" borderId="16" xfId="0" applyNumberFormat="1" applyFont="1" applyFill="1" applyBorder="1"/>
    <xf numFmtId="164" fontId="129" fillId="0" borderId="24" xfId="0" applyNumberFormat="1" applyFont="1" applyBorder="1" applyAlignment="1">
      <alignment vertical="center"/>
    </xf>
    <xf numFmtId="164" fontId="39" fillId="0" borderId="27" xfId="0" applyNumberFormat="1" applyFont="1" applyBorder="1" applyAlignment="1">
      <alignment vertical="center"/>
    </xf>
    <xf numFmtId="164" fontId="70" fillId="8" borderId="43" xfId="0" applyNumberFormat="1" applyFont="1" applyFill="1" applyBorder="1" applyAlignment="1">
      <alignment vertical="center"/>
    </xf>
    <xf numFmtId="0" fontId="31" fillId="4" borderId="1" xfId="0" applyFont="1" applyFill="1" applyBorder="1" applyAlignment="1">
      <alignment horizontal="left" vertical="center"/>
    </xf>
    <xf numFmtId="0" fontId="141" fillId="4" borderId="1" xfId="0" applyFont="1" applyFill="1" applyBorder="1" applyAlignment="1">
      <alignment horizontal="left" vertical="center"/>
    </xf>
    <xf numFmtId="0" fontId="88" fillId="4" borderId="1" xfId="0" applyFont="1" applyFill="1" applyBorder="1" applyAlignment="1">
      <alignment horizontal="left" vertical="center"/>
    </xf>
    <xf numFmtId="0" fontId="139" fillId="0" borderId="10" xfId="12" applyFont="1" applyBorder="1"/>
    <xf numFmtId="0" fontId="138" fillId="0" borderId="3" xfId="12" applyFont="1" applyBorder="1"/>
    <xf numFmtId="0" fontId="30" fillId="0" borderId="23" xfId="0" applyFont="1" applyBorder="1" applyAlignment="1">
      <alignment horizontal="left" vertical="center"/>
    </xf>
    <xf numFmtId="2" fontId="46" fillId="4" borderId="23" xfId="12" applyNumberFormat="1" applyFont="1" applyFill="1" applyBorder="1" applyAlignment="1">
      <alignment horizontal="right"/>
    </xf>
    <xf numFmtId="2" fontId="32" fillId="0" borderId="33" xfId="12" applyNumberFormat="1" applyFont="1" applyBorder="1" applyAlignment="1">
      <alignment horizontal="right"/>
    </xf>
    <xf numFmtId="2" fontId="32" fillId="0" borderId="23" xfId="12" applyNumberFormat="1" applyFont="1" applyBorder="1" applyAlignment="1">
      <alignment horizontal="right"/>
    </xf>
    <xf numFmtId="2" fontId="32" fillId="0" borderId="36" xfId="12" applyNumberFormat="1" applyFont="1" applyBorder="1" applyAlignment="1">
      <alignment horizontal="right"/>
    </xf>
    <xf numFmtId="0" fontId="68" fillId="4" borderId="1" xfId="0" applyFont="1" applyFill="1" applyBorder="1" applyAlignment="1">
      <alignment horizontal="left" vertical="center"/>
    </xf>
    <xf numFmtId="0" fontId="39" fillId="4" borderId="1" xfId="0" applyFont="1" applyFill="1" applyBorder="1" applyAlignment="1">
      <alignment horizontal="left" vertical="center"/>
    </xf>
    <xf numFmtId="3" fontId="87" fillId="0" borderId="11" xfId="0" applyNumberFormat="1" applyFont="1" applyBorder="1" applyAlignment="1">
      <alignment horizontal="center" vertical="center"/>
    </xf>
    <xf numFmtId="3" fontId="156" fillId="0" borderId="6" xfId="0" applyNumberFormat="1" applyFont="1" applyBorder="1" applyAlignment="1">
      <alignment horizontal="center" vertical="center"/>
    </xf>
    <xf numFmtId="0" fontId="62" fillId="4" borderId="0" xfId="0" applyFont="1" applyFill="1" applyAlignment="1">
      <alignment vertical="center"/>
    </xf>
    <xf numFmtId="4" fontId="61" fillId="0" borderId="23" xfId="0" applyNumberFormat="1" applyFont="1" applyBorder="1" applyAlignment="1">
      <alignment horizontal="center" vertical="center"/>
    </xf>
    <xf numFmtId="0" fontId="17" fillId="4" borderId="1" xfId="0" applyFont="1" applyFill="1" applyBorder="1" applyAlignment="1">
      <alignment horizontal="left" vertical="center"/>
    </xf>
    <xf numFmtId="3" fontId="70" fillId="0" borderId="11" xfId="0" applyNumberFormat="1" applyFont="1" applyBorder="1" applyAlignment="1">
      <alignment horizontal="center"/>
    </xf>
    <xf numFmtId="3" fontId="133" fillId="0" borderId="11" xfId="0" applyNumberFormat="1" applyFont="1" applyBorder="1" applyAlignment="1">
      <alignment horizontal="center"/>
    </xf>
    <xf numFmtId="3" fontId="70" fillId="0" borderId="11" xfId="0" applyNumberFormat="1" applyFont="1" applyBorder="1" applyAlignment="1">
      <alignment horizontal="center" vertical="center"/>
    </xf>
    <xf numFmtId="0" fontId="70" fillId="0" borderId="11" xfId="0" applyFont="1" applyBorder="1" applyAlignment="1">
      <alignment horizontal="center" vertical="center"/>
    </xf>
    <xf numFmtId="0" fontId="144" fillId="0" borderId="6" xfId="0" applyFont="1" applyBorder="1" applyAlignment="1">
      <alignment horizontal="center" vertical="center"/>
    </xf>
    <xf numFmtId="4" fontId="32" fillId="8" borderId="10" xfId="0" applyNumberFormat="1" applyFont="1" applyFill="1" applyBorder="1" applyAlignment="1">
      <alignment vertical="center"/>
    </xf>
    <xf numFmtId="3" fontId="48" fillId="8" borderId="5" xfId="0" applyNumberFormat="1" applyFont="1" applyFill="1" applyBorder="1" applyAlignment="1">
      <alignment vertical="center"/>
    </xf>
    <xf numFmtId="3" fontId="48" fillId="8" borderId="18" xfId="0" applyNumberFormat="1" applyFont="1" applyFill="1" applyBorder="1" applyAlignment="1">
      <alignment vertical="center"/>
    </xf>
    <xf numFmtId="0" fontId="86" fillId="8" borderId="0" xfId="0" applyFont="1" applyFill="1" applyAlignment="1">
      <alignment vertical="center"/>
    </xf>
    <xf numFmtId="165" fontId="103" fillId="8" borderId="0" xfId="0" applyNumberFormat="1" applyFont="1" applyFill="1" applyAlignment="1">
      <alignment vertical="center"/>
    </xf>
    <xf numFmtId="4" fontId="86" fillId="8" borderId="0" xfId="0" applyNumberFormat="1" applyFont="1" applyFill="1" applyAlignment="1">
      <alignment vertical="center"/>
    </xf>
    <xf numFmtId="3" fontId="39" fillId="8" borderId="17" xfId="0" applyNumberFormat="1" applyFont="1" applyFill="1" applyBorder="1" applyAlignment="1">
      <alignment vertical="center"/>
    </xf>
    <xf numFmtId="3" fontId="39" fillId="8" borderId="10" xfId="0" applyNumberFormat="1" applyFont="1" applyFill="1" applyBorder="1" applyAlignment="1">
      <alignment vertical="center"/>
    </xf>
    <xf numFmtId="165" fontId="50" fillId="8" borderId="5" xfId="0" applyNumberFormat="1" applyFont="1" applyFill="1" applyBorder="1" applyAlignment="1">
      <alignment vertical="center"/>
    </xf>
    <xf numFmtId="165" fontId="50" fillId="8" borderId="18" xfId="0" applyNumberFormat="1" applyFont="1" applyFill="1" applyBorder="1" applyAlignment="1">
      <alignment vertical="center"/>
    </xf>
    <xf numFmtId="4" fontId="39" fillId="8" borderId="17" xfId="0" applyNumberFormat="1" applyFont="1" applyFill="1" applyBorder="1" applyAlignment="1">
      <alignment vertical="center"/>
    </xf>
    <xf numFmtId="4" fontId="39" fillId="8" borderId="10" xfId="0" applyNumberFormat="1" applyFont="1" applyFill="1" applyBorder="1" applyAlignment="1">
      <alignment vertical="center"/>
    </xf>
    <xf numFmtId="165" fontId="50" fillId="8" borderId="19" xfId="0" applyNumberFormat="1" applyFont="1" applyFill="1" applyBorder="1" applyAlignment="1">
      <alignment vertical="center"/>
    </xf>
    <xf numFmtId="0" fontId="31" fillId="0" borderId="10" xfId="0" applyFont="1" applyBorder="1" applyAlignment="1">
      <alignment horizontal="center" vertical="center"/>
    </xf>
    <xf numFmtId="0" fontId="154" fillId="4" borderId="27" xfId="0" applyFont="1" applyFill="1" applyBorder="1" applyAlignment="1">
      <alignment vertical="center"/>
    </xf>
    <xf numFmtId="2" fontId="69" fillId="0" borderId="24" xfId="0" applyNumberFormat="1" applyFont="1" applyBorder="1"/>
    <xf numFmtId="0" fontId="154" fillId="4" borderId="47" xfId="0" applyFont="1" applyFill="1" applyBorder="1" applyAlignment="1">
      <alignment vertical="center"/>
    </xf>
    <xf numFmtId="2" fontId="31" fillId="0" borderId="47" xfId="0" applyNumberFormat="1" applyFont="1" applyBorder="1"/>
    <xf numFmtId="2" fontId="39" fillId="0" borderId="47" xfId="0" applyNumberFormat="1" applyFont="1" applyBorder="1" applyAlignment="1">
      <alignment vertical="center"/>
    </xf>
    <xf numFmtId="164" fontId="39" fillId="0" borderId="47" xfId="0" applyNumberFormat="1" applyFont="1" applyBorder="1" applyAlignment="1">
      <alignment vertical="center"/>
    </xf>
    <xf numFmtId="0" fontId="154" fillId="4" borderId="47" xfId="0" applyFont="1" applyFill="1" applyBorder="1" applyAlignment="1">
      <alignment vertical="center" wrapText="1"/>
    </xf>
    <xf numFmtId="0" fontId="31" fillId="0" borderId="48" xfId="0" applyFont="1" applyBorder="1" applyAlignment="1">
      <alignment vertical="center"/>
    </xf>
    <xf numFmtId="2" fontId="31" fillId="0" borderId="48" xfId="0" applyNumberFormat="1" applyFont="1" applyBorder="1"/>
    <xf numFmtId="2" fontId="39" fillId="0" borderId="48" xfId="0" applyNumberFormat="1" applyFont="1" applyBorder="1" applyAlignment="1">
      <alignment vertical="center"/>
    </xf>
    <xf numFmtId="164" fontId="39" fillId="0" borderId="48" xfId="0" applyNumberFormat="1" applyFont="1" applyBorder="1" applyAlignment="1">
      <alignment vertical="center"/>
    </xf>
    <xf numFmtId="2" fontId="155" fillId="8" borderId="16" xfId="0" applyNumberFormat="1" applyFont="1" applyFill="1" applyBorder="1" applyAlignment="1">
      <alignment vertical="center"/>
    </xf>
    <xf numFmtId="49" fontId="71" fillId="8" borderId="0" xfId="0" applyNumberFormat="1" applyFont="1" applyFill="1" applyAlignment="1">
      <alignment vertical="center"/>
    </xf>
    <xf numFmtId="0" fontId="71" fillId="8" borderId="0" xfId="0" applyFont="1" applyFill="1" applyAlignment="1">
      <alignment vertical="center"/>
    </xf>
    <xf numFmtId="2" fontId="69" fillId="0" borderId="24" xfId="0" applyNumberFormat="1" applyFont="1" applyBorder="1" applyAlignment="1">
      <alignment vertical="center"/>
    </xf>
    <xf numFmtId="164" fontId="40" fillId="0" borderId="24" xfId="0" applyNumberFormat="1" applyFont="1" applyBorder="1" applyAlignment="1">
      <alignment vertical="center"/>
    </xf>
    <xf numFmtId="2" fontId="31" fillId="0" borderId="47" xfId="0" applyNumberFormat="1" applyFont="1" applyBorder="1" applyAlignment="1">
      <alignment vertical="center"/>
    </xf>
    <xf numFmtId="2" fontId="31" fillId="0" borderId="48" xfId="0" applyNumberFormat="1" applyFont="1" applyBorder="1" applyAlignment="1">
      <alignment vertical="center"/>
    </xf>
    <xf numFmtId="164" fontId="31" fillId="0" borderId="0" xfId="0" applyNumberFormat="1" applyFont="1" applyAlignment="1">
      <alignment vertical="center"/>
    </xf>
    <xf numFmtId="164" fontId="31" fillId="0" borderId="4" xfId="0" applyNumberFormat="1" applyFont="1" applyBorder="1" applyAlignment="1">
      <alignment vertical="center"/>
    </xf>
    <xf numFmtId="164" fontId="31" fillId="0" borderId="48" xfId="0" applyNumberFormat="1" applyFont="1" applyBorder="1" applyAlignment="1">
      <alignment vertical="center"/>
    </xf>
    <xf numFmtId="0" fontId="74" fillId="8" borderId="16" xfId="0" applyFont="1" applyFill="1" applyBorder="1" applyAlignment="1">
      <alignment vertical="center"/>
    </xf>
    <xf numFmtId="2" fontId="74" fillId="8" borderId="16" xfId="0" applyNumberFormat="1" applyFont="1" applyFill="1" applyBorder="1" applyAlignment="1">
      <alignment vertical="center"/>
    </xf>
    <xf numFmtId="164" fontId="70" fillId="8" borderId="16" xfId="0" applyNumberFormat="1" applyFont="1" applyFill="1" applyBorder="1" applyAlignment="1">
      <alignment vertical="center"/>
    </xf>
    <xf numFmtId="0" fontId="31" fillId="0" borderId="49" xfId="0" applyFont="1" applyBorder="1" applyAlignment="1">
      <alignment horizontal="center" vertical="center"/>
    </xf>
    <xf numFmtId="0" fontId="27" fillId="0" borderId="49" xfId="0" applyFont="1" applyBorder="1" applyAlignment="1">
      <alignment horizontal="center" vertical="center"/>
    </xf>
    <xf numFmtId="0" fontId="0" fillId="0" borderId="49" xfId="0" applyBorder="1" applyAlignment="1">
      <alignment vertical="center"/>
    </xf>
    <xf numFmtId="0" fontId="0" fillId="0" borderId="10" xfId="0" applyBorder="1" applyAlignment="1">
      <alignment vertical="center"/>
    </xf>
    <xf numFmtId="3" fontId="0" fillId="0" borderId="11" xfId="0" applyNumberFormat="1" applyBorder="1" applyAlignment="1">
      <alignment vertical="center"/>
    </xf>
    <xf numFmtId="0" fontId="0" fillId="0" borderId="52" xfId="0" applyBorder="1" applyAlignment="1">
      <alignment vertical="center"/>
    </xf>
    <xf numFmtId="3" fontId="0" fillId="0" borderId="5" xfId="0" applyNumberFormat="1" applyBorder="1" applyAlignment="1">
      <alignment vertical="center"/>
    </xf>
    <xf numFmtId="3" fontId="27" fillId="0" borderId="5" xfId="0" applyNumberFormat="1" applyFont="1" applyBorder="1" applyAlignment="1">
      <alignment vertical="center"/>
    </xf>
    <xf numFmtId="3" fontId="27" fillId="0" borderId="0" xfId="0" applyNumberFormat="1" applyFont="1" applyAlignment="1">
      <alignment vertical="center"/>
    </xf>
    <xf numFmtId="0" fontId="0" fillId="0" borderId="51" xfId="0" applyBorder="1" applyAlignment="1">
      <alignment vertical="center"/>
    </xf>
    <xf numFmtId="0" fontId="27" fillId="0" borderId="3" xfId="0" applyFont="1" applyBorder="1" applyAlignment="1">
      <alignment vertical="center"/>
    </xf>
    <xf numFmtId="3" fontId="27" fillId="0" borderId="6" xfId="0" applyNumberFormat="1" applyFont="1" applyBorder="1" applyAlignment="1">
      <alignment vertical="center"/>
    </xf>
    <xf numFmtId="0" fontId="0" fillId="0" borderId="5" xfId="0" applyBorder="1" applyAlignment="1">
      <alignment vertical="center"/>
    </xf>
    <xf numFmtId="0" fontId="27" fillId="0" borderId="5" xfId="0" applyFont="1" applyBorder="1" applyAlignment="1">
      <alignment vertical="center"/>
    </xf>
    <xf numFmtId="0" fontId="0" fillId="0" borderId="53" xfId="0" applyBorder="1" applyAlignment="1">
      <alignment vertical="center"/>
    </xf>
    <xf numFmtId="0" fontId="0" fillId="0" borderId="50" xfId="0" applyBorder="1" applyAlignment="1">
      <alignment vertical="center"/>
    </xf>
    <xf numFmtId="3" fontId="0" fillId="0" borderId="10" xfId="0" applyNumberFormat="1" applyBorder="1" applyAlignment="1">
      <alignment vertical="center"/>
    </xf>
    <xf numFmtId="3" fontId="0" fillId="0" borderId="6" xfId="0" applyNumberFormat="1" applyBorder="1" applyAlignment="1">
      <alignment vertical="center"/>
    </xf>
    <xf numFmtId="0" fontId="0" fillId="0" borderId="54" xfId="0" applyBorder="1" applyAlignment="1">
      <alignment vertical="center"/>
    </xf>
    <xf numFmtId="2" fontId="0" fillId="0" borderId="11" xfId="0" applyNumberFormat="1" applyBorder="1" applyAlignment="1">
      <alignment vertical="center"/>
    </xf>
    <xf numFmtId="2" fontId="0" fillId="0" borderId="5" xfId="0" applyNumberFormat="1" applyBorder="1" applyAlignment="1">
      <alignment vertical="center"/>
    </xf>
    <xf numFmtId="2" fontId="0" fillId="0" borderId="6" xfId="0" applyNumberFormat="1" applyBorder="1" applyAlignment="1">
      <alignment vertical="center"/>
    </xf>
    <xf numFmtId="0" fontId="27" fillId="13" borderId="0" xfId="0" applyFont="1" applyFill="1" applyAlignment="1">
      <alignment vertical="center"/>
    </xf>
    <xf numFmtId="0" fontId="0" fillId="13" borderId="0" xfId="0" applyFill="1" applyAlignment="1">
      <alignment vertical="center"/>
    </xf>
    <xf numFmtId="0" fontId="157" fillId="13" borderId="4" xfId="0" applyFont="1" applyFill="1" applyBorder="1" applyAlignment="1">
      <alignment vertical="center"/>
    </xf>
    <xf numFmtId="164" fontId="70" fillId="4" borderId="0" xfId="0" applyNumberFormat="1" applyFont="1" applyFill="1" applyAlignment="1">
      <alignment vertical="center"/>
    </xf>
    <xf numFmtId="0" fontId="133" fillId="0" borderId="5" xfId="0" applyFont="1" applyBorder="1" applyAlignment="1">
      <alignment horizontal="left" vertical="center"/>
    </xf>
    <xf numFmtId="1" fontId="31" fillId="0" borderId="0" xfId="0" applyNumberFormat="1" applyFont="1" applyAlignment="1">
      <alignment horizontal="right" vertical="top" wrapText="1"/>
    </xf>
    <xf numFmtId="0" fontId="39" fillId="0" borderId="0" xfId="0" applyFont="1" applyAlignment="1">
      <alignment horizontal="center" vertical="top" wrapText="1"/>
    </xf>
    <xf numFmtId="0" fontId="0" fillId="0" borderId="0" xfId="0" applyAlignment="1">
      <alignment vertical="top"/>
    </xf>
    <xf numFmtId="0" fontId="39" fillId="4" borderId="0" xfId="0" applyFont="1" applyFill="1" applyAlignment="1">
      <alignment horizontal="right" vertical="top" wrapText="1"/>
    </xf>
    <xf numFmtId="0" fontId="31" fillId="4" borderId="0" xfId="0" applyFont="1" applyFill="1" applyAlignment="1">
      <alignment horizontal="right" vertical="top" wrapText="1"/>
    </xf>
    <xf numFmtId="0" fontId="158" fillId="4" borderId="0" xfId="0" applyFont="1" applyFill="1" applyAlignment="1">
      <alignment horizontal="left" vertical="center"/>
    </xf>
    <xf numFmtId="0" fontId="103" fillId="4" borderId="0" xfId="0" applyFont="1" applyFill="1" applyAlignment="1">
      <alignment horizontal="left" vertical="center"/>
    </xf>
    <xf numFmtId="0" fontId="118" fillId="8" borderId="0" xfId="0" applyFont="1" applyFill="1" applyAlignment="1">
      <alignment vertical="center"/>
    </xf>
    <xf numFmtId="1" fontId="31" fillId="8" borderId="0" xfId="0" quotePrefix="1" applyNumberFormat="1" applyFont="1" applyFill="1" applyAlignment="1">
      <alignment horizontal="left" vertical="center"/>
    </xf>
    <xf numFmtId="1" fontId="31" fillId="0" borderId="0" xfId="0" quotePrefix="1" applyNumberFormat="1" applyFont="1" applyAlignment="1">
      <alignment horizontal="center" vertical="center"/>
    </xf>
    <xf numFmtId="1" fontId="31" fillId="0" borderId="0" xfId="0" quotePrefix="1" applyNumberFormat="1" applyFont="1" applyAlignment="1">
      <alignment horizontal="left" vertical="center"/>
    </xf>
    <xf numFmtId="0" fontId="44" fillId="0" borderId="0" xfId="0" applyFont="1" applyAlignment="1">
      <alignment horizontal="left" vertical="center"/>
    </xf>
    <xf numFmtId="164" fontId="30" fillId="0" borderId="0" xfId="0" applyNumberFormat="1" applyFont="1" applyAlignment="1">
      <alignment horizontal="center" vertical="center"/>
    </xf>
    <xf numFmtId="17" fontId="74" fillId="0" borderId="0" xfId="0" applyNumberFormat="1" applyFont="1" applyAlignment="1">
      <alignment horizontal="center" vertical="center"/>
    </xf>
    <xf numFmtId="164" fontId="39" fillId="0" borderId="21" xfId="0" applyNumberFormat="1" applyFont="1" applyBorder="1" applyAlignment="1">
      <alignment horizontal="right" vertical="center"/>
    </xf>
    <xf numFmtId="2" fontId="31" fillId="0" borderId="1" xfId="0" applyNumberFormat="1" applyFont="1" applyBorder="1" applyAlignment="1">
      <alignment horizontal="center" vertical="center"/>
    </xf>
    <xf numFmtId="2" fontId="30" fillId="0" borderId="0" xfId="0" applyNumberFormat="1" applyFont="1" applyAlignment="1">
      <alignment horizontal="center" vertical="center"/>
    </xf>
    <xf numFmtId="0" fontId="118" fillId="8" borderId="0" xfId="0" applyFont="1" applyFill="1" applyAlignment="1">
      <alignment horizontal="left" vertical="center"/>
    </xf>
    <xf numFmtId="0" fontId="118" fillId="0" borderId="0" xfId="0" applyFont="1" applyAlignment="1">
      <alignment horizontal="left" vertical="center"/>
    </xf>
    <xf numFmtId="2" fontId="39" fillId="0" borderId="21" xfId="0" applyNumberFormat="1" applyFont="1" applyBorder="1" applyAlignment="1">
      <alignment horizontal="center" vertical="center"/>
    </xf>
    <xf numFmtId="2" fontId="39" fillId="0" borderId="1" xfId="0" applyNumberFormat="1" applyFont="1" applyBorder="1" applyAlignment="1">
      <alignment horizontal="center" vertical="center"/>
    </xf>
    <xf numFmtId="164" fontId="39" fillId="0" borderId="22" xfId="0" applyNumberFormat="1" applyFont="1" applyBorder="1" applyAlignment="1">
      <alignment horizontal="right" vertical="center"/>
    </xf>
    <xf numFmtId="164" fontId="39" fillId="0" borderId="10" xfId="0" applyNumberFormat="1" applyFont="1" applyBorder="1" applyAlignment="1">
      <alignment horizontal="right" vertical="center"/>
    </xf>
    <xf numFmtId="3" fontId="30" fillId="0" borderId="23" xfId="0" applyNumberFormat="1" applyFont="1" applyBorder="1" applyAlignment="1">
      <alignment horizontal="right"/>
    </xf>
    <xf numFmtId="2" fontId="39" fillId="0" borderId="23" xfId="0" applyNumberFormat="1" applyFont="1" applyBorder="1" applyAlignment="1">
      <alignment horizontal="center" vertical="center"/>
    </xf>
    <xf numFmtId="2" fontId="39" fillId="0" borderId="55" xfId="0" applyNumberFormat="1" applyFont="1" applyBorder="1" applyAlignment="1">
      <alignment horizontal="center" vertical="center"/>
    </xf>
    <xf numFmtId="17" fontId="27" fillId="4" borderId="0" xfId="0" quotePrefix="1" applyNumberFormat="1" applyFont="1" applyFill="1" applyAlignment="1">
      <alignment horizontal="center" vertical="center" wrapText="1"/>
    </xf>
    <xf numFmtId="3" fontId="40" fillId="4" borderId="0" xfId="0" applyNumberFormat="1" applyFont="1" applyFill="1" applyAlignment="1">
      <alignment vertical="center"/>
    </xf>
    <xf numFmtId="3" fontId="0" fillId="4" borderId="0" xfId="0" applyNumberFormat="1" applyFill="1" applyAlignment="1">
      <alignment vertical="center"/>
    </xf>
    <xf numFmtId="2" fontId="39" fillId="0" borderId="56" xfId="0" applyNumberFormat="1" applyFont="1" applyBorder="1" applyAlignment="1">
      <alignment horizontal="center" vertical="center"/>
    </xf>
    <xf numFmtId="0" fontId="31" fillId="0" borderId="25" xfId="0" applyFont="1" applyBorder="1" applyAlignment="1">
      <alignment horizontal="left" vertical="center"/>
    </xf>
    <xf numFmtId="2" fontId="32" fillId="0" borderId="25" xfId="0" applyNumberFormat="1" applyFont="1" applyBorder="1" applyAlignment="1">
      <alignment horizontal="center" vertical="center"/>
    </xf>
    <xf numFmtId="2" fontId="39" fillId="0" borderId="57" xfId="0" applyNumberFormat="1" applyFont="1" applyBorder="1" applyAlignment="1">
      <alignment horizontal="center" vertical="center"/>
    </xf>
    <xf numFmtId="2" fontId="39" fillId="0" borderId="58" xfId="0" applyNumberFormat="1" applyFont="1" applyBorder="1" applyAlignment="1">
      <alignment horizontal="center" vertical="center"/>
    </xf>
    <xf numFmtId="164" fontId="39" fillId="0" borderId="57" xfId="0" applyNumberFormat="1" applyFont="1" applyBorder="1" applyAlignment="1">
      <alignment horizontal="center" vertical="center"/>
    </xf>
    <xf numFmtId="164" fontId="39" fillId="0" borderId="25" xfId="0" applyNumberFormat="1" applyFont="1" applyBorder="1" applyAlignment="1">
      <alignment horizontal="center" vertical="center"/>
    </xf>
    <xf numFmtId="164" fontId="39" fillId="0" borderId="56" xfId="0" applyNumberFormat="1" applyFont="1" applyBorder="1" applyAlignment="1">
      <alignment horizontal="center" vertical="center"/>
    </xf>
    <xf numFmtId="0" fontId="31" fillId="0" borderId="26" xfId="0" applyFont="1" applyBorder="1" applyAlignment="1">
      <alignment horizontal="left" vertical="center"/>
    </xf>
    <xf numFmtId="2" fontId="32" fillId="0" borderId="26" xfId="0" applyNumberFormat="1" applyFont="1" applyBorder="1" applyAlignment="1">
      <alignment horizontal="center" vertical="center"/>
    </xf>
    <xf numFmtId="2" fontId="39" fillId="0" borderId="59" xfId="0" applyNumberFormat="1" applyFont="1" applyBorder="1" applyAlignment="1">
      <alignment horizontal="center" vertical="center"/>
    </xf>
    <xf numFmtId="2" fontId="39" fillId="0" borderId="60" xfId="0" applyNumberFormat="1" applyFont="1" applyBorder="1" applyAlignment="1">
      <alignment horizontal="center" vertical="center"/>
    </xf>
    <xf numFmtId="164" fontId="39" fillId="0" borderId="59" xfId="0" applyNumberFormat="1" applyFont="1" applyBorder="1" applyAlignment="1">
      <alignment horizontal="center" vertical="center"/>
    </xf>
    <xf numFmtId="164" fontId="39" fillId="0" borderId="26" xfId="0" applyNumberFormat="1" applyFont="1" applyBorder="1" applyAlignment="1">
      <alignment horizontal="center" vertical="center"/>
    </xf>
    <xf numFmtId="164" fontId="39" fillId="0" borderId="57" xfId="0" applyNumberFormat="1" applyFont="1" applyBorder="1" applyAlignment="1">
      <alignment horizontal="right" vertical="center"/>
    </xf>
    <xf numFmtId="164" fontId="39" fillId="0" borderId="25" xfId="0" applyNumberFormat="1" applyFont="1" applyBorder="1" applyAlignment="1">
      <alignment horizontal="right" vertical="center"/>
    </xf>
    <xf numFmtId="164" fontId="39" fillId="0" borderId="56" xfId="0" applyNumberFormat="1" applyFont="1" applyBorder="1" applyAlignment="1">
      <alignment horizontal="right" vertical="center"/>
    </xf>
    <xf numFmtId="164" fontId="39" fillId="0" borderId="59" xfId="0" applyNumberFormat="1" applyFont="1" applyBorder="1" applyAlignment="1">
      <alignment horizontal="right" vertical="center"/>
    </xf>
    <xf numFmtId="164" fontId="39" fillId="0" borderId="26" xfId="0" applyNumberFormat="1" applyFont="1" applyBorder="1" applyAlignment="1">
      <alignment horizontal="right" vertical="center"/>
    </xf>
    <xf numFmtId="164" fontId="32" fillId="0" borderId="25" xfId="0" applyNumberFormat="1" applyFont="1" applyBorder="1" applyAlignment="1">
      <alignment horizontal="center" vertical="center"/>
    </xf>
    <xf numFmtId="164" fontId="32" fillId="0" borderId="26" xfId="0" applyNumberFormat="1" applyFont="1" applyBorder="1" applyAlignment="1">
      <alignment horizontal="center" vertical="center"/>
    </xf>
    <xf numFmtId="2" fontId="32" fillId="0" borderId="0" xfId="0" applyNumberFormat="1" applyFont="1" applyAlignment="1">
      <alignment horizontal="center" vertical="center"/>
    </xf>
    <xf numFmtId="2" fontId="39" fillId="0" borderId="61" xfId="0" applyNumberFormat="1" applyFont="1" applyBorder="1" applyAlignment="1">
      <alignment horizontal="center" vertical="center"/>
    </xf>
    <xf numFmtId="2" fontId="39" fillId="0" borderId="62" xfId="0" applyNumberFormat="1" applyFont="1" applyBorder="1" applyAlignment="1">
      <alignment horizontal="center" vertical="center"/>
    </xf>
    <xf numFmtId="164" fontId="39" fillId="0" borderId="61" xfId="0" applyNumberFormat="1" applyFont="1" applyBorder="1" applyAlignment="1">
      <alignment horizontal="center" vertical="center"/>
    </xf>
    <xf numFmtId="164" fontId="39" fillId="0" borderId="0" xfId="0" applyNumberFormat="1" applyFont="1" applyAlignment="1">
      <alignment horizontal="center" vertical="center"/>
    </xf>
    <xf numFmtId="164" fontId="39" fillId="0" borderId="61" xfId="0" applyNumberFormat="1" applyFont="1" applyBorder="1" applyAlignment="1">
      <alignment horizontal="right" vertical="center"/>
    </xf>
    <xf numFmtId="164" fontId="39" fillId="0" borderId="0" xfId="0" applyNumberFormat="1" applyFont="1" applyAlignment="1">
      <alignment horizontal="right" vertical="center"/>
    </xf>
    <xf numFmtId="0" fontId="31" fillId="0" borderId="24" xfId="0" applyFont="1" applyBorder="1" applyAlignment="1">
      <alignment horizontal="left" vertical="center"/>
    </xf>
    <xf numFmtId="2" fontId="32" fillId="0" borderId="24" xfId="0" applyNumberFormat="1" applyFont="1" applyBorder="1" applyAlignment="1">
      <alignment horizontal="center" vertical="center"/>
    </xf>
    <xf numFmtId="2" fontId="39" fillId="0" borderId="63" xfId="0" applyNumberFormat="1" applyFont="1" applyBorder="1" applyAlignment="1">
      <alignment horizontal="center" vertical="center"/>
    </xf>
    <xf numFmtId="2" fontId="39" fillId="0" borderId="64" xfId="0" applyNumberFormat="1" applyFont="1" applyBorder="1" applyAlignment="1">
      <alignment horizontal="center" vertical="center"/>
    </xf>
    <xf numFmtId="164" fontId="39" fillId="0" borderId="63" xfId="0" applyNumberFormat="1" applyFont="1" applyBorder="1" applyAlignment="1">
      <alignment horizontal="center" vertical="center"/>
    </xf>
    <xf numFmtId="164" fontId="39" fillId="0" borderId="24" xfId="0" applyNumberFormat="1" applyFont="1" applyBorder="1" applyAlignment="1">
      <alignment horizontal="center" vertical="center"/>
    </xf>
    <xf numFmtId="2" fontId="31" fillId="0" borderId="24" xfId="0" applyNumberFormat="1" applyFont="1" applyBorder="1" applyAlignment="1">
      <alignment horizontal="center"/>
    </xf>
    <xf numFmtId="164" fontId="39" fillId="0" borderId="63" xfId="0" applyNumberFormat="1" applyFont="1" applyBorder="1" applyAlignment="1">
      <alignment horizontal="right" vertical="center"/>
    </xf>
    <xf numFmtId="164" fontId="39" fillId="0" borderId="24" xfId="0" applyNumberFormat="1" applyFont="1" applyBorder="1" applyAlignment="1">
      <alignment horizontal="right" vertical="center"/>
    </xf>
    <xf numFmtId="164" fontId="32" fillId="0" borderId="24" xfId="0" applyNumberFormat="1" applyFont="1" applyBorder="1" applyAlignment="1">
      <alignment horizontal="center" vertical="center"/>
    </xf>
    <xf numFmtId="0" fontId="0" fillId="0" borderId="65" xfId="0" applyBorder="1"/>
    <xf numFmtId="4" fontId="149" fillId="4" borderId="65" xfId="0" applyNumberFormat="1" applyFont="1" applyFill="1" applyBorder="1" applyAlignment="1">
      <alignment horizontal="right"/>
    </xf>
    <xf numFmtId="4" fontId="142" fillId="0" borderId="65" xfId="0" applyNumberFormat="1" applyFont="1" applyBorder="1"/>
    <xf numFmtId="0" fontId="0" fillId="0" borderId="66" xfId="0" applyBorder="1"/>
    <xf numFmtId="4" fontId="149" fillId="4" borderId="66" xfId="0" applyNumberFormat="1" applyFont="1" applyFill="1" applyBorder="1" applyAlignment="1">
      <alignment horizontal="right"/>
    </xf>
    <xf numFmtId="4" fontId="142" fillId="0" borderId="66" xfId="0" applyNumberFormat="1" applyFont="1" applyBorder="1"/>
    <xf numFmtId="4" fontId="142" fillId="0" borderId="67" xfId="0" applyNumberFormat="1" applyFont="1" applyBorder="1"/>
    <xf numFmtId="166" fontId="31" fillId="8" borderId="15" xfId="0" applyNumberFormat="1" applyFont="1" applyFill="1" applyBorder="1" applyAlignment="1">
      <alignment horizontal="center"/>
    </xf>
    <xf numFmtId="164" fontId="32" fillId="8" borderId="15" xfId="0" applyNumberFormat="1" applyFont="1" applyFill="1" applyBorder="1" applyAlignment="1">
      <alignment horizontal="center"/>
    </xf>
    <xf numFmtId="17" fontId="31" fillId="8" borderId="9" xfId="0" applyNumberFormat="1" applyFont="1" applyFill="1" applyBorder="1" applyAlignment="1">
      <alignment horizontal="center"/>
    </xf>
    <xf numFmtId="165" fontId="32" fillId="0" borderId="9" xfId="0" applyNumberFormat="1" applyFont="1" applyBorder="1" applyAlignment="1">
      <alignment horizontal="center"/>
    </xf>
    <xf numFmtId="164" fontId="30" fillId="0" borderId="0" xfId="0" applyNumberFormat="1" applyFont="1" applyAlignment="1">
      <alignment horizontal="right" vertical="center"/>
    </xf>
    <xf numFmtId="165" fontId="32" fillId="0" borderId="9" xfId="0" applyNumberFormat="1" applyFont="1" applyBorder="1" applyAlignment="1">
      <alignment horizontal="center" vertical="center"/>
    </xf>
    <xf numFmtId="1" fontId="30" fillId="0" borderId="0" xfId="0" applyNumberFormat="1" applyFont="1" applyAlignment="1">
      <alignment horizontal="right" vertical="center"/>
    </xf>
    <xf numFmtId="164" fontId="32" fillId="4" borderId="15" xfId="0" applyNumberFormat="1" applyFont="1" applyFill="1" applyBorder="1" applyAlignment="1">
      <alignment horizontal="center" vertical="center"/>
    </xf>
    <xf numFmtId="166" fontId="31" fillId="4" borderId="14" xfId="0" applyNumberFormat="1" applyFont="1" applyFill="1" applyBorder="1" applyAlignment="1">
      <alignment horizontal="center" vertical="center"/>
    </xf>
    <xf numFmtId="164" fontId="32" fillId="4" borderId="14" xfId="0" applyNumberFormat="1" applyFont="1" applyFill="1" applyBorder="1" applyAlignment="1">
      <alignment horizontal="center" vertical="center"/>
    </xf>
    <xf numFmtId="0" fontId="30" fillId="4" borderId="0" xfId="0" applyFont="1" applyFill="1" applyAlignment="1">
      <alignment horizontal="left" vertical="center"/>
    </xf>
    <xf numFmtId="0" fontId="124" fillId="4" borderId="0" xfId="0" applyFont="1" applyFill="1" applyAlignment="1">
      <alignment horizontal="left" vertical="center"/>
    </xf>
    <xf numFmtId="164" fontId="32" fillId="8" borderId="14" xfId="0" applyNumberFormat="1" applyFont="1" applyFill="1" applyBorder="1" applyAlignment="1">
      <alignment horizontal="center"/>
    </xf>
    <xf numFmtId="166" fontId="31" fillId="8" borderId="9" xfId="0" applyNumberFormat="1" applyFont="1" applyFill="1" applyBorder="1" applyAlignment="1">
      <alignment horizontal="center" vertical="center"/>
    </xf>
    <xf numFmtId="164" fontId="32" fillId="8" borderId="9" xfId="0" applyNumberFormat="1" applyFont="1" applyFill="1" applyBorder="1" applyAlignment="1">
      <alignment horizontal="center" vertical="center"/>
    </xf>
    <xf numFmtId="17" fontId="31" fillId="8" borderId="9" xfId="0" applyNumberFormat="1" applyFont="1" applyFill="1" applyBorder="1" applyAlignment="1">
      <alignment horizontal="center" vertical="center"/>
    </xf>
    <xf numFmtId="164" fontId="32" fillId="8" borderId="1" xfId="0" applyNumberFormat="1" applyFont="1" applyFill="1" applyBorder="1" applyAlignment="1">
      <alignment horizontal="center" vertical="center"/>
    </xf>
    <xf numFmtId="166" fontId="31" fillId="8" borderId="15" xfId="0" applyNumberFormat="1"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vertical="center" wrapText="1"/>
    </xf>
    <xf numFmtId="0" fontId="31" fillId="0" borderId="9" xfId="0" applyFont="1" applyBorder="1" applyAlignment="1">
      <alignment horizontal="left" vertical="center"/>
    </xf>
    <xf numFmtId="164" fontId="32" fillId="8" borderId="14" xfId="0" applyNumberFormat="1" applyFont="1" applyFill="1" applyBorder="1" applyAlignment="1">
      <alignment horizontal="center" vertical="center"/>
    </xf>
    <xf numFmtId="0" fontId="131" fillId="0" borderId="0" xfId="0" applyFont="1" applyAlignment="1">
      <alignment horizontal="left" vertical="center"/>
    </xf>
    <xf numFmtId="0" fontId="130" fillId="0" borderId="0" xfId="0" applyFont="1" applyAlignment="1">
      <alignment horizontal="left" vertical="center"/>
    </xf>
    <xf numFmtId="0" fontId="145" fillId="0" borderId="0" xfId="0" applyFont="1" applyAlignment="1">
      <alignment vertical="center"/>
    </xf>
    <xf numFmtId="0" fontId="31" fillId="4" borderId="0" xfId="0" applyFont="1" applyFill="1" applyAlignment="1">
      <alignment horizontal="left" vertical="center"/>
    </xf>
    <xf numFmtId="0" fontId="25" fillId="0" borderId="0" xfId="0" applyFont="1" applyAlignment="1">
      <alignment vertical="center" wrapText="1"/>
    </xf>
    <xf numFmtId="49" fontId="103" fillId="8" borderId="0" xfId="0" applyNumberFormat="1" applyFont="1" applyFill="1" applyAlignment="1">
      <alignment horizontal="left" vertical="center"/>
    </xf>
    <xf numFmtId="0" fontId="0" fillId="8" borderId="0" xfId="0" applyFill="1"/>
    <xf numFmtId="0" fontId="159" fillId="5" borderId="0" xfId="1" applyFont="1" applyFill="1" applyAlignment="1">
      <alignment vertical="center"/>
    </xf>
    <xf numFmtId="0" fontId="148" fillId="2" borderId="0" xfId="0" applyFont="1" applyFill="1" applyAlignment="1">
      <alignment vertical="center"/>
    </xf>
    <xf numFmtId="0" fontId="60" fillId="4" borderId="0" xfId="0" applyFont="1" applyFill="1" applyAlignment="1">
      <alignment vertical="center"/>
    </xf>
    <xf numFmtId="0" fontId="148" fillId="4" borderId="0" xfId="0" applyFont="1" applyFill="1" applyAlignment="1">
      <alignment vertical="center"/>
    </xf>
    <xf numFmtId="0" fontId="150" fillId="12" borderId="0" xfId="0" applyFont="1" applyFill="1" applyAlignment="1">
      <alignment horizontal="center" vertical="center"/>
    </xf>
    <xf numFmtId="49" fontId="152" fillId="12" borderId="0" xfId="0" applyNumberFormat="1" applyFont="1" applyFill="1" applyAlignment="1">
      <alignment horizontal="center" vertical="center"/>
    </xf>
    <xf numFmtId="0" fontId="31" fillId="0" borderId="0" xfId="0" applyFont="1" applyAlignment="1">
      <alignment horizontal="center" vertical="center"/>
    </xf>
    <xf numFmtId="0" fontId="63" fillId="0" borderId="2" xfId="0" applyFont="1" applyBorder="1" applyAlignment="1">
      <alignment horizontal="center" vertical="center"/>
    </xf>
    <xf numFmtId="0" fontId="63" fillId="0" borderId="3" xfId="0" applyFont="1" applyBorder="1" applyAlignment="1">
      <alignment horizontal="center" vertical="center"/>
    </xf>
    <xf numFmtId="0" fontId="87" fillId="0" borderId="10" xfId="0" applyFont="1" applyBorder="1" applyAlignment="1">
      <alignment horizontal="center" vertical="center" wrapText="1"/>
    </xf>
    <xf numFmtId="0" fontId="87" fillId="0" borderId="3" xfId="0" applyFont="1" applyBorder="1" applyAlignment="1">
      <alignment horizontal="center" vertical="center"/>
    </xf>
    <xf numFmtId="0" fontId="141" fillId="0" borderId="31" xfId="12" applyFont="1" applyBorder="1" applyAlignment="1">
      <alignment horizontal="center" vertical="center"/>
    </xf>
    <xf numFmtId="0" fontId="141" fillId="0" borderId="34" xfId="12" applyFont="1" applyBorder="1" applyAlignment="1">
      <alignment horizontal="center" vertical="center"/>
    </xf>
    <xf numFmtId="0" fontId="141" fillId="0" borderId="35" xfId="12" applyFont="1" applyBorder="1" applyAlignment="1">
      <alignment horizontal="center" vertical="center"/>
    </xf>
    <xf numFmtId="0" fontId="141" fillId="0" borderId="37" xfId="12" applyFont="1" applyBorder="1" applyAlignment="1">
      <alignment horizontal="center" vertical="center"/>
    </xf>
    <xf numFmtId="0" fontId="141" fillId="0" borderId="38" xfId="12" applyFont="1" applyBorder="1" applyAlignment="1">
      <alignment horizontal="center" vertical="center"/>
    </xf>
    <xf numFmtId="0" fontId="141" fillId="0" borderId="39" xfId="12" applyFont="1" applyBorder="1" applyAlignment="1">
      <alignment horizontal="center" vertical="center"/>
    </xf>
    <xf numFmtId="0" fontId="141" fillId="0" borderId="44" xfId="12" applyFont="1" applyBorder="1" applyAlignment="1">
      <alignment horizontal="center" vertical="center"/>
    </xf>
    <xf numFmtId="0" fontId="141" fillId="0" borderId="45" xfId="12" applyFont="1" applyBorder="1" applyAlignment="1">
      <alignment horizontal="center" vertical="center"/>
    </xf>
    <xf numFmtId="0" fontId="141" fillId="0" borderId="46" xfId="12" applyFont="1" applyBorder="1" applyAlignment="1">
      <alignment horizontal="center" vertical="center"/>
    </xf>
    <xf numFmtId="0" fontId="55" fillId="0" borderId="0" xfId="0" applyFont="1" applyAlignment="1">
      <alignment horizontal="left" vertical="center" wrapText="1"/>
    </xf>
    <xf numFmtId="0" fontId="30" fillId="0" borderId="11" xfId="0" applyFont="1" applyBorder="1" applyAlignment="1">
      <alignment horizontal="center"/>
    </xf>
    <xf numFmtId="0" fontId="30" fillId="0" borderId="6" xfId="0" applyFont="1" applyBorder="1" applyAlignment="1">
      <alignment horizontal="center"/>
    </xf>
    <xf numFmtId="0" fontId="31" fillId="0" borderId="31" xfId="12" applyFont="1" applyBorder="1" applyAlignment="1">
      <alignment horizontal="center" vertical="center"/>
    </xf>
    <xf numFmtId="0" fontId="31" fillId="0" borderId="34" xfId="12" applyFont="1" applyBorder="1" applyAlignment="1">
      <alignment horizontal="center" vertical="center"/>
    </xf>
    <xf numFmtId="0" fontId="31" fillId="0" borderId="35" xfId="12" applyFont="1" applyBorder="1" applyAlignment="1">
      <alignment horizontal="center" vertical="center"/>
    </xf>
    <xf numFmtId="0" fontId="31" fillId="0" borderId="21" xfId="0" applyFont="1" applyBorder="1" applyAlignment="1">
      <alignment horizontal="center" vertical="center"/>
    </xf>
    <xf numFmtId="0" fontId="31" fillId="0" borderId="1" xfId="0" applyFont="1" applyBorder="1" applyAlignment="1">
      <alignment horizontal="center" vertical="center"/>
    </xf>
    <xf numFmtId="0" fontId="31" fillId="0" borderId="21" xfId="0" applyFont="1" applyBorder="1" applyAlignment="1">
      <alignment horizontal="center"/>
    </xf>
    <xf numFmtId="0" fontId="31" fillId="0" borderId="1" xfId="0" applyFont="1" applyBorder="1" applyAlignment="1">
      <alignment horizontal="center"/>
    </xf>
    <xf numFmtId="164" fontId="31" fillId="0" borderId="0" xfId="0" applyNumberFormat="1" applyFont="1" applyAlignment="1">
      <alignment horizontal="center" vertical="center"/>
    </xf>
    <xf numFmtId="0" fontId="31" fillId="0" borderId="0" xfId="0" applyFont="1" applyAlignment="1">
      <alignment horizontal="center"/>
    </xf>
    <xf numFmtId="0" fontId="31" fillId="0" borderId="9" xfId="0" applyFont="1" applyBorder="1" applyAlignment="1">
      <alignment horizontal="center"/>
    </xf>
    <xf numFmtId="0" fontId="32" fillId="0" borderId="0" xfId="0" applyFont="1" applyAlignment="1">
      <alignment horizontal="center" vertical="top" wrapText="1"/>
    </xf>
    <xf numFmtId="0" fontId="27" fillId="0" borderId="50" xfId="0" applyFont="1" applyBorder="1" applyAlignment="1">
      <alignment horizontal="center" vertical="center" wrapText="1"/>
    </xf>
    <xf numFmtId="0" fontId="27" fillId="0" borderId="49" xfId="0" applyFont="1" applyBorder="1" applyAlignment="1">
      <alignment horizontal="center" vertical="center" wrapText="1"/>
    </xf>
    <xf numFmtId="0" fontId="27" fillId="0" borderId="51" xfId="0" applyFont="1" applyBorder="1" applyAlignment="1">
      <alignment horizontal="center" vertical="center" wrapText="1"/>
    </xf>
    <xf numFmtId="0" fontId="44" fillId="0" borderId="50" xfId="0" applyFont="1" applyBorder="1" applyAlignment="1">
      <alignment horizontal="center" vertical="center" wrapText="1"/>
    </xf>
    <xf numFmtId="0" fontId="44" fillId="0" borderId="49" xfId="0" applyFont="1" applyBorder="1" applyAlignment="1">
      <alignment horizontal="center" vertical="center" wrapText="1"/>
    </xf>
    <xf numFmtId="0" fontId="44" fillId="0" borderId="51" xfId="0" applyFont="1" applyBorder="1" applyAlignment="1">
      <alignment horizontal="center" vertical="center" wrapText="1"/>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27" fillId="0" borderId="49" xfId="0" applyFont="1" applyBorder="1" applyAlignment="1">
      <alignment horizontal="center" vertical="center"/>
    </xf>
    <xf numFmtId="0" fontId="27" fillId="0" borderId="51" xfId="0" applyFont="1" applyBorder="1" applyAlignment="1">
      <alignment horizontal="center" vertical="center"/>
    </xf>
    <xf numFmtId="0" fontId="31" fillId="0" borderId="0" xfId="0" applyFont="1" applyAlignment="1">
      <alignment horizontal="center" vertical="center" wrapText="1"/>
    </xf>
    <xf numFmtId="0" fontId="31" fillId="6" borderId="0" xfId="0" applyFont="1" applyFill="1" applyAlignment="1">
      <alignment horizontal="left" vertical="center" wrapText="1"/>
    </xf>
    <xf numFmtId="0" fontId="31" fillId="6" borderId="0" xfId="0" applyFont="1" applyFill="1" applyAlignment="1">
      <alignment horizontal="left" vertical="center"/>
    </xf>
    <xf numFmtId="0" fontId="64" fillId="0" borderId="0" xfId="5" applyFont="1" applyAlignment="1">
      <alignment horizontal="center" vertical="center"/>
    </xf>
    <xf numFmtId="0" fontId="65" fillId="0" borderId="0" xfId="0" applyFont="1" applyAlignment="1">
      <alignment horizontal="left" vertical="center" wrapText="1" readingOrder="1"/>
    </xf>
    <xf numFmtId="0" fontId="66" fillId="0" borderId="0" xfId="0" applyFont="1" applyAlignment="1">
      <alignment horizontal="left" vertical="center" wrapText="1" readingOrder="1"/>
    </xf>
    <xf numFmtId="0" fontId="12" fillId="0" borderId="0" xfId="0" applyFont="1" applyAlignment="1">
      <alignment horizontal="left" vertical="center" wrapText="1" readingOrder="1"/>
    </xf>
    <xf numFmtId="0" fontId="67" fillId="0" borderId="0" xfId="0" applyFont="1" applyAlignment="1">
      <alignment horizontal="left" vertical="center" wrapText="1" readingOrder="1"/>
    </xf>
    <xf numFmtId="0" fontId="88" fillId="0" borderId="1" xfId="0" applyFont="1" applyBorder="1" applyAlignment="1">
      <alignment horizontal="center" vertical="center" wrapText="1"/>
    </xf>
    <xf numFmtId="0" fontId="44" fillId="0" borderId="1" xfId="0" applyFont="1" applyBorder="1" applyAlignment="1">
      <alignment horizontal="center" vertical="center"/>
    </xf>
    <xf numFmtId="0" fontId="44" fillId="0" borderId="1" xfId="0" applyFont="1" applyBorder="1" applyAlignment="1">
      <alignment horizontal="center" vertical="center" wrapText="1"/>
    </xf>
  </cellXfs>
  <cellStyles count="13">
    <cellStyle name="%" xfId="1" xr:uid="{00000000-0005-0000-0000-000000000000}"/>
    <cellStyle name="Migliaia 2" xfId="2" xr:uid="{00000000-0005-0000-0000-000001000000}"/>
    <cellStyle name="Normal 2" xfId="3" xr:uid="{00000000-0005-0000-0000-000002000000}"/>
    <cellStyle name="Normal_Mari_Borbala_COICOP_012_02" xfId="4" xr:uid="{00000000-0005-0000-0000-000003000000}"/>
    <cellStyle name="Normale" xfId="0" builtinId="0"/>
    <cellStyle name="Normale 2" xfId="5" xr:uid="{00000000-0005-0000-0000-000005000000}"/>
    <cellStyle name="Normale 2 3" xfId="6" xr:uid="{00000000-0005-0000-0000-000006000000}"/>
    <cellStyle name="Normale 3" xfId="7" xr:uid="{00000000-0005-0000-0000-000007000000}"/>
    <cellStyle name="Normale 4" xfId="8" xr:uid="{00000000-0005-0000-0000-000008000000}"/>
    <cellStyle name="Normale 5" xfId="9" xr:uid="{00000000-0005-0000-0000-000009000000}"/>
    <cellStyle name="Normale 6" xfId="10" xr:uid="{00000000-0005-0000-0000-00000A000000}"/>
    <cellStyle name="Normale 7" xfId="12" xr:uid="{E34058D1-9357-4677-9EC5-BD1E274E98D9}"/>
    <cellStyle name="Percentuale 2" xfId="11" xr:uid="{00000000-0005-0000-0000-00000B000000}"/>
  </cellStyles>
  <dxfs count="0"/>
  <tableStyles count="0" defaultTableStyle="TableStyleMedium2" defaultPivotStyle="PivotStyleLight16"/>
  <colors>
    <mruColors>
      <color rgb="FF00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1.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4.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3.xml"/><Relationship Id="rId6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0</xdr:colOff>
      <xdr:row>148</xdr:row>
      <xdr:rowOff>52917</xdr:rowOff>
    </xdr:from>
    <xdr:to>
      <xdr:col>23</xdr:col>
      <xdr:colOff>570900</xdr:colOff>
      <xdr:row>151</xdr:row>
      <xdr:rowOff>168069</xdr:rowOff>
    </xdr:to>
    <xdr:sp macro="" textlink="">
      <xdr:nvSpPr>
        <xdr:cNvPr id="6" name="CasellaDiTesto 22">
          <a:extLst>
            <a:ext uri="{FF2B5EF4-FFF2-40B4-BE49-F238E27FC236}">
              <a16:creationId xmlns:a16="http://schemas.microsoft.com/office/drawing/2014/main" id="{00000000-0008-0000-0800-000006000000}"/>
            </a:ext>
          </a:extLst>
        </xdr:cNvPr>
        <xdr:cNvSpPr txBox="1"/>
      </xdr:nvSpPr>
      <xdr:spPr>
        <a:xfrm>
          <a:off x="5090583" y="30458834"/>
          <a:ext cx="110695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broadband di ciascun operatore alla fine dell’anno precedente. Ad esempio, il dato relativo alla settimana 53 dell’anno 2020 indica un incremento del 60,6% dell’intensità del traffico rispetto alla settimana di benchmark, la numero 7 del 2020.</a:t>
          </a:r>
        </a:p>
      </xdr:txBody>
    </xdr:sp>
    <xdr:clientData/>
  </xdr:twoCellAnchor>
  <xdr:twoCellAnchor>
    <xdr:from>
      <xdr:col>6</xdr:col>
      <xdr:colOff>656165</xdr:colOff>
      <xdr:row>154</xdr:row>
      <xdr:rowOff>0</xdr:rowOff>
    </xdr:from>
    <xdr:to>
      <xdr:col>23</xdr:col>
      <xdr:colOff>253999</xdr:colOff>
      <xdr:row>157</xdr:row>
      <xdr:rowOff>104569</xdr:rowOff>
    </xdr:to>
    <xdr:sp macro="" textlink="">
      <xdr:nvSpPr>
        <xdr:cNvPr id="8" name="CasellaDiTesto 22">
          <a:extLst>
            <a:ext uri="{FF2B5EF4-FFF2-40B4-BE49-F238E27FC236}">
              <a16:creationId xmlns:a16="http://schemas.microsoft.com/office/drawing/2014/main" id="{00000000-0008-0000-0800-000008000000}"/>
            </a:ext>
          </a:extLst>
        </xdr:cNvPr>
        <xdr:cNvSpPr txBox="1"/>
      </xdr:nvSpPr>
      <xdr:spPr>
        <a:xfrm>
          <a:off x="5090582" y="31612417"/>
          <a:ext cx="10752667"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effectLst/>
              <a:uLnTx/>
              <a:uFillTx/>
              <a:latin typeface="+mn-lt"/>
              <a:ea typeface="+mn-ea"/>
              <a:cs typeface="Segoe UI Semilight" panose="020B0402040204020203" pitchFamily="34" charset="0"/>
            </a:rPr>
            <a:t>Definition: </a:t>
          </a:r>
          <a:r>
            <a:rPr kumimoji="0" lang="it-IT" sz="1000" b="0" i="0" u="none" strike="noStrike" kern="1200" cap="none" spc="0" normalizeH="0" baseline="0">
              <a:ln>
                <a:noFill/>
              </a:ln>
              <a:effectLst/>
              <a:uLnTx/>
              <a:uFillTx/>
              <a:latin typeface="+mn-lt"/>
              <a:ea typeface="+mn-ea"/>
              <a:cs typeface="Segoe UI Semilight" panose="020B0402040204020203" pitchFamily="34" charset="0"/>
            </a:rPr>
            <a:t>data traffic intensity (Gbps)</a:t>
          </a:r>
          <a:r>
            <a:rPr lang="it-IT" sz="1000">
              <a:latin typeface="+mn-lt"/>
            </a:rPr>
            <a:t> represents the peak inbound traffic volume registered in a timespan of 5 to 60 minutes.</a:t>
          </a:r>
          <a:endParaRPr kumimoji="0" lang="it-IT" sz="1000" b="1" i="0" u="none" strike="noStrike" kern="1200" cap="none" spc="0" normalizeH="0" baseline="0">
            <a:ln>
              <a:noFill/>
            </a:ln>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percentual broadband market share of each operator at the end of the previous year. For example, the figure for week 53 of the year 2020 shows a 60.6 per cent increase in traffic intensity compared to benchmark week, week 7 of 2020.</a:t>
          </a:r>
          <a:endParaRPr kumimoji="0" lang="it-IT" sz="1000" b="0" i="0" u="none" strike="noStrike" kern="1200" cap="none" spc="0" normalizeH="0" baseline="0">
            <a:ln>
              <a:noFill/>
            </a:ln>
            <a:effectLst/>
            <a:uLnTx/>
            <a:uFillTx/>
            <a:latin typeface="+mn-lt"/>
            <a:ea typeface="+mn-ea"/>
            <a:cs typeface="Segoe UI Semilight" panose="020B04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196401</xdr:colOff>
      <xdr:row>141</xdr:row>
      <xdr:rowOff>37944</xdr:rowOff>
    </xdr:from>
    <xdr:to>
      <xdr:col>25</xdr:col>
      <xdr:colOff>72576</xdr:colOff>
      <xdr:row>141</xdr:row>
      <xdr:rowOff>37944</xdr:rowOff>
    </xdr:to>
    <xdr:cxnSp macro="">
      <xdr:nvCxnSpPr>
        <xdr:cNvPr id="2" name="Connettore diritto 1">
          <a:extLst>
            <a:ext uri="{FF2B5EF4-FFF2-40B4-BE49-F238E27FC236}">
              <a16:creationId xmlns:a16="http://schemas.microsoft.com/office/drawing/2014/main" id="{00000000-0008-0000-1000-000002000000}"/>
            </a:ext>
          </a:extLst>
        </xdr:cNvPr>
        <xdr:cNvCxnSpPr/>
      </xdr:nvCxnSpPr>
      <xdr:spPr>
        <a:xfrm>
          <a:off x="6006651" y="28832019"/>
          <a:ext cx="11049000" cy="0"/>
        </a:xfrm>
        <a:prstGeom prst="line">
          <a:avLst/>
        </a:prstGeom>
        <a:ln w="9525">
          <a:solidFill>
            <a:srgbClr val="C00000">
              <a:alpha val="28000"/>
            </a:srgb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151</xdr:row>
      <xdr:rowOff>52916</xdr:rowOff>
    </xdr:from>
    <xdr:to>
      <xdr:col>22</xdr:col>
      <xdr:colOff>588395</xdr:colOff>
      <xdr:row>154</xdr:row>
      <xdr:rowOff>168068</xdr:rowOff>
    </xdr:to>
    <xdr:sp macro="" textlink="">
      <xdr:nvSpPr>
        <xdr:cNvPr id="3" name="CasellaDiTesto 22">
          <a:extLst>
            <a:ext uri="{FF2B5EF4-FFF2-40B4-BE49-F238E27FC236}">
              <a16:creationId xmlns:a16="http://schemas.microsoft.com/office/drawing/2014/main" id="{00000000-0008-0000-1000-000003000000}"/>
            </a:ext>
          </a:extLst>
        </xdr:cNvPr>
        <xdr:cNvSpPr txBox="1"/>
      </xdr:nvSpPr>
      <xdr:spPr>
        <a:xfrm>
          <a:off x="5799667" y="31040916"/>
          <a:ext cx="9774728"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1" i="0" u="none" strike="noStrike" kern="1200" cap="none" spc="0" normalizeH="0" baseline="0">
              <a:ln>
                <a:noFill/>
              </a:ln>
              <a:solidFill>
                <a:prstClr val="black"/>
              </a:solidFill>
              <a:effectLst/>
              <a:uLnTx/>
              <a:uFillTx/>
              <a:latin typeface="+mn-lt"/>
              <a:ea typeface="+mn-ea"/>
              <a:cs typeface="Segoe UI Semilight" panose="020B0402040204020203" pitchFamily="34" charset="0"/>
            </a:rPr>
            <a:t>Definition</a:t>
          </a:r>
          <a:r>
            <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data traffic intensity (Gbps)</a:t>
          </a:r>
          <a:r>
            <a:rPr lang="it-IT" sz="1000">
              <a:solidFill>
                <a:schemeClr val="tx1"/>
              </a:solidFill>
              <a:latin typeface="+mn-lt"/>
            </a:rPr>
            <a:t> represents the peak inbound traffic volume registered in a timespan of 5 to 60 minutes.</a:t>
          </a:r>
          <a:endParaRPr kumimoji="0" lang="it-IT" sz="1000" b="1" i="0" u="none" strike="noStrike" kern="1200" cap="none" spc="0" normalizeH="0" baseline="0">
            <a:ln>
              <a:noFill/>
            </a:ln>
            <a:solidFill>
              <a:schemeClr val="tx1"/>
            </a:solidFill>
            <a:effectLst/>
            <a:uLnTx/>
            <a:uFillTx/>
            <a:latin typeface="+mn-lt"/>
            <a:ea typeface="+mn-ea"/>
            <a:cs typeface="Segoe UI Semilight" panose="020B04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it-IT"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For each week, the intensity indicator is represented by the percentage change, compared to the 7th week of 2020 (10 to 16 February - red dot in the graph), of the weighted average of the traffic data calculated on the operators' data using, as weighting coefficient, the </a:t>
          </a:r>
          <a:r>
            <a:rPr lang="en-US" sz="1000">
              <a:solidFill>
                <a:schemeClr val="tx1"/>
              </a:solidFill>
              <a:latin typeface="+mn-lt"/>
            </a:rPr>
            <a:t>percentual market share </a:t>
          </a:r>
          <a:r>
            <a:rPr kumimoji="0" lang="en-US" sz="1000" b="0" i="0" u="none" strike="noStrike" kern="1200" cap="none" spc="0" normalizeH="0" baseline="0">
              <a:ln>
                <a:noFill/>
              </a:ln>
              <a:solidFill>
                <a:schemeClr val="tx1"/>
              </a:solidFill>
              <a:effectLst/>
              <a:uLnTx/>
              <a:uFillTx/>
              <a:latin typeface="+mn-lt"/>
              <a:ea typeface="+mn-ea"/>
              <a:cs typeface="Segoe UI Semilight" panose="020B0402040204020203" pitchFamily="34" charset="0"/>
            </a:rPr>
            <a:t>of each operator at the end of the previous year. </a:t>
          </a:r>
          <a:r>
            <a:rPr kumimoji="0" lang="en-US"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rPr>
            <a:t>For example, the figure for week 51 of the year 2020 shows a 54.6 per cent increase in traffic intensity compared to benchmark week, week 7 of 2020.</a:t>
          </a:r>
          <a:endParaRPr kumimoji="0" lang="it-IT" sz="1000" b="0" i="0" u="none" strike="noStrike" kern="1200" cap="none" spc="0" normalizeH="0" baseline="0">
            <a:ln>
              <a:noFill/>
            </a:ln>
            <a:solidFill>
              <a:prstClr val="black"/>
            </a:solidFill>
            <a:effectLst/>
            <a:uLnTx/>
            <a:uFillTx/>
            <a:latin typeface="+mn-lt"/>
            <a:ea typeface="+mn-ea"/>
            <a:cs typeface="Segoe UI Semilight" panose="020B0402040204020203" pitchFamily="34" charset="0"/>
          </a:endParaRPr>
        </a:p>
      </xdr:txBody>
    </xdr:sp>
    <xdr:clientData/>
  </xdr:twoCellAnchor>
  <xdr:twoCellAnchor>
    <xdr:from>
      <xdr:col>8</xdr:col>
      <xdr:colOff>0</xdr:colOff>
      <xdr:row>147</xdr:row>
      <xdr:rowOff>0</xdr:rowOff>
    </xdr:from>
    <xdr:to>
      <xdr:col>24</xdr:col>
      <xdr:colOff>219055</xdr:colOff>
      <xdr:row>150</xdr:row>
      <xdr:rowOff>115152</xdr:rowOff>
    </xdr:to>
    <xdr:sp macro="" textlink="">
      <xdr:nvSpPr>
        <xdr:cNvPr id="4" name="CasellaDiTesto 22">
          <a:extLst>
            <a:ext uri="{FF2B5EF4-FFF2-40B4-BE49-F238E27FC236}">
              <a16:creationId xmlns:a16="http://schemas.microsoft.com/office/drawing/2014/main" id="{00000000-0008-0000-1000-000004000000}"/>
            </a:ext>
          </a:extLst>
        </xdr:cNvPr>
        <xdr:cNvSpPr txBox="1"/>
      </xdr:nvSpPr>
      <xdr:spPr>
        <a:xfrm>
          <a:off x="5799667" y="30183667"/>
          <a:ext cx="10717721" cy="718402"/>
        </a:xfrm>
        <a:prstGeom prst="rect">
          <a:avLst/>
        </a:prstGeom>
        <a:noFill/>
      </xdr:spPr>
      <xdr:txBody>
        <a:bodyPr wrap="square" rtlCol="0">
          <a:spAutoFit/>
        </a:bodyPr>
        <a:lstStyle>
          <a:defPPr>
            <a:defRPr lang="it-I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it-IT" sz="1000" b="1"/>
            <a:t>Definizione: </a:t>
          </a:r>
          <a:r>
            <a:rPr lang="it-IT" sz="1000"/>
            <a:t>per Intensità di traffico (Gbps) si intende il picco del volume di traffico dati in ingresso nella rete dell’operatore misurato in un intervallo temporale compreso tra i 5 e i 60 minuti.</a:t>
          </a:r>
        </a:p>
        <a:p>
          <a:r>
            <a:rPr lang="it-IT" sz="1000"/>
            <a:t>* Per ogni settimana l’indicatore dell’intensità è rappresentato dalla variazione percentuale, rispetto alla 7</a:t>
          </a:r>
          <a:r>
            <a:rPr lang="it-IT" sz="1000" baseline="30000"/>
            <a:t>° </a:t>
          </a:r>
          <a:r>
            <a:rPr lang="it-IT" sz="1000"/>
            <a:t>settimana del 2020 (dal 10 al 16 febbraio – punto rosso nel grafico), della media ponderata dei dati di traffico calcolata sui dati degli operatori utilizzando come pesi le quote di mercato di ciascun operatore alla fine dell’anno precedente. Ad esempio, il dato relativo alla settimana 51 dell’anno 2020 indica un incremento del 64,6% dell’intensità del traffico rispetto alla settimana di benchmark, la numero 7 del 2020.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220926</xdr:colOff>
      <xdr:row>2</xdr:row>
      <xdr:rowOff>190502</xdr:rowOff>
    </xdr:from>
    <xdr:to>
      <xdr:col>16</xdr:col>
      <xdr:colOff>148166</xdr:colOff>
      <xdr:row>15</xdr:row>
      <xdr:rowOff>45357</xdr:rowOff>
    </xdr:to>
    <xdr:sp macro="" textlink="">
      <xdr:nvSpPr>
        <xdr:cNvPr id="4" name="CasellaDiTesto 3">
          <a:extLst>
            <a:ext uri="{FF2B5EF4-FFF2-40B4-BE49-F238E27FC236}">
              <a16:creationId xmlns:a16="http://schemas.microsoft.com/office/drawing/2014/main" id="{00000000-0008-0000-1900-000004000000}"/>
            </a:ext>
          </a:extLst>
        </xdr:cNvPr>
        <xdr:cNvSpPr txBox="1"/>
      </xdr:nvSpPr>
      <xdr:spPr>
        <a:xfrm>
          <a:off x="8738997" y="653145"/>
          <a:ext cx="4798598" cy="300264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generaliste Top 5 -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Avvenire, Corriere della sera, Messaggero, La Repubblica, La Stampa</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Altre nazionali generaliste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 Il Fatto quotidiano, Il Giornale, Libero, Il Manifesto, Il Tempo, La Verità</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Nazionali economia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Italia Oggi, Il Sole 24 Ore</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it-IT" sz="1100" b="1" i="0" baseline="0">
              <a:solidFill>
                <a:srgbClr val="FF0000"/>
              </a:solidFill>
              <a:effectLst/>
              <a:latin typeface="+mn-lt"/>
              <a:ea typeface="+mn-ea"/>
              <a:cs typeface="+mn-cs"/>
            </a:rPr>
            <a:t>Nazionali sport </a:t>
          </a:r>
          <a:r>
            <a:rPr lang="it-IT" sz="1100" b="1" i="0" baseline="0">
              <a:effectLst/>
              <a:latin typeface="+mn-lt"/>
              <a:ea typeface="+mn-ea"/>
              <a:cs typeface="+mn-cs"/>
            </a:rPr>
            <a:t>- Corriere dello Sport, Gazzetta dello sport, Tuttosport</a:t>
          </a:r>
          <a:r>
            <a:rPr lang="it-IT" sz="1100" b="0" i="0" baseline="0">
              <a:effectLst/>
              <a:latin typeface="+mn-lt"/>
              <a:ea typeface="+mn-ea"/>
              <a:cs typeface="+mn-cs"/>
            </a:rPr>
            <a:t> </a:t>
          </a:r>
          <a:endParaRPr lang="it-IT">
            <a:effectLst/>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Locali-Top 10 (*) -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L'Arena, Dolomiten, L'Eco di Bergamo, Il Gazzettino, Il Messaggero Veneto, Resto del Carlino, La Nazione,  Il Secolo XIX,  Il Tirreno, L'Unione Sarda, Il Tirreno</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kumimoji="0" lang="it-IT" sz="1100" b="1" i="0" u="none" strike="noStrike" kern="0" cap="none" spc="0" normalizeH="0" baseline="0" noProof="0">
              <a:ln>
                <a:noFill/>
              </a:ln>
              <a:solidFill>
                <a:srgbClr val="FF0000"/>
              </a:solidFill>
              <a:effectLst/>
              <a:uLnTx/>
              <a:uFillTx/>
              <a:latin typeface="Calibri" panose="020F0502020204030204"/>
              <a:ea typeface="+mn-ea"/>
              <a:cs typeface="+mn-cs"/>
            </a:rPr>
            <a:t>Locali-altre</a:t>
          </a:r>
          <a:r>
            <a:rPr kumimoji="0" lang="it-IT" sz="1100" b="0" i="0" u="none" strike="noStrike" kern="0" cap="none" spc="0" normalizeH="0" baseline="0" noProof="0">
              <a:ln>
                <a:noFill/>
              </a:ln>
              <a:solidFill>
                <a:srgbClr val="FF0000"/>
              </a:solidFill>
              <a:effectLst/>
              <a:uLnTx/>
              <a:uFillTx/>
              <a:latin typeface="Calibri" panose="020F0502020204030204"/>
              <a:ea typeface="+mn-ea"/>
              <a:cs typeface="+mn-cs"/>
            </a:rPr>
            <a:t>:</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rimanenti testate ADS</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900" b="0" i="0" u="none" strike="noStrike" kern="0" cap="none" spc="0" normalizeH="0" baseline="0" noProof="0">
              <a:ln>
                <a:noFill/>
              </a:ln>
              <a:solidFill>
                <a:srgbClr val="FF0000"/>
              </a:solidFill>
              <a:effectLst/>
              <a:uLnTx/>
              <a:uFillTx/>
              <a:latin typeface="Calibri" panose="020F0502020204030204"/>
              <a:ea typeface="+mn-ea"/>
              <a:cs typeface="+mn-cs"/>
            </a:rPr>
            <a:t>(*) </a:t>
          </a:r>
          <a:r>
            <a:rPr kumimoji="0" lang="it-IT" sz="900" b="0" i="0" u="none" strike="noStrike" kern="0" cap="none" spc="0" normalizeH="0" baseline="0" noProof="0">
              <a:ln>
                <a:noFill/>
              </a:ln>
              <a:solidFill>
                <a:sysClr val="windowText" lastClr="000000"/>
              </a:solidFill>
              <a:effectLst/>
              <a:uLnTx/>
              <a:uFillTx/>
              <a:latin typeface="Calibri" panose="020F0502020204030204"/>
              <a:ea typeface="+mn-ea"/>
              <a:cs typeface="+mn-cs"/>
            </a:rPr>
            <a:t>prime 10 testate locali/macroregionale in termini di vendite complessive nel 2021</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TLC/2023%2003%20-%20OSSERVATORIO%20-%20DATABASE.xlsx" TargetMode="External"/><Relationship Id="rId1" Type="http://schemas.openxmlformats.org/officeDocument/2006/relationships/externalLinkPath" Target="/personal/o_ardovino_agcom_it/Documents/Desktop/AGCOM/AA_OSSERVATORIO/AA_LAVORO/34_Giugno_2023/2023%2003%20-%20SERIE%20STORICHE%20TLC/2023%2003%20-%20OSSERVATORIO%20-%20DATABAS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RELAZIONE%20ANNUALE/RA%202023/SINTESI%20MERCATI%20AGCOM.xlsx" TargetMode="External"/><Relationship Id="rId1" Type="http://schemas.openxmlformats.org/officeDocument/2006/relationships/externalLinkPath" Target="/personal/n_capodaglio_agcom_it/Documents/Documenti/Documenti%20Excel/RELAZIONE%20ANNUALE/RA%202023/SINTESI%20MERCATI%20AGCOM.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MEDIA/2023%2003%20-%20Auditel%20-%20Canali%20TV.xlsx" TargetMode="External"/><Relationship Id="rId1" Type="http://schemas.openxmlformats.org/officeDocument/2006/relationships/externalLinkPath" Target="/personal/o_ardovino_agcom_it/Documents/Desktop/AGCOM/AA_OSSERVATORIO/AA_LAVORO/34_Giugno_2023/2023%2003%20-%20SERIE%20STORICHE%20MEDIA/2023%2003%20-%20Auditel%20-%20Canali%20TV.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serviziagcom-my.sharepoint.com/personal/n_capodaglio_agcom_it/Documents/Documenti/Documenti%20Excel/OSSERVATORIO%20TRIMESTRALE/IF%202023/OT%202023%2003/2023%2003%20-%20SERIE%20STORICHE%20-%20POSTALI/OPEN%20DATA%202023%2003%20-%20bozza%20POSTALI.xlsx" TargetMode="External"/><Relationship Id="rId1" Type="http://schemas.openxmlformats.org/officeDocument/2006/relationships/externalLinkPath" Target="/personal/o_ardovino_agcom_it/Documents/Desktop/AGCOM/AA_OSSERVATORIO/AA_LAVORO/34_Giugno_2023/2023%2003%20-%20SERIE%20STORICHE%20-%20POSTALI/OPEN%20DATA%202023%2003%20-%20bozza%20POSTA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dati"/>
      <sheetName val="Macro-economics TLC"/>
      <sheetName val="Volumi rete fissa"/>
      <sheetName val="Volumi rete mobile"/>
      <sheetName val="Figure"/>
    </sheetNames>
    <sheetDataSet>
      <sheetData sheetId="0" refreshError="1"/>
      <sheetData sheetId="1" refreshError="1"/>
      <sheetData sheetId="2" refreshError="1"/>
      <sheetData sheetId="3" refreshError="1"/>
      <sheetData sheetId="4">
        <row r="103">
          <cell r="A103" t="str">
            <v>1.2   Accessi broadband e ultrabroadband - Broadband and ultrabroadband lines</v>
          </cell>
        </row>
        <row r="182">
          <cell r="A182" t="str">
            <v>1.3   Accessi BB/UBB  per tecnologia e operatore - BB/UBB lines by technology and operator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ure"/>
      <sheetName val="Dataset"/>
    </sheetNames>
    <sheetDataSet>
      <sheetData sheetId="0"/>
      <sheetData sheetId="1">
        <row r="23">
          <cell r="B23">
            <v>8.3434159817588736</v>
          </cell>
          <cell r="C23">
            <v>8.0334677759300952</v>
          </cell>
          <cell r="D23">
            <v>7.6400037931356826</v>
          </cell>
          <cell r="E23">
            <v>8.0071730807963419</v>
          </cell>
          <cell r="F23">
            <v>7.9812117512774909</v>
          </cell>
        </row>
        <row r="27">
          <cell r="B27">
            <v>0.66498111574840768</v>
          </cell>
          <cell r="C27">
            <v>0.69218571849844635</v>
          </cell>
          <cell r="D27">
            <v>0.54413076748260736</v>
          </cell>
          <cell r="E27">
            <v>0.58545493464454035</v>
          </cell>
          <cell r="F27">
            <v>0.60341162767069345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g. 2.1"/>
      <sheetName val="Fig. 2.2 "/>
      <sheetName val="Fig. 2.3"/>
      <sheetName val="Fig. Q4-gruppi"/>
      <sheetName val="Fig. Q4-canali"/>
      <sheetName val="ALL NEWS"/>
      <sheetName val="Canali - share ultimo mese"/>
      <sheetName val="Penetrazione E%"/>
      <sheetName val="Canali - Share"/>
      <sheetName val="Gruppi - Share "/>
      <sheetName val="Canali - Ascolti"/>
      <sheetName val="Gruppi - ascolti"/>
      <sheetName val="Dataset"/>
      <sheetName val="01 23"/>
      <sheetName val="02 23"/>
      <sheetName val="03 23"/>
      <sheetName val="01 22"/>
      <sheetName val="02 22"/>
      <sheetName val="03 22"/>
      <sheetName val="04 22"/>
      <sheetName val="05 22"/>
      <sheetName val="06 22"/>
      <sheetName val="07 22"/>
      <sheetName val="08 22"/>
      <sheetName val="09 22"/>
      <sheetName val="10 22"/>
      <sheetName val="11 22"/>
      <sheetName val="12 22"/>
      <sheetName val="01 21"/>
      <sheetName val="02 21"/>
      <sheetName val="03 21"/>
      <sheetName val="04 21"/>
      <sheetName val="05 21"/>
      <sheetName val="06 21"/>
      <sheetName val="07 21"/>
      <sheetName val="08 21"/>
      <sheetName val="09 21"/>
      <sheetName val="10 21"/>
      <sheetName val="11 21"/>
      <sheetName val="12 21"/>
      <sheetName val="01 20 "/>
      <sheetName val="02 20"/>
      <sheetName val="03 20"/>
      <sheetName val="04 20"/>
      <sheetName val="05 20"/>
      <sheetName val="06 20"/>
      <sheetName val="07 20"/>
      <sheetName val="08 20"/>
      <sheetName val="09 20"/>
      <sheetName val="10 20"/>
      <sheetName val="11 20"/>
      <sheetName val="12 20"/>
      <sheetName val="01 19"/>
      <sheetName val="02 19"/>
      <sheetName val="03 19"/>
      <sheetName val="04 19"/>
      <sheetName val="05 19"/>
      <sheetName val="06 19"/>
      <sheetName val="07 19"/>
      <sheetName val="08 19"/>
      <sheetName val="09 19"/>
      <sheetName val="10 19"/>
      <sheetName val="11 19"/>
      <sheetName val="12 19"/>
      <sheetName val="01 18"/>
      <sheetName val="02 18"/>
      <sheetName val="03 18"/>
      <sheetName val="04 18"/>
      <sheetName val="05 18"/>
      <sheetName val="06 18"/>
      <sheetName val="07 18"/>
      <sheetName val="08 18"/>
      <sheetName val="09 18"/>
      <sheetName val="10 18"/>
      <sheetName val="11 18"/>
      <sheetName val="12 18"/>
      <sheetName val="01 17"/>
      <sheetName val="02 17"/>
      <sheetName val="03 17"/>
      <sheetName val="04 17"/>
      <sheetName val="05 17"/>
      <sheetName val="06 17"/>
      <sheetName val="07 17"/>
      <sheetName val="08 17"/>
      <sheetName val="09 17"/>
      <sheetName val="10 17"/>
      <sheetName val="11 17"/>
      <sheetName val="12 17"/>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B4" t="str">
            <v>a2017m1</v>
          </cell>
          <cell r="C4" t="str">
            <v>a2017m2</v>
          </cell>
          <cell r="D4" t="str">
            <v>a2017m3</v>
          </cell>
          <cell r="E4" t="str">
            <v>a2017m4</v>
          </cell>
          <cell r="F4" t="str">
            <v>a2017m5</v>
          </cell>
          <cell r="G4" t="str">
            <v>a2017m6</v>
          </cell>
          <cell r="H4" t="str">
            <v>a2017m7</v>
          </cell>
          <cell r="I4" t="str">
            <v>a2017m8</v>
          </cell>
          <cell r="J4" t="str">
            <v>a2017m9</v>
          </cell>
          <cell r="K4" t="str">
            <v>a2017m10</v>
          </cell>
          <cell r="L4" t="str">
            <v>a2017m11</v>
          </cell>
          <cell r="M4" t="str">
            <v>a2017m12</v>
          </cell>
          <cell r="N4" t="str">
            <v>a2018m1</v>
          </cell>
          <cell r="O4" t="str">
            <v>a2018m2</v>
          </cell>
          <cell r="P4" t="str">
            <v>a2018m3</v>
          </cell>
          <cell r="Q4" t="str">
            <v>a2018m4</v>
          </cell>
          <cell r="R4" t="str">
            <v>a2018m5</v>
          </cell>
          <cell r="S4" t="str">
            <v>a2018m6</v>
          </cell>
          <cell r="T4" t="str">
            <v>a2018m7</v>
          </cell>
          <cell r="U4" t="str">
            <v>a2018m8</v>
          </cell>
          <cell r="V4" t="str">
            <v>a2018m9</v>
          </cell>
          <cell r="W4" t="str">
            <v>a2018m10</v>
          </cell>
          <cell r="X4" t="str">
            <v>a2018m11</v>
          </cell>
          <cell r="Y4" t="str">
            <v>a2018m12</v>
          </cell>
          <cell r="Z4" t="str">
            <v>a2019m1</v>
          </cell>
          <cell r="AA4" t="str">
            <v>a2019m2</v>
          </cell>
          <cell r="AB4" t="str">
            <v>a2019m3</v>
          </cell>
          <cell r="AC4" t="str">
            <v>a2019m4</v>
          </cell>
          <cell r="AD4" t="str">
            <v>a2019m5</v>
          </cell>
          <cell r="AE4" t="str">
            <v>a2019m6</v>
          </cell>
          <cell r="AF4" t="str">
            <v>a2019m7</v>
          </cell>
          <cell r="AG4" t="str">
            <v>a2019m8</v>
          </cell>
          <cell r="AH4" t="str">
            <v>a2019m9</v>
          </cell>
          <cell r="AI4" t="str">
            <v>a2019m10</v>
          </cell>
          <cell r="AJ4" t="str">
            <v>a2019m11</v>
          </cell>
          <cell r="AK4" t="str">
            <v>a2019m12</v>
          </cell>
          <cell r="AL4" t="str">
            <v>a2020m1</v>
          </cell>
          <cell r="AM4" t="str">
            <v>a2020m2</v>
          </cell>
          <cell r="AN4" t="str">
            <v>a2020m3</v>
          </cell>
          <cell r="AO4" t="str">
            <v>a2020m4</v>
          </cell>
          <cell r="AP4" t="str">
            <v>a2020m5</v>
          </cell>
          <cell r="AQ4" t="str">
            <v>a2020m6</v>
          </cell>
          <cell r="AR4" t="str">
            <v>a2020m7</v>
          </cell>
          <cell r="AS4" t="str">
            <v>a2020m8</v>
          </cell>
          <cell r="AT4" t="str">
            <v>a2020m9</v>
          </cell>
          <cell r="AU4" t="str">
            <v>a2020m10</v>
          </cell>
          <cell r="AV4" t="str">
            <v>a2020m11</v>
          </cell>
          <cell r="AW4" t="str">
            <v>a2020m12</v>
          </cell>
          <cell r="AX4" t="str">
            <v>a2021m1</v>
          </cell>
          <cell r="AY4" t="str">
            <v>a2021m2</v>
          </cell>
          <cell r="AZ4" t="str">
            <v>a2021m3</v>
          </cell>
          <cell r="BA4" t="str">
            <v>a2021m4</v>
          </cell>
          <cell r="BB4" t="str">
            <v>a2021m5</v>
          </cell>
          <cell r="BC4" t="str">
            <v>a2021m6</v>
          </cell>
          <cell r="BD4" t="str">
            <v>a2021m7</v>
          </cell>
          <cell r="BE4" t="str">
            <v>a2021m8</v>
          </cell>
          <cell r="BF4" t="str">
            <v>a2021m9</v>
          </cell>
          <cell r="BG4" t="str">
            <v>a2021m10</v>
          </cell>
          <cell r="BH4" t="str">
            <v>a2021m11</v>
          </cell>
          <cell r="BI4" t="str">
            <v>a2021m12</v>
          </cell>
          <cell r="BJ4" t="str">
            <v>a2022m1</v>
          </cell>
          <cell r="BK4" t="str">
            <v>a2022m2</v>
          </cell>
          <cell r="BL4" t="str">
            <v>a2022m3</v>
          </cell>
          <cell r="BM4" t="str">
            <v>a2022m4</v>
          </cell>
          <cell r="BN4" t="str">
            <v>a2022m5</v>
          </cell>
          <cell r="BO4" t="str">
            <v>a2022m6</v>
          </cell>
          <cell r="BP4" t="str">
            <v>a2022m7</v>
          </cell>
          <cell r="BQ4" t="str">
            <v>a2022m8</v>
          </cell>
          <cell r="BR4" t="str">
            <v>a2022m9</v>
          </cell>
          <cell r="BS4" t="str">
            <v>a2022m10</v>
          </cell>
          <cell r="BT4" t="str">
            <v>a2022m11</v>
          </cell>
          <cell r="BU4" t="str">
            <v>a2022m12</v>
          </cell>
          <cell r="BV4" t="str">
            <v>a2023m1</v>
          </cell>
          <cell r="BW4" t="str">
            <v>a2023m2</v>
          </cell>
          <cell r="BX4" t="str">
            <v>a2023m3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Index"/>
      <sheetName val="1.1"/>
      <sheetName val="1.2"/>
      <sheetName val="1.3"/>
      <sheetName val="1.4"/>
      <sheetName val="1.5"/>
      <sheetName val="1.6"/>
      <sheetName val="1.7"/>
      <sheetName val="1.8"/>
      <sheetName val="1.9"/>
      <sheetName val="1.10"/>
      <sheetName val="1.11"/>
      <sheetName val="Principali serie storiche"/>
      <sheetName val="2.1"/>
      <sheetName val="2.2"/>
      <sheetName val="2.3"/>
      <sheetName val="2.4"/>
      <sheetName val="2.5"/>
      <sheetName val="2.6"/>
      <sheetName val="2.7"/>
      <sheetName val="2.8"/>
      <sheetName val="2.9"/>
      <sheetName val="2.10"/>
      <sheetName val="2.11"/>
      <sheetName val="2.12"/>
      <sheetName val="2.13"/>
      <sheetName val="2.14"/>
      <sheetName val="2.15"/>
      <sheetName val="3.1"/>
      <sheetName val="3.2"/>
      <sheetName val="3.3"/>
      <sheetName val="3.4"/>
      <sheetName val="3.5"/>
      <sheetName val="3.6"/>
      <sheetName val="3.7"/>
      <sheetName val="3.8"/>
      <sheetName val="3.9"/>
      <sheetName val="3.10"/>
      <sheetName val=" Principali serie storiche"/>
      <sheetName val="4.1"/>
      <sheetName val="4.2"/>
      <sheetName val="4.3"/>
      <sheetName val="4.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4T18</v>
          </cell>
          <cell r="C1" t="str">
            <v>1T19</v>
          </cell>
          <cell r="D1" t="str">
            <v>2T19</v>
          </cell>
          <cell r="E1" t="str">
            <v>3T19</v>
          </cell>
          <cell r="F1" t="str">
            <v>4T19</v>
          </cell>
          <cell r="G1" t="str">
            <v>1T20</v>
          </cell>
          <cell r="H1" t="str">
            <v>2T20</v>
          </cell>
          <cell r="I1" t="str">
            <v>3T20</v>
          </cell>
          <cell r="J1" t="str">
            <v>4T20</v>
          </cell>
          <cell r="K1" t="str">
            <v>1T21</v>
          </cell>
          <cell r="L1" t="str">
            <v>2T21</v>
          </cell>
          <cell r="M1" t="str">
            <v>3T21</v>
          </cell>
          <cell r="N1" t="str">
            <v>4T21</v>
          </cell>
          <cell r="O1" t="str">
            <v>1T22</v>
          </cell>
          <cell r="P1" t="str">
            <v>2T22</v>
          </cell>
          <cell r="Q1" t="str">
            <v>3T22</v>
          </cell>
          <cell r="R1" t="str">
            <v>4T22</v>
          </cell>
          <cell r="S1" t="str">
            <v>1T23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C41"/>
  <sheetViews>
    <sheetView showGridLines="0" zoomScale="70" zoomScaleNormal="70" workbookViewId="0">
      <selection activeCell="C28" sqref="C28"/>
    </sheetView>
  </sheetViews>
  <sheetFormatPr defaultColWidth="9.140625" defaultRowHeight="15" x14ac:dyDescent="0.25"/>
  <cols>
    <col min="1" max="1" width="139.7109375" style="52" customWidth="1"/>
    <col min="2" max="2" width="1.85546875" style="52" customWidth="1"/>
    <col min="3" max="3" width="157" style="52" customWidth="1"/>
    <col min="4" max="16384" width="9.140625" style="52"/>
  </cols>
  <sheetData>
    <row r="1" spans="1:3" ht="38.450000000000003" customHeight="1" x14ac:dyDescent="0.25">
      <c r="A1" s="967" t="s">
        <v>782</v>
      </c>
      <c r="B1" s="967"/>
      <c r="C1" s="967"/>
    </row>
    <row r="2" spans="1:3" ht="27" customHeight="1" x14ac:dyDescent="0.25">
      <c r="A2" s="968" t="s">
        <v>747</v>
      </c>
      <c r="B2" s="968"/>
      <c r="C2" s="968"/>
    </row>
    <row r="3" spans="1:3" s="164" customFormat="1" ht="24.95" customHeight="1" x14ac:dyDescent="0.25">
      <c r="A3" s="754" t="s">
        <v>892</v>
      </c>
      <c r="B3" s="753"/>
      <c r="C3" s="753"/>
    </row>
    <row r="4" spans="1:3" s="164" customFormat="1" ht="24.95" customHeight="1" x14ac:dyDescent="0.25">
      <c r="A4" s="961" t="s">
        <v>890</v>
      </c>
      <c r="B4" s="753"/>
      <c r="C4" s="753"/>
    </row>
    <row r="5" spans="1:3" ht="24.95" customHeight="1" x14ac:dyDescent="0.25">
      <c r="A5" s="961" t="s">
        <v>891</v>
      </c>
    </row>
    <row r="6" spans="1:3" ht="9.75" customHeight="1" x14ac:dyDescent="0.25"/>
    <row r="7" spans="1:3" ht="24.95" customHeight="1" x14ac:dyDescent="0.25">
      <c r="A7" s="385" t="s">
        <v>337</v>
      </c>
      <c r="C7" s="386" t="s">
        <v>338</v>
      </c>
    </row>
    <row r="8" spans="1:3" ht="24.95" customHeight="1" x14ac:dyDescent="0.25">
      <c r="A8" s="385"/>
      <c r="C8" s="386"/>
    </row>
    <row r="9" spans="1:3" ht="24.95" customHeight="1" x14ac:dyDescent="0.25">
      <c r="A9" s="481" t="s">
        <v>381</v>
      </c>
      <c r="C9" s="484" t="s">
        <v>385</v>
      </c>
    </row>
    <row r="10" spans="1:3" ht="24.95" customHeight="1" x14ac:dyDescent="0.25">
      <c r="A10" s="294" t="s">
        <v>436</v>
      </c>
      <c r="B10" s="202"/>
      <c r="C10" s="296" t="s">
        <v>403</v>
      </c>
    </row>
    <row r="11" spans="1:3" ht="24.95" customHeight="1" x14ac:dyDescent="0.25">
      <c r="A11" s="294" t="str">
        <f>+[1]Figure!$A$103</f>
        <v>1.2   Accessi broadband e ultrabroadband - Broadband and ultrabroadband lines</v>
      </c>
      <c r="B11" s="202"/>
      <c r="C11" s="297" t="s">
        <v>404</v>
      </c>
    </row>
    <row r="12" spans="1:3" ht="24.95" customHeight="1" x14ac:dyDescent="0.25">
      <c r="A12" s="294" t="str">
        <f>+[1]Figure!$A$182</f>
        <v>1.3   Accessi BB/UBB  per tecnologia e operatore - BB/UBB lines by technology and operator</v>
      </c>
      <c r="B12" s="202"/>
      <c r="C12" s="297" t="s">
        <v>441</v>
      </c>
    </row>
    <row r="13" spans="1:3" ht="24.95" customHeight="1" x14ac:dyDescent="0.25">
      <c r="A13" s="294" t="s">
        <v>795</v>
      </c>
      <c r="B13" s="202"/>
      <c r="C13" s="297" t="s">
        <v>442</v>
      </c>
    </row>
    <row r="14" spans="1:3" ht="24.95" customHeight="1" x14ac:dyDescent="0.25">
      <c r="A14" s="294" t="s">
        <v>849</v>
      </c>
      <c r="B14" s="202"/>
      <c r="C14" s="297" t="s">
        <v>443</v>
      </c>
    </row>
    <row r="15" spans="1:3" ht="24.95" customHeight="1" x14ac:dyDescent="0.25">
      <c r="A15" s="431" t="s">
        <v>850</v>
      </c>
      <c r="B15" s="202"/>
      <c r="C15" s="483" t="s">
        <v>383</v>
      </c>
    </row>
    <row r="16" spans="1:3" ht="24.95" customHeight="1" x14ac:dyDescent="0.25">
      <c r="A16" s="431"/>
      <c r="C16" s="297" t="s">
        <v>868</v>
      </c>
    </row>
    <row r="17" spans="1:3" ht="24.95" customHeight="1" x14ac:dyDescent="0.25">
      <c r="A17" s="482" t="s">
        <v>382</v>
      </c>
      <c r="C17" s="297" t="s">
        <v>869</v>
      </c>
    </row>
    <row r="18" spans="1:3" ht="24.95" customHeight="1" x14ac:dyDescent="0.25">
      <c r="A18" s="294" t="s">
        <v>851</v>
      </c>
      <c r="C18" s="297" t="s">
        <v>819</v>
      </c>
    </row>
    <row r="19" spans="1:3" ht="24.95" customHeight="1" x14ac:dyDescent="0.25">
      <c r="A19" s="294" t="s">
        <v>852</v>
      </c>
      <c r="C19" s="297" t="s">
        <v>863</v>
      </c>
    </row>
    <row r="20" spans="1:3" ht="24.95" customHeight="1" x14ac:dyDescent="0.25">
      <c r="A20" s="294" t="s">
        <v>853</v>
      </c>
      <c r="C20" s="483" t="s">
        <v>384</v>
      </c>
    </row>
    <row r="21" spans="1:3" ht="24.95" customHeight="1" x14ac:dyDescent="0.25">
      <c r="A21" s="294" t="s">
        <v>854</v>
      </c>
      <c r="C21" s="297" t="s">
        <v>820</v>
      </c>
    </row>
    <row r="22" spans="1:3" ht="24.95" customHeight="1" x14ac:dyDescent="0.25">
      <c r="A22" s="431" t="s">
        <v>857</v>
      </c>
      <c r="C22" s="297" t="s">
        <v>821</v>
      </c>
    </row>
    <row r="23" spans="1:3" ht="24.95" customHeight="1" x14ac:dyDescent="0.25">
      <c r="A23" s="431" t="s">
        <v>855</v>
      </c>
      <c r="C23" s="297" t="s">
        <v>822</v>
      </c>
    </row>
    <row r="24" spans="1:3" ht="24.95" customHeight="1" x14ac:dyDescent="0.25">
      <c r="A24" s="295" t="s">
        <v>856</v>
      </c>
      <c r="C24" s="297" t="s">
        <v>823</v>
      </c>
    </row>
    <row r="25" spans="1:3" ht="24.95" customHeight="1" x14ac:dyDescent="0.25">
      <c r="A25" s="221" t="s">
        <v>418</v>
      </c>
      <c r="C25" s="297" t="s">
        <v>824</v>
      </c>
    </row>
    <row r="26" spans="1:3" ht="24.95" customHeight="1" x14ac:dyDescent="0.25">
      <c r="C26" s="297" t="s">
        <v>825</v>
      </c>
    </row>
    <row r="27" spans="1:3" s="164" customFormat="1" ht="24.95" customHeight="1" x14ac:dyDescent="0.25">
      <c r="A27" s="52"/>
      <c r="B27" s="52"/>
      <c r="C27" s="297" t="s">
        <v>826</v>
      </c>
    </row>
    <row r="28" spans="1:3" ht="24.95" customHeight="1" x14ac:dyDescent="0.25">
      <c r="C28" s="963" t="s">
        <v>893</v>
      </c>
    </row>
    <row r="29" spans="1:3" ht="14.25" customHeight="1" x14ac:dyDescent="0.25"/>
    <row r="30" spans="1:3" ht="24.95" customHeight="1" x14ac:dyDescent="0.25">
      <c r="A30" s="292" t="s">
        <v>253</v>
      </c>
      <c r="C30" s="293" t="s">
        <v>315</v>
      </c>
    </row>
    <row r="31" spans="1:3" ht="24.95" customHeight="1" x14ac:dyDescent="0.25">
      <c r="A31" s="203" t="s">
        <v>468</v>
      </c>
      <c r="C31" s="298" t="s">
        <v>405</v>
      </c>
    </row>
    <row r="32" spans="1:3" ht="24.95" customHeight="1" x14ac:dyDescent="0.25">
      <c r="A32" s="204" t="s">
        <v>409</v>
      </c>
      <c r="C32" s="298" t="s">
        <v>406</v>
      </c>
    </row>
    <row r="33" spans="1:3" ht="24.95" customHeight="1" x14ac:dyDescent="0.25">
      <c r="A33" s="204" t="s">
        <v>410</v>
      </c>
      <c r="C33" s="298" t="s">
        <v>407</v>
      </c>
    </row>
    <row r="34" spans="1:3" ht="24.95" customHeight="1" x14ac:dyDescent="0.25">
      <c r="A34" s="203" t="s">
        <v>411</v>
      </c>
      <c r="C34" s="298" t="s">
        <v>408</v>
      </c>
    </row>
    <row r="35" spans="1:3" ht="18.75" x14ac:dyDescent="0.25">
      <c r="A35" s="204" t="s">
        <v>412</v>
      </c>
    </row>
    <row r="36" spans="1:3" ht="18.75" x14ac:dyDescent="0.25">
      <c r="A36" s="204" t="s">
        <v>413</v>
      </c>
    </row>
    <row r="37" spans="1:3" ht="18.75" x14ac:dyDescent="0.25">
      <c r="A37" s="204" t="s">
        <v>414</v>
      </c>
    </row>
    <row r="38" spans="1:3" ht="18.75" x14ac:dyDescent="0.25">
      <c r="A38" s="203" t="s">
        <v>415</v>
      </c>
    </row>
    <row r="39" spans="1:3" ht="18.75" x14ac:dyDescent="0.25">
      <c r="A39" s="203" t="s">
        <v>416</v>
      </c>
    </row>
    <row r="40" spans="1:3" ht="18.75" x14ac:dyDescent="0.25">
      <c r="A40" s="204" t="s">
        <v>417</v>
      </c>
    </row>
    <row r="41" spans="1:3" ht="23.25" x14ac:dyDescent="0.25">
      <c r="A41" s="205" t="s">
        <v>419</v>
      </c>
    </row>
  </sheetData>
  <mergeCells count="2">
    <mergeCell ref="A1:C1"/>
    <mergeCell ref="A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A1:O34"/>
  <sheetViews>
    <sheetView showGridLines="0" zoomScale="90" zoomScaleNormal="90" workbookViewId="0">
      <selection activeCell="Q3" sqref="Q3"/>
    </sheetView>
  </sheetViews>
  <sheetFormatPr defaultColWidth="9.140625" defaultRowHeight="15.75" x14ac:dyDescent="0.25"/>
  <cols>
    <col min="1" max="1" width="46.140625" style="6" customWidth="1"/>
    <col min="2" max="9" width="10.5703125" style="6" customWidth="1"/>
    <col min="10" max="12" width="9.140625" style="6"/>
    <col min="13" max="13" width="2.28515625" style="6" customWidth="1"/>
    <col min="14" max="16384" width="9.140625" style="6"/>
  </cols>
  <sheetData>
    <row r="1" spans="1:15" ht="21" x14ac:dyDescent="0.35">
      <c r="A1" s="2" t="str">
        <f>+'Indice-Index'!A18</f>
        <v>1.7   Linee complessive - Total lines</v>
      </c>
      <c r="B1" s="93"/>
      <c r="C1" s="93"/>
      <c r="D1" s="93"/>
      <c r="E1" s="93"/>
      <c r="F1" s="93"/>
      <c r="G1" s="93"/>
      <c r="H1" s="93"/>
      <c r="I1" s="93"/>
      <c r="J1" s="93"/>
      <c r="K1" s="93"/>
      <c r="L1" s="93"/>
      <c r="M1" s="93"/>
      <c r="N1" s="93"/>
      <c r="O1" s="93"/>
    </row>
    <row r="2" spans="1:15" ht="16.5" customHeight="1" x14ac:dyDescent="0.25"/>
    <row r="3" spans="1:15" ht="16.5" customHeight="1" x14ac:dyDescent="0.25"/>
    <row r="4" spans="1:15" x14ac:dyDescent="0.25">
      <c r="B4" s="272">
        <f>'1.1'!B4</f>
        <v>43525</v>
      </c>
      <c r="C4" s="272">
        <f>'1.1'!C4</f>
        <v>43891</v>
      </c>
      <c r="D4" s="272">
        <f>'1.1'!D4</f>
        <v>44256</v>
      </c>
      <c r="E4" s="272">
        <f>'1.1'!E4</f>
        <v>44621</v>
      </c>
      <c r="F4" s="272">
        <f>'1.1'!F4</f>
        <v>44713</v>
      </c>
      <c r="G4" s="272">
        <f>'1.1'!G4</f>
        <v>44805</v>
      </c>
      <c r="H4" s="272">
        <f>'1.1'!H4</f>
        <v>44896</v>
      </c>
      <c r="I4" s="272">
        <f>'1.1'!I4</f>
        <v>44986</v>
      </c>
      <c r="K4" s="984" t="s">
        <v>715</v>
      </c>
      <c r="L4" s="984"/>
      <c r="N4" s="984" t="s">
        <v>713</v>
      </c>
      <c r="O4" s="984"/>
    </row>
    <row r="5" spans="1:15" x14ac:dyDescent="0.25">
      <c r="A5" s="5" t="s">
        <v>43</v>
      </c>
      <c r="B5" s="273">
        <f>'1.1'!B5</f>
        <v>43525</v>
      </c>
      <c r="C5" s="273">
        <f>'1.1'!C5</f>
        <v>43891</v>
      </c>
      <c r="D5" s="273">
        <f>'1.1'!D5</f>
        <v>44256</v>
      </c>
      <c r="E5" s="273">
        <f>'1.1'!E5</f>
        <v>44621</v>
      </c>
      <c r="F5" s="273" t="str">
        <f>'1.1'!F5</f>
        <v>jun-22</v>
      </c>
      <c r="G5" s="273" t="str">
        <f>'1.1'!G5</f>
        <v>sept-22</v>
      </c>
      <c r="H5" s="273" t="str">
        <f>'1.1'!H5</f>
        <v>dec-22</v>
      </c>
      <c r="I5" s="273">
        <f>'1.1'!I5</f>
        <v>44986</v>
      </c>
      <c r="K5" s="985" t="s">
        <v>712</v>
      </c>
      <c r="L5" s="985"/>
      <c r="N5" s="985" t="s">
        <v>714</v>
      </c>
      <c r="O5" s="985"/>
    </row>
    <row r="6" spans="1:15" ht="20.25" customHeight="1" x14ac:dyDescent="0.25">
      <c r="K6" s="8" t="s">
        <v>711</v>
      </c>
      <c r="L6" s="8" t="s">
        <v>6</v>
      </c>
      <c r="M6" s="8"/>
      <c r="N6" s="8" t="s">
        <v>711</v>
      </c>
      <c r="O6" s="8" t="s">
        <v>6</v>
      </c>
    </row>
    <row r="7" spans="1:15" x14ac:dyDescent="0.25">
      <c r="A7" s="50" t="s">
        <v>62</v>
      </c>
      <c r="B7" s="63">
        <v>82.244732869999993</v>
      </c>
      <c r="C7" s="63">
        <v>78.445228409999999</v>
      </c>
      <c r="D7" s="63">
        <v>77.603943209999997</v>
      </c>
      <c r="E7" s="63">
        <v>78.013413670000006</v>
      </c>
      <c r="F7" s="63">
        <v>78.148540920000002</v>
      </c>
      <c r="G7" s="63">
        <v>78.506826529999998</v>
      </c>
      <c r="H7" s="63">
        <v>78.401402379999993</v>
      </c>
      <c r="I7" s="63">
        <v>78.345822459999994</v>
      </c>
      <c r="J7" s="23"/>
      <c r="K7" s="689">
        <f>(I7-H7)*1000</f>
        <v>-55.579919999999561</v>
      </c>
      <c r="L7" s="690">
        <f>(K7*1000)/(H7*1000000)*100</f>
        <v>-7.0891487030566011E-2</v>
      </c>
      <c r="M7" s="144"/>
      <c r="N7" s="689">
        <f>(I7-E7)*1000</f>
        <v>332.40878999998813</v>
      </c>
      <c r="O7" s="690">
        <f>(N7*1000)/(E7*1000000)*100</f>
        <v>0.42609184031619379</v>
      </c>
    </row>
    <row r="8" spans="1:15" x14ac:dyDescent="0.25">
      <c r="A8" s="50" t="s">
        <v>51</v>
      </c>
      <c r="B8" s="63">
        <v>21.864347840000008</v>
      </c>
      <c r="C8" s="63">
        <v>24.684628520000004</v>
      </c>
      <c r="D8" s="63">
        <v>26.731075509999997</v>
      </c>
      <c r="E8" s="63">
        <v>28.45942454999998</v>
      </c>
      <c r="F8" s="63">
        <v>28.821979049999996</v>
      </c>
      <c r="G8" s="63">
        <v>28.628880080000016</v>
      </c>
      <c r="H8" s="63">
        <v>28.821806180000024</v>
      </c>
      <c r="I8" s="63">
        <v>29.242033590000005</v>
      </c>
      <c r="J8" s="23"/>
      <c r="K8" s="689">
        <f t="shared" ref="K8" si="0">(I8-H8)*1000</f>
        <v>420.22740999998121</v>
      </c>
      <c r="L8" s="690">
        <f t="shared" ref="L8:L9" si="1">(K8*1000)/(H8*1000000)*100</f>
        <v>1.4580189991409513</v>
      </c>
      <c r="M8" s="144"/>
      <c r="N8" s="689">
        <f t="shared" ref="N8:N9" si="2">(I8-E8)*1000</f>
        <v>782.6090400000254</v>
      </c>
      <c r="O8" s="690">
        <f t="shared" ref="O8:O9" si="3">(N8*1000)/(E8*1000000)*100</f>
        <v>2.7499116808390491</v>
      </c>
    </row>
    <row r="9" spans="1:15" x14ac:dyDescent="0.25">
      <c r="A9" s="57" t="s">
        <v>65</v>
      </c>
      <c r="B9" s="64">
        <f>+B8+B7</f>
        <v>104.10908071</v>
      </c>
      <c r="C9" s="64">
        <f t="shared" ref="C9:I9" si="4">+C8+C7</f>
        <v>103.12985693</v>
      </c>
      <c r="D9" s="64">
        <f t="shared" si="4"/>
        <v>104.33501871999999</v>
      </c>
      <c r="E9" s="64">
        <f t="shared" si="4"/>
        <v>106.47283821999999</v>
      </c>
      <c r="F9" s="64">
        <f t="shared" si="4"/>
        <v>106.97051997</v>
      </c>
      <c r="G9" s="64">
        <f t="shared" si="4"/>
        <v>107.13570661000001</v>
      </c>
      <c r="H9" s="64">
        <f t="shared" si="4"/>
        <v>107.22320856000002</v>
      </c>
      <c r="I9" s="64">
        <f t="shared" si="4"/>
        <v>107.58785605</v>
      </c>
      <c r="J9" s="23"/>
      <c r="K9" s="689">
        <f>(I9-H9)*1000</f>
        <v>364.64748999998164</v>
      </c>
      <c r="L9" s="690">
        <f t="shared" si="1"/>
        <v>0.34008261354717062</v>
      </c>
      <c r="M9" s="144"/>
      <c r="N9" s="883">
        <f t="shared" si="2"/>
        <v>1115.0178300000134</v>
      </c>
      <c r="O9" s="690">
        <f t="shared" si="3"/>
        <v>1.0472321848846584</v>
      </c>
    </row>
    <row r="10" spans="1:15" ht="18" customHeight="1" x14ac:dyDescent="0.25">
      <c r="A10" s="983" t="s">
        <v>63</v>
      </c>
      <c r="B10" s="983"/>
      <c r="C10" s="983"/>
      <c r="D10" s="983"/>
      <c r="E10" s="983"/>
      <c r="F10" s="983"/>
      <c r="G10" s="983"/>
      <c r="H10" s="983"/>
      <c r="I10" s="983"/>
      <c r="J10" s="23"/>
      <c r="K10" s="23"/>
      <c r="L10" s="23"/>
      <c r="M10" s="7"/>
    </row>
    <row r="11" spans="1:15" ht="18" customHeight="1" x14ac:dyDescent="0.25">
      <c r="A11" s="124" t="s">
        <v>64</v>
      </c>
      <c r="B11" s="125"/>
      <c r="C11" s="125"/>
      <c r="D11" s="125"/>
      <c r="E11" s="125"/>
      <c r="F11" s="125"/>
      <c r="G11" s="125"/>
      <c r="H11" s="125"/>
      <c r="I11" s="125"/>
      <c r="J11" s="23"/>
      <c r="K11" s="23"/>
      <c r="L11" s="23"/>
      <c r="M11" s="7"/>
    </row>
    <row r="12" spans="1:15" ht="4.5" customHeight="1" x14ac:dyDescent="0.25"/>
    <row r="13" spans="1:15" ht="15.75" customHeight="1" x14ac:dyDescent="0.25"/>
    <row r="14" spans="1:15" x14ac:dyDescent="0.25">
      <c r="A14" s="47" t="s">
        <v>52</v>
      </c>
      <c r="B14" s="4"/>
      <c r="D14" s="35" t="str">
        <f>'1.1'!L4</f>
        <v>03/2023 (%)</v>
      </c>
      <c r="G14" s="35" t="str">
        <f>'1.1'!O4</f>
        <v>Var/Chg. vs 03/2022 (p.p.)</v>
      </c>
    </row>
    <row r="15" spans="1:15" x14ac:dyDescent="0.25">
      <c r="D15" s="15"/>
      <c r="E15" s="14"/>
      <c r="F15" s="12"/>
      <c r="G15" s="15"/>
      <c r="H15" s="12"/>
    </row>
    <row r="16" spans="1:15" ht="6" customHeight="1" x14ac:dyDescent="0.25">
      <c r="D16" s="11"/>
      <c r="E16" s="14"/>
      <c r="G16" s="15"/>
      <c r="H16" s="12"/>
    </row>
    <row r="17" spans="1:8" x14ac:dyDescent="0.25">
      <c r="A17" s="5" t="s">
        <v>56</v>
      </c>
      <c r="D17" s="11"/>
      <c r="E17" s="14"/>
      <c r="G17" s="15"/>
      <c r="H17" s="12"/>
    </row>
    <row r="18" spans="1:8" x14ac:dyDescent="0.25">
      <c r="A18" s="50" t="s">
        <v>55</v>
      </c>
      <c r="B18" s="50"/>
      <c r="C18" s="50"/>
      <c r="D18" s="49">
        <v>28.070753622941076</v>
      </c>
      <c r="E18" s="122"/>
      <c r="F18" s="122"/>
      <c r="G18" s="49">
        <v>-0.47700231946645033</v>
      </c>
    </row>
    <row r="19" spans="1:8" x14ac:dyDescent="0.25">
      <c r="A19" s="50" t="s">
        <v>3</v>
      </c>
      <c r="B19" s="50"/>
      <c r="C19" s="50"/>
      <c r="D19" s="49">
        <v>27.489905632337397</v>
      </c>
      <c r="E19" s="122"/>
      <c r="F19" s="122"/>
      <c r="G19" s="49">
        <v>-0.67415254561694127</v>
      </c>
    </row>
    <row r="20" spans="1:8" x14ac:dyDescent="0.25">
      <c r="A20" s="50" t="s">
        <v>54</v>
      </c>
      <c r="B20" s="50"/>
      <c r="C20" s="50"/>
      <c r="D20" s="49">
        <v>24.121681528758373</v>
      </c>
      <c r="E20" s="122"/>
      <c r="F20" s="122"/>
      <c r="G20" s="49">
        <v>-0.2760901792944388</v>
      </c>
    </row>
    <row r="21" spans="1:8" x14ac:dyDescent="0.25">
      <c r="A21" s="50" t="s">
        <v>109</v>
      </c>
      <c r="B21" s="50"/>
      <c r="C21" s="50"/>
      <c r="D21" s="49">
        <v>9.1543789063170937</v>
      </c>
      <c r="E21" s="122"/>
      <c r="F21" s="122"/>
      <c r="G21" s="49">
        <v>0.8658800294811968</v>
      </c>
    </row>
    <row r="22" spans="1:8" x14ac:dyDescent="0.25">
      <c r="A22" s="50" t="s">
        <v>397</v>
      </c>
      <c r="B22" s="50"/>
      <c r="C22" s="50"/>
      <c r="D22" s="49">
        <v>4.2053222046708871</v>
      </c>
      <c r="E22" s="122"/>
      <c r="F22" s="122"/>
      <c r="G22" s="49">
        <v>-8.0416840409675672E-2</v>
      </c>
    </row>
    <row r="23" spans="1:8" x14ac:dyDescent="0.25">
      <c r="A23" s="50" t="s">
        <v>110</v>
      </c>
      <c r="B23" s="50"/>
      <c r="C23" s="50"/>
      <c r="D23" s="49">
        <v>6.9579581049751758</v>
      </c>
      <c r="E23" s="122"/>
      <c r="F23" s="122"/>
      <c r="G23" s="49">
        <v>0.64178185530630305</v>
      </c>
    </row>
    <row r="24" spans="1:8" x14ac:dyDescent="0.25">
      <c r="A24" s="57" t="s">
        <v>65</v>
      </c>
      <c r="B24" s="50"/>
      <c r="C24" s="64"/>
      <c r="D24" s="71">
        <f>SUM(D18:D23)</f>
        <v>100.00000000000001</v>
      </c>
      <c r="E24" s="122"/>
      <c r="F24" s="122"/>
      <c r="G24" s="71">
        <f>SUM(G18:G23)</f>
        <v>-6.2172489379008766E-15</v>
      </c>
    </row>
    <row r="25" spans="1:8" ht="15" customHeight="1" x14ac:dyDescent="0.25">
      <c r="D25" s="80"/>
      <c r="E25" s="122"/>
      <c r="F25" s="122"/>
      <c r="G25" s="13"/>
    </row>
    <row r="26" spans="1:8" x14ac:dyDescent="0.25">
      <c r="A26" s="5" t="s">
        <v>53</v>
      </c>
      <c r="D26" s="13"/>
      <c r="E26" s="13"/>
      <c r="F26" s="13"/>
      <c r="G26" s="13"/>
    </row>
    <row r="27" spans="1:8" x14ac:dyDescent="0.25">
      <c r="A27" s="50" t="s">
        <v>54</v>
      </c>
      <c r="B27" s="50"/>
      <c r="C27" s="50"/>
      <c r="D27" s="49">
        <v>25.333833224015912</v>
      </c>
      <c r="E27" s="123"/>
      <c r="F27" s="123"/>
      <c r="G27" s="49">
        <v>-0.89370770445938774</v>
      </c>
    </row>
    <row r="28" spans="1:8" x14ac:dyDescent="0.25">
      <c r="A28" s="50" t="s">
        <v>55</v>
      </c>
      <c r="B28" s="50"/>
      <c r="C28" s="50"/>
      <c r="D28" s="49">
        <v>24.420318019851191</v>
      </c>
      <c r="E28" s="123"/>
      <c r="F28" s="123"/>
      <c r="G28" s="49">
        <v>-0.8453114055916906</v>
      </c>
    </row>
    <row r="29" spans="1:8" x14ac:dyDescent="0.25">
      <c r="A29" s="50" t="s">
        <v>3</v>
      </c>
      <c r="B29" s="50"/>
      <c r="C29" s="50"/>
      <c r="D29" s="49">
        <v>22.459059778182329</v>
      </c>
      <c r="E29" s="123"/>
      <c r="F29" s="123"/>
      <c r="G29" s="49">
        <v>-0.37168593862665134</v>
      </c>
    </row>
    <row r="30" spans="1:8" x14ac:dyDescent="0.25">
      <c r="A30" s="50" t="s">
        <v>109</v>
      </c>
      <c r="B30" s="50"/>
      <c r="C30" s="50"/>
      <c r="D30" s="49">
        <v>12.571187193839819</v>
      </c>
      <c r="E30" s="123"/>
      <c r="F30" s="123"/>
      <c r="G30" s="49">
        <v>1.2590299828631046</v>
      </c>
    </row>
    <row r="31" spans="1:8" x14ac:dyDescent="0.25">
      <c r="A31" s="50" t="s">
        <v>397</v>
      </c>
      <c r="B31" s="50"/>
      <c r="C31" s="50"/>
      <c r="D31" s="49">
        <v>5.6839648371469789</v>
      </c>
      <c r="E31" s="123"/>
      <c r="F31" s="123"/>
      <c r="G31" s="49">
        <v>-8.3375403894416777E-2</v>
      </c>
    </row>
    <row r="32" spans="1:8" x14ac:dyDescent="0.25">
      <c r="A32" s="50" t="s">
        <v>120</v>
      </c>
      <c r="B32" s="50"/>
      <c r="C32" s="50"/>
      <c r="D32" s="49">
        <v>9.5316369469637721</v>
      </c>
      <c r="E32" s="123"/>
      <c r="F32" s="123"/>
      <c r="G32" s="49">
        <v>0.93505046970905781</v>
      </c>
    </row>
    <row r="33" spans="1:7" x14ac:dyDescent="0.25">
      <c r="A33" s="57" t="s">
        <v>65</v>
      </c>
      <c r="B33" s="50"/>
      <c r="C33" s="50"/>
      <c r="D33" s="71">
        <f>SUM(D27:D32)</f>
        <v>99.999999999999986</v>
      </c>
      <c r="E33" s="122"/>
      <c r="F33" s="122"/>
      <c r="G33" s="71">
        <f>SUM(G27:G32)</f>
        <v>1.5987211554602254E-14</v>
      </c>
    </row>
    <row r="34" spans="1:7" ht="6" customHeight="1" x14ac:dyDescent="0.25"/>
  </sheetData>
  <mergeCells count="5">
    <mergeCell ref="A10:I10"/>
    <mergeCell ref="K4:L4"/>
    <mergeCell ref="K5:L5"/>
    <mergeCell ref="N4:O4"/>
    <mergeCell ref="N5:O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00FF"/>
  </sheetPr>
  <dimension ref="A1:I30"/>
  <sheetViews>
    <sheetView showGridLines="0" zoomScale="90" zoomScaleNormal="90" workbookViewId="0">
      <selection activeCell="M15" sqref="M15"/>
    </sheetView>
  </sheetViews>
  <sheetFormatPr defaultColWidth="9.140625" defaultRowHeight="15.75" x14ac:dyDescent="0.25"/>
  <cols>
    <col min="1" max="1" width="46.85546875" style="6" customWidth="1"/>
    <col min="2" max="6" width="11.85546875" style="6" customWidth="1"/>
    <col min="7" max="16384" width="9.140625" style="6"/>
  </cols>
  <sheetData>
    <row r="1" spans="1:9" ht="21" x14ac:dyDescent="0.35">
      <c r="A1" s="2" t="str">
        <f>+'Indice-Index'!A19</f>
        <v>1.8   Sim "human" per tipologia di clientela - "human" Sim by customer type</v>
      </c>
      <c r="B1" s="93"/>
      <c r="C1" s="93"/>
      <c r="D1" s="93"/>
      <c r="E1" s="93"/>
      <c r="F1" s="93"/>
      <c r="G1" s="9"/>
      <c r="H1" s="9"/>
      <c r="I1" s="9"/>
    </row>
    <row r="4" spans="1:9" x14ac:dyDescent="0.25">
      <c r="B4" s="274">
        <f>'1.1'!B4</f>
        <v>43525</v>
      </c>
      <c r="C4" s="274">
        <f>'1.1'!C4</f>
        <v>43891</v>
      </c>
      <c r="D4" s="274">
        <f>'1.1'!D4</f>
        <v>44256</v>
      </c>
      <c r="E4" s="274">
        <f>'1.1'!E4</f>
        <v>44621</v>
      </c>
      <c r="F4" s="274">
        <f>'1.1'!I4</f>
        <v>44986</v>
      </c>
      <c r="G4" s="17"/>
      <c r="H4" s="17"/>
    </row>
    <row r="5" spans="1:9" x14ac:dyDescent="0.25">
      <c r="B5" s="275">
        <f>'1.1'!B5</f>
        <v>43525</v>
      </c>
      <c r="C5" s="275">
        <f>'1.1'!C5</f>
        <v>43891</v>
      </c>
      <c r="D5" s="275">
        <f>'1.1'!D5</f>
        <v>44256</v>
      </c>
      <c r="E5" s="275">
        <f>'1.1'!E5</f>
        <v>44621</v>
      </c>
      <c r="F5" s="275">
        <f>'1.1'!I5</f>
        <v>44986</v>
      </c>
      <c r="G5" s="26"/>
      <c r="H5" s="26"/>
    </row>
    <row r="7" spans="1:9" x14ac:dyDescent="0.25">
      <c r="A7" s="57" t="s">
        <v>93</v>
      </c>
      <c r="B7" s="64">
        <f>'1.7'!B7</f>
        <v>82.244732869999993</v>
      </c>
      <c r="C7" s="64">
        <f>'1.7'!C7</f>
        <v>78.445228409999999</v>
      </c>
      <c r="D7" s="64">
        <f>'1.7'!D7</f>
        <v>77.603943209999997</v>
      </c>
      <c r="E7" s="64">
        <f>'1.7'!E7</f>
        <v>78.013413670000006</v>
      </c>
      <c r="F7" s="64">
        <f>'1.7'!I7</f>
        <v>78.345822459999994</v>
      </c>
    </row>
    <row r="8" spans="1:9" x14ac:dyDescent="0.25">
      <c r="B8" s="27"/>
      <c r="C8" s="27"/>
      <c r="D8" s="27"/>
      <c r="E8" s="27"/>
      <c r="F8" s="27"/>
    </row>
    <row r="9" spans="1:9" x14ac:dyDescent="0.25">
      <c r="A9" s="5" t="s">
        <v>6</v>
      </c>
      <c r="B9" s="27"/>
      <c r="C9" s="27"/>
      <c r="D9" s="27"/>
      <c r="E9" s="27"/>
      <c r="F9" s="27"/>
    </row>
    <row r="10" spans="1:9" x14ac:dyDescent="0.25">
      <c r="A10" s="175" t="s">
        <v>80</v>
      </c>
      <c r="B10" s="276">
        <v>11.643365387466671</v>
      </c>
      <c r="C10" s="276">
        <v>12.104024857525916</v>
      </c>
      <c r="D10" s="276">
        <v>12.795873728944427</v>
      </c>
      <c r="E10" s="276">
        <v>13.215065440001689</v>
      </c>
      <c r="F10" s="276">
        <v>13.30737909261455</v>
      </c>
    </row>
    <row r="11" spans="1:9" x14ac:dyDescent="0.25">
      <c r="A11" s="138" t="s">
        <v>81</v>
      </c>
      <c r="B11" s="281">
        <v>88.356634612533327</v>
      </c>
      <c r="C11" s="281">
        <v>87.895975142474086</v>
      </c>
      <c r="D11" s="281">
        <v>87.204126271055586</v>
      </c>
      <c r="E11" s="281">
        <v>86.78493455999832</v>
      </c>
      <c r="F11" s="281">
        <v>86.692620907385447</v>
      </c>
    </row>
    <row r="12" spans="1:9" x14ac:dyDescent="0.25">
      <c r="A12" s="244" t="s">
        <v>65</v>
      </c>
      <c r="B12" s="280">
        <f>+B11+B10</f>
        <v>100</v>
      </c>
      <c r="C12" s="280">
        <f>+C11+C10</f>
        <v>100</v>
      </c>
      <c r="D12" s="280">
        <f>+D11+D10</f>
        <v>100.00000000000001</v>
      </c>
      <c r="E12" s="280">
        <f>+E11+E10</f>
        <v>100.00000000000001</v>
      </c>
      <c r="F12" s="280">
        <f>+F11+F10</f>
        <v>100</v>
      </c>
    </row>
    <row r="14" spans="1:9" x14ac:dyDescent="0.25">
      <c r="C14" s="35" t="str">
        <f>+'1.7'!D14</f>
        <v>03/2023 (%)</v>
      </c>
      <c r="D14" s="13"/>
      <c r="E14" s="13"/>
      <c r="F14" s="35" t="str">
        <f>+'1.7'!G14</f>
        <v>Var/Chg. vs 03/2022 (p.p.)</v>
      </c>
    </row>
    <row r="15" spans="1:9" x14ac:dyDescent="0.25">
      <c r="A15" s="5" t="s">
        <v>94</v>
      </c>
    </row>
    <row r="16" spans="1:9" x14ac:dyDescent="0.25">
      <c r="A16" s="175" t="s">
        <v>54</v>
      </c>
      <c r="B16" s="175"/>
      <c r="C16" s="277">
        <v>25.750865625182467</v>
      </c>
      <c r="D16" s="122"/>
      <c r="E16" s="122"/>
      <c r="F16" s="277">
        <v>-1.0732946994155945</v>
      </c>
    </row>
    <row r="17" spans="1:6" x14ac:dyDescent="0.25">
      <c r="A17" s="138" t="s">
        <v>55</v>
      </c>
      <c r="B17" s="138"/>
      <c r="C17" s="279">
        <v>22.381951577392726</v>
      </c>
      <c r="D17" s="122"/>
      <c r="E17" s="122"/>
      <c r="F17" s="279">
        <v>-0.88084321865815696</v>
      </c>
    </row>
    <row r="18" spans="1:6" x14ac:dyDescent="0.25">
      <c r="A18" s="138" t="s">
        <v>3</v>
      </c>
      <c r="B18" s="138"/>
      <c r="C18" s="279">
        <v>20.618096787313224</v>
      </c>
      <c r="D18" s="122"/>
      <c r="E18" s="122"/>
      <c r="F18" s="279">
        <v>-0.50628026055911945</v>
      </c>
    </row>
    <row r="19" spans="1:6" x14ac:dyDescent="0.25">
      <c r="A19" s="138" t="s">
        <v>109</v>
      </c>
      <c r="B19" s="138"/>
      <c r="C19" s="279">
        <v>14.500873387216817</v>
      </c>
      <c r="D19" s="122"/>
      <c r="E19" s="122"/>
      <c r="F19" s="279">
        <v>1.4661718363893357</v>
      </c>
    </row>
    <row r="20" spans="1:6" x14ac:dyDescent="0.25">
      <c r="A20" s="138" t="s">
        <v>397</v>
      </c>
      <c r="B20" s="138"/>
      <c r="C20" s="279">
        <v>6.1834733543866545</v>
      </c>
      <c r="D20" s="122"/>
      <c r="E20" s="122"/>
      <c r="F20" s="279">
        <v>-7.2378414107398648E-2</v>
      </c>
    </row>
    <row r="21" spans="1:6" x14ac:dyDescent="0.25">
      <c r="A21" s="138" t="s">
        <v>120</v>
      </c>
      <c r="B21" s="138"/>
      <c r="C21" s="279">
        <v>10.564739268508108</v>
      </c>
      <c r="D21" s="122"/>
      <c r="E21" s="122"/>
      <c r="F21" s="279">
        <v>1.0666247563509348</v>
      </c>
    </row>
    <row r="22" spans="1:6" x14ac:dyDescent="0.25">
      <c r="A22" s="244" t="s">
        <v>65</v>
      </c>
      <c r="B22" s="89"/>
      <c r="C22" s="278">
        <f>SUM(C16:C21)</f>
        <v>99.999999999999986</v>
      </c>
      <c r="D22" s="80"/>
      <c r="E22" s="80"/>
      <c r="F22" s="278">
        <f>SUM(F16:F21)</f>
        <v>0</v>
      </c>
    </row>
    <row r="23" spans="1:6" x14ac:dyDescent="0.25">
      <c r="C23" s="13"/>
      <c r="D23" s="13"/>
      <c r="E23" s="13"/>
      <c r="F23" s="13"/>
    </row>
    <row r="24" spans="1:6" x14ac:dyDescent="0.25">
      <c r="A24" s="5" t="s">
        <v>95</v>
      </c>
      <c r="C24" s="11"/>
      <c r="D24" s="14"/>
      <c r="E24" s="14"/>
      <c r="F24" s="15"/>
    </row>
    <row r="25" spans="1:6" x14ac:dyDescent="0.25">
      <c r="A25" s="175" t="s">
        <v>55</v>
      </c>
      <c r="B25" s="175"/>
      <c r="C25" s="277">
        <v>37.699516578526065</v>
      </c>
      <c r="D25" s="122"/>
      <c r="E25" s="122"/>
      <c r="F25" s="277">
        <v>-0.71897032124657301</v>
      </c>
    </row>
    <row r="26" spans="1:6" x14ac:dyDescent="0.25">
      <c r="A26" s="138" t="s">
        <v>3</v>
      </c>
      <c r="B26" s="138"/>
      <c r="C26" s="279">
        <v>34.452248336289685</v>
      </c>
      <c r="D26" s="122"/>
      <c r="E26" s="122"/>
      <c r="F26" s="279">
        <v>0.41557299762339284</v>
      </c>
    </row>
    <row r="27" spans="1:6" x14ac:dyDescent="0.25">
      <c r="A27" s="138" t="s">
        <v>54</v>
      </c>
      <c r="B27" s="138"/>
      <c r="C27" s="279">
        <v>22.617022377280986</v>
      </c>
      <c r="D27" s="122"/>
      <c r="E27" s="122"/>
      <c r="F27" s="279">
        <v>0.30755324987370258</v>
      </c>
    </row>
    <row r="28" spans="1:6" x14ac:dyDescent="0.25">
      <c r="A28" s="138" t="s">
        <v>397</v>
      </c>
      <c r="B28" s="138"/>
      <c r="C28" s="279">
        <v>2.429852797226026</v>
      </c>
      <c r="D28" s="122"/>
      <c r="E28" s="122"/>
      <c r="F28" s="279">
        <v>-0.12937310383990752</v>
      </c>
    </row>
    <row r="29" spans="1:6" x14ac:dyDescent="0.25">
      <c r="A29" s="138" t="s">
        <v>120</v>
      </c>
      <c r="B29" s="138"/>
      <c r="C29" s="279">
        <v>2.80135991067724</v>
      </c>
      <c r="D29" s="122"/>
      <c r="E29" s="122"/>
      <c r="F29" s="279">
        <v>0.12521717758938644</v>
      </c>
    </row>
    <row r="30" spans="1:6" x14ac:dyDescent="0.25">
      <c r="A30" s="244" t="s">
        <v>65</v>
      </c>
      <c r="B30" s="89"/>
      <c r="C30" s="278">
        <f>SUM(C25:C29)</f>
        <v>100</v>
      </c>
      <c r="D30" s="80"/>
      <c r="E30" s="80"/>
      <c r="F30" s="278">
        <f>SUM(F25:F29)</f>
        <v>1.3322676295501878E-15</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00FF"/>
  </sheetPr>
  <dimension ref="A1:H29"/>
  <sheetViews>
    <sheetView showGridLines="0" zoomScale="90" zoomScaleNormal="90" workbookViewId="0">
      <selection activeCell="K11" sqref="K11"/>
    </sheetView>
  </sheetViews>
  <sheetFormatPr defaultColWidth="9.140625" defaultRowHeight="15.75" x14ac:dyDescent="0.25"/>
  <cols>
    <col min="1" max="1" width="49.85546875" style="6" customWidth="1"/>
    <col min="2" max="6" width="10.85546875" style="6" customWidth="1"/>
    <col min="7" max="16384" width="9.140625" style="6"/>
  </cols>
  <sheetData>
    <row r="1" spans="1:8" ht="21" x14ac:dyDescent="0.35">
      <c r="A1" s="2" t="str">
        <f>+'Indice-Index'!A20</f>
        <v>1.9   Sim "human" per tipologia di contratto - "human" Sim by contract type</v>
      </c>
      <c r="B1" s="93"/>
      <c r="C1" s="93"/>
      <c r="D1" s="93"/>
      <c r="E1" s="93"/>
      <c r="F1" s="93"/>
      <c r="G1" s="9"/>
      <c r="H1" s="9"/>
    </row>
    <row r="4" spans="1:8" x14ac:dyDescent="0.25">
      <c r="B4" s="274">
        <f>'1.8'!B4</f>
        <v>43525</v>
      </c>
      <c r="C4" s="274">
        <f>'1.8'!C4</f>
        <v>43891</v>
      </c>
      <c r="D4" s="274">
        <f>'1.8'!D4</f>
        <v>44256</v>
      </c>
      <c r="E4" s="274">
        <f>'1.8'!E4</f>
        <v>44621</v>
      </c>
      <c r="F4" s="274">
        <f>'1.8'!F4</f>
        <v>44986</v>
      </c>
    </row>
    <row r="5" spans="1:8" x14ac:dyDescent="0.25">
      <c r="B5" s="275">
        <f>+'1.8'!B5</f>
        <v>43525</v>
      </c>
      <c r="C5" s="275">
        <f>+'1.8'!C5</f>
        <v>43891</v>
      </c>
      <c r="D5" s="275">
        <f>+'1.8'!D5</f>
        <v>44256</v>
      </c>
      <c r="E5" s="275">
        <f>+'1.8'!E5</f>
        <v>44621</v>
      </c>
      <c r="F5" s="275">
        <f>+'1.8'!F5</f>
        <v>44986</v>
      </c>
    </row>
    <row r="7" spans="1:8" x14ac:dyDescent="0.25">
      <c r="A7" s="57" t="s">
        <v>97</v>
      </c>
      <c r="B7" s="70">
        <f>'1.8'!B7</f>
        <v>82.244732869999993</v>
      </c>
      <c r="C7" s="70">
        <f>'1.8'!C7</f>
        <v>78.445228409999999</v>
      </c>
      <c r="D7" s="70">
        <f>'1.8'!D7</f>
        <v>77.603943209999997</v>
      </c>
      <c r="E7" s="70">
        <f>'1.8'!E7</f>
        <v>78.013413670000006</v>
      </c>
      <c r="F7" s="70">
        <f>'1.8'!F7</f>
        <v>78.345822459999994</v>
      </c>
    </row>
    <row r="8" spans="1:8" x14ac:dyDescent="0.25">
      <c r="B8" s="39"/>
      <c r="C8" s="39"/>
      <c r="D8" s="39"/>
      <c r="E8" s="39"/>
      <c r="F8" s="39"/>
    </row>
    <row r="9" spans="1:8" x14ac:dyDescent="0.25">
      <c r="A9" s="5" t="s">
        <v>6</v>
      </c>
      <c r="B9" s="27"/>
      <c r="C9" s="27"/>
      <c r="D9" s="27"/>
      <c r="E9" s="27"/>
      <c r="F9" s="27"/>
    </row>
    <row r="10" spans="1:8" x14ac:dyDescent="0.25">
      <c r="A10" s="175" t="s">
        <v>82</v>
      </c>
      <c r="B10" s="276">
        <v>86.137570514064208</v>
      </c>
      <c r="C10" s="276">
        <v>87.006532194526912</v>
      </c>
      <c r="D10" s="276">
        <v>88.331672680463726</v>
      </c>
      <c r="E10" s="276">
        <v>88.837657204906165</v>
      </c>
      <c r="F10" s="276">
        <v>89.663960418394467</v>
      </c>
    </row>
    <row r="11" spans="1:8" x14ac:dyDescent="0.25">
      <c r="A11" s="138" t="s">
        <v>83</v>
      </c>
      <c r="B11" s="281">
        <v>13.862429485935781</v>
      </c>
      <c r="C11" s="281">
        <v>12.993467805473092</v>
      </c>
      <c r="D11" s="281">
        <v>11.668327319536269</v>
      </c>
      <c r="E11" s="281">
        <v>11.162342795093846</v>
      </c>
      <c r="F11" s="281">
        <v>10.336039581605531</v>
      </c>
    </row>
    <row r="12" spans="1:8" x14ac:dyDescent="0.25">
      <c r="A12" s="244" t="s">
        <v>65</v>
      </c>
      <c r="B12" s="280">
        <f>+B11+B10</f>
        <v>99.999999999999986</v>
      </c>
      <c r="C12" s="280">
        <f>+C11+C10</f>
        <v>100</v>
      </c>
      <c r="D12" s="280">
        <f>+D11+D10</f>
        <v>100</v>
      </c>
      <c r="E12" s="280">
        <f>+E11+E10</f>
        <v>100.00000000000001</v>
      </c>
      <c r="F12" s="280">
        <f>+F11+F10</f>
        <v>100</v>
      </c>
    </row>
    <row r="14" spans="1:8" x14ac:dyDescent="0.25">
      <c r="C14" s="35" t="str">
        <f>'1.1'!L4</f>
        <v>03/2023 (%)</v>
      </c>
      <c r="D14" s="35"/>
      <c r="E14" s="35"/>
      <c r="F14" s="35" t="str">
        <f>'1.1'!O4</f>
        <v>Var/Chg. vs 03/2022 (p.p.)</v>
      </c>
    </row>
    <row r="15" spans="1:8" x14ac:dyDescent="0.25">
      <c r="A15" s="5" t="s">
        <v>98</v>
      </c>
    </row>
    <row r="16" spans="1:8" x14ac:dyDescent="0.25">
      <c r="A16" s="175" t="s">
        <v>54</v>
      </c>
      <c r="B16" s="175"/>
      <c r="C16" s="277">
        <v>26.06054056689598</v>
      </c>
      <c r="D16" s="122"/>
      <c r="E16" s="122"/>
      <c r="F16" s="277">
        <v>-0.86525437107393444</v>
      </c>
    </row>
    <row r="17" spans="1:6" x14ac:dyDescent="0.25">
      <c r="A17" s="138" t="s">
        <v>55</v>
      </c>
      <c r="B17" s="138"/>
      <c r="C17" s="279">
        <v>21.605043670726999</v>
      </c>
      <c r="D17" s="122"/>
      <c r="E17" s="122"/>
      <c r="F17" s="279">
        <v>-1.0730018644877788</v>
      </c>
    </row>
    <row r="18" spans="1:6" x14ac:dyDescent="0.25">
      <c r="A18" s="138" t="s">
        <v>3</v>
      </c>
      <c r="B18" s="138"/>
      <c r="C18" s="279">
        <v>21.406333294492061</v>
      </c>
      <c r="D18" s="122"/>
      <c r="E18" s="122"/>
      <c r="F18" s="279">
        <v>-0.44739420069900149</v>
      </c>
    </row>
    <row r="19" spans="1:6" x14ac:dyDescent="0.25">
      <c r="A19" s="138" t="s">
        <v>109</v>
      </c>
      <c r="B19" s="138"/>
      <c r="C19" s="279">
        <v>14.020334519219887</v>
      </c>
      <c r="D19" s="122"/>
      <c r="E19" s="122"/>
      <c r="F19" s="279">
        <v>1.2868186129134447</v>
      </c>
    </row>
    <row r="20" spans="1:6" x14ac:dyDescent="0.25">
      <c r="A20" s="138" t="s">
        <v>397</v>
      </c>
      <c r="B20" s="138"/>
      <c r="C20" s="279">
        <v>6.3386674019864486</v>
      </c>
      <c r="D20" s="122"/>
      <c r="E20" s="122"/>
      <c r="F20" s="279">
        <v>-0.15275636128630676</v>
      </c>
    </row>
    <row r="21" spans="1:6" x14ac:dyDescent="0.25">
      <c r="A21" s="138" t="s">
        <v>120</v>
      </c>
      <c r="B21" s="138"/>
      <c r="C21" s="279">
        <v>10.569080546678606</v>
      </c>
      <c r="D21" s="122"/>
      <c r="E21" s="122"/>
      <c r="F21" s="279">
        <v>1.251588184633551</v>
      </c>
    </row>
    <row r="22" spans="1:6" x14ac:dyDescent="0.25">
      <c r="A22" s="244" t="s">
        <v>65</v>
      </c>
      <c r="B22" s="89"/>
      <c r="C22" s="278">
        <f>SUM(C16:C21)</f>
        <v>99.999999999999972</v>
      </c>
      <c r="D22" s="13"/>
      <c r="E22" s="13"/>
      <c r="F22" s="278">
        <f>SUM(F16:F21)</f>
        <v>-2.5757174171303632E-14</v>
      </c>
    </row>
    <row r="23" spans="1:6" ht="9.75" customHeight="1" x14ac:dyDescent="0.25">
      <c r="C23" s="13"/>
      <c r="D23" s="13"/>
      <c r="E23" s="13"/>
      <c r="F23" s="13"/>
    </row>
    <row r="24" spans="1:6" x14ac:dyDescent="0.25">
      <c r="A24" s="5" t="s">
        <v>99</v>
      </c>
      <c r="C24" s="11"/>
      <c r="D24" s="11"/>
      <c r="E24" s="11"/>
      <c r="F24" s="11"/>
    </row>
    <row r="25" spans="1:6" x14ac:dyDescent="0.25">
      <c r="A25" s="175" t="s">
        <v>55</v>
      </c>
      <c r="B25" s="175"/>
      <c r="C25" s="277">
        <v>48.842500792450579</v>
      </c>
      <c r="D25" s="122"/>
      <c r="E25" s="122"/>
      <c r="F25" s="277">
        <v>2.9830860973008129</v>
      </c>
    </row>
    <row r="26" spans="1:6" x14ac:dyDescent="0.25">
      <c r="A26" s="138" t="s">
        <v>3</v>
      </c>
      <c r="B26" s="138"/>
      <c r="C26" s="279">
        <v>31.591341540433209</v>
      </c>
      <c r="D26" s="122"/>
      <c r="E26" s="122"/>
      <c r="F26" s="279">
        <v>0.98480794035036823</v>
      </c>
    </row>
    <row r="27" spans="1:6" x14ac:dyDescent="0.25">
      <c r="A27" s="138" t="s">
        <v>54</v>
      </c>
      <c r="B27" s="138"/>
      <c r="C27" s="279">
        <v>19.029730195645563</v>
      </c>
      <c r="D27" s="122"/>
      <c r="E27" s="122"/>
      <c r="F27" s="279">
        <v>-1.640621576741669</v>
      </c>
    </row>
    <row r="28" spans="1:6" x14ac:dyDescent="0.25">
      <c r="A28" s="138" t="s">
        <v>7</v>
      </c>
      <c r="B28" s="138"/>
      <c r="C28" s="279">
        <v>0.53193245408504597</v>
      </c>
      <c r="D28" s="122"/>
      <c r="E28" s="122"/>
      <c r="F28" s="279">
        <v>-2.3271855503189007</v>
      </c>
    </row>
    <row r="29" spans="1:6" x14ac:dyDescent="0.25">
      <c r="A29" s="244" t="s">
        <v>65</v>
      </c>
      <c r="B29" s="89"/>
      <c r="C29" s="278">
        <f>SUM(C25:C28)</f>
        <v>99.995504982614392</v>
      </c>
      <c r="D29" s="13"/>
      <c r="E29" s="13"/>
      <c r="F29" s="278">
        <f>SUM(F25:F28)</f>
        <v>8.6910590611388727E-5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A4CF1-89FA-4ECE-BAE1-2BDDB2D9FE74}">
  <sheetPr>
    <tabColor rgb="FF0000FF"/>
  </sheetPr>
  <dimension ref="A1:E31"/>
  <sheetViews>
    <sheetView showGridLines="0" zoomScale="90" zoomScaleNormal="90" workbookViewId="0">
      <selection activeCell="K10" sqref="K10"/>
    </sheetView>
  </sheetViews>
  <sheetFormatPr defaultColWidth="9.140625" defaultRowHeight="15.75" x14ac:dyDescent="0.25"/>
  <cols>
    <col min="1" max="1" width="24.5703125" style="24" customWidth="1"/>
    <col min="2" max="5" width="10.5703125" style="24" customWidth="1"/>
    <col min="6" max="16384" width="9.140625" style="24"/>
  </cols>
  <sheetData>
    <row r="1" spans="1:5" ht="23.25" x14ac:dyDescent="0.25">
      <c r="A1" s="188" t="str">
        <f>+'Indice-Index'!A21</f>
        <v>1.10 Traffico dati - Data traffic: download/upload</v>
      </c>
      <c r="B1" s="189"/>
      <c r="C1" s="189"/>
      <c r="D1" s="189"/>
      <c r="E1" s="189"/>
    </row>
    <row r="3" spans="1:5" x14ac:dyDescent="0.25">
      <c r="A3" s="166"/>
    </row>
    <row r="4" spans="1:5" ht="23.25" customHeight="1" x14ac:dyDescent="0.25">
      <c r="A4" s="230" t="s">
        <v>799</v>
      </c>
      <c r="B4" s="282" t="str">
        <f>+'1.4'!B4</f>
        <v>Gennaio</v>
      </c>
      <c r="C4" s="282" t="str">
        <f>+'1.4'!C4</f>
        <v>Febbraio</v>
      </c>
      <c r="D4" s="282" t="str">
        <f>+'1.4'!D4</f>
        <v>Marzo</v>
      </c>
      <c r="E4" s="683" t="s">
        <v>400</v>
      </c>
    </row>
    <row r="5" spans="1:5" ht="23.25" customHeight="1" x14ac:dyDescent="0.25">
      <c r="A5" s="166"/>
      <c r="B5" s="283" t="str">
        <f>+'1.4'!B5</f>
        <v>January</v>
      </c>
      <c r="C5" s="283" t="str">
        <f>+'1.4'!C5</f>
        <v>February</v>
      </c>
      <c r="D5" s="283" t="str">
        <f>+'1.4'!D5</f>
        <v>March</v>
      </c>
      <c r="E5" s="684" t="s">
        <v>401</v>
      </c>
    </row>
    <row r="6" spans="1:5" ht="17.25" x14ac:dyDescent="0.25">
      <c r="A6" s="166"/>
      <c r="B6" s="284"/>
      <c r="C6" s="284"/>
      <c r="D6" s="284"/>
    </row>
    <row r="7" spans="1:5" s="167" customFormat="1" ht="18.75" x14ac:dyDescent="0.25">
      <c r="A7" s="866" t="s">
        <v>228</v>
      </c>
      <c r="B7" s="194"/>
      <c r="C7" s="194"/>
      <c r="D7" s="194"/>
    </row>
    <row r="8" spans="1:5" s="167" customFormat="1" ht="18.75" x14ac:dyDescent="0.25">
      <c r="A8" s="783">
        <v>2023</v>
      </c>
      <c r="B8" s="347">
        <v>1.0926553104625627</v>
      </c>
      <c r="C8" s="347">
        <v>1.0052248980078047</v>
      </c>
      <c r="D8" s="347">
        <v>1.1097316359974319</v>
      </c>
      <c r="E8" s="523">
        <f>D8+C8+B8</f>
        <v>3.2076118444677997</v>
      </c>
    </row>
    <row r="9" spans="1:5" s="167" customFormat="1" x14ac:dyDescent="0.25">
      <c r="A9" s="784">
        <v>2022</v>
      </c>
      <c r="B9" s="347">
        <v>0.87018333383326074</v>
      </c>
      <c r="C9" s="347">
        <v>0.80018703781707767</v>
      </c>
      <c r="D9" s="347">
        <v>0.89912225158402204</v>
      </c>
      <c r="E9" s="523">
        <f>D9+C9+B9</f>
        <v>2.5694926232343605</v>
      </c>
    </row>
    <row r="10" spans="1:5" x14ac:dyDescent="0.25">
      <c r="A10" s="241">
        <v>2021</v>
      </c>
      <c r="B10" s="347">
        <v>0.62142405050552441</v>
      </c>
      <c r="C10" s="347">
        <v>0.56637780240032176</v>
      </c>
      <c r="D10" s="347">
        <v>0.67792720849607191</v>
      </c>
      <c r="E10" s="523">
        <f t="shared" ref="E10:E12" si="0">D10+C10+B10</f>
        <v>1.8657290614019182</v>
      </c>
    </row>
    <row r="11" spans="1:5" x14ac:dyDescent="0.25">
      <c r="A11" s="241">
        <v>2020</v>
      </c>
      <c r="B11" s="347">
        <v>0.41564912893035999</v>
      </c>
      <c r="C11" s="347">
        <v>0.41074922183384249</v>
      </c>
      <c r="D11" s="347">
        <v>0.52188204621645684</v>
      </c>
      <c r="E11" s="523">
        <f t="shared" si="0"/>
        <v>1.3482803969806594</v>
      </c>
    </row>
    <row r="12" spans="1:5" x14ac:dyDescent="0.25">
      <c r="A12" s="241">
        <v>2019</v>
      </c>
      <c r="B12" s="347">
        <v>0.26506349340690694</v>
      </c>
      <c r="C12" s="347">
        <v>0.25301243934052337</v>
      </c>
      <c r="D12" s="347">
        <v>0.28936647159978085</v>
      </c>
      <c r="E12" s="523">
        <f t="shared" si="0"/>
        <v>0.80744240434721115</v>
      </c>
    </row>
    <row r="13" spans="1:5" x14ac:dyDescent="0.25">
      <c r="A13" s="341" t="s">
        <v>236</v>
      </c>
      <c r="B13" s="348"/>
      <c r="C13" s="348"/>
      <c r="D13" s="348"/>
      <c r="E13" s="348"/>
    </row>
    <row r="14" spans="1:5" ht="17.25" x14ac:dyDescent="0.25">
      <c r="A14" s="859" t="s">
        <v>732</v>
      </c>
      <c r="B14" s="611">
        <f>(B8-B9)/B9*100</f>
        <v>25.566104058702955</v>
      </c>
      <c r="C14" s="611">
        <f t="shared" ref="C14:E14" si="1">(C8-C9)/C9*100</f>
        <v>25.623741762934998</v>
      </c>
      <c r="D14" s="611">
        <f t="shared" si="1"/>
        <v>23.423887468291468</v>
      </c>
      <c r="E14" s="611">
        <f t="shared" si="1"/>
        <v>24.834444569457599</v>
      </c>
    </row>
    <row r="15" spans="1:5" x14ac:dyDescent="0.25">
      <c r="A15" s="345" t="s">
        <v>351</v>
      </c>
      <c r="B15" s="346">
        <f>(B9-B10)/B10*100</f>
        <v>40.030520724998055</v>
      </c>
      <c r="C15" s="346">
        <f t="shared" ref="C15:E15" si="2">(C9-C10)/C10*100</f>
        <v>41.281496984145058</v>
      </c>
      <c r="D15" s="346">
        <f t="shared" si="2"/>
        <v>32.628140649296832</v>
      </c>
      <c r="E15" s="346">
        <f t="shared" si="2"/>
        <v>37.720565991700362</v>
      </c>
    </row>
    <row r="16" spans="1:5" x14ac:dyDescent="0.25">
      <c r="A16" s="345" t="s">
        <v>462</v>
      </c>
      <c r="B16" s="346">
        <f>(B10-B11)/B11*100</f>
        <v>49.506881466276575</v>
      </c>
      <c r="C16" s="346">
        <f t="shared" ref="C16:E16" si="3">(C10-C11)/C11*100</f>
        <v>37.888953233229643</v>
      </c>
      <c r="D16" s="346">
        <f t="shared" si="3"/>
        <v>29.900465710769719</v>
      </c>
      <c r="E16" s="346">
        <f t="shared" si="3"/>
        <v>38.378416357608842</v>
      </c>
    </row>
    <row r="17" spans="1:5" x14ac:dyDescent="0.25">
      <c r="A17" s="345" t="s">
        <v>463</v>
      </c>
      <c r="B17" s="346">
        <f>(B11-B12)/B12*100</f>
        <v>56.811156296157506</v>
      </c>
      <c r="C17" s="346">
        <f t="shared" ref="C17:E17" si="4">(C11-C12)/C12*100</f>
        <v>62.343489080797724</v>
      </c>
      <c r="D17" s="346">
        <f t="shared" si="4"/>
        <v>80.353322667688104</v>
      </c>
      <c r="E17" s="346">
        <f t="shared" si="4"/>
        <v>66.981618716284387</v>
      </c>
    </row>
    <row r="18" spans="1:5" ht="17.25" x14ac:dyDescent="0.25">
      <c r="A18" s="859" t="s">
        <v>733</v>
      </c>
      <c r="B18" s="611">
        <f>(B8-B12)/B12*100</f>
        <v>312.22399071953475</v>
      </c>
      <c r="C18" s="611">
        <f t="shared" ref="C18:E18" si="5">(C8-C12)/C12*100</f>
        <v>297.30255975869102</v>
      </c>
      <c r="D18" s="611">
        <f t="shared" si="5"/>
        <v>283.50387654181577</v>
      </c>
      <c r="E18" s="611">
        <f t="shared" si="5"/>
        <v>297.25580762147871</v>
      </c>
    </row>
    <row r="19" spans="1:5" x14ac:dyDescent="0.25">
      <c r="A19" s="341"/>
      <c r="B19" s="432"/>
      <c r="C19" s="432"/>
      <c r="D19" s="432"/>
      <c r="E19" s="432"/>
    </row>
    <row r="20" spans="1:5" ht="18.75" x14ac:dyDescent="0.25">
      <c r="A20" s="866" t="s">
        <v>229</v>
      </c>
    </row>
    <row r="21" spans="1:5" ht="18.75" x14ac:dyDescent="0.25">
      <c r="A21" s="783">
        <v>2023</v>
      </c>
      <c r="B21" s="347">
        <v>8.741451580166372E-2</v>
      </c>
      <c r="C21" s="347">
        <v>8.0729166970195762E-2</v>
      </c>
      <c r="D21" s="347">
        <v>9.017971003515976E-2</v>
      </c>
      <c r="E21" s="523">
        <f>D21+C21+B21</f>
        <v>0.25832339280701921</v>
      </c>
    </row>
    <row r="22" spans="1:5" x14ac:dyDescent="0.25">
      <c r="A22" s="784">
        <v>2022</v>
      </c>
      <c r="B22" s="347">
        <v>7.6334100891356019E-2</v>
      </c>
      <c r="C22" s="347">
        <v>6.9040695789349987E-2</v>
      </c>
      <c r="D22" s="347">
        <v>7.650214792092018E-2</v>
      </c>
      <c r="E22" s="523">
        <f>D22+C22+B22</f>
        <v>0.22187694460162616</v>
      </c>
    </row>
    <row r="23" spans="1:5" x14ac:dyDescent="0.25">
      <c r="A23" s="241">
        <v>2021</v>
      </c>
      <c r="B23" s="347">
        <v>5.8324013346879436E-2</v>
      </c>
      <c r="C23" s="347">
        <v>5.3238332422692429E-2</v>
      </c>
      <c r="D23" s="347">
        <v>6.7262666341032729E-2</v>
      </c>
      <c r="E23" s="523">
        <f t="shared" ref="E23:E25" si="6">D23+C23+B23</f>
        <v>0.17882501211060459</v>
      </c>
    </row>
    <row r="24" spans="1:5" x14ac:dyDescent="0.25">
      <c r="A24" s="241">
        <v>2020</v>
      </c>
      <c r="B24" s="347">
        <v>3.6452485565642859E-2</v>
      </c>
      <c r="C24" s="347">
        <v>3.5849747526562101E-2</v>
      </c>
      <c r="D24" s="347">
        <v>5.5565189467670882E-2</v>
      </c>
      <c r="E24" s="523">
        <f t="shared" si="6"/>
        <v>0.12786742255987582</v>
      </c>
    </row>
    <row r="25" spans="1:5" x14ac:dyDescent="0.25">
      <c r="A25" s="241">
        <v>2019</v>
      </c>
      <c r="B25" s="347">
        <v>2.6090027976110829E-2</v>
      </c>
      <c r="C25" s="347">
        <v>2.3689043298910986E-2</v>
      </c>
      <c r="D25" s="347">
        <v>2.7966503269326485E-2</v>
      </c>
      <c r="E25" s="523">
        <f t="shared" si="6"/>
        <v>7.77455745443483E-2</v>
      </c>
    </row>
    <row r="26" spans="1:5" x14ac:dyDescent="0.25">
      <c r="A26" s="341" t="s">
        <v>236</v>
      </c>
      <c r="B26" s="348"/>
      <c r="C26" s="348"/>
      <c r="D26" s="348"/>
      <c r="E26" s="348"/>
    </row>
    <row r="27" spans="1:5" ht="17.25" x14ac:dyDescent="0.25">
      <c r="A27" s="859" t="s">
        <v>732</v>
      </c>
      <c r="B27" s="611">
        <f>(B21-B22)/B22*100</f>
        <v>14.515681433227485</v>
      </c>
      <c r="C27" s="611">
        <f t="shared" ref="C27:E27" si="7">(C21-C22)/C22*100</f>
        <v>16.929828193661979</v>
      </c>
      <c r="D27" s="611">
        <f t="shared" si="7"/>
        <v>17.87866417604117</v>
      </c>
      <c r="E27" s="611">
        <f t="shared" si="7"/>
        <v>16.426424237467138</v>
      </c>
    </row>
    <row r="28" spans="1:5" x14ac:dyDescent="0.25">
      <c r="A28" s="345" t="s">
        <v>351</v>
      </c>
      <c r="B28" s="346">
        <f>(B22-B23)/B23*100</f>
        <v>30.879369424326818</v>
      </c>
      <c r="C28" s="346">
        <f t="shared" ref="C28:E28" si="8">(C22-C23)/C23*100</f>
        <v>29.682303422264823</v>
      </c>
      <c r="D28" s="346">
        <f t="shared" si="8"/>
        <v>13.736418852386503</v>
      </c>
      <c r="E28" s="346">
        <f t="shared" si="8"/>
        <v>24.074894212445873</v>
      </c>
    </row>
    <row r="29" spans="1:5" x14ac:dyDescent="0.25">
      <c r="A29" s="345" t="s">
        <v>462</v>
      </c>
      <c r="B29" s="346">
        <f>(B23-B24)/B24*100</f>
        <v>60.00009997082585</v>
      </c>
      <c r="C29" s="346">
        <f t="shared" ref="C29:E29" si="9">(C23-C24)/C24*100</f>
        <v>48.504065149263965</v>
      </c>
      <c r="D29" s="346">
        <f t="shared" si="9"/>
        <v>21.051807769264801</v>
      </c>
      <c r="E29" s="346">
        <f t="shared" si="9"/>
        <v>39.851893883969637</v>
      </c>
    </row>
    <row r="30" spans="1:5" x14ac:dyDescent="0.25">
      <c r="A30" s="345" t="s">
        <v>463</v>
      </c>
      <c r="B30" s="346">
        <f>(B24-B25)/B25*100</f>
        <v>39.718077723106887</v>
      </c>
      <c r="C30" s="346">
        <f t="shared" ref="C30:E30" si="10">(C24-C25)/C25*100</f>
        <v>51.334720757634635</v>
      </c>
      <c r="D30" s="346">
        <f t="shared" si="10"/>
        <v>98.684794207413447</v>
      </c>
      <c r="E30" s="346">
        <f t="shared" si="10"/>
        <v>64.469068894637317</v>
      </c>
    </row>
    <row r="31" spans="1:5" ht="17.25" x14ac:dyDescent="0.25">
      <c r="A31" s="859" t="s">
        <v>733</v>
      </c>
      <c r="B31" s="611">
        <f>(B21-B25)/B25*100</f>
        <v>235.04952881501038</v>
      </c>
      <c r="C31" s="611">
        <f t="shared" ref="C31:E31" si="11">(C21-C25)/C25*100</f>
        <v>240.7869450511198</v>
      </c>
      <c r="D31" s="611">
        <f t="shared" si="11"/>
        <v>222.45615108438815</v>
      </c>
      <c r="E31" s="611">
        <f t="shared" si="11"/>
        <v>232.26764908614081</v>
      </c>
    </row>
  </sheetData>
  <phoneticPr fontId="84"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98A4-35DB-46E0-BC63-74191C3BF8A8}">
  <sheetPr>
    <tabColor rgb="FF0000FF"/>
  </sheetPr>
  <dimension ref="A1:I32"/>
  <sheetViews>
    <sheetView showGridLines="0" zoomScale="90" zoomScaleNormal="90" workbookViewId="0">
      <selection activeCell="M11" sqref="M11"/>
    </sheetView>
  </sheetViews>
  <sheetFormatPr defaultColWidth="9.140625" defaultRowHeight="15.75" x14ac:dyDescent="0.25"/>
  <cols>
    <col min="1" max="1" width="16.7109375" style="6" customWidth="1"/>
    <col min="2" max="4" width="12.5703125" style="6" customWidth="1"/>
    <col min="5" max="5" width="9.42578125" style="6" customWidth="1"/>
    <col min="6" max="16384" width="9.140625" style="6"/>
  </cols>
  <sheetData>
    <row r="1" spans="1:9" ht="23.25" x14ac:dyDescent="0.35">
      <c r="A1" s="2" t="str">
        <f>+'Indice-Index'!A22</f>
        <v>1.11 Traffico dati medio giornaliero (download+upload) - Data traffic daily avg</v>
      </c>
      <c r="B1" s="191"/>
      <c r="C1" s="191"/>
      <c r="D1" s="191"/>
      <c r="E1" s="94"/>
      <c r="F1" s="94"/>
      <c r="G1" s="94"/>
      <c r="H1" s="94"/>
      <c r="I1" s="94"/>
    </row>
    <row r="4" spans="1:9" ht="18" customHeight="1" x14ac:dyDescent="0.3">
      <c r="A4" s="24"/>
      <c r="B4" s="790" t="str">
        <f>+'1.5'!B4</f>
        <v>Gennaio</v>
      </c>
      <c r="C4" s="790" t="str">
        <f>+'1.5'!C4</f>
        <v>Febbraio</v>
      </c>
      <c r="D4" s="790" t="str">
        <f>+'1.5'!D4</f>
        <v>Marzo</v>
      </c>
      <c r="E4" s="972" t="s">
        <v>800</v>
      </c>
    </row>
    <row r="5" spans="1:9" ht="18" customHeight="1" x14ac:dyDescent="0.3">
      <c r="B5" s="791" t="str">
        <f>+'1.5'!B5</f>
        <v>January</v>
      </c>
      <c r="C5" s="791" t="str">
        <f>+'1.5'!C5</f>
        <v>February</v>
      </c>
      <c r="D5" s="791" t="str">
        <f>+'1.5'!D5</f>
        <v>March</v>
      </c>
      <c r="E5" s="973"/>
    </row>
    <row r="6" spans="1:9" ht="11.25" customHeight="1" x14ac:dyDescent="0.35">
      <c r="B6" s="35"/>
      <c r="C6" s="35"/>
      <c r="D6" s="35"/>
      <c r="E6" s="367"/>
    </row>
    <row r="7" spans="1:9" ht="18.75" x14ac:dyDescent="0.25">
      <c r="A7" s="865" t="s">
        <v>230</v>
      </c>
      <c r="B7" s="424"/>
      <c r="C7" s="424"/>
      <c r="D7" s="424"/>
    </row>
    <row r="8" spans="1:9" ht="18.75" x14ac:dyDescent="0.25">
      <c r="A8" s="427">
        <v>2023</v>
      </c>
      <c r="B8" s="349">
        <v>38.980371035308643</v>
      </c>
      <c r="C8" s="349">
        <v>39.71489151919544</v>
      </c>
      <c r="D8" s="349">
        <v>39.635781236689482</v>
      </c>
      <c r="E8" s="433">
        <v>39.434640921882377</v>
      </c>
    </row>
    <row r="9" spans="1:9" s="25" customFormat="1" ht="18.75" x14ac:dyDescent="0.25">
      <c r="A9" s="789">
        <v>2022</v>
      </c>
      <c r="B9" s="349">
        <v>31.265608166387342</v>
      </c>
      <c r="C9" s="349">
        <v>31.788899971892214</v>
      </c>
      <c r="D9" s="349">
        <v>32.22707693848583</v>
      </c>
      <c r="E9" s="433">
        <v>31.759582638489448</v>
      </c>
    </row>
    <row r="10" spans="1:9" ht="18.75" x14ac:dyDescent="0.25">
      <c r="A10" s="233">
        <v>2021</v>
      </c>
      <c r="B10" s="349">
        <v>22.453613464027789</v>
      </c>
      <c r="C10" s="349">
        <v>22.660247216384516</v>
      </c>
      <c r="D10" s="349">
        <v>24.615304252683714</v>
      </c>
      <c r="E10" s="433">
        <v>23.262481903075816</v>
      </c>
    </row>
    <row r="11" spans="1:9" ht="18.75" x14ac:dyDescent="0.25">
      <c r="A11" s="233">
        <v>2020</v>
      </c>
      <c r="B11" s="349">
        <v>14.933937201416352</v>
      </c>
      <c r="C11" s="349">
        <v>15.769563607760494</v>
      </c>
      <c r="D11" s="349">
        <v>19.074386107759572</v>
      </c>
      <c r="E11" s="433">
        <v>16.610718320983604</v>
      </c>
    </row>
    <row r="12" spans="1:9" ht="18.75" x14ac:dyDescent="0.25">
      <c r="A12" s="233">
        <v>2019</v>
      </c>
      <c r="B12" s="349">
        <v>9.6174582547164569</v>
      </c>
      <c r="C12" s="349">
        <v>10.119368507956455</v>
      </c>
      <c r="D12" s="349">
        <v>10.482224718256965</v>
      </c>
      <c r="E12" s="433">
        <v>10.07147211538841</v>
      </c>
    </row>
    <row r="13" spans="1:9" x14ac:dyDescent="0.25">
      <c r="A13" s="341" t="s">
        <v>327</v>
      </c>
      <c r="B13" s="342"/>
      <c r="C13" s="342"/>
      <c r="D13" s="342"/>
      <c r="E13" s="344"/>
    </row>
    <row r="14" spans="1:9" ht="17.25" x14ac:dyDescent="0.25">
      <c r="A14" s="859" t="s">
        <v>732</v>
      </c>
      <c r="B14" s="611">
        <f>(B8-B9)/B9*100</f>
        <v>24.674917013817108</v>
      </c>
      <c r="C14" s="611">
        <f t="shared" ref="C14:E17" si="0">(C8-C9)/C9*100</f>
        <v>24.933204842921267</v>
      </c>
      <c r="D14" s="611">
        <f t="shared" si="0"/>
        <v>22.989066964854384</v>
      </c>
      <c r="E14" s="611">
        <f t="shared" si="0"/>
        <v>24.166118209914771</v>
      </c>
    </row>
    <row r="15" spans="1:9" x14ac:dyDescent="0.25">
      <c r="A15" s="345" t="s">
        <v>351</v>
      </c>
      <c r="B15" s="346">
        <f>(B9-B10)/B10*100</f>
        <v>39.245330006579856</v>
      </c>
      <c r="C15" s="346">
        <f t="shared" si="0"/>
        <v>40.284877161036512</v>
      </c>
      <c r="D15" s="346">
        <f t="shared" si="0"/>
        <v>30.922927491226247</v>
      </c>
      <c r="E15" s="346">
        <f t="shared" si="0"/>
        <v>36.527060056692093</v>
      </c>
    </row>
    <row r="16" spans="1:9" x14ac:dyDescent="0.25">
      <c r="A16" s="345" t="s">
        <v>462</v>
      </c>
      <c r="B16" s="346">
        <f>(B10-B11)/B11*100</f>
        <v>50.352938821105141</v>
      </c>
      <c r="C16" s="346">
        <f t="shared" si="0"/>
        <v>43.696095719687442</v>
      </c>
      <c r="D16" s="346">
        <f t="shared" si="0"/>
        <v>29.048998555555418</v>
      </c>
      <c r="E16" s="346">
        <f t="shared" si="0"/>
        <v>40.045008611634366</v>
      </c>
    </row>
    <row r="17" spans="1:6" x14ac:dyDescent="0.25">
      <c r="A17" s="345" t="s">
        <v>463</v>
      </c>
      <c r="B17" s="346">
        <f>(B11-B12)/B12*100</f>
        <v>55.279459560873725</v>
      </c>
      <c r="C17" s="346">
        <f t="shared" si="0"/>
        <v>55.835451543853907</v>
      </c>
      <c r="D17" s="346">
        <f t="shared" si="0"/>
        <v>81.968872261797415</v>
      </c>
      <c r="E17" s="346">
        <f t="shared" si="0"/>
        <v>64.928405010462626</v>
      </c>
    </row>
    <row r="18" spans="1:6" ht="17.25" x14ac:dyDescent="0.25">
      <c r="A18" s="859" t="s">
        <v>733</v>
      </c>
      <c r="B18" s="611">
        <f>(B8-B12)/B12*100</f>
        <v>305.30845055857083</v>
      </c>
      <c r="C18" s="611">
        <f t="shared" ref="C18:E18" si="1">(C8-C12)/C12*100</f>
        <v>292.46412943623119</v>
      </c>
      <c r="D18" s="611">
        <f t="shared" si="1"/>
        <v>278.12375046354003</v>
      </c>
      <c r="E18" s="611">
        <f t="shared" si="1"/>
        <v>291.547933311848</v>
      </c>
    </row>
    <row r="19" spans="1:6" ht="10.5" customHeight="1" x14ac:dyDescent="0.35">
      <c r="E19" s="368"/>
    </row>
    <row r="20" spans="1:6" ht="21" x14ac:dyDescent="0.25">
      <c r="A20" s="865" t="s">
        <v>360</v>
      </c>
      <c r="B20" s="425"/>
      <c r="C20" s="425"/>
      <c r="D20" s="425"/>
      <c r="E20" s="426"/>
      <c r="F20"/>
    </row>
    <row r="21" spans="1:6" ht="16.5" customHeight="1" x14ac:dyDescent="0.25">
      <c r="A21" s="427">
        <v>2023</v>
      </c>
      <c r="B21" s="351">
        <v>0.72304069226366341</v>
      </c>
      <c r="C21" s="351">
        <v>0.73789292239670223</v>
      </c>
      <c r="D21" s="351">
        <v>0.73765244483922976</v>
      </c>
      <c r="E21" s="434">
        <v>0.73268593518499581</v>
      </c>
      <c r="F21"/>
    </row>
    <row r="22" spans="1:6" ht="18.75" x14ac:dyDescent="0.25">
      <c r="A22" s="789">
        <v>2022</v>
      </c>
      <c r="B22" s="351">
        <v>0.57374876984981049</v>
      </c>
      <c r="C22" s="351">
        <v>0.58559052666164979</v>
      </c>
      <c r="D22" s="351">
        <v>0.59594957166880969</v>
      </c>
      <c r="E22" s="434">
        <v>0.58505046542257522</v>
      </c>
      <c r="F22"/>
    </row>
    <row r="23" spans="1:6" ht="18.75" x14ac:dyDescent="0.25">
      <c r="A23" s="233">
        <v>2021</v>
      </c>
      <c r="B23" s="351">
        <v>0.41887126220078774</v>
      </c>
      <c r="C23" s="351">
        <v>0.42366896641571961</v>
      </c>
      <c r="D23" s="351">
        <v>0.46125072856776339</v>
      </c>
      <c r="E23" s="434">
        <v>0.43492869120220445</v>
      </c>
      <c r="F23"/>
    </row>
    <row r="24" spans="1:6" ht="18.75" x14ac:dyDescent="0.25">
      <c r="A24" s="233">
        <v>2020</v>
      </c>
      <c r="B24" s="351">
        <v>0.27702790556683732</v>
      </c>
      <c r="C24" s="351">
        <v>0.29378110569517296</v>
      </c>
      <c r="D24" s="351">
        <v>0.35687629405244975</v>
      </c>
      <c r="E24" s="434">
        <v>0.30945150519752707</v>
      </c>
      <c r="F24"/>
    </row>
    <row r="25" spans="1:6" ht="18.75" x14ac:dyDescent="0.25">
      <c r="A25" s="233">
        <v>2019</v>
      </c>
      <c r="B25" s="351">
        <v>0.18293602479814125</v>
      </c>
      <c r="C25" s="351">
        <v>0.19225490386877608</v>
      </c>
      <c r="D25" s="351">
        <v>0.19891300452692379</v>
      </c>
      <c r="E25" s="434">
        <v>0.1913449344036271</v>
      </c>
      <c r="F25"/>
    </row>
    <row r="26" spans="1:6" x14ac:dyDescent="0.25">
      <c r="A26" s="341" t="s">
        <v>327</v>
      </c>
      <c r="B26" s="342"/>
      <c r="C26" s="342"/>
      <c r="D26" s="342"/>
      <c r="E26" s="344"/>
      <c r="F26"/>
    </row>
    <row r="27" spans="1:6" ht="17.25" x14ac:dyDescent="0.25">
      <c r="A27" s="859" t="s">
        <v>732</v>
      </c>
      <c r="B27" s="611">
        <f>(B21-B22)/B22*100</f>
        <v>26.020434423403277</v>
      </c>
      <c r="C27" s="611">
        <f t="shared" ref="C27:E27" si="2">(C21-C22)/C22*100</f>
        <v>26.008343509807446</v>
      </c>
      <c r="D27" s="611">
        <f t="shared" si="2"/>
        <v>23.777661719533778</v>
      </c>
      <c r="E27" s="611">
        <f t="shared" si="2"/>
        <v>25.234655553309437</v>
      </c>
      <c r="F27"/>
    </row>
    <row r="28" spans="1:6" x14ac:dyDescent="0.25">
      <c r="A28" s="345" t="s">
        <v>351</v>
      </c>
      <c r="B28" s="346">
        <f>(B22-B23)/B23*100</f>
        <v>36.974966206868004</v>
      </c>
      <c r="C28" s="346">
        <f t="shared" ref="C28:E28" si="3">(C22-C23)/C23*100</f>
        <v>38.21888622520602</v>
      </c>
      <c r="D28" s="346">
        <f t="shared" si="3"/>
        <v>29.202955086770636</v>
      </c>
      <c r="E28" s="346">
        <f t="shared" si="3"/>
        <v>34.516410909892592</v>
      </c>
      <c r="F28"/>
    </row>
    <row r="29" spans="1:6" x14ac:dyDescent="0.25">
      <c r="A29" s="345" t="s">
        <v>462</v>
      </c>
      <c r="B29" s="346">
        <f>(B23-B24)/B24*100</f>
        <v>51.201829773689887</v>
      </c>
      <c r="C29" s="346">
        <f t="shared" ref="C29:E29" si="4">(C23-C24)/C24*100</f>
        <v>44.2124623410323</v>
      </c>
      <c r="D29" s="346">
        <f t="shared" si="4"/>
        <v>29.246670696477768</v>
      </c>
      <c r="E29" s="346">
        <f t="shared" si="4"/>
        <v>40.548255186085981</v>
      </c>
      <c r="F29"/>
    </row>
    <row r="30" spans="1:6" x14ac:dyDescent="0.25">
      <c r="A30" s="345" t="s">
        <v>463</v>
      </c>
      <c r="B30" s="346">
        <f>(B24-B25)/B25*100</f>
        <v>51.434309274250779</v>
      </c>
      <c r="C30" s="346">
        <f t="shared" ref="C30:E30" si="5">(C24-C25)/C25*100</f>
        <v>52.808120772666356</v>
      </c>
      <c r="D30" s="346">
        <f t="shared" si="5"/>
        <v>79.413254000768418</v>
      </c>
      <c r="E30" s="346">
        <f t="shared" si="5"/>
        <v>61.724430365511239</v>
      </c>
      <c r="F30"/>
    </row>
    <row r="31" spans="1:6" ht="17.25" x14ac:dyDescent="0.25">
      <c r="A31" s="859" t="s">
        <v>733</v>
      </c>
      <c r="B31" s="611">
        <f>(B21-B25)/B25*100</f>
        <v>295.24237670600672</v>
      </c>
      <c r="C31" s="611">
        <f t="shared" ref="C31:E31" si="6">(C21-C25)/C25*100</f>
        <v>283.80967535702098</v>
      </c>
      <c r="D31" s="611">
        <f t="shared" si="6"/>
        <v>270.84173887654748</v>
      </c>
      <c r="E31" s="611">
        <f t="shared" si="6"/>
        <v>282.91368280461108</v>
      </c>
      <c r="F31"/>
    </row>
    <row r="32" spans="1:6" ht="21" x14ac:dyDescent="0.35">
      <c r="E32" s="368"/>
      <c r="F32"/>
    </row>
  </sheetData>
  <mergeCells count="1">
    <mergeCell ref="E4:E5"/>
  </mergeCells>
  <phoneticPr fontId="84"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53598-92B4-439D-BF08-F1CA67BDEA4D}">
  <sheetPr>
    <tabColor rgb="FF0000FF"/>
  </sheetPr>
  <dimension ref="A1:P170"/>
  <sheetViews>
    <sheetView showGridLines="0" zoomScale="90" zoomScaleNormal="90" workbookViewId="0">
      <pane xSplit="1" ySplit="6" topLeftCell="B157" activePane="bottomRight" state="frozen"/>
      <selection pane="topRight" activeCell="B1" sqref="B1"/>
      <selection pane="bottomLeft" activeCell="A6" sqref="A6"/>
      <selection pane="bottomRight" activeCell="H171" sqref="H171"/>
    </sheetView>
  </sheetViews>
  <sheetFormatPr defaultColWidth="9.85546875" defaultRowHeight="15" x14ac:dyDescent="0.25"/>
  <cols>
    <col min="1" max="3" width="9.85546875" style="662"/>
    <col min="4" max="4" width="9.85546875" style="676"/>
    <col min="5" max="5" width="15.7109375" style="677" customWidth="1"/>
    <col min="6" max="6" width="12.28515625" style="678" bestFit="1" customWidth="1"/>
    <col min="7" max="16384" width="9.85546875" style="662"/>
  </cols>
  <sheetData>
    <row r="1" spans="1:16" ht="21" x14ac:dyDescent="0.25">
      <c r="A1" s="656" t="str">
        <f>+'Indice-Index'!A23</f>
        <v>1.12 Traffico dati - intensità dei flussi settimanali - Weekly data traffic intensity</v>
      </c>
      <c r="B1" s="657"/>
      <c r="C1" s="657"/>
      <c r="D1" s="658"/>
      <c r="E1" s="659"/>
      <c r="F1" s="660"/>
      <c r="G1" s="657"/>
      <c r="H1" s="657"/>
      <c r="I1" s="657"/>
      <c r="J1" s="657"/>
      <c r="K1" s="661"/>
      <c r="L1" s="661"/>
      <c r="M1" s="661"/>
      <c r="N1" s="661"/>
      <c r="O1" s="661"/>
      <c r="P1" s="661"/>
    </row>
    <row r="4" spans="1:16" s="663" customFormat="1" ht="19.5" thickBot="1" x14ac:dyDescent="0.35">
      <c r="B4" s="626" t="s">
        <v>469</v>
      </c>
      <c r="C4" s="626" t="s">
        <v>470</v>
      </c>
      <c r="D4" s="626" t="s">
        <v>471</v>
      </c>
      <c r="E4" s="626" t="s">
        <v>472</v>
      </c>
      <c r="F4" s="627" t="s">
        <v>720</v>
      </c>
    </row>
    <row r="5" spans="1:16" s="663" customFormat="1" ht="19.5" thickBot="1" x14ac:dyDescent="0.35">
      <c r="B5" s="628">
        <v>2020</v>
      </c>
      <c r="C5" s="628" t="s">
        <v>473</v>
      </c>
      <c r="D5" s="629" t="s">
        <v>474</v>
      </c>
      <c r="E5" s="628" t="s">
        <v>475</v>
      </c>
      <c r="F5" s="630">
        <v>0</v>
      </c>
    </row>
    <row r="6" spans="1:16" s="663" customFormat="1" ht="15.75" x14ac:dyDescent="0.25">
      <c r="B6" s="664"/>
      <c r="D6" s="665"/>
      <c r="E6" s="666"/>
      <c r="F6" s="667"/>
    </row>
    <row r="7" spans="1:16" s="663" customFormat="1" ht="16.5" thickBot="1" x14ac:dyDescent="0.3">
      <c r="B7" s="664"/>
      <c r="D7" s="665"/>
      <c r="E7" s="666"/>
      <c r="F7" s="667"/>
    </row>
    <row r="8" spans="1:16" s="663" customFormat="1" ht="15.75" x14ac:dyDescent="0.25">
      <c r="B8" s="986">
        <v>2020</v>
      </c>
      <c r="C8" s="668"/>
      <c r="D8" s="669" t="s">
        <v>476</v>
      </c>
      <c r="E8" s="670" t="s">
        <v>477</v>
      </c>
      <c r="F8" s="780">
        <v>-5.1988691942981974E-3</v>
      </c>
    </row>
    <row r="9" spans="1:16" s="663" customFormat="1" ht="16.5" customHeight="1" x14ac:dyDescent="0.25">
      <c r="B9" s="987"/>
      <c r="D9" s="671" t="s">
        <v>478</v>
      </c>
      <c r="E9" s="672" t="s">
        <v>479</v>
      </c>
      <c r="F9" s="781">
        <v>4.3120150670658858E-2</v>
      </c>
    </row>
    <row r="10" spans="1:16" s="663" customFormat="1" ht="16.5" customHeight="1" x14ac:dyDescent="0.25">
      <c r="B10" s="987"/>
      <c r="C10" s="663" t="s">
        <v>480</v>
      </c>
      <c r="D10" s="671" t="s">
        <v>481</v>
      </c>
      <c r="E10" s="672" t="s">
        <v>482</v>
      </c>
      <c r="F10" s="781">
        <v>6.29772920373914E-2</v>
      </c>
    </row>
    <row r="11" spans="1:16" s="663" customFormat="1" ht="16.5" customHeight="1" x14ac:dyDescent="0.25">
      <c r="B11" s="987"/>
      <c r="D11" s="671" t="s">
        <v>483</v>
      </c>
      <c r="E11" s="672" t="s">
        <v>484</v>
      </c>
      <c r="F11" s="781">
        <v>0.17852434604474016</v>
      </c>
    </row>
    <row r="12" spans="1:16" s="663" customFormat="1" ht="16.5" customHeight="1" x14ac:dyDescent="0.25">
      <c r="B12" s="987"/>
      <c r="D12" s="671" t="s">
        <v>485</v>
      </c>
      <c r="E12" s="672" t="s">
        <v>486</v>
      </c>
      <c r="F12" s="781">
        <v>0.16977310413020782</v>
      </c>
    </row>
    <row r="13" spans="1:16" s="663" customFormat="1" ht="16.5" customHeight="1" x14ac:dyDescent="0.25">
      <c r="B13" s="987"/>
      <c r="D13" s="671" t="s">
        <v>487</v>
      </c>
      <c r="E13" s="672" t="s">
        <v>488</v>
      </c>
      <c r="F13" s="781">
        <v>0.17524849712443338</v>
      </c>
    </row>
    <row r="14" spans="1:16" s="663" customFormat="1" ht="16.5" customHeight="1" x14ac:dyDescent="0.25">
      <c r="B14" s="987"/>
      <c r="D14" s="671" t="s">
        <v>489</v>
      </c>
      <c r="E14" s="672" t="s">
        <v>490</v>
      </c>
      <c r="F14" s="781">
        <v>0.16204224709037274</v>
      </c>
    </row>
    <row r="15" spans="1:16" s="663" customFormat="1" ht="16.5" customHeight="1" x14ac:dyDescent="0.25">
      <c r="B15" s="987"/>
      <c r="C15" s="663" t="s">
        <v>491</v>
      </c>
      <c r="D15" s="671" t="s">
        <v>492</v>
      </c>
      <c r="E15" s="672" t="s">
        <v>493</v>
      </c>
      <c r="F15" s="781">
        <v>0.15760308065854026</v>
      </c>
    </row>
    <row r="16" spans="1:16" s="663" customFormat="1" ht="16.5" customHeight="1" x14ac:dyDescent="0.25">
      <c r="B16" s="987"/>
      <c r="D16" s="671" t="s">
        <v>494</v>
      </c>
      <c r="E16" s="672" t="s">
        <v>495</v>
      </c>
      <c r="F16" s="781">
        <v>0.14367826101150158</v>
      </c>
    </row>
    <row r="17" spans="2:6" s="663" customFormat="1" ht="16.5" customHeight="1" x14ac:dyDescent="0.25">
      <c r="B17" s="987"/>
      <c r="D17" s="671" t="s">
        <v>496</v>
      </c>
      <c r="E17" s="672" t="s">
        <v>497</v>
      </c>
      <c r="F17" s="781">
        <v>0.17792993982042057</v>
      </c>
    </row>
    <row r="18" spans="2:6" s="663" customFormat="1" ht="16.5" customHeight="1" x14ac:dyDescent="0.25">
      <c r="B18" s="987"/>
      <c r="D18" s="671" t="s">
        <v>498</v>
      </c>
      <c r="E18" s="672" t="s">
        <v>499</v>
      </c>
      <c r="F18" s="781">
        <v>0.18757097507427647</v>
      </c>
    </row>
    <row r="19" spans="2:6" s="663" customFormat="1" ht="16.5" customHeight="1" x14ac:dyDescent="0.25">
      <c r="B19" s="987"/>
      <c r="C19" s="663" t="s">
        <v>500</v>
      </c>
      <c r="D19" s="671" t="s">
        <v>501</v>
      </c>
      <c r="E19" s="672" t="s">
        <v>502</v>
      </c>
      <c r="F19" s="781">
        <v>0.11901655960930645</v>
      </c>
    </row>
    <row r="20" spans="2:6" s="663" customFormat="1" ht="16.5" customHeight="1" x14ac:dyDescent="0.25">
      <c r="B20" s="987"/>
      <c r="D20" s="671" t="s">
        <v>503</v>
      </c>
      <c r="E20" s="672" t="s">
        <v>504</v>
      </c>
      <c r="F20" s="781">
        <v>0.13074573317886959</v>
      </c>
    </row>
    <row r="21" spans="2:6" s="663" customFormat="1" ht="16.5" customHeight="1" x14ac:dyDescent="0.25">
      <c r="B21" s="987"/>
      <c r="D21" s="671" t="s">
        <v>505</v>
      </c>
      <c r="E21" s="672" t="s">
        <v>506</v>
      </c>
      <c r="F21" s="781">
        <v>0.10892741215600288</v>
      </c>
    </row>
    <row r="22" spans="2:6" s="663" customFormat="1" ht="16.5" customHeight="1" x14ac:dyDescent="0.25">
      <c r="B22" s="987"/>
      <c r="D22" s="671" t="s">
        <v>507</v>
      </c>
      <c r="E22" s="672" t="s">
        <v>508</v>
      </c>
      <c r="F22" s="781">
        <v>6.2054630007940356E-2</v>
      </c>
    </row>
    <row r="23" spans="2:6" s="663" customFormat="1" ht="16.5" customHeight="1" x14ac:dyDescent="0.25">
      <c r="B23" s="987"/>
      <c r="C23" s="663" t="s">
        <v>509</v>
      </c>
      <c r="D23" s="671" t="s">
        <v>510</v>
      </c>
      <c r="E23" s="672" t="s">
        <v>511</v>
      </c>
      <c r="F23" s="781">
        <v>0.12616203686017091</v>
      </c>
    </row>
    <row r="24" spans="2:6" s="663" customFormat="1" ht="16.5" customHeight="1" x14ac:dyDescent="0.25">
      <c r="B24" s="987"/>
      <c r="D24" s="671" t="s">
        <v>512</v>
      </c>
      <c r="E24" s="672" t="s">
        <v>513</v>
      </c>
      <c r="F24" s="781">
        <v>0.1737571080881011</v>
      </c>
    </row>
    <row r="25" spans="2:6" s="663" customFormat="1" ht="16.5" customHeight="1" x14ac:dyDescent="0.25">
      <c r="B25" s="987"/>
      <c r="D25" s="671" t="s">
        <v>514</v>
      </c>
      <c r="E25" s="672" t="s">
        <v>515</v>
      </c>
      <c r="F25" s="781">
        <v>0.17459076952783739</v>
      </c>
    </row>
    <row r="26" spans="2:6" s="663" customFormat="1" ht="16.5" customHeight="1" x14ac:dyDescent="0.25">
      <c r="B26" s="987"/>
      <c r="D26" s="671" t="s">
        <v>516</v>
      </c>
      <c r="E26" s="672" t="s">
        <v>517</v>
      </c>
      <c r="F26" s="781">
        <v>0.19834386109803803</v>
      </c>
    </row>
    <row r="27" spans="2:6" s="663" customFormat="1" ht="16.5" customHeight="1" x14ac:dyDescent="0.25">
      <c r="B27" s="987"/>
      <c r="D27" s="671" t="s">
        <v>518</v>
      </c>
      <c r="E27" s="672" t="s">
        <v>519</v>
      </c>
      <c r="F27" s="781">
        <v>0.22627034343620211</v>
      </c>
    </row>
    <row r="28" spans="2:6" s="663" customFormat="1" ht="16.5" customHeight="1" x14ac:dyDescent="0.25">
      <c r="B28" s="987"/>
      <c r="C28" s="663" t="s">
        <v>520</v>
      </c>
      <c r="D28" s="671" t="s">
        <v>521</v>
      </c>
      <c r="E28" s="672" t="s">
        <v>522</v>
      </c>
      <c r="F28" s="781">
        <v>0.34523937785654046</v>
      </c>
    </row>
    <row r="29" spans="2:6" s="663" customFormat="1" ht="16.5" customHeight="1" x14ac:dyDescent="0.25">
      <c r="B29" s="987"/>
      <c r="D29" s="671" t="s">
        <v>523</v>
      </c>
      <c r="E29" s="672" t="s">
        <v>524</v>
      </c>
      <c r="F29" s="781">
        <v>0.24736077766725686</v>
      </c>
    </row>
    <row r="30" spans="2:6" s="663" customFormat="1" ht="16.5" customHeight="1" x14ac:dyDescent="0.25">
      <c r="B30" s="987"/>
      <c r="D30" s="671" t="s">
        <v>525</v>
      </c>
      <c r="E30" s="672" t="s">
        <v>526</v>
      </c>
      <c r="F30" s="781">
        <v>0.28856532637755294</v>
      </c>
    </row>
    <row r="31" spans="2:6" s="663" customFormat="1" ht="16.5" customHeight="1" x14ac:dyDescent="0.25">
      <c r="B31" s="987"/>
      <c r="D31" s="671" t="s">
        <v>527</v>
      </c>
      <c r="E31" s="672" t="s">
        <v>528</v>
      </c>
      <c r="F31" s="781">
        <v>0.26401693166422197</v>
      </c>
    </row>
    <row r="32" spans="2:6" s="663" customFormat="1" ht="16.5" customHeight="1" x14ac:dyDescent="0.25">
      <c r="B32" s="987"/>
      <c r="C32" s="663" t="s">
        <v>529</v>
      </c>
      <c r="D32" s="671" t="s">
        <v>530</v>
      </c>
      <c r="E32" s="672" t="s">
        <v>531</v>
      </c>
      <c r="F32" s="781">
        <v>0.26852489052203599</v>
      </c>
    </row>
    <row r="33" spans="2:6" s="663" customFormat="1" ht="16.5" customHeight="1" x14ac:dyDescent="0.25">
      <c r="B33" s="987"/>
      <c r="D33" s="671" t="s">
        <v>532</v>
      </c>
      <c r="E33" s="672" t="s">
        <v>533</v>
      </c>
      <c r="F33" s="781">
        <v>0.25131554377293785</v>
      </c>
    </row>
    <row r="34" spans="2:6" s="663" customFormat="1" ht="16.5" customHeight="1" x14ac:dyDescent="0.25">
      <c r="B34" s="987"/>
      <c r="D34" s="671" t="s">
        <v>534</v>
      </c>
      <c r="E34" s="672" t="s">
        <v>535</v>
      </c>
      <c r="F34" s="781">
        <v>0.27574686756181094</v>
      </c>
    </row>
    <row r="35" spans="2:6" s="663" customFormat="1" ht="16.5" customHeight="1" x14ac:dyDescent="0.25">
      <c r="B35" s="987"/>
      <c r="D35" s="671" t="s">
        <v>536</v>
      </c>
      <c r="E35" s="672" t="s">
        <v>537</v>
      </c>
      <c r="F35" s="781">
        <v>0.27263120109742839</v>
      </c>
    </row>
    <row r="36" spans="2:6" s="663" customFormat="1" ht="16.5" customHeight="1" x14ac:dyDescent="0.25">
      <c r="B36" s="987"/>
      <c r="C36" s="663" t="s">
        <v>538</v>
      </c>
      <c r="D36" s="671" t="s">
        <v>539</v>
      </c>
      <c r="E36" s="672" t="s">
        <v>540</v>
      </c>
      <c r="F36" s="781">
        <v>0.26073231859808871</v>
      </c>
    </row>
    <row r="37" spans="2:6" s="663" customFormat="1" ht="16.5" customHeight="1" x14ac:dyDescent="0.25">
      <c r="B37" s="987"/>
      <c r="D37" s="671" t="s">
        <v>541</v>
      </c>
      <c r="E37" s="672" t="s">
        <v>542</v>
      </c>
      <c r="F37" s="781">
        <v>0.25598011784831409</v>
      </c>
    </row>
    <row r="38" spans="2:6" s="663" customFormat="1" ht="16.5" customHeight="1" x14ac:dyDescent="0.25">
      <c r="B38" s="987"/>
      <c r="D38" s="671" t="s">
        <v>543</v>
      </c>
      <c r="E38" s="672" t="s">
        <v>544</v>
      </c>
      <c r="F38" s="781">
        <v>0.28309032370505033</v>
      </c>
    </row>
    <row r="39" spans="2:6" s="663" customFormat="1" ht="16.5" customHeight="1" x14ac:dyDescent="0.25">
      <c r="B39" s="987"/>
      <c r="D39" s="671" t="s">
        <v>545</v>
      </c>
      <c r="E39" s="672" t="s">
        <v>546</v>
      </c>
      <c r="F39" s="781">
        <v>0.29635674093548336</v>
      </c>
    </row>
    <row r="40" spans="2:6" s="663" customFormat="1" ht="16.5" customHeight="1" x14ac:dyDescent="0.25">
      <c r="B40" s="987"/>
      <c r="D40" s="671" t="s">
        <v>547</v>
      </c>
      <c r="E40" s="672" t="s">
        <v>548</v>
      </c>
      <c r="F40" s="781">
        <v>0.31620720458959045</v>
      </c>
    </row>
    <row r="41" spans="2:6" s="663" customFormat="1" ht="16.5" customHeight="1" x14ac:dyDescent="0.25">
      <c r="B41" s="987"/>
      <c r="C41" s="663" t="s">
        <v>549</v>
      </c>
      <c r="D41" s="671" t="s">
        <v>550</v>
      </c>
      <c r="E41" s="672" t="s">
        <v>551</v>
      </c>
      <c r="F41" s="781">
        <v>0.24832559684814537</v>
      </c>
    </row>
    <row r="42" spans="2:6" s="663" customFormat="1" ht="16.5" customHeight="1" x14ac:dyDescent="0.25">
      <c r="B42" s="987"/>
      <c r="D42" s="671" t="s">
        <v>552</v>
      </c>
      <c r="E42" s="672" t="s">
        <v>553</v>
      </c>
      <c r="F42" s="781">
        <v>0.26994510286762685</v>
      </c>
    </row>
    <row r="43" spans="2:6" s="663" customFormat="1" ht="16.5" customHeight="1" x14ac:dyDescent="0.25">
      <c r="B43" s="987"/>
      <c r="D43" s="671" t="s">
        <v>554</v>
      </c>
      <c r="E43" s="672" t="s">
        <v>555</v>
      </c>
      <c r="F43" s="781">
        <v>0.30769342652706244</v>
      </c>
    </row>
    <row r="44" spans="2:6" s="663" customFormat="1" ht="16.5" customHeight="1" x14ac:dyDescent="0.25">
      <c r="B44" s="987"/>
      <c r="D44" s="671" t="s">
        <v>556</v>
      </c>
      <c r="E44" s="672" t="s">
        <v>557</v>
      </c>
      <c r="F44" s="781">
        <v>0.37363043945229801</v>
      </c>
    </row>
    <row r="45" spans="2:6" s="663" customFormat="1" ht="16.5" customHeight="1" x14ac:dyDescent="0.25">
      <c r="B45" s="987"/>
      <c r="C45" s="663" t="s">
        <v>558</v>
      </c>
      <c r="D45" s="671" t="s">
        <v>559</v>
      </c>
      <c r="E45" s="672" t="s">
        <v>560</v>
      </c>
      <c r="F45" s="781">
        <v>0.4210677725204906</v>
      </c>
    </row>
    <row r="46" spans="2:6" s="663" customFormat="1" ht="16.5" customHeight="1" x14ac:dyDescent="0.25">
      <c r="B46" s="987"/>
      <c r="D46" s="671" t="s">
        <v>561</v>
      </c>
      <c r="E46" s="672" t="s">
        <v>562</v>
      </c>
      <c r="F46" s="781">
        <v>0.43784713555620358</v>
      </c>
    </row>
    <row r="47" spans="2:6" s="663" customFormat="1" ht="16.5" customHeight="1" x14ac:dyDescent="0.25">
      <c r="B47" s="987"/>
      <c r="D47" s="671" t="s">
        <v>563</v>
      </c>
      <c r="E47" s="672" t="s">
        <v>564</v>
      </c>
      <c r="F47" s="781">
        <v>0.45490130485469227</v>
      </c>
    </row>
    <row r="48" spans="2:6" s="663" customFormat="1" ht="16.5" customHeight="1" x14ac:dyDescent="0.25">
      <c r="B48" s="987"/>
      <c r="D48" s="671" t="s">
        <v>565</v>
      </c>
      <c r="E48" s="672" t="s">
        <v>566</v>
      </c>
      <c r="F48" s="781">
        <v>0.4249425041979582</v>
      </c>
    </row>
    <row r="49" spans="2:6" s="663" customFormat="1" ht="16.5" customHeight="1" x14ac:dyDescent="0.25">
      <c r="B49" s="987"/>
      <c r="C49" s="663" t="s">
        <v>567</v>
      </c>
      <c r="D49" s="671" t="s">
        <v>568</v>
      </c>
      <c r="E49" s="672" t="s">
        <v>569</v>
      </c>
      <c r="F49" s="781">
        <v>0.48885025376468744</v>
      </c>
    </row>
    <row r="50" spans="2:6" s="663" customFormat="1" ht="16.5" customHeight="1" x14ac:dyDescent="0.25">
      <c r="B50" s="987"/>
      <c r="D50" s="671" t="s">
        <v>570</v>
      </c>
      <c r="E50" s="672" t="s">
        <v>571</v>
      </c>
      <c r="F50" s="781">
        <v>0.50980101538331457</v>
      </c>
    </row>
    <row r="51" spans="2:6" s="663" customFormat="1" ht="16.5" customHeight="1" x14ac:dyDescent="0.25">
      <c r="B51" s="987"/>
      <c r="D51" s="671" t="s">
        <v>572</v>
      </c>
      <c r="E51" s="672" t="s">
        <v>573</v>
      </c>
      <c r="F51" s="781">
        <v>0.54558690354676853</v>
      </c>
    </row>
    <row r="52" spans="2:6" s="663" customFormat="1" ht="16.5" customHeight="1" x14ac:dyDescent="0.25">
      <c r="B52" s="987"/>
      <c r="D52" s="671" t="s">
        <v>574</v>
      </c>
      <c r="E52" s="672" t="s">
        <v>575</v>
      </c>
      <c r="F52" s="781">
        <v>0.48277978498434077</v>
      </c>
    </row>
    <row r="53" spans="2:6" s="663" customFormat="1" ht="17.100000000000001" customHeight="1" thickBot="1" x14ac:dyDescent="0.3">
      <c r="B53" s="988"/>
      <c r="C53" s="673"/>
      <c r="D53" s="674" t="s">
        <v>576</v>
      </c>
      <c r="E53" s="675" t="s">
        <v>577</v>
      </c>
      <c r="F53" s="782">
        <v>0.51724824831915051</v>
      </c>
    </row>
    <row r="54" spans="2:6" s="663" customFormat="1" ht="15.75" x14ac:dyDescent="0.25">
      <c r="B54" s="986">
        <v>2021</v>
      </c>
      <c r="C54" s="668" t="s">
        <v>578</v>
      </c>
      <c r="D54" s="669" t="s">
        <v>579</v>
      </c>
      <c r="E54" s="670" t="s">
        <v>580</v>
      </c>
      <c r="F54" s="780">
        <v>0.56438461755082081</v>
      </c>
    </row>
    <row r="55" spans="2:6" s="663" customFormat="1" ht="15.75" x14ac:dyDescent="0.25">
      <c r="B55" s="987"/>
      <c r="D55" s="671" t="s">
        <v>581</v>
      </c>
      <c r="E55" s="672" t="s">
        <v>582</v>
      </c>
      <c r="F55" s="781">
        <v>0.56756889177093017</v>
      </c>
    </row>
    <row r="56" spans="2:6" s="663" customFormat="1" ht="15.75" x14ac:dyDescent="0.25">
      <c r="B56" s="987"/>
      <c r="D56" s="671" t="s">
        <v>583</v>
      </c>
      <c r="E56" s="672" t="s">
        <v>584</v>
      </c>
      <c r="F56" s="781">
        <v>0.56142371900736099</v>
      </c>
    </row>
    <row r="57" spans="2:6" s="663" customFormat="1" ht="15.75" x14ac:dyDescent="0.25">
      <c r="B57" s="987"/>
      <c r="D57" s="671" t="s">
        <v>585</v>
      </c>
      <c r="E57" s="672" t="s">
        <v>586</v>
      </c>
      <c r="F57" s="781">
        <v>0.53089293172108099</v>
      </c>
    </row>
    <row r="58" spans="2:6" s="663" customFormat="1" ht="15.75" x14ac:dyDescent="0.25">
      <c r="B58" s="987"/>
      <c r="C58" s="663" t="s">
        <v>473</v>
      </c>
      <c r="D58" s="671" t="s">
        <v>587</v>
      </c>
      <c r="E58" s="672" t="s">
        <v>588</v>
      </c>
      <c r="F58" s="781">
        <v>0.56981610811669425</v>
      </c>
    </row>
    <row r="59" spans="2:6" s="663" customFormat="1" ht="15.75" x14ac:dyDescent="0.25">
      <c r="B59" s="987"/>
      <c r="D59" s="671" t="s">
        <v>589</v>
      </c>
      <c r="E59" s="672" t="s">
        <v>590</v>
      </c>
      <c r="F59" s="781">
        <v>0.57835266080289494</v>
      </c>
    </row>
    <row r="60" spans="2:6" s="663" customFormat="1" ht="15.75" x14ac:dyDescent="0.25">
      <c r="B60" s="987"/>
      <c r="D60" s="671" t="s">
        <v>474</v>
      </c>
      <c r="E60" s="672" t="s">
        <v>591</v>
      </c>
      <c r="F60" s="781">
        <v>0.61679349779784698</v>
      </c>
    </row>
    <row r="61" spans="2:6" s="663" customFormat="1" ht="15.75" x14ac:dyDescent="0.25">
      <c r="B61" s="987"/>
      <c r="D61" s="671" t="s">
        <v>476</v>
      </c>
      <c r="E61" s="672" t="s">
        <v>592</v>
      </c>
      <c r="F61" s="781">
        <v>0.61576157736684356</v>
      </c>
    </row>
    <row r="62" spans="2:6" s="663" customFormat="1" ht="15.75" x14ac:dyDescent="0.25">
      <c r="B62" s="987"/>
      <c r="C62" s="663" t="s">
        <v>480</v>
      </c>
      <c r="D62" s="671" t="s">
        <v>478</v>
      </c>
      <c r="E62" s="672" t="s">
        <v>593</v>
      </c>
      <c r="F62" s="781">
        <v>0.65776033839993509</v>
      </c>
    </row>
    <row r="63" spans="2:6" s="663" customFormat="1" ht="15.75" x14ac:dyDescent="0.25">
      <c r="B63" s="987"/>
      <c r="D63" s="671" t="s">
        <v>481</v>
      </c>
      <c r="E63" s="672" t="s">
        <v>594</v>
      </c>
      <c r="F63" s="781">
        <v>0.64261398989092267</v>
      </c>
    </row>
    <row r="64" spans="2:6" s="663" customFormat="1" ht="15.75" x14ac:dyDescent="0.25">
      <c r="B64" s="987"/>
      <c r="D64" s="671" t="s">
        <v>483</v>
      </c>
      <c r="E64" s="672" t="s">
        <v>595</v>
      </c>
      <c r="F64" s="781">
        <v>0.65459699527082527</v>
      </c>
    </row>
    <row r="65" spans="2:6" s="663" customFormat="1" ht="15.75" x14ac:dyDescent="0.25">
      <c r="B65" s="987"/>
      <c r="D65" s="671" t="s">
        <v>485</v>
      </c>
      <c r="E65" s="672" t="s">
        <v>596</v>
      </c>
      <c r="F65" s="781">
        <v>0.61752214039286357</v>
      </c>
    </row>
    <row r="66" spans="2:6" s="663" customFormat="1" ht="15.75" x14ac:dyDescent="0.25">
      <c r="B66" s="987"/>
      <c r="D66" s="671" t="s">
        <v>487</v>
      </c>
      <c r="E66" s="672" t="s">
        <v>597</v>
      </c>
      <c r="F66" s="781">
        <v>0.66363268183284008</v>
      </c>
    </row>
    <row r="67" spans="2:6" s="663" customFormat="1" ht="15.75" x14ac:dyDescent="0.25">
      <c r="B67" s="987"/>
      <c r="C67" s="663" t="s">
        <v>491</v>
      </c>
      <c r="D67" s="671" t="s">
        <v>489</v>
      </c>
      <c r="E67" s="672" t="s">
        <v>598</v>
      </c>
      <c r="F67" s="781">
        <v>0.66441860680560982</v>
      </c>
    </row>
    <row r="68" spans="2:6" s="663" customFormat="1" ht="15.75" x14ac:dyDescent="0.25">
      <c r="B68" s="987"/>
      <c r="D68" s="671" t="s">
        <v>492</v>
      </c>
      <c r="E68" s="672" t="s">
        <v>599</v>
      </c>
      <c r="F68" s="781">
        <v>0.68572230115412902</v>
      </c>
    </row>
    <row r="69" spans="2:6" s="663" customFormat="1" ht="15.75" x14ac:dyDescent="0.25">
      <c r="B69" s="987"/>
      <c r="D69" s="671" t="s">
        <v>494</v>
      </c>
      <c r="E69" s="672" t="s">
        <v>600</v>
      </c>
      <c r="F69" s="781">
        <v>0.779223725258267</v>
      </c>
    </row>
    <row r="70" spans="2:6" s="663" customFormat="1" ht="15.75" x14ac:dyDescent="0.25">
      <c r="B70" s="987"/>
      <c r="D70" s="671" t="s">
        <v>496</v>
      </c>
      <c r="E70" s="672" t="s">
        <v>601</v>
      </c>
      <c r="F70" s="781">
        <v>0.67720213179087096</v>
      </c>
    </row>
    <row r="71" spans="2:6" s="663" customFormat="1" ht="15.75" x14ac:dyDescent="0.25">
      <c r="B71" s="987"/>
      <c r="C71" s="663" t="s">
        <v>500</v>
      </c>
      <c r="D71" s="671" t="s">
        <v>498</v>
      </c>
      <c r="E71" s="672" t="s">
        <v>602</v>
      </c>
      <c r="F71" s="781">
        <v>0.63754080072122032</v>
      </c>
    </row>
    <row r="72" spans="2:6" s="663" customFormat="1" ht="15.75" x14ac:dyDescent="0.25">
      <c r="B72" s="987"/>
      <c r="D72" s="671" t="s">
        <v>501</v>
      </c>
      <c r="E72" s="672" t="s">
        <v>603</v>
      </c>
      <c r="F72" s="781">
        <v>0.7347975411985046</v>
      </c>
    </row>
    <row r="73" spans="2:6" s="663" customFormat="1" ht="15.75" x14ac:dyDescent="0.25">
      <c r="B73" s="987"/>
      <c r="D73" s="671" t="s">
        <v>503</v>
      </c>
      <c r="E73" s="672" t="s">
        <v>604</v>
      </c>
      <c r="F73" s="781">
        <v>0.69222762733423826</v>
      </c>
    </row>
    <row r="74" spans="2:6" s="663" customFormat="1" ht="15.75" x14ac:dyDescent="0.25">
      <c r="B74" s="987"/>
      <c r="D74" s="671" t="s">
        <v>505</v>
      </c>
      <c r="E74" s="672" t="s">
        <v>605</v>
      </c>
      <c r="F74" s="781">
        <v>0.62043723924192318</v>
      </c>
    </row>
    <row r="75" spans="2:6" s="663" customFormat="1" ht="15.75" x14ac:dyDescent="0.25">
      <c r="B75" s="987"/>
      <c r="C75" s="663" t="s">
        <v>509</v>
      </c>
      <c r="D75" s="671" t="s">
        <v>507</v>
      </c>
      <c r="E75" s="672" t="s">
        <v>606</v>
      </c>
      <c r="F75" s="781">
        <v>0.55178208460502187</v>
      </c>
    </row>
    <row r="76" spans="2:6" s="663" customFormat="1" ht="15.75" x14ac:dyDescent="0.25">
      <c r="B76" s="987"/>
      <c r="D76" s="671" t="s">
        <v>510</v>
      </c>
      <c r="E76" s="672" t="s">
        <v>607</v>
      </c>
      <c r="F76" s="781">
        <v>0.59742117264450412</v>
      </c>
    </row>
    <row r="77" spans="2:6" s="663" customFormat="1" ht="15.75" x14ac:dyDescent="0.25">
      <c r="B77" s="987"/>
      <c r="D77" s="671" t="s">
        <v>512</v>
      </c>
      <c r="E77" s="672" t="s">
        <v>608</v>
      </c>
      <c r="F77" s="781">
        <v>0.60439680098487347</v>
      </c>
    </row>
    <row r="78" spans="2:6" s="663" customFormat="1" ht="15.75" x14ac:dyDescent="0.25">
      <c r="B78" s="987"/>
      <c r="D78" s="671" t="s">
        <v>514</v>
      </c>
      <c r="E78" s="672" t="s">
        <v>609</v>
      </c>
      <c r="F78" s="781">
        <v>0.61770222931790586</v>
      </c>
    </row>
    <row r="79" spans="2:6" s="663" customFormat="1" ht="15.75" x14ac:dyDescent="0.25">
      <c r="B79" s="987"/>
      <c r="D79" s="671" t="s">
        <v>516</v>
      </c>
      <c r="E79" s="672" t="s">
        <v>610</v>
      </c>
      <c r="F79" s="781">
        <v>0.61349681524494137</v>
      </c>
    </row>
    <row r="80" spans="2:6" s="663" customFormat="1" ht="15.75" x14ac:dyDescent="0.25">
      <c r="B80" s="987"/>
      <c r="C80" s="663" t="s">
        <v>520</v>
      </c>
      <c r="D80" s="671" t="s">
        <v>518</v>
      </c>
      <c r="E80" s="672" t="s">
        <v>611</v>
      </c>
      <c r="F80" s="781">
        <v>0.65429499147786963</v>
      </c>
    </row>
    <row r="81" spans="2:6" s="663" customFormat="1" ht="15.75" x14ac:dyDescent="0.25">
      <c r="B81" s="987"/>
      <c r="D81" s="671" t="s">
        <v>521</v>
      </c>
      <c r="E81" s="672" t="s">
        <v>612</v>
      </c>
      <c r="F81" s="781">
        <v>0.64729551662260343</v>
      </c>
    </row>
    <row r="82" spans="2:6" s="663" customFormat="1" ht="15.75" x14ac:dyDescent="0.25">
      <c r="B82" s="987"/>
      <c r="D82" s="671" t="s">
        <v>523</v>
      </c>
      <c r="E82" s="672" t="s">
        <v>613</v>
      </c>
      <c r="F82" s="781">
        <v>0.62721414232028738</v>
      </c>
    </row>
    <row r="83" spans="2:6" s="663" customFormat="1" ht="15.75" x14ac:dyDescent="0.25">
      <c r="B83" s="987"/>
      <c r="D83" s="671" t="s">
        <v>525</v>
      </c>
      <c r="E83" s="672" t="s">
        <v>614</v>
      </c>
      <c r="F83" s="781">
        <v>0.6158205327741012</v>
      </c>
    </row>
    <row r="84" spans="2:6" s="663" customFormat="1" ht="15.75" x14ac:dyDescent="0.25">
      <c r="B84" s="987"/>
      <c r="C84" s="663" t="s">
        <v>529</v>
      </c>
      <c r="D84" s="671" t="s">
        <v>527</v>
      </c>
      <c r="E84" s="672" t="s">
        <v>615</v>
      </c>
      <c r="F84" s="781">
        <v>0.67193190555983495</v>
      </c>
    </row>
    <row r="85" spans="2:6" s="663" customFormat="1" ht="15.75" x14ac:dyDescent="0.25">
      <c r="B85" s="987"/>
      <c r="D85" s="671" t="s">
        <v>530</v>
      </c>
      <c r="E85" s="672" t="s">
        <v>616</v>
      </c>
      <c r="F85" s="781">
        <v>0.62279143067049725</v>
      </c>
    </row>
    <row r="86" spans="2:6" s="663" customFormat="1" ht="15.75" x14ac:dyDescent="0.25">
      <c r="B86" s="987"/>
      <c r="D86" s="671" t="s">
        <v>532</v>
      </c>
      <c r="E86" s="672" t="s">
        <v>617</v>
      </c>
      <c r="F86" s="781">
        <v>0.76791340516856788</v>
      </c>
    </row>
    <row r="87" spans="2:6" s="663" customFormat="1" ht="15.75" x14ac:dyDescent="0.25">
      <c r="B87" s="987"/>
      <c r="D87" s="671" t="s">
        <v>534</v>
      </c>
      <c r="E87" s="672" t="s">
        <v>618</v>
      </c>
      <c r="F87" s="781">
        <v>0.89373410354470206</v>
      </c>
    </row>
    <row r="88" spans="2:6" s="663" customFormat="1" ht="15.75" x14ac:dyDescent="0.25">
      <c r="B88" s="987"/>
      <c r="D88" s="671" t="s">
        <v>536</v>
      </c>
      <c r="E88" s="672" t="s">
        <v>619</v>
      </c>
      <c r="F88" s="781">
        <v>0.76288822827463465</v>
      </c>
    </row>
    <row r="89" spans="2:6" s="663" customFormat="1" ht="15.75" x14ac:dyDescent="0.25">
      <c r="B89" s="987"/>
      <c r="C89" s="663" t="s">
        <v>538</v>
      </c>
      <c r="D89" s="671" t="s">
        <v>539</v>
      </c>
      <c r="E89" s="672" t="s">
        <v>620</v>
      </c>
      <c r="F89" s="781">
        <v>0.80254896104212714</v>
      </c>
    </row>
    <row r="90" spans="2:6" s="663" customFormat="1" ht="15.75" x14ac:dyDescent="0.25">
      <c r="B90" s="987"/>
      <c r="D90" s="671" t="s">
        <v>541</v>
      </c>
      <c r="E90" s="672" t="s">
        <v>621</v>
      </c>
      <c r="F90" s="781">
        <v>1.0180487449488433</v>
      </c>
    </row>
    <row r="91" spans="2:6" s="663" customFormat="1" ht="15.75" x14ac:dyDescent="0.25">
      <c r="B91" s="987"/>
      <c r="D91" s="671" t="s">
        <v>543</v>
      </c>
      <c r="E91" s="672" t="s">
        <v>622</v>
      </c>
      <c r="F91" s="781">
        <v>1.0218148549890922</v>
      </c>
    </row>
    <row r="92" spans="2:6" s="663" customFormat="1" ht="15.75" x14ac:dyDescent="0.25">
      <c r="B92" s="987"/>
      <c r="D92" s="671" t="s">
        <v>545</v>
      </c>
      <c r="E92" s="672" t="s">
        <v>623</v>
      </c>
      <c r="F92" s="781">
        <v>0.99343409575427766</v>
      </c>
    </row>
    <row r="93" spans="2:6" s="663" customFormat="1" ht="15.75" x14ac:dyDescent="0.25">
      <c r="B93" s="987"/>
      <c r="C93" s="663" t="s">
        <v>549</v>
      </c>
      <c r="D93" s="671" t="s">
        <v>547</v>
      </c>
      <c r="E93" s="672" t="s">
        <v>624</v>
      </c>
      <c r="F93" s="781">
        <v>0.83938209560113164</v>
      </c>
    </row>
    <row r="94" spans="2:6" s="663" customFormat="1" ht="15.75" x14ac:dyDescent="0.25">
      <c r="B94" s="987"/>
      <c r="D94" s="671" t="s">
        <v>550</v>
      </c>
      <c r="E94" s="672" t="s">
        <v>625</v>
      </c>
      <c r="F94" s="781">
        <v>0.94021275669139415</v>
      </c>
    </row>
    <row r="95" spans="2:6" s="663" customFormat="1" ht="15.75" x14ac:dyDescent="0.25">
      <c r="B95" s="987"/>
      <c r="D95" s="671" t="s">
        <v>552</v>
      </c>
      <c r="E95" s="672" t="s">
        <v>626</v>
      </c>
      <c r="F95" s="781">
        <v>1.1301289353192143</v>
      </c>
    </row>
    <row r="96" spans="2:6" s="663" customFormat="1" ht="15.75" x14ac:dyDescent="0.25">
      <c r="B96" s="987"/>
      <c r="D96" s="671" t="s">
        <v>554</v>
      </c>
      <c r="E96" s="672" t="s">
        <v>627</v>
      </c>
      <c r="F96" s="781">
        <v>1.0409634815156503</v>
      </c>
    </row>
    <row r="97" spans="2:6" s="663" customFormat="1" ht="15.75" x14ac:dyDescent="0.25">
      <c r="B97" s="987"/>
      <c r="C97" s="663" t="s">
        <v>558</v>
      </c>
      <c r="D97" s="671" t="s">
        <v>556</v>
      </c>
      <c r="E97" s="672" t="s">
        <v>628</v>
      </c>
      <c r="F97" s="781">
        <v>1.0702484052533852</v>
      </c>
    </row>
    <row r="98" spans="2:6" s="663" customFormat="1" ht="15.75" x14ac:dyDescent="0.25">
      <c r="B98" s="987"/>
      <c r="D98" s="671" t="s">
        <v>559</v>
      </c>
      <c r="E98" s="672" t="s">
        <v>629</v>
      </c>
      <c r="F98" s="781">
        <v>0.88941602165909905</v>
      </c>
    </row>
    <row r="99" spans="2:6" s="663" customFormat="1" ht="15.75" x14ac:dyDescent="0.25">
      <c r="B99" s="987"/>
      <c r="D99" s="671" t="s">
        <v>561</v>
      </c>
      <c r="E99" s="672" t="s">
        <v>630</v>
      </c>
      <c r="F99" s="781">
        <v>0.94543996988739132</v>
      </c>
    </row>
    <row r="100" spans="2:6" s="663" customFormat="1" ht="15.75" x14ac:dyDescent="0.25">
      <c r="B100" s="987"/>
      <c r="D100" s="671" t="s">
        <v>563</v>
      </c>
      <c r="E100" s="672" t="s">
        <v>631</v>
      </c>
      <c r="F100" s="781">
        <v>0.98152300168294349</v>
      </c>
    </row>
    <row r="101" spans="2:6" s="663" customFormat="1" ht="15.75" x14ac:dyDescent="0.25">
      <c r="B101" s="987"/>
      <c r="D101" s="671" t="s">
        <v>565</v>
      </c>
      <c r="E101" s="672" t="s">
        <v>632</v>
      </c>
      <c r="F101" s="781">
        <v>1.0578346950174946</v>
      </c>
    </row>
    <row r="102" spans="2:6" s="663" customFormat="1" ht="15.75" x14ac:dyDescent="0.25">
      <c r="B102" s="987"/>
      <c r="C102" s="663" t="s">
        <v>567</v>
      </c>
      <c r="D102" s="671" t="s">
        <v>568</v>
      </c>
      <c r="E102" s="672" t="s">
        <v>633</v>
      </c>
      <c r="F102" s="781">
        <v>1.0535552461161228</v>
      </c>
    </row>
    <row r="103" spans="2:6" s="663" customFormat="1" ht="15.75" x14ac:dyDescent="0.25">
      <c r="B103" s="987"/>
      <c r="D103" s="671" t="s">
        <v>570</v>
      </c>
      <c r="E103" s="672" t="s">
        <v>634</v>
      </c>
      <c r="F103" s="781">
        <v>1.0641810531165745</v>
      </c>
    </row>
    <row r="104" spans="2:6" s="663" customFormat="1" ht="15.75" x14ac:dyDescent="0.25">
      <c r="B104" s="987"/>
      <c r="D104" s="671" t="s">
        <v>572</v>
      </c>
      <c r="E104" s="672" t="s">
        <v>635</v>
      </c>
      <c r="F104" s="781">
        <v>0.97668565620548498</v>
      </c>
    </row>
    <row r="105" spans="2:6" s="663" customFormat="1" ht="16.5" thickBot="1" x14ac:dyDescent="0.3">
      <c r="B105" s="988"/>
      <c r="C105" s="673"/>
      <c r="D105" s="674" t="s">
        <v>574</v>
      </c>
      <c r="E105" s="675" t="s">
        <v>636</v>
      </c>
      <c r="F105" s="782">
        <v>0.88708729679785325</v>
      </c>
    </row>
    <row r="106" spans="2:6" s="663" customFormat="1" ht="15.75" x14ac:dyDescent="0.25">
      <c r="B106" s="986">
        <v>2022</v>
      </c>
      <c r="C106" s="668" t="s">
        <v>578</v>
      </c>
      <c r="D106" s="669" t="s">
        <v>579</v>
      </c>
      <c r="E106" s="670" t="s">
        <v>637</v>
      </c>
      <c r="F106" s="780">
        <v>1.1382800816656324</v>
      </c>
    </row>
    <row r="107" spans="2:6" s="663" customFormat="1" ht="15.75" x14ac:dyDescent="0.25">
      <c r="B107" s="987"/>
      <c r="D107" s="671" t="s">
        <v>581</v>
      </c>
      <c r="E107" s="672" t="s">
        <v>638</v>
      </c>
      <c r="F107" s="781">
        <v>1.0810737148902809</v>
      </c>
    </row>
    <row r="108" spans="2:6" s="663" customFormat="1" ht="15.75" x14ac:dyDescent="0.25">
      <c r="B108" s="987"/>
      <c r="D108" s="671" t="s">
        <v>583</v>
      </c>
      <c r="E108" s="672" t="s">
        <v>639</v>
      </c>
      <c r="F108" s="781">
        <v>1.2346602676627503</v>
      </c>
    </row>
    <row r="109" spans="2:6" s="663" customFormat="1" ht="15.75" x14ac:dyDescent="0.25">
      <c r="B109" s="987"/>
      <c r="D109" s="671" t="s">
        <v>585</v>
      </c>
      <c r="E109" s="672" t="s">
        <v>640</v>
      </c>
      <c r="F109" s="781">
        <v>1.0410087944949895</v>
      </c>
    </row>
    <row r="110" spans="2:6" s="663" customFormat="1" ht="15.75" x14ac:dyDescent="0.25">
      <c r="B110" s="987"/>
      <c r="C110" s="663" t="s">
        <v>473</v>
      </c>
      <c r="D110" s="671" t="s">
        <v>587</v>
      </c>
      <c r="E110" s="672" t="s">
        <v>641</v>
      </c>
      <c r="F110" s="781">
        <v>1.1639343056231688</v>
      </c>
    </row>
    <row r="111" spans="2:6" s="663" customFormat="1" ht="15.75" x14ac:dyDescent="0.25">
      <c r="B111" s="987"/>
      <c r="D111" s="671" t="s">
        <v>589</v>
      </c>
      <c r="E111" s="672" t="s">
        <v>642</v>
      </c>
      <c r="F111" s="781">
        <v>1.2031247368609745</v>
      </c>
    </row>
    <row r="112" spans="2:6" s="663" customFormat="1" ht="15.75" x14ac:dyDescent="0.25">
      <c r="B112" s="987"/>
      <c r="D112" s="671" t="s">
        <v>474</v>
      </c>
      <c r="E112" s="672" t="s">
        <v>643</v>
      </c>
      <c r="F112" s="781">
        <v>1.2379731468829764</v>
      </c>
    </row>
    <row r="113" spans="2:6" s="663" customFormat="1" ht="15.75" x14ac:dyDescent="0.25">
      <c r="B113" s="987"/>
      <c r="D113" s="671" t="s">
        <v>476</v>
      </c>
      <c r="E113" s="672" t="s">
        <v>644</v>
      </c>
      <c r="F113" s="781">
        <v>1.1547489071621952</v>
      </c>
    </row>
    <row r="114" spans="2:6" s="663" customFormat="1" ht="15.75" x14ac:dyDescent="0.25">
      <c r="B114" s="987"/>
      <c r="C114" s="663" t="s">
        <v>480</v>
      </c>
      <c r="D114" s="671" t="s">
        <v>478</v>
      </c>
      <c r="E114" s="672" t="s">
        <v>645</v>
      </c>
      <c r="F114" s="781">
        <v>1.2836662104144823</v>
      </c>
    </row>
    <row r="115" spans="2:6" s="663" customFormat="1" ht="15.75" x14ac:dyDescent="0.25">
      <c r="B115" s="987"/>
      <c r="D115" s="671" t="s">
        <v>481</v>
      </c>
      <c r="E115" s="672" t="s">
        <v>646</v>
      </c>
      <c r="F115" s="781">
        <v>1.2774395076893403</v>
      </c>
    </row>
    <row r="116" spans="2:6" s="663" customFormat="1" ht="15.75" x14ac:dyDescent="0.25">
      <c r="B116" s="987"/>
      <c r="D116" s="671" t="s">
        <v>483</v>
      </c>
      <c r="E116" s="672" t="s">
        <v>647</v>
      </c>
      <c r="F116" s="781">
        <v>1.3518884351002582</v>
      </c>
    </row>
    <row r="117" spans="2:6" s="663" customFormat="1" ht="15.75" x14ac:dyDescent="0.25">
      <c r="B117" s="987"/>
      <c r="D117" s="671" t="s">
        <v>485</v>
      </c>
      <c r="E117" s="672" t="s">
        <v>648</v>
      </c>
      <c r="F117" s="781">
        <v>1.0685714939722073</v>
      </c>
    </row>
    <row r="118" spans="2:6" s="663" customFormat="1" ht="15.75" x14ac:dyDescent="0.25">
      <c r="B118" s="987"/>
      <c r="D118" s="671" t="s">
        <v>487</v>
      </c>
      <c r="E118" s="672" t="s">
        <v>649</v>
      </c>
      <c r="F118" s="781">
        <v>1.245761174998262</v>
      </c>
    </row>
    <row r="119" spans="2:6" s="663" customFormat="1" ht="15.75" x14ac:dyDescent="0.25">
      <c r="B119" s="987"/>
      <c r="C119" s="663" t="s">
        <v>491</v>
      </c>
      <c r="D119" s="671" t="s">
        <v>489</v>
      </c>
      <c r="E119" s="672" t="s">
        <v>650</v>
      </c>
      <c r="F119" s="781">
        <v>1.2725039670075355</v>
      </c>
    </row>
    <row r="120" spans="2:6" s="663" customFormat="1" ht="15.75" x14ac:dyDescent="0.25">
      <c r="B120" s="987"/>
      <c r="D120" s="671" t="s">
        <v>492</v>
      </c>
      <c r="E120" s="672" t="s">
        <v>651</v>
      </c>
      <c r="F120" s="781">
        <v>1.153921573524483</v>
      </c>
    </row>
    <row r="121" spans="2:6" s="663" customFormat="1" ht="15.75" x14ac:dyDescent="0.25">
      <c r="B121" s="987"/>
      <c r="D121" s="671" t="s">
        <v>494</v>
      </c>
      <c r="E121" s="672" t="s">
        <v>652</v>
      </c>
      <c r="F121" s="781">
        <v>1.291521829494797</v>
      </c>
    </row>
    <row r="122" spans="2:6" s="663" customFormat="1" ht="15.75" x14ac:dyDescent="0.25">
      <c r="B122" s="987"/>
      <c r="D122" s="671" t="s">
        <v>496</v>
      </c>
      <c r="E122" s="672" t="s">
        <v>653</v>
      </c>
      <c r="F122" s="781">
        <v>1.3072161629214987</v>
      </c>
    </row>
    <row r="123" spans="2:6" s="663" customFormat="1" ht="15.75" x14ac:dyDescent="0.25">
      <c r="B123" s="987"/>
      <c r="C123" s="663" t="s">
        <v>500</v>
      </c>
      <c r="D123" s="671" t="s">
        <v>498</v>
      </c>
      <c r="E123" s="672" t="s">
        <v>654</v>
      </c>
      <c r="F123" s="781">
        <v>1.3137267412012239</v>
      </c>
    </row>
    <row r="124" spans="2:6" s="663" customFormat="1" ht="15.75" x14ac:dyDescent="0.25">
      <c r="B124" s="987"/>
      <c r="D124" s="671" t="s">
        <v>501</v>
      </c>
      <c r="E124" s="672" t="s">
        <v>655</v>
      </c>
      <c r="F124" s="781">
        <v>1.2517131681417868</v>
      </c>
    </row>
    <row r="125" spans="2:6" s="663" customFormat="1" ht="15.75" x14ac:dyDescent="0.25">
      <c r="B125" s="987"/>
      <c r="D125" s="671" t="s">
        <v>503</v>
      </c>
      <c r="E125" s="672" t="s">
        <v>656</v>
      </c>
      <c r="F125" s="781">
        <v>1.2089321780607438</v>
      </c>
    </row>
    <row r="126" spans="2:6" s="663" customFormat="1" ht="15.75" x14ac:dyDescent="0.25">
      <c r="B126" s="987"/>
      <c r="D126" s="671" t="s">
        <v>505</v>
      </c>
      <c r="E126" s="672" t="s">
        <v>657</v>
      </c>
      <c r="F126" s="781">
        <v>1.1192165465491342</v>
      </c>
    </row>
    <row r="127" spans="2:6" s="663" customFormat="1" ht="15.75" x14ac:dyDescent="0.25">
      <c r="B127" s="987"/>
      <c r="C127" s="663" t="s">
        <v>509</v>
      </c>
      <c r="D127" s="671" t="s">
        <v>507</v>
      </c>
      <c r="E127" s="672" t="s">
        <v>658</v>
      </c>
      <c r="F127" s="781">
        <v>1.0277763380902978</v>
      </c>
    </row>
    <row r="128" spans="2:6" s="663" customFormat="1" ht="15.75" x14ac:dyDescent="0.25">
      <c r="B128" s="987"/>
      <c r="D128" s="671" t="s">
        <v>510</v>
      </c>
      <c r="E128" s="672" t="s">
        <v>659</v>
      </c>
      <c r="F128" s="781">
        <v>1.0329932222360922</v>
      </c>
    </row>
    <row r="129" spans="2:6" s="663" customFormat="1" ht="15.75" x14ac:dyDescent="0.25">
      <c r="B129" s="987"/>
      <c r="D129" s="671" t="s">
        <v>512</v>
      </c>
      <c r="E129" s="672" t="s">
        <v>660</v>
      </c>
      <c r="F129" s="781">
        <v>1.0619695391602693</v>
      </c>
    </row>
    <row r="130" spans="2:6" s="663" customFormat="1" ht="15.75" x14ac:dyDescent="0.25">
      <c r="B130" s="987"/>
      <c r="D130" s="671" t="s">
        <v>514</v>
      </c>
      <c r="E130" s="672" t="s">
        <v>661</v>
      </c>
      <c r="F130" s="781">
        <v>1.0953818110135018</v>
      </c>
    </row>
    <row r="131" spans="2:6" s="663" customFormat="1" ht="15.75" x14ac:dyDescent="0.25">
      <c r="B131" s="987"/>
      <c r="D131" s="671" t="s">
        <v>516</v>
      </c>
      <c r="E131" s="672" t="s">
        <v>662</v>
      </c>
      <c r="F131" s="781">
        <v>1.0861664236504502</v>
      </c>
    </row>
    <row r="132" spans="2:6" s="663" customFormat="1" ht="15.75" x14ac:dyDescent="0.25">
      <c r="B132" s="987"/>
      <c r="C132" s="663" t="s">
        <v>520</v>
      </c>
      <c r="D132" s="671" t="s">
        <v>518</v>
      </c>
      <c r="E132" s="672" t="s">
        <v>663</v>
      </c>
      <c r="F132" s="781">
        <v>1.1584630474653779</v>
      </c>
    </row>
    <row r="133" spans="2:6" s="663" customFormat="1" ht="15.75" x14ac:dyDescent="0.25">
      <c r="B133" s="987"/>
      <c r="D133" s="671" t="s">
        <v>521</v>
      </c>
      <c r="E133" s="672" t="s">
        <v>664</v>
      </c>
      <c r="F133" s="781">
        <v>1.1641652154452127</v>
      </c>
    </row>
    <row r="134" spans="2:6" s="663" customFormat="1" ht="15.75" x14ac:dyDescent="0.25">
      <c r="B134" s="987"/>
      <c r="D134" s="671" t="s">
        <v>523</v>
      </c>
      <c r="E134" s="672" t="s">
        <v>665</v>
      </c>
      <c r="F134" s="781">
        <v>1.2214110049017055</v>
      </c>
    </row>
    <row r="135" spans="2:6" s="663" customFormat="1" ht="15.75" x14ac:dyDescent="0.25">
      <c r="B135" s="987"/>
      <c r="D135" s="671" t="s">
        <v>525</v>
      </c>
      <c r="E135" s="672" t="s">
        <v>666</v>
      </c>
      <c r="F135" s="781">
        <v>1.2304957255544324</v>
      </c>
    </row>
    <row r="136" spans="2:6" s="663" customFormat="1" ht="15.75" x14ac:dyDescent="0.25">
      <c r="B136" s="987"/>
      <c r="C136" s="663" t="s">
        <v>529</v>
      </c>
      <c r="D136" s="671" t="s">
        <v>527</v>
      </c>
      <c r="E136" s="672" t="s">
        <v>667</v>
      </c>
      <c r="F136" s="781">
        <v>1.2507300121032299</v>
      </c>
    </row>
    <row r="137" spans="2:6" s="663" customFormat="1" ht="15.75" x14ac:dyDescent="0.25">
      <c r="B137" s="987"/>
      <c r="D137" s="671" t="s">
        <v>530</v>
      </c>
      <c r="E137" s="672" t="s">
        <v>668</v>
      </c>
      <c r="F137" s="781">
        <v>1.3551878208061525</v>
      </c>
    </row>
    <row r="138" spans="2:6" s="663" customFormat="1" ht="15.75" x14ac:dyDescent="0.25">
      <c r="B138" s="987"/>
      <c r="D138" s="671" t="s">
        <v>532</v>
      </c>
      <c r="E138" s="672" t="s">
        <v>669</v>
      </c>
      <c r="F138" s="781">
        <v>1.5059522488392196</v>
      </c>
    </row>
    <row r="139" spans="2:6" s="663" customFormat="1" ht="15.75" x14ac:dyDescent="0.25">
      <c r="B139" s="987"/>
      <c r="D139" s="671" t="s">
        <v>534</v>
      </c>
      <c r="E139" s="672" t="s">
        <v>670</v>
      </c>
      <c r="F139" s="781">
        <v>1.595338826886241</v>
      </c>
    </row>
    <row r="140" spans="2:6" s="663" customFormat="1" ht="15.75" x14ac:dyDescent="0.25">
      <c r="B140" s="987"/>
      <c r="D140" s="671" t="s">
        <v>536</v>
      </c>
      <c r="E140" s="672" t="s">
        <v>671</v>
      </c>
      <c r="F140" s="781">
        <v>1.5827366834037808</v>
      </c>
    </row>
    <row r="141" spans="2:6" s="663" customFormat="1" ht="15.75" x14ac:dyDescent="0.25">
      <c r="B141" s="987"/>
      <c r="C141" s="663" t="s">
        <v>538</v>
      </c>
      <c r="D141" s="671" t="s">
        <v>539</v>
      </c>
      <c r="E141" s="672" t="s">
        <v>672</v>
      </c>
      <c r="F141" s="781">
        <v>1.5617354941611561</v>
      </c>
    </row>
    <row r="142" spans="2:6" s="663" customFormat="1" ht="15.75" x14ac:dyDescent="0.25">
      <c r="B142" s="987"/>
      <c r="D142" s="671" t="s">
        <v>541</v>
      </c>
      <c r="E142" s="672" t="s">
        <v>673</v>
      </c>
      <c r="F142" s="781">
        <v>1.54729404399917</v>
      </c>
    </row>
    <row r="143" spans="2:6" s="663" customFormat="1" ht="15.75" x14ac:dyDescent="0.25">
      <c r="B143" s="987"/>
      <c r="D143" s="671" t="s">
        <v>543</v>
      </c>
      <c r="E143" s="672" t="s">
        <v>674</v>
      </c>
      <c r="F143" s="781">
        <v>1.3525011565880103</v>
      </c>
    </row>
    <row r="144" spans="2:6" s="663" customFormat="1" ht="15.75" x14ac:dyDescent="0.25">
      <c r="B144" s="987"/>
      <c r="D144" s="671" t="s">
        <v>545</v>
      </c>
      <c r="E144" s="672" t="s">
        <v>675</v>
      </c>
      <c r="F144" s="781">
        <v>1.3683478798137914</v>
      </c>
    </row>
    <row r="145" spans="2:6" s="663" customFormat="1" ht="15.75" x14ac:dyDescent="0.25">
      <c r="B145" s="987"/>
      <c r="C145" s="663" t="s">
        <v>549</v>
      </c>
      <c r="D145" s="671" t="s">
        <v>547</v>
      </c>
      <c r="E145" s="672" t="s">
        <v>676</v>
      </c>
      <c r="F145" s="781">
        <v>1.5763987545392062</v>
      </c>
    </row>
    <row r="146" spans="2:6" s="663" customFormat="1" ht="15.75" x14ac:dyDescent="0.25">
      <c r="B146" s="987"/>
      <c r="D146" s="671" t="s">
        <v>550</v>
      </c>
      <c r="E146" s="672" t="s">
        <v>677</v>
      </c>
      <c r="F146" s="781">
        <v>1.5371263194102458</v>
      </c>
    </row>
    <row r="147" spans="2:6" s="663" customFormat="1" ht="15.75" x14ac:dyDescent="0.25">
      <c r="B147" s="987"/>
      <c r="D147" s="671" t="s">
        <v>552</v>
      </c>
      <c r="E147" s="672" t="s">
        <v>678</v>
      </c>
      <c r="F147" s="781">
        <v>1.5702794148075487</v>
      </c>
    </row>
    <row r="148" spans="2:6" s="663" customFormat="1" ht="15.75" x14ac:dyDescent="0.25">
      <c r="B148" s="987"/>
      <c r="D148" s="671" t="s">
        <v>554</v>
      </c>
      <c r="E148" s="672" t="s">
        <v>679</v>
      </c>
      <c r="F148" s="781">
        <v>1.5966465503872791</v>
      </c>
    </row>
    <row r="149" spans="2:6" s="663" customFormat="1" ht="15.75" x14ac:dyDescent="0.25">
      <c r="B149" s="987"/>
      <c r="C149" s="663" t="s">
        <v>558</v>
      </c>
      <c r="D149" s="671" t="s">
        <v>556</v>
      </c>
      <c r="E149" s="672" t="s">
        <v>680</v>
      </c>
      <c r="F149" s="781">
        <v>1.6689997876308149</v>
      </c>
    </row>
    <row r="150" spans="2:6" s="663" customFormat="1" ht="15.75" x14ac:dyDescent="0.25">
      <c r="B150" s="987"/>
      <c r="D150" s="671" t="s">
        <v>559</v>
      </c>
      <c r="E150" s="672" t="s">
        <v>681</v>
      </c>
      <c r="F150" s="781">
        <v>1.6258051144173682</v>
      </c>
    </row>
    <row r="151" spans="2:6" s="663" customFormat="1" ht="15.75" x14ac:dyDescent="0.25">
      <c r="B151" s="987"/>
      <c r="D151" s="671" t="s">
        <v>561</v>
      </c>
      <c r="E151" s="672" t="s">
        <v>682</v>
      </c>
      <c r="F151" s="781">
        <v>1.4743807074337993</v>
      </c>
    </row>
    <row r="152" spans="2:6" s="663" customFormat="1" ht="15.75" x14ac:dyDescent="0.25">
      <c r="B152" s="987"/>
      <c r="D152" s="671" t="s">
        <v>563</v>
      </c>
      <c r="E152" s="672" t="s">
        <v>683</v>
      </c>
      <c r="F152" s="781">
        <v>1.4251609430244807</v>
      </c>
    </row>
    <row r="153" spans="2:6" s="663" customFormat="1" ht="15.75" x14ac:dyDescent="0.25">
      <c r="B153" s="987"/>
      <c r="D153" s="671" t="s">
        <v>565</v>
      </c>
      <c r="E153" s="672" t="s">
        <v>684</v>
      </c>
      <c r="F153" s="781">
        <v>1.4330154183131576</v>
      </c>
    </row>
    <row r="154" spans="2:6" s="663" customFormat="1" ht="15.75" x14ac:dyDescent="0.25">
      <c r="B154" s="987"/>
      <c r="C154" s="663" t="s">
        <v>567</v>
      </c>
      <c r="D154" s="671" t="s">
        <v>568</v>
      </c>
      <c r="E154" s="672" t="s">
        <v>685</v>
      </c>
      <c r="F154" s="781">
        <v>1.5016216956340649</v>
      </c>
    </row>
    <row r="155" spans="2:6" s="663" customFormat="1" ht="15.75" x14ac:dyDescent="0.25">
      <c r="B155" s="987"/>
      <c r="D155" s="671" t="s">
        <v>570</v>
      </c>
      <c r="E155" s="672" t="s">
        <v>686</v>
      </c>
      <c r="F155" s="781">
        <v>1.5068412203435915</v>
      </c>
    </row>
    <row r="156" spans="2:6" s="663" customFormat="1" ht="15.75" x14ac:dyDescent="0.25">
      <c r="B156" s="987"/>
      <c r="D156" s="671" t="s">
        <v>572</v>
      </c>
      <c r="E156" s="672" t="s">
        <v>687</v>
      </c>
      <c r="F156" s="781">
        <v>1.3845760734176302</v>
      </c>
    </row>
    <row r="157" spans="2:6" s="663" customFormat="1" ht="16.5" thickBot="1" x14ac:dyDescent="0.3">
      <c r="B157" s="988"/>
      <c r="C157" s="673"/>
      <c r="D157" s="674" t="s">
        <v>574</v>
      </c>
      <c r="E157" s="675" t="s">
        <v>689</v>
      </c>
      <c r="F157" s="782">
        <v>1.4545074930429551</v>
      </c>
    </row>
    <row r="158" spans="2:6" s="663" customFormat="1" ht="15.75" x14ac:dyDescent="0.25">
      <c r="B158" s="981">
        <v>2023</v>
      </c>
      <c r="C158" s="776" t="s">
        <v>578</v>
      </c>
      <c r="D158" s="778" t="s">
        <v>579</v>
      </c>
      <c r="E158" s="640" t="s">
        <v>801</v>
      </c>
      <c r="F158" s="779">
        <v>1.7781466584047507</v>
      </c>
    </row>
    <row r="159" spans="2:6" s="663" customFormat="1" ht="15.75" x14ac:dyDescent="0.25">
      <c r="B159" s="975"/>
      <c r="C159" s="625"/>
      <c r="D159" s="778" t="s">
        <v>581</v>
      </c>
      <c r="E159" s="640" t="s">
        <v>802</v>
      </c>
      <c r="F159" s="779">
        <v>1.7072429566456806</v>
      </c>
    </row>
    <row r="160" spans="2:6" ht="15.75" x14ac:dyDescent="0.25">
      <c r="B160" s="975"/>
      <c r="C160" s="624"/>
      <c r="D160" s="778" t="s">
        <v>583</v>
      </c>
      <c r="E160" s="640" t="s">
        <v>803</v>
      </c>
      <c r="F160" s="779">
        <v>1.690796048845282</v>
      </c>
    </row>
    <row r="161" spans="2:6" ht="15.75" x14ac:dyDescent="0.25">
      <c r="B161" s="975"/>
      <c r="C161" s="624"/>
      <c r="D161" s="778" t="s">
        <v>585</v>
      </c>
      <c r="E161" s="640" t="s">
        <v>804</v>
      </c>
      <c r="F161" s="779">
        <v>1.7295170787724561</v>
      </c>
    </row>
    <row r="162" spans="2:6" ht="15.75" x14ac:dyDescent="0.25">
      <c r="B162" s="975"/>
      <c r="C162" s="624" t="s">
        <v>473</v>
      </c>
      <c r="D162" s="778" t="s">
        <v>587</v>
      </c>
      <c r="E162" s="640" t="s">
        <v>805</v>
      </c>
      <c r="F162" s="779">
        <v>1.7884090900346783</v>
      </c>
    </row>
    <row r="163" spans="2:6" ht="15.75" x14ac:dyDescent="0.25">
      <c r="B163" s="975"/>
      <c r="C163" s="624"/>
      <c r="D163" s="778" t="s">
        <v>589</v>
      </c>
      <c r="E163" s="640" t="s">
        <v>806</v>
      </c>
      <c r="F163" s="779">
        <v>1.7275760838787304</v>
      </c>
    </row>
    <row r="164" spans="2:6" ht="15.75" x14ac:dyDescent="0.25">
      <c r="B164" s="975"/>
      <c r="C164" s="624"/>
      <c r="D164" s="778" t="s">
        <v>474</v>
      </c>
      <c r="E164" s="640" t="s">
        <v>807</v>
      </c>
      <c r="F164" s="779">
        <v>1.718100901579745</v>
      </c>
    </row>
    <row r="165" spans="2:6" ht="15.75" x14ac:dyDescent="0.25">
      <c r="B165" s="975"/>
      <c r="C165" s="624"/>
      <c r="D165" s="778" t="s">
        <v>476</v>
      </c>
      <c r="E165" s="640" t="s">
        <v>808</v>
      </c>
      <c r="F165" s="779">
        <v>1.831667868424393</v>
      </c>
    </row>
    <row r="166" spans="2:6" ht="15.75" x14ac:dyDescent="0.25">
      <c r="B166" s="975"/>
      <c r="C166" s="624" t="s">
        <v>480</v>
      </c>
      <c r="D166" s="778" t="s">
        <v>478</v>
      </c>
      <c r="E166" s="640" t="s">
        <v>809</v>
      </c>
      <c r="F166" s="779">
        <v>1.7844864310296631</v>
      </c>
    </row>
    <row r="167" spans="2:6" ht="15.75" x14ac:dyDescent="0.25">
      <c r="B167" s="975"/>
      <c r="C167" s="624"/>
      <c r="D167" s="778" t="s">
        <v>481</v>
      </c>
      <c r="E167" s="640" t="s">
        <v>810</v>
      </c>
      <c r="F167" s="779">
        <v>1.8205173054947139</v>
      </c>
    </row>
    <row r="168" spans="2:6" ht="15.75" x14ac:dyDescent="0.25">
      <c r="B168" s="975"/>
      <c r="C168" s="624"/>
      <c r="D168" s="778" t="s">
        <v>483</v>
      </c>
      <c r="E168" s="640" t="s">
        <v>811</v>
      </c>
      <c r="F168" s="779">
        <v>1.8990070897997291</v>
      </c>
    </row>
    <row r="169" spans="2:6" ht="15.75" x14ac:dyDescent="0.25">
      <c r="B169" s="975"/>
      <c r="C169" s="624"/>
      <c r="D169" s="778" t="s">
        <v>485</v>
      </c>
      <c r="E169" s="640" t="s">
        <v>812</v>
      </c>
      <c r="F169" s="779">
        <v>1.6744722278354394</v>
      </c>
    </row>
    <row r="170" spans="2:6" ht="16.5" thickBot="1" x14ac:dyDescent="0.3">
      <c r="B170" s="982"/>
      <c r="C170" s="777"/>
      <c r="D170" s="778" t="s">
        <v>487</v>
      </c>
      <c r="E170" s="640" t="s">
        <v>813</v>
      </c>
      <c r="F170" s="779">
        <v>1.7226782025581779</v>
      </c>
    </row>
  </sheetData>
  <mergeCells count="4">
    <mergeCell ref="B8:B53"/>
    <mergeCell ref="B54:B105"/>
    <mergeCell ref="B106:B157"/>
    <mergeCell ref="B158:B17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00FF"/>
  </sheetPr>
  <dimension ref="A1:L32"/>
  <sheetViews>
    <sheetView showGridLines="0" zoomScale="90" zoomScaleNormal="90" workbookViewId="0">
      <selection activeCell="D22" sqref="D22"/>
    </sheetView>
  </sheetViews>
  <sheetFormatPr defaultColWidth="9.140625" defaultRowHeight="15" x14ac:dyDescent="0.2"/>
  <cols>
    <col min="1" max="1" width="60" style="43" customWidth="1"/>
    <col min="2" max="9" width="8.42578125" style="43" customWidth="1"/>
    <col min="10" max="16384" width="9.140625" style="43"/>
  </cols>
  <sheetData>
    <row r="1" spans="1:12" ht="20.25" x14ac:dyDescent="0.3">
      <c r="A1" s="95" t="str">
        <f>+'Indice-Index'!A24</f>
        <v>1.13 Portabilità del numero mobile - Mobile number portability</v>
      </c>
      <c r="B1" s="96"/>
      <c r="C1" s="96"/>
      <c r="D1" s="96"/>
      <c r="E1" s="96"/>
      <c r="F1" s="96"/>
      <c r="G1" s="42"/>
      <c r="H1" s="42"/>
      <c r="I1" s="42"/>
    </row>
    <row r="4" spans="1:12" s="6" customFormat="1" ht="15.75" x14ac:dyDescent="0.25">
      <c r="B4" s="274">
        <f>+'1.8'!B4</f>
        <v>43525</v>
      </c>
      <c r="C4" s="274">
        <f>+'1.8'!C4</f>
        <v>43891</v>
      </c>
      <c r="D4" s="274">
        <f>+'1.8'!D4</f>
        <v>44256</v>
      </c>
      <c r="E4" s="274">
        <f>+'1.8'!E4</f>
        <v>44621</v>
      </c>
      <c r="F4" s="274">
        <f>+'1.8'!F4</f>
        <v>44986</v>
      </c>
      <c r="G4" s="17"/>
      <c r="H4" s="17"/>
    </row>
    <row r="5" spans="1:12" s="6" customFormat="1" ht="15.75" x14ac:dyDescent="0.25">
      <c r="B5" s="285">
        <f>+'1.8'!B5</f>
        <v>43525</v>
      </c>
      <c r="C5" s="285">
        <f>+'1.8'!C5</f>
        <v>43891</v>
      </c>
      <c r="D5" s="285">
        <f>+'1.8'!D5</f>
        <v>44256</v>
      </c>
      <c r="E5" s="285">
        <f>+'1.8'!E5</f>
        <v>44621</v>
      </c>
      <c r="F5" s="285">
        <f>+'1.8'!F5</f>
        <v>44986</v>
      </c>
      <c r="G5" s="17"/>
      <c r="H5" s="17"/>
    </row>
    <row r="6" spans="1:12" s="6" customFormat="1" ht="15.75" x14ac:dyDescent="0.25">
      <c r="B6" s="8"/>
      <c r="C6" s="8"/>
      <c r="D6" s="8"/>
      <c r="E6" s="8"/>
    </row>
    <row r="7" spans="1:12" s="6" customFormat="1" ht="15.75" x14ac:dyDescent="0.25">
      <c r="A7" s="235" t="s">
        <v>34</v>
      </c>
      <c r="B7" s="236">
        <v>136.96779999999998</v>
      </c>
      <c r="C7" s="236">
        <v>149.40963200000002</v>
      </c>
      <c r="D7" s="236">
        <v>160.42511850000002</v>
      </c>
      <c r="E7" s="236">
        <v>169.44601400000002</v>
      </c>
      <c r="F7" s="237">
        <v>177.77155500000001</v>
      </c>
      <c r="G7" s="38"/>
      <c r="H7" s="38"/>
    </row>
    <row r="8" spans="1:12" s="6" customFormat="1" ht="15.75" x14ac:dyDescent="0.25">
      <c r="A8" s="6" t="s">
        <v>35</v>
      </c>
      <c r="B8" s="29"/>
      <c r="C8" s="29"/>
      <c r="D8" s="29"/>
      <c r="E8" s="29"/>
      <c r="F8" s="23"/>
      <c r="G8" s="23"/>
      <c r="H8" s="23"/>
      <c r="I8" s="23"/>
    </row>
    <row r="9" spans="1:12" s="6" customFormat="1" ht="10.5" customHeight="1" x14ac:dyDescent="0.25">
      <c r="B9" s="30"/>
      <c r="C9" s="30"/>
      <c r="D9" s="30"/>
      <c r="E9" s="30"/>
      <c r="F9" s="30"/>
    </row>
    <row r="10" spans="1:12" s="6" customFormat="1" ht="15.75" x14ac:dyDescent="0.25">
      <c r="A10" s="235" t="s">
        <v>76</v>
      </c>
      <c r="B10" s="238">
        <v>7.1367005782878401</v>
      </c>
      <c r="C10" s="238">
        <v>7.5629915441363966</v>
      </c>
      <c r="D10" s="238">
        <v>6.2945904125337417</v>
      </c>
      <c r="E10" s="238">
        <v>5.6485056146687649</v>
      </c>
      <c r="F10" s="238">
        <v>4.8609115777184924</v>
      </c>
    </row>
    <row r="11" spans="1:12" s="6" customFormat="1" ht="15.75" x14ac:dyDescent="0.25">
      <c r="B11" s="4"/>
      <c r="C11" s="4"/>
      <c r="D11" s="4"/>
      <c r="E11" s="4"/>
      <c r="F11" s="4"/>
    </row>
    <row r="12" spans="1:12" s="6" customFormat="1" ht="15.75" x14ac:dyDescent="0.25">
      <c r="B12" s="4"/>
      <c r="C12" s="4"/>
      <c r="D12" s="4"/>
      <c r="E12" s="4"/>
      <c r="F12" s="4"/>
    </row>
    <row r="13" spans="1:12" s="6" customFormat="1" ht="15.75" x14ac:dyDescent="0.25">
      <c r="A13" s="47" t="s">
        <v>429</v>
      </c>
      <c r="B13" s="37">
        <f>+F4</f>
        <v>44986</v>
      </c>
      <c r="C13" s="28"/>
      <c r="D13" s="28"/>
      <c r="E13" s="28"/>
      <c r="F13" s="28"/>
    </row>
    <row r="14" spans="1:12" s="6" customFormat="1" ht="15.75" x14ac:dyDescent="0.25">
      <c r="B14" s="34">
        <f>+F5</f>
        <v>44986</v>
      </c>
      <c r="C14" s="28"/>
      <c r="D14" s="28"/>
      <c r="E14" s="28"/>
      <c r="F14" s="28"/>
    </row>
    <row r="15" spans="1:12" s="6" customFormat="1" ht="15.75" x14ac:dyDescent="0.25">
      <c r="A15" s="45" t="s">
        <v>44</v>
      </c>
      <c r="C15" s="8"/>
      <c r="D15" s="8"/>
      <c r="E15" s="8"/>
      <c r="F15" s="8"/>
    </row>
    <row r="16" spans="1:12" s="6" customFormat="1" ht="15.75" x14ac:dyDescent="0.25">
      <c r="A16" s="239" t="s">
        <v>54</v>
      </c>
      <c r="B16" s="237">
        <v>25.994689113896612</v>
      </c>
      <c r="C16" s="44"/>
      <c r="D16" s="44"/>
      <c r="E16" s="44"/>
      <c r="F16" s="44"/>
      <c r="G16" s="44"/>
      <c r="H16" s="44"/>
      <c r="I16" s="44"/>
      <c r="J16" s="44"/>
      <c r="K16" s="44"/>
      <c r="L16" s="44"/>
    </row>
    <row r="17" spans="1:12" s="6" customFormat="1" ht="15.75" x14ac:dyDescent="0.25">
      <c r="A17" s="239" t="s">
        <v>55</v>
      </c>
      <c r="B17" s="237">
        <v>17.621119156100516</v>
      </c>
      <c r="C17" s="44"/>
      <c r="D17" s="44"/>
      <c r="E17" s="44"/>
      <c r="F17" s="44"/>
      <c r="G17" s="44"/>
      <c r="H17" s="44"/>
      <c r="I17" s="44"/>
      <c r="J17" s="44"/>
      <c r="K17" s="44"/>
      <c r="L17" s="44"/>
    </row>
    <row r="18" spans="1:12" s="6" customFormat="1" ht="15.75" x14ac:dyDescent="0.25">
      <c r="A18" s="239" t="s">
        <v>3</v>
      </c>
      <c r="B18" s="237">
        <v>23.547785062856558</v>
      </c>
      <c r="C18" s="44"/>
      <c r="D18" s="44"/>
      <c r="E18" s="44"/>
      <c r="F18" s="44"/>
      <c r="G18" s="44"/>
      <c r="H18" s="44"/>
      <c r="I18" s="44"/>
      <c r="J18" s="44"/>
      <c r="K18" s="44"/>
      <c r="L18" s="44"/>
    </row>
    <row r="19" spans="1:12" s="6" customFormat="1" ht="15.75" x14ac:dyDescent="0.25">
      <c r="A19" s="239" t="s">
        <v>109</v>
      </c>
      <c r="B19" s="237">
        <v>8.6270369697296623</v>
      </c>
      <c r="C19" s="44"/>
      <c r="D19" s="44"/>
      <c r="E19" s="44"/>
      <c r="F19" s="44"/>
      <c r="G19" s="44"/>
      <c r="H19" s="44"/>
      <c r="I19" s="44"/>
      <c r="J19" s="44"/>
      <c r="K19" s="44"/>
      <c r="L19" s="44"/>
    </row>
    <row r="20" spans="1:12" s="6" customFormat="1" ht="15.75" x14ac:dyDescent="0.25">
      <c r="A20" s="239" t="s">
        <v>7</v>
      </c>
      <c r="B20" s="240">
        <v>24.209369697416641</v>
      </c>
    </row>
    <row r="21" spans="1:12" s="6" customFormat="1" ht="15" customHeight="1" x14ac:dyDescent="0.25">
      <c r="A21" s="529" t="s">
        <v>65</v>
      </c>
      <c r="B21" s="530">
        <f>SUM(B16:B20)</f>
        <v>100</v>
      </c>
    </row>
    <row r="22" spans="1:12" s="6" customFormat="1" ht="15.75" x14ac:dyDescent="0.25">
      <c r="A22" s="44"/>
      <c r="B22" s="44"/>
    </row>
    <row r="23" spans="1:12" s="6" customFormat="1" ht="15.75" x14ac:dyDescent="0.25">
      <c r="A23" s="45" t="s">
        <v>45</v>
      </c>
      <c r="B23" s="36"/>
    </row>
    <row r="24" spans="1:12" s="6" customFormat="1" ht="15.75" x14ac:dyDescent="0.25">
      <c r="A24" s="239" t="s">
        <v>54</v>
      </c>
      <c r="B24" s="237">
        <v>18.85756132844708</v>
      </c>
    </row>
    <row r="25" spans="1:12" s="6" customFormat="1" ht="15.75" x14ac:dyDescent="0.25">
      <c r="A25" s="239" t="s">
        <v>55</v>
      </c>
      <c r="B25" s="237">
        <v>16.500705479679954</v>
      </c>
    </row>
    <row r="26" spans="1:12" s="6" customFormat="1" ht="15.75" x14ac:dyDescent="0.25">
      <c r="A26" s="239" t="s">
        <v>3</v>
      </c>
      <c r="B26" s="237">
        <v>18.279004331370103</v>
      </c>
      <c r="G26" s="3"/>
    </row>
    <row r="27" spans="1:12" s="6" customFormat="1" ht="15.75" x14ac:dyDescent="0.25">
      <c r="A27" s="239" t="s">
        <v>109</v>
      </c>
      <c r="B27" s="237">
        <v>16.901045829934645</v>
      </c>
      <c r="G27" s="3"/>
    </row>
    <row r="28" spans="1:12" s="6" customFormat="1" ht="15.75" x14ac:dyDescent="0.25">
      <c r="A28" s="239" t="s">
        <v>7</v>
      </c>
      <c r="B28" s="240">
        <v>29.461683030568221</v>
      </c>
    </row>
    <row r="29" spans="1:12" s="6" customFormat="1" ht="15.75" x14ac:dyDescent="0.25">
      <c r="A29" s="529" t="s">
        <v>65</v>
      </c>
      <c r="B29" s="531">
        <f>SUM(B24:B28)</f>
        <v>100</v>
      </c>
    </row>
    <row r="30" spans="1:12" s="6" customFormat="1" ht="15.75" x14ac:dyDescent="0.25"/>
    <row r="31" spans="1:12" s="6" customFormat="1" ht="15.75" x14ac:dyDescent="0.25"/>
    <row r="32" spans="1:12" s="6" customFormat="1" ht="15.75"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EE6E-BE1A-4AEA-AEFB-3B84E3FCBF6C}">
  <sheetPr>
    <tabColor rgb="FF0000FF"/>
  </sheetPr>
  <dimension ref="A1:AH41"/>
  <sheetViews>
    <sheetView showGridLines="0" zoomScale="80" zoomScaleNormal="80" workbookViewId="0">
      <pane xSplit="1" ySplit="1" topLeftCell="B2" activePane="bottomRight" state="frozen"/>
      <selection pane="topRight" activeCell="B1" sqref="B1"/>
      <selection pane="bottomLeft" activeCell="A3" sqref="A3"/>
      <selection pane="bottomRight" activeCell="D15" sqref="D15"/>
    </sheetView>
  </sheetViews>
  <sheetFormatPr defaultColWidth="9.140625" defaultRowHeight="15" x14ac:dyDescent="0.25"/>
  <cols>
    <col min="1" max="1" width="52.85546875" style="52" customWidth="1"/>
    <col min="2" max="4" width="9.28515625" style="52" customWidth="1"/>
    <col min="5" max="15" width="9.28515625" style="164" customWidth="1"/>
    <col min="16" max="17" width="10.140625" style="164" customWidth="1"/>
    <col min="18" max="18" width="9.28515625" style="164" customWidth="1"/>
    <col min="19" max="16384" width="9.140625" style="52"/>
  </cols>
  <sheetData>
    <row r="1" spans="1:34" ht="45.95" customHeight="1" x14ac:dyDescent="0.25">
      <c r="A1" s="532" t="str">
        <f>'Indice-Index'!A25</f>
        <v>Principali indicatori/Serie storica - Main indicators/Time series</v>
      </c>
      <c r="B1" s="178" t="s">
        <v>187</v>
      </c>
      <c r="C1" s="179" t="s">
        <v>188</v>
      </c>
      <c r="D1" s="179" t="s">
        <v>189</v>
      </c>
      <c r="E1" s="179" t="s">
        <v>178</v>
      </c>
      <c r="F1" s="180" t="s">
        <v>190</v>
      </c>
      <c r="G1" s="179" t="s">
        <v>191</v>
      </c>
      <c r="H1" s="179" t="s">
        <v>192</v>
      </c>
      <c r="I1" s="179" t="s">
        <v>179</v>
      </c>
      <c r="J1" s="180" t="s">
        <v>193</v>
      </c>
      <c r="K1" s="179" t="s">
        <v>221</v>
      </c>
      <c r="L1" s="179" t="s">
        <v>270</v>
      </c>
      <c r="M1" s="179" t="s">
        <v>316</v>
      </c>
      <c r="N1" s="180" t="s">
        <v>350</v>
      </c>
      <c r="O1" s="179" t="s">
        <v>393</v>
      </c>
      <c r="P1" s="179" t="s">
        <v>438</v>
      </c>
      <c r="Q1" s="179" t="s">
        <v>465</v>
      </c>
      <c r="R1" s="180" t="s">
        <v>739</v>
      </c>
    </row>
    <row r="2" spans="1:34" s="164" customFormat="1" ht="6.75" customHeight="1" x14ac:dyDescent="0.25">
      <c r="A2" s="185"/>
      <c r="B2" s="178"/>
      <c r="C2" s="186"/>
      <c r="D2" s="179"/>
      <c r="E2" s="179"/>
      <c r="F2" s="180"/>
      <c r="G2" s="179"/>
      <c r="H2" s="179"/>
      <c r="I2" s="179"/>
      <c r="J2" s="180"/>
      <c r="K2" s="179"/>
      <c r="L2" s="179"/>
      <c r="M2" s="179"/>
      <c r="N2" s="180"/>
      <c r="O2" s="179"/>
      <c r="P2" s="179"/>
      <c r="Q2" s="179"/>
      <c r="R2" s="180"/>
    </row>
    <row r="3" spans="1:34" ht="18.75" customHeight="1" thickBot="1" x14ac:dyDescent="0.3">
      <c r="A3" s="151" t="s">
        <v>194</v>
      </c>
      <c r="B3" s="596"/>
      <c r="C3" s="535"/>
      <c r="D3" s="535"/>
      <c r="E3" s="535"/>
      <c r="F3" s="596"/>
      <c r="G3" s="535"/>
      <c r="H3" s="535"/>
      <c r="I3" s="535"/>
      <c r="J3" s="596"/>
      <c r="K3" s="535"/>
      <c r="L3" s="535"/>
      <c r="M3" s="535"/>
      <c r="N3" s="596"/>
      <c r="O3" s="535"/>
      <c r="P3" s="535"/>
      <c r="Q3" s="535"/>
      <c r="R3" s="596"/>
    </row>
    <row r="4" spans="1:34" s="24" customFormat="1" ht="17.100000000000001" customHeight="1" x14ac:dyDescent="0.25">
      <c r="A4" s="387" t="s">
        <v>339</v>
      </c>
      <c r="B4" s="597">
        <v>20.264650999999997</v>
      </c>
      <c r="C4" s="388">
        <v>20.03631188</v>
      </c>
      <c r="D4" s="579">
        <v>19.938779879999998</v>
      </c>
      <c r="E4" s="388">
        <v>19.710271420000002</v>
      </c>
      <c r="F4" s="597">
        <v>19.570177872202567</v>
      </c>
      <c r="G4" s="388">
        <v>19.66504898685735</v>
      </c>
      <c r="H4" s="579">
        <v>19.537769564000001</v>
      </c>
      <c r="I4" s="388">
        <v>19.830407399207143</v>
      </c>
      <c r="J4" s="597">
        <v>19.974592338000001</v>
      </c>
      <c r="K4" s="388">
        <v>19.978556067999996</v>
      </c>
      <c r="L4" s="579">
        <v>19.984944809791116</v>
      </c>
      <c r="M4" s="388">
        <v>20.050627971835883</v>
      </c>
      <c r="N4" s="597">
        <v>20.112296081609873</v>
      </c>
      <c r="O4" s="388">
        <v>20.061586463064405</v>
      </c>
      <c r="P4" s="579">
        <v>20.073237000000002</v>
      </c>
      <c r="Q4" s="579">
        <v>19.975952840000001</v>
      </c>
      <c r="R4" s="597">
        <v>19.980904559999999</v>
      </c>
    </row>
    <row r="5" spans="1:34" s="24" customFormat="1" ht="17.100000000000001" customHeight="1" x14ac:dyDescent="0.25">
      <c r="A5" s="389" t="s">
        <v>217</v>
      </c>
      <c r="B5" s="598">
        <v>100.00000000000001</v>
      </c>
      <c r="C5" s="390">
        <v>100.00000000000001</v>
      </c>
      <c r="D5" s="580">
        <v>100</v>
      </c>
      <c r="E5" s="390">
        <v>99.999999999999986</v>
      </c>
      <c r="F5" s="598">
        <v>100</v>
      </c>
      <c r="G5" s="390">
        <v>100</v>
      </c>
      <c r="H5" s="580">
        <v>100</v>
      </c>
      <c r="I5" s="390">
        <v>100.00000000000001</v>
      </c>
      <c r="J5" s="598">
        <v>99.999999999999986</v>
      </c>
      <c r="K5" s="390">
        <v>100.00000000000003</v>
      </c>
      <c r="L5" s="580">
        <v>100</v>
      </c>
      <c r="M5" s="390">
        <v>99.999999999999986</v>
      </c>
      <c r="N5" s="598">
        <f>+N6+N7+N8+N9</f>
        <v>99.999999999999986</v>
      </c>
      <c r="O5" s="390">
        <f>+O6+O7+O8+O9</f>
        <v>100.00000000000001</v>
      </c>
      <c r="P5" s="390">
        <f t="shared" ref="P5:Q5" si="0">+P6+P7+P8+P9</f>
        <v>100</v>
      </c>
      <c r="Q5" s="390">
        <f t="shared" si="0"/>
        <v>100</v>
      </c>
      <c r="R5" s="598">
        <f>+R6+R7+R8+R9</f>
        <v>100</v>
      </c>
    </row>
    <row r="6" spans="1:34" s="24" customFormat="1" ht="17.100000000000001" customHeight="1" x14ac:dyDescent="0.25">
      <c r="A6" s="391" t="s">
        <v>195</v>
      </c>
      <c r="B6" s="599">
        <v>54.491454108930867</v>
      </c>
      <c r="C6" s="392">
        <v>51.68363849604841</v>
      </c>
      <c r="D6" s="581">
        <v>49.689996377050136</v>
      </c>
      <c r="E6" s="392">
        <v>47.139462476260512</v>
      </c>
      <c r="F6" s="599">
        <v>44.409243782830565</v>
      </c>
      <c r="G6" s="392">
        <v>41.475787858199688</v>
      </c>
      <c r="H6" s="581">
        <v>39.183362128019006</v>
      </c>
      <c r="I6" s="392">
        <v>36.131063047582515</v>
      </c>
      <c r="J6" s="599">
        <v>33.333386170456727</v>
      </c>
      <c r="K6" s="392">
        <v>31.210198468683458</v>
      </c>
      <c r="L6" s="581">
        <v>29.289042605373002</v>
      </c>
      <c r="M6" s="392">
        <v>27.286427176669886</v>
      </c>
      <c r="N6" s="599">
        <v>25.527398657851503</v>
      </c>
      <c r="O6" s="392">
        <v>23.965382841739643</v>
      </c>
      <c r="P6" s="581">
        <v>22.983129228235583</v>
      </c>
      <c r="Q6" s="581">
        <v>21.869144540891895</v>
      </c>
      <c r="R6" s="599">
        <v>20.713236418161436</v>
      </c>
    </row>
    <row r="7" spans="1:34" s="24" customFormat="1" ht="17.100000000000001" customHeight="1" x14ac:dyDescent="0.25">
      <c r="A7" s="391" t="s">
        <v>196</v>
      </c>
      <c r="B7" s="599">
        <v>34.516143406565462</v>
      </c>
      <c r="C7" s="392">
        <v>36.708028124385535</v>
      </c>
      <c r="D7" s="581">
        <v>38.128682124755976</v>
      </c>
      <c r="E7" s="392">
        <v>39.80646858083702</v>
      </c>
      <c r="F7" s="599">
        <v>41.587639382472332</v>
      </c>
      <c r="G7" s="392">
        <v>43.723609800742942</v>
      </c>
      <c r="H7" s="581">
        <v>45.161943747449548</v>
      </c>
      <c r="I7" s="392">
        <v>46.768953418501866</v>
      </c>
      <c r="J7" s="599">
        <v>48.010884215923959</v>
      </c>
      <c r="K7" s="392">
        <v>49.195922701053931</v>
      </c>
      <c r="L7" s="581">
        <v>50.033146906126632</v>
      </c>
      <c r="M7" s="392">
        <v>50.981301574985253</v>
      </c>
      <c r="N7" s="599">
        <v>51.361908183284768</v>
      </c>
      <c r="O7" s="392">
        <v>51.712170271293836</v>
      </c>
      <c r="P7" s="581">
        <v>51.578273100646399</v>
      </c>
      <c r="Q7" s="581">
        <v>51.369499528714343</v>
      </c>
      <c r="R7" s="599">
        <v>51.055679333068191</v>
      </c>
      <c r="S7" s="183"/>
      <c r="T7" s="183"/>
      <c r="U7" s="183"/>
      <c r="V7" s="183"/>
      <c r="W7" s="183"/>
      <c r="X7" s="183"/>
      <c r="Y7" s="183"/>
      <c r="Z7" s="183"/>
      <c r="AA7" s="183"/>
      <c r="AB7" s="183"/>
      <c r="AC7" s="183"/>
      <c r="AD7" s="183"/>
      <c r="AE7" s="183"/>
      <c r="AF7" s="183"/>
      <c r="AG7" s="183"/>
      <c r="AH7" s="183"/>
    </row>
    <row r="8" spans="1:34" s="24" customFormat="1" ht="17.100000000000001" customHeight="1" x14ac:dyDescent="0.25">
      <c r="A8" s="391" t="s">
        <v>197</v>
      </c>
      <c r="B8" s="599">
        <v>4.8528642314145953</v>
      </c>
      <c r="C8" s="392">
        <v>5.2800130400046452</v>
      </c>
      <c r="D8" s="581">
        <v>5.6868769645096258</v>
      </c>
      <c r="E8" s="392">
        <v>6.342852380670057</v>
      </c>
      <c r="F8" s="599">
        <v>6.9807177079520848</v>
      </c>
      <c r="G8" s="392">
        <v>7.5736028001469027</v>
      </c>
      <c r="H8" s="581">
        <v>8.2728945016233659</v>
      </c>
      <c r="I8" s="392">
        <v>9.3345202784226107</v>
      </c>
      <c r="J8" s="599">
        <v>10.606739312368537</v>
      </c>
      <c r="K8" s="392">
        <v>11.408973002062304</v>
      </c>
      <c r="L8" s="581">
        <v>12.254639866706732</v>
      </c>
      <c r="M8" s="392">
        <v>13.230627297869018</v>
      </c>
      <c r="N8" s="599">
        <v>14.481009495727015</v>
      </c>
      <c r="O8" s="392">
        <v>15.524239987015415</v>
      </c>
      <c r="P8" s="581">
        <v>16.453544587751342</v>
      </c>
      <c r="Q8" s="581">
        <v>17.596932011980059</v>
      </c>
      <c r="R8" s="599">
        <v>18.83427243596223</v>
      </c>
      <c r="S8" s="183"/>
      <c r="T8" s="183"/>
      <c r="U8" s="183"/>
      <c r="V8" s="183"/>
      <c r="W8" s="183"/>
      <c r="X8" s="183"/>
      <c r="Y8" s="183"/>
      <c r="Z8" s="183"/>
      <c r="AA8" s="183"/>
      <c r="AB8" s="183"/>
      <c r="AC8" s="183"/>
      <c r="AD8" s="183"/>
      <c r="AE8" s="183"/>
      <c r="AF8" s="183"/>
      <c r="AG8" s="183"/>
      <c r="AH8" s="183"/>
    </row>
    <row r="9" spans="1:34" s="24" customFormat="1" ht="17.100000000000001" customHeight="1" thickBot="1" x14ac:dyDescent="0.3">
      <c r="A9" s="393" t="s">
        <v>198</v>
      </c>
      <c r="B9" s="600">
        <v>6.1395382530890865</v>
      </c>
      <c r="C9" s="394">
        <v>6.3283203395614134</v>
      </c>
      <c r="D9" s="582">
        <v>6.4944445336842751</v>
      </c>
      <c r="E9" s="394">
        <v>6.7112165622324031</v>
      </c>
      <c r="F9" s="600">
        <v>7.0223991267450199</v>
      </c>
      <c r="G9" s="394">
        <v>7.2269995409104713</v>
      </c>
      <c r="H9" s="582">
        <v>7.3817996229080709</v>
      </c>
      <c r="I9" s="394">
        <v>7.765463255493021</v>
      </c>
      <c r="J9" s="600">
        <v>8.0489903012507718</v>
      </c>
      <c r="K9" s="394">
        <v>8.1849058282003195</v>
      </c>
      <c r="L9" s="582">
        <v>8.4231706217936484</v>
      </c>
      <c r="M9" s="394">
        <v>8.501643950475831</v>
      </c>
      <c r="N9" s="600">
        <v>8.6296836631367047</v>
      </c>
      <c r="O9" s="394">
        <v>8.7982068999511096</v>
      </c>
      <c r="P9" s="582">
        <v>8.9850530833666724</v>
      </c>
      <c r="Q9" s="582">
        <v>9.1644239184136964</v>
      </c>
      <c r="R9" s="600">
        <v>9.3968118128081386</v>
      </c>
      <c r="S9" s="183"/>
      <c r="T9" s="183"/>
      <c r="U9" s="183"/>
      <c r="V9" s="183"/>
      <c r="W9" s="183"/>
      <c r="X9" s="183"/>
      <c r="Y9" s="183"/>
      <c r="Z9" s="183"/>
      <c r="AA9" s="183"/>
      <c r="AB9" s="183"/>
      <c r="AC9" s="183"/>
      <c r="AD9" s="183"/>
      <c r="AE9" s="183"/>
      <c r="AF9" s="183"/>
      <c r="AG9" s="183"/>
      <c r="AH9" s="183"/>
    </row>
    <row r="10" spans="1:34" s="24" customFormat="1" ht="17.100000000000001" customHeight="1" x14ac:dyDescent="0.25">
      <c r="A10" s="395" t="s">
        <v>430</v>
      </c>
      <c r="B10" s="597">
        <v>17.141450177084376</v>
      </c>
      <c r="C10" s="388">
        <v>17.268656441815075</v>
      </c>
      <c r="D10" s="579">
        <v>17.492455120609137</v>
      </c>
      <c r="E10" s="388">
        <v>17.595968932696461</v>
      </c>
      <c r="F10" s="597">
        <v>17.677901819431899</v>
      </c>
      <c r="G10" s="388">
        <v>17.803012634584672</v>
      </c>
      <c r="H10" s="579">
        <v>17.854836775113288</v>
      </c>
      <c r="I10" s="388">
        <v>18.178068070740455</v>
      </c>
      <c r="J10" s="597">
        <v>18.429325265511547</v>
      </c>
      <c r="K10" s="388">
        <v>18.510270869764398</v>
      </c>
      <c r="L10" s="579">
        <v>18.624858925679263</v>
      </c>
      <c r="M10" s="388">
        <v>18.686502757241236</v>
      </c>
      <c r="N10" s="597">
        <v>18.777237477143185</v>
      </c>
      <c r="O10" s="388">
        <v>18.75289525036851</v>
      </c>
      <c r="P10" s="579">
        <v>18.770171999999999</v>
      </c>
      <c r="Q10" s="579">
        <v>18.704863839999998</v>
      </c>
      <c r="R10" s="597">
        <v>18.725391559999998</v>
      </c>
    </row>
    <row r="11" spans="1:34" s="24" customFormat="1" ht="17.100000000000001" customHeight="1" x14ac:dyDescent="0.25">
      <c r="A11" s="396" t="s">
        <v>199</v>
      </c>
      <c r="B11" s="601">
        <v>7.9057311768201242</v>
      </c>
      <c r="C11" s="397">
        <v>7.5745246653201246</v>
      </c>
      <c r="D11" s="583">
        <v>7.4477732400000001</v>
      </c>
      <c r="E11" s="397">
        <v>7.1615175852705582</v>
      </c>
      <c r="F11" s="601">
        <v>6.7833006035333092</v>
      </c>
      <c r="G11" s="397">
        <v>6.2785406488695052</v>
      </c>
      <c r="H11" s="583">
        <v>5.9574981175333077</v>
      </c>
      <c r="I11" s="397">
        <v>5.4990316715333076</v>
      </c>
      <c r="J11" s="601">
        <v>5.1000883475333074</v>
      </c>
      <c r="K11" s="397">
        <v>4.7531589999999992</v>
      </c>
      <c r="L11" s="583">
        <v>4.4821521158881472</v>
      </c>
      <c r="M11" s="397">
        <v>4.0976854495333086</v>
      </c>
      <c r="N11" s="601">
        <v>3.7852053955333087</v>
      </c>
      <c r="O11" s="397">
        <v>3.4866387873041034</v>
      </c>
      <c r="P11" s="583">
        <v>3.2976320000000001</v>
      </c>
      <c r="Q11" s="583">
        <v>3.0843989999999999</v>
      </c>
      <c r="R11" s="601">
        <v>2.8714499999999998</v>
      </c>
    </row>
    <row r="12" spans="1:34" s="24" customFormat="1" ht="17.100000000000001" customHeight="1" x14ac:dyDescent="0.25">
      <c r="A12" s="308" t="s">
        <v>196</v>
      </c>
      <c r="B12" s="601">
        <v>6.9945760000000003</v>
      </c>
      <c r="C12" s="397">
        <v>7.3549350000000002</v>
      </c>
      <c r="D12" s="583">
        <v>7.6023940000000003</v>
      </c>
      <c r="E12" s="397">
        <v>7.8459629999999994</v>
      </c>
      <c r="F12" s="601">
        <v>8.138774999999999</v>
      </c>
      <c r="G12" s="397">
        <v>8.5982692861384606</v>
      </c>
      <c r="H12" s="583">
        <v>8.823636500000001</v>
      </c>
      <c r="I12" s="397">
        <v>9.2744739992343366</v>
      </c>
      <c r="J12" s="601">
        <v>9.5899783999999997</v>
      </c>
      <c r="K12" s="397">
        <v>9.8286349999999967</v>
      </c>
      <c r="L12" s="583">
        <v>9.9990967957911181</v>
      </c>
      <c r="M12" s="397">
        <v>10.222071114</v>
      </c>
      <c r="N12" s="601">
        <v>10.330059046986843</v>
      </c>
      <c r="O12" s="397">
        <v>10.374281750902702</v>
      </c>
      <c r="P12" s="583">
        <v>10.353429</v>
      </c>
      <c r="Q12" s="583">
        <v>10.261547</v>
      </c>
      <c r="R12" s="601">
        <v>10.201386560000001</v>
      </c>
    </row>
    <row r="13" spans="1:34" s="24" customFormat="1" ht="17.100000000000001" customHeight="1" x14ac:dyDescent="0.25">
      <c r="A13" s="308" t="s">
        <v>197</v>
      </c>
      <c r="B13" s="601">
        <v>0.98341600000000007</v>
      </c>
      <c r="C13" s="397">
        <v>1.0579198799999998</v>
      </c>
      <c r="D13" s="583">
        <v>1.1338938799999998</v>
      </c>
      <c r="E13" s="397">
        <v>1.2501934199999998</v>
      </c>
      <c r="F13" s="601">
        <v>1.3661388722025649</v>
      </c>
      <c r="G13" s="397">
        <v>1.4893527007188885</v>
      </c>
      <c r="H13" s="583">
        <v>1.6163390639999997</v>
      </c>
      <c r="I13" s="397">
        <v>1.8510733999728086</v>
      </c>
      <c r="J13" s="601">
        <v>2.1186529380000003</v>
      </c>
      <c r="K13" s="397">
        <v>2.279348068</v>
      </c>
      <c r="L13" s="583">
        <v>2.4490830139999997</v>
      </c>
      <c r="M13" s="397">
        <v>2.6528238578358798</v>
      </c>
      <c r="N13" s="601">
        <v>2.9124635053866585</v>
      </c>
      <c r="O13" s="397">
        <v>3.1144088277287159</v>
      </c>
      <c r="P13" s="583">
        <v>3.302759</v>
      </c>
      <c r="Q13" s="583">
        <v>3.5151548399999997</v>
      </c>
      <c r="R13" s="601">
        <v>3.763258</v>
      </c>
    </row>
    <row r="14" spans="1:34" s="24" customFormat="1" ht="17.100000000000001" customHeight="1" x14ac:dyDescent="0.25">
      <c r="A14" s="308" t="s">
        <v>198</v>
      </c>
      <c r="B14" s="601">
        <v>1.244156</v>
      </c>
      <c r="C14" s="397">
        <v>1.267962</v>
      </c>
      <c r="D14" s="583">
        <v>1.294913</v>
      </c>
      <c r="E14" s="397">
        <v>1.3227990000000001</v>
      </c>
      <c r="F14" s="601">
        <v>1.374296</v>
      </c>
      <c r="G14" s="397">
        <v>1.4211929999999999</v>
      </c>
      <c r="H14" s="583">
        <v>1.442239</v>
      </c>
      <c r="I14" s="397">
        <v>1.5399229999999999</v>
      </c>
      <c r="J14" s="601">
        <v>1.607753</v>
      </c>
      <c r="K14" s="397">
        <v>1.6352260000000001</v>
      </c>
      <c r="L14" s="583">
        <v>1.6833659999999999</v>
      </c>
      <c r="M14" s="397">
        <v>1.7046330000000001</v>
      </c>
      <c r="N14" s="601">
        <v>1.735627529236371</v>
      </c>
      <c r="O14" s="397">
        <v>1.7650598844329903</v>
      </c>
      <c r="P14" s="583">
        <v>1.8035909999999999</v>
      </c>
      <c r="Q14" s="583">
        <v>1.830681</v>
      </c>
      <c r="R14" s="601">
        <v>1.8775679999999999</v>
      </c>
    </row>
    <row r="15" spans="1:34" s="322" customFormat="1" ht="26.45" customHeight="1" thickBot="1" x14ac:dyDescent="0.3">
      <c r="A15" s="534" t="s">
        <v>431</v>
      </c>
      <c r="B15" s="602">
        <v>1.3570690571833438E-2</v>
      </c>
      <c r="C15" s="398">
        <v>1.3314896494948698E-2</v>
      </c>
      <c r="D15" s="584">
        <v>1.3481000609137709E-2</v>
      </c>
      <c r="E15" s="398">
        <v>1.5495502155349413E-2</v>
      </c>
      <c r="F15" s="602">
        <v>1.5391343696025843E-2</v>
      </c>
      <c r="G15" s="398">
        <v>1.565699992420241E-2</v>
      </c>
      <c r="H15" s="584">
        <v>1.5115093579975564E-2</v>
      </c>
      <c r="I15" s="398">
        <v>1.3574000000007119E-2</v>
      </c>
      <c r="J15" s="602">
        <v>1.2852579978239874E-2</v>
      </c>
      <c r="K15" s="398">
        <v>1.3902801764397737E-2</v>
      </c>
      <c r="L15" s="584">
        <v>1.1160555645161366E-2</v>
      </c>
      <c r="M15" s="398">
        <v>9.2896156625336054E-3</v>
      </c>
      <c r="N15" s="602">
        <v>1.3882035156758094E-2</v>
      </c>
      <c r="O15" s="398">
        <v>1.25056202579633E-2</v>
      </c>
      <c r="P15" s="584">
        <v>1.2760999999999058E-2</v>
      </c>
      <c r="Q15" s="584">
        <v>1.3081999999998515E-2</v>
      </c>
      <c r="R15" s="602">
        <v>1.1728999999998678E-2</v>
      </c>
    </row>
    <row r="16" spans="1:34" s="24" customFormat="1" ht="17.100000000000001" customHeight="1" x14ac:dyDescent="0.25">
      <c r="A16" s="399" t="s">
        <v>206</v>
      </c>
      <c r="B16" s="597"/>
      <c r="C16" s="388">
        <v>14.325407420346608</v>
      </c>
      <c r="D16" s="579"/>
      <c r="E16" s="388">
        <v>14.643424380509051</v>
      </c>
      <c r="F16" s="597"/>
      <c r="G16" s="388">
        <v>14.870041480078607</v>
      </c>
      <c r="H16" s="579"/>
      <c r="I16" s="388">
        <v>15.345142918856336</v>
      </c>
      <c r="J16" s="801"/>
      <c r="K16" s="388">
        <v>15.681080367432738</v>
      </c>
      <c r="L16" s="579"/>
      <c r="M16" s="388">
        <v>15.862655936471283</v>
      </c>
      <c r="N16" s="597"/>
      <c r="O16" s="388">
        <v>15.856570629578007</v>
      </c>
      <c r="P16" s="579"/>
      <c r="Q16" s="579">
        <v>15.829906127225852</v>
      </c>
      <c r="R16" s="597"/>
    </row>
    <row r="17" spans="1:18" s="24" customFormat="1" ht="17.100000000000001" customHeight="1" x14ac:dyDescent="0.25">
      <c r="A17" s="400" t="s">
        <v>205</v>
      </c>
      <c r="B17" s="795"/>
      <c r="C17" s="401">
        <v>100</v>
      </c>
      <c r="D17" s="585"/>
      <c r="E17" s="401">
        <v>100</v>
      </c>
      <c r="F17" s="795"/>
      <c r="G17" s="401">
        <v>100</v>
      </c>
      <c r="H17" s="585"/>
      <c r="I17" s="401">
        <v>100</v>
      </c>
      <c r="J17" s="802"/>
      <c r="K17" s="401">
        <v>100</v>
      </c>
      <c r="L17" s="586"/>
      <c r="M17" s="401">
        <f>+M18+M19+M20</f>
        <v>100</v>
      </c>
      <c r="N17" s="603"/>
      <c r="O17" s="401">
        <f>+O18+O19+O20</f>
        <v>100</v>
      </c>
      <c r="P17" s="586"/>
      <c r="Q17" s="586">
        <f>+Q18+Q19+Q20</f>
        <v>100.00000000000001</v>
      </c>
      <c r="R17" s="603"/>
    </row>
    <row r="18" spans="1:18" s="322" customFormat="1" ht="17.100000000000001" customHeight="1" x14ac:dyDescent="0.25">
      <c r="A18" s="402" t="s">
        <v>202</v>
      </c>
      <c r="B18" s="796"/>
      <c r="C18" s="403">
        <v>46.200882360633081</v>
      </c>
      <c r="D18" s="587"/>
      <c r="E18" s="403">
        <v>42.45118365808414</v>
      </c>
      <c r="F18" s="604"/>
      <c r="G18" s="403">
        <v>35.179435832641673</v>
      </c>
      <c r="H18" s="587"/>
      <c r="I18" s="403">
        <v>30.057259108305523</v>
      </c>
      <c r="J18" s="803"/>
      <c r="K18" s="403">
        <v>25.460011150910006</v>
      </c>
      <c r="L18" s="587"/>
      <c r="M18" s="403">
        <v>21.282752595192196</v>
      </c>
      <c r="N18" s="604"/>
      <c r="O18" s="403">
        <v>19.108851357805428</v>
      </c>
      <c r="P18" s="587"/>
      <c r="Q18" s="587">
        <v>17.772227300703033</v>
      </c>
      <c r="R18" s="604"/>
    </row>
    <row r="19" spans="1:18" s="322" customFormat="1" ht="17.100000000000001" customHeight="1" x14ac:dyDescent="0.25">
      <c r="A19" s="402" t="s">
        <v>203</v>
      </c>
      <c r="B19" s="796"/>
      <c r="C19" s="403">
        <v>16.345046944186258</v>
      </c>
      <c r="D19" s="587"/>
      <c r="E19" s="403">
        <v>16.18350486983018</v>
      </c>
      <c r="F19" s="604"/>
      <c r="G19" s="403">
        <v>16.569545786644525</v>
      </c>
      <c r="H19" s="587"/>
      <c r="I19" s="403">
        <v>16.137296757286528</v>
      </c>
      <c r="J19" s="803"/>
      <c r="K19" s="403">
        <v>16.366496287274273</v>
      </c>
      <c r="L19" s="587"/>
      <c r="M19" s="403">
        <v>16.055736530318047</v>
      </c>
      <c r="N19" s="604"/>
      <c r="O19" s="403">
        <v>14.697296238419488</v>
      </c>
      <c r="P19" s="587"/>
      <c r="Q19" s="587">
        <v>13.434162435960149</v>
      </c>
      <c r="R19" s="604"/>
    </row>
    <row r="20" spans="1:18" s="322" customFormat="1" ht="17.100000000000001" customHeight="1" thickBot="1" x14ac:dyDescent="0.3">
      <c r="A20" s="404" t="s">
        <v>204</v>
      </c>
      <c r="B20" s="797"/>
      <c r="C20" s="405">
        <v>37.454070695180661</v>
      </c>
      <c r="D20" s="588"/>
      <c r="E20" s="405">
        <v>41.365311472085686</v>
      </c>
      <c r="F20" s="605"/>
      <c r="G20" s="405">
        <v>48.251018380713795</v>
      </c>
      <c r="H20" s="588"/>
      <c r="I20" s="405">
        <v>53.805444134407942</v>
      </c>
      <c r="J20" s="804"/>
      <c r="K20" s="405">
        <v>58.173492561815721</v>
      </c>
      <c r="L20" s="588"/>
      <c r="M20" s="405">
        <v>62.661510874489757</v>
      </c>
      <c r="N20" s="605"/>
      <c r="O20" s="405">
        <v>66.193852403775082</v>
      </c>
      <c r="P20" s="588"/>
      <c r="Q20" s="588">
        <v>68.793610263336831</v>
      </c>
      <c r="R20" s="605"/>
    </row>
    <row r="21" spans="1:18" s="24" customFormat="1" ht="17.100000000000001" customHeight="1" x14ac:dyDescent="0.25">
      <c r="A21" s="399" t="s">
        <v>207</v>
      </c>
      <c r="B21" s="597"/>
      <c r="C21" s="388">
        <v>2.9432490214684668</v>
      </c>
      <c r="D21" s="579"/>
      <c r="E21" s="388">
        <v>2.9525445521874083</v>
      </c>
      <c r="F21" s="597"/>
      <c r="G21" s="388">
        <v>2.9329711545060664</v>
      </c>
      <c r="H21" s="579"/>
      <c r="I21" s="388">
        <v>2.8329331518841183</v>
      </c>
      <c r="J21" s="805"/>
      <c r="K21" s="388">
        <v>2.8375499284167112</v>
      </c>
      <c r="L21" s="579"/>
      <c r="M21" s="388">
        <v>2.8238468207699556</v>
      </c>
      <c r="N21" s="597"/>
      <c r="O21" s="388">
        <v>2.8081626207905019</v>
      </c>
      <c r="P21" s="579"/>
      <c r="Q21" s="579">
        <v>2.7661107127741453</v>
      </c>
      <c r="R21" s="597"/>
    </row>
    <row r="22" spans="1:18" s="24" customFormat="1" ht="17.100000000000001" customHeight="1" x14ac:dyDescent="0.25">
      <c r="A22" s="166" t="s">
        <v>205</v>
      </c>
      <c r="B22" s="795"/>
      <c r="C22" s="401">
        <v>100</v>
      </c>
      <c r="D22" s="585"/>
      <c r="E22" s="401">
        <v>100</v>
      </c>
      <c r="F22" s="795"/>
      <c r="G22" s="401">
        <v>100</v>
      </c>
      <c r="H22" s="585"/>
      <c r="I22" s="401">
        <v>100</v>
      </c>
      <c r="J22" s="806"/>
      <c r="K22" s="401">
        <v>100</v>
      </c>
      <c r="L22" s="586"/>
      <c r="M22" s="401">
        <v>100.00000000000001</v>
      </c>
      <c r="N22" s="603"/>
      <c r="O22" s="401">
        <v>100</v>
      </c>
      <c r="P22" s="586"/>
      <c r="Q22" s="586">
        <v>100</v>
      </c>
      <c r="R22" s="603"/>
    </row>
    <row r="23" spans="1:18" s="322" customFormat="1" ht="17.100000000000001" customHeight="1" x14ac:dyDescent="0.25">
      <c r="A23" s="402" t="s">
        <v>202</v>
      </c>
      <c r="B23" s="604"/>
      <c r="C23" s="403">
        <v>57.330854424864533</v>
      </c>
      <c r="D23" s="587"/>
      <c r="E23" s="403">
        <v>52.461357575327675</v>
      </c>
      <c r="F23" s="604"/>
      <c r="G23" s="403">
        <v>48.90139999401201</v>
      </c>
      <c r="H23" s="587"/>
      <c r="I23" s="403">
        <v>42.636173856398436</v>
      </c>
      <c r="J23" s="803"/>
      <c r="K23" s="403">
        <v>36.490765643008388</v>
      </c>
      <c r="L23" s="587"/>
      <c r="M23" s="403">
        <v>32.752285993875887</v>
      </c>
      <c r="N23" s="604"/>
      <c r="O23" s="403">
        <v>28.919174298077994</v>
      </c>
      <c r="P23" s="587"/>
      <c r="Q23" s="587">
        <v>25.460770544328142</v>
      </c>
      <c r="R23" s="604"/>
    </row>
    <row r="24" spans="1:18" s="322" customFormat="1" ht="17.100000000000001" customHeight="1" x14ac:dyDescent="0.25">
      <c r="A24" s="402" t="s">
        <v>203</v>
      </c>
      <c r="B24" s="604"/>
      <c r="C24" s="403">
        <v>15.412573957879941</v>
      </c>
      <c r="D24" s="587"/>
      <c r="E24" s="403">
        <v>11.556835002459916</v>
      </c>
      <c r="F24" s="604"/>
      <c r="G24" s="403">
        <v>11.766704052074321</v>
      </c>
      <c r="H24" s="587"/>
      <c r="I24" s="403">
        <v>11.634288766536404</v>
      </c>
      <c r="J24" s="803"/>
      <c r="K24" s="403">
        <v>12.029260611896737</v>
      </c>
      <c r="L24" s="587"/>
      <c r="M24" s="403">
        <v>11.85401843679842</v>
      </c>
      <c r="N24" s="604"/>
      <c r="O24" s="403">
        <v>11.463838786978606</v>
      </c>
      <c r="P24" s="587"/>
      <c r="Q24" s="587">
        <v>10.860689560295251</v>
      </c>
      <c r="R24" s="604"/>
    </row>
    <row r="25" spans="1:18" s="322" customFormat="1" ht="17.100000000000001" customHeight="1" thickBot="1" x14ac:dyDescent="0.3">
      <c r="A25" s="406" t="s">
        <v>204</v>
      </c>
      <c r="B25" s="606"/>
      <c r="C25" s="407">
        <v>27.256571617255531</v>
      </c>
      <c r="D25" s="589"/>
      <c r="E25" s="407">
        <v>35.981807422212405</v>
      </c>
      <c r="F25" s="606"/>
      <c r="G25" s="407">
        <v>39.331895953913666</v>
      </c>
      <c r="H25" s="589"/>
      <c r="I25" s="407">
        <v>45.729537377065164</v>
      </c>
      <c r="J25" s="807"/>
      <c r="K25" s="407">
        <v>51.479973745094874</v>
      </c>
      <c r="L25" s="589"/>
      <c r="M25" s="407">
        <v>55.393695569325708</v>
      </c>
      <c r="N25" s="606"/>
      <c r="O25" s="407">
        <v>59.616986914943404</v>
      </c>
      <c r="P25" s="589"/>
      <c r="Q25" s="589">
        <v>63.678539895376609</v>
      </c>
      <c r="R25" s="606"/>
    </row>
    <row r="26" spans="1:18" ht="9" customHeight="1" x14ac:dyDescent="0.25">
      <c r="B26" s="798"/>
      <c r="C26" s="369"/>
      <c r="D26" s="560"/>
      <c r="E26" s="369"/>
      <c r="F26" s="800"/>
      <c r="G26" s="369"/>
      <c r="H26" s="560"/>
      <c r="I26" s="369"/>
      <c r="J26" s="800"/>
      <c r="K26" s="369"/>
      <c r="L26" s="560"/>
      <c r="M26" s="369"/>
      <c r="N26" s="800"/>
      <c r="O26" s="369"/>
      <c r="P26" s="560"/>
      <c r="Q26" s="560"/>
      <c r="R26" s="800"/>
    </row>
    <row r="27" spans="1:18" ht="18.75" customHeight="1" thickBot="1" x14ac:dyDescent="0.3">
      <c r="A27" s="151" t="s">
        <v>200</v>
      </c>
      <c r="B27" s="799"/>
      <c r="C27" s="370"/>
      <c r="D27" s="559"/>
      <c r="E27" s="370"/>
      <c r="F27" s="799"/>
      <c r="G27" s="370"/>
      <c r="H27" s="559"/>
      <c r="I27" s="370"/>
      <c r="J27" s="799"/>
      <c r="K27" s="370"/>
      <c r="L27" s="559"/>
      <c r="M27" s="370"/>
      <c r="N27" s="799"/>
      <c r="O27" s="370" t="s">
        <v>349</v>
      </c>
      <c r="P27" s="559" t="s">
        <v>349</v>
      </c>
      <c r="Q27" s="559" t="s">
        <v>349</v>
      </c>
      <c r="R27" s="799"/>
    </row>
    <row r="28" spans="1:18" s="24" customFormat="1" ht="17.100000000000001" customHeight="1" x14ac:dyDescent="0.25">
      <c r="A28" s="399" t="s">
        <v>340</v>
      </c>
      <c r="B28" s="607">
        <v>104.10908071</v>
      </c>
      <c r="C28" s="408">
        <v>104.51291424999998</v>
      </c>
      <c r="D28" s="590">
        <v>104.32772797999999</v>
      </c>
      <c r="E28" s="408">
        <v>103.85176638999999</v>
      </c>
      <c r="F28" s="607">
        <v>103.12985693</v>
      </c>
      <c r="G28" s="408">
        <v>103.66262209</v>
      </c>
      <c r="H28" s="590">
        <v>104.15249742</v>
      </c>
      <c r="I28" s="408">
        <v>103.97316253</v>
      </c>
      <c r="J28" s="607">
        <v>104.33501871999999</v>
      </c>
      <c r="K28" s="408">
        <v>105.17874576</v>
      </c>
      <c r="L28" s="590">
        <v>105.76714337999999</v>
      </c>
      <c r="M28" s="408">
        <v>106.09907339</v>
      </c>
      <c r="N28" s="607">
        <v>106.47283821999999</v>
      </c>
      <c r="O28" s="408">
        <v>106.97051997</v>
      </c>
      <c r="P28" s="590">
        <v>107.13570661000001</v>
      </c>
      <c r="Q28" s="590">
        <v>107.22320856000002</v>
      </c>
      <c r="R28" s="607">
        <v>107.58785605</v>
      </c>
    </row>
    <row r="29" spans="1:18" s="24" customFormat="1" ht="17.100000000000001" customHeight="1" x14ac:dyDescent="0.25">
      <c r="A29" s="308" t="s">
        <v>218</v>
      </c>
      <c r="B29" s="608">
        <v>82.244732869999993</v>
      </c>
      <c r="C29" s="409">
        <v>81.722087389999999</v>
      </c>
      <c r="D29" s="591">
        <v>80.804510900000011</v>
      </c>
      <c r="E29" s="409">
        <v>79.597418209999987</v>
      </c>
      <c r="F29" s="608">
        <v>78.445228409999999</v>
      </c>
      <c r="G29" s="409">
        <v>78.115237020000009</v>
      </c>
      <c r="H29" s="591">
        <v>77.840866009999999</v>
      </c>
      <c r="I29" s="409">
        <v>77.62776147000001</v>
      </c>
      <c r="J29" s="608">
        <v>77.603943209999997</v>
      </c>
      <c r="K29" s="409">
        <v>77.688228389999992</v>
      </c>
      <c r="L29" s="591">
        <v>77.914639690000001</v>
      </c>
      <c r="M29" s="409">
        <v>78.016386089999997</v>
      </c>
      <c r="N29" s="608">
        <v>78.013413670000006</v>
      </c>
      <c r="O29" s="409">
        <v>78.148540920000002</v>
      </c>
      <c r="P29" s="591">
        <v>78.506826529999998</v>
      </c>
      <c r="Q29" s="591">
        <v>78.401402379999993</v>
      </c>
      <c r="R29" s="608">
        <v>78.345822459999994</v>
      </c>
    </row>
    <row r="30" spans="1:18" s="24" customFormat="1" ht="17.100000000000001" customHeight="1" x14ac:dyDescent="0.25">
      <c r="A30" s="400" t="s">
        <v>341</v>
      </c>
      <c r="B30" s="177">
        <v>72.668678109999988</v>
      </c>
      <c r="C30" s="181">
        <v>72.064522179999997</v>
      </c>
      <c r="D30" s="592">
        <v>71.182063920000004</v>
      </c>
      <c r="E30" s="181">
        <v>70.158702959999999</v>
      </c>
      <c r="F30" s="177">
        <v>68.95019846371062</v>
      </c>
      <c r="G30" s="181">
        <v>68.484016270531797</v>
      </c>
      <c r="H30" s="592">
        <v>68.193576563006118</v>
      </c>
      <c r="I30" s="181">
        <v>67.809585299972184</v>
      </c>
      <c r="J30" s="177">
        <v>67.673840628166658</v>
      </c>
      <c r="K30" s="181">
        <v>67.71196999</v>
      </c>
      <c r="L30" s="592">
        <v>67.899166339999994</v>
      </c>
      <c r="M30" s="181">
        <v>67.880864139999986</v>
      </c>
      <c r="N30" s="177">
        <v>67.703890001530283</v>
      </c>
      <c r="O30" s="181">
        <v>67.81198273614207</v>
      </c>
      <c r="P30" s="592">
        <v>68.095091080000003</v>
      </c>
      <c r="Q30" s="592">
        <v>68.104442192828415</v>
      </c>
      <c r="R30" s="177">
        <v>67.920046862021039</v>
      </c>
    </row>
    <row r="31" spans="1:18" s="24" customFormat="1" ht="17.100000000000001" customHeight="1" x14ac:dyDescent="0.25">
      <c r="A31" s="410" t="s">
        <v>342</v>
      </c>
      <c r="B31" s="176">
        <v>9.5760547600000034</v>
      </c>
      <c r="C31" s="182">
        <v>9.6575652100000031</v>
      </c>
      <c r="D31" s="593">
        <v>9.6224469799999994</v>
      </c>
      <c r="E31" s="182">
        <v>9.4387152499999996</v>
      </c>
      <c r="F31" s="176">
        <v>9.4950299462893817</v>
      </c>
      <c r="G31" s="182">
        <v>9.6312207494682074</v>
      </c>
      <c r="H31" s="593">
        <v>9.6472894469938844</v>
      </c>
      <c r="I31" s="182">
        <v>9.8181761700278116</v>
      </c>
      <c r="J31" s="176">
        <v>9.9301025818333422</v>
      </c>
      <c r="K31" s="182">
        <v>9.976258399999999</v>
      </c>
      <c r="L31" s="593">
        <v>10.015473350000001</v>
      </c>
      <c r="M31" s="182">
        <v>10.135521950000001</v>
      </c>
      <c r="N31" s="176">
        <v>10.309523668469724</v>
      </c>
      <c r="O31" s="182">
        <v>10.336558183857925</v>
      </c>
      <c r="P31" s="593">
        <v>10.41173545</v>
      </c>
      <c r="Q31" s="593">
        <v>10.296960187171587</v>
      </c>
      <c r="R31" s="176">
        <v>10.425775597978953</v>
      </c>
    </row>
    <row r="32" spans="1:18" s="24" customFormat="1" ht="17.100000000000001" customHeight="1" x14ac:dyDescent="0.25">
      <c r="A32" s="400" t="s">
        <v>343</v>
      </c>
      <c r="B32" s="177">
        <v>70.843614770000016</v>
      </c>
      <c r="C32" s="181">
        <v>70.397285490000016</v>
      </c>
      <c r="D32" s="592">
        <v>69.777074569999996</v>
      </c>
      <c r="E32" s="181">
        <v>69.112986149999983</v>
      </c>
      <c r="F32" s="177">
        <v>68.25247291161682</v>
      </c>
      <c r="G32" s="181">
        <v>68.008758973379614</v>
      </c>
      <c r="H32" s="592">
        <v>67.929194895379368</v>
      </c>
      <c r="I32" s="181">
        <v>67.954246265691722</v>
      </c>
      <c r="J32" s="177">
        <v>68.548861103390152</v>
      </c>
      <c r="K32" s="181">
        <v>68.735931960000002</v>
      </c>
      <c r="L32" s="592">
        <v>69.071878550000008</v>
      </c>
      <c r="M32" s="181">
        <v>69.207667000000001</v>
      </c>
      <c r="N32" s="177">
        <v>69.305289009999996</v>
      </c>
      <c r="O32" s="181">
        <v>69.575257020000009</v>
      </c>
      <c r="P32" s="592">
        <v>69.968734449999999</v>
      </c>
      <c r="Q32" s="592">
        <v>70.192296020000001</v>
      </c>
      <c r="R32" s="177">
        <v>70.247967240000008</v>
      </c>
    </row>
    <row r="33" spans="1:18" s="24" customFormat="1" ht="17.100000000000001" customHeight="1" x14ac:dyDescent="0.25">
      <c r="A33" s="410" t="s">
        <v>344</v>
      </c>
      <c r="B33" s="176">
        <v>11.401118100000001</v>
      </c>
      <c r="C33" s="182">
        <v>11.324801900000001</v>
      </c>
      <c r="D33" s="593">
        <v>11.027436329999999</v>
      </c>
      <c r="E33" s="182">
        <v>10.484432059999998</v>
      </c>
      <c r="F33" s="176">
        <v>10.19275549838318</v>
      </c>
      <c r="G33" s="182">
        <v>10.106478046620397</v>
      </c>
      <c r="H33" s="593">
        <v>9.9116711146206473</v>
      </c>
      <c r="I33" s="182">
        <v>9.6735152043082842</v>
      </c>
      <c r="J33" s="176">
        <v>9.0550821066098415</v>
      </c>
      <c r="K33" s="182">
        <v>8.9522964299999988</v>
      </c>
      <c r="L33" s="593">
        <v>8.8427611400000004</v>
      </c>
      <c r="M33" s="182">
        <v>8.8087190900000003</v>
      </c>
      <c r="N33" s="176">
        <v>8.7081246600000011</v>
      </c>
      <c r="O33" s="182">
        <v>8.5732838999999945</v>
      </c>
      <c r="P33" s="593">
        <v>8.5380920800000002</v>
      </c>
      <c r="Q33" s="593">
        <v>8.2091063600000016</v>
      </c>
      <c r="R33" s="176">
        <v>8.0978552199999978</v>
      </c>
    </row>
    <row r="34" spans="1:18" s="24" customFormat="1" ht="17.100000000000001" customHeight="1" thickBot="1" x14ac:dyDescent="0.3">
      <c r="A34" s="411" t="s">
        <v>219</v>
      </c>
      <c r="B34" s="609">
        <v>21.864347839999997</v>
      </c>
      <c r="C34" s="412">
        <v>22.790826860000003</v>
      </c>
      <c r="D34" s="594">
        <v>23.523217080000002</v>
      </c>
      <c r="E34" s="412">
        <v>24.254348180000001</v>
      </c>
      <c r="F34" s="609">
        <v>24.684628519999997</v>
      </c>
      <c r="G34" s="412">
        <v>25.547385070000001</v>
      </c>
      <c r="H34" s="594">
        <v>26.31163141</v>
      </c>
      <c r="I34" s="412">
        <v>26.345401059999997</v>
      </c>
      <c r="J34" s="609">
        <v>26.73107551</v>
      </c>
      <c r="K34" s="412">
        <v>27.490517370000003</v>
      </c>
      <c r="L34" s="594">
        <v>27.852503689999999</v>
      </c>
      <c r="M34" s="412">
        <v>28.0826873</v>
      </c>
      <c r="N34" s="609">
        <v>28.459424550000001</v>
      </c>
      <c r="O34" s="412">
        <v>28.821979050000003</v>
      </c>
      <c r="P34" s="594">
        <v>28.628880079999998</v>
      </c>
      <c r="Q34" s="594">
        <v>28.821806180000003</v>
      </c>
      <c r="R34" s="609">
        <v>29.242033590000002</v>
      </c>
    </row>
    <row r="35" spans="1:18" s="24" customFormat="1" ht="17.100000000000001" customHeight="1" thickBot="1" x14ac:dyDescent="0.3">
      <c r="A35" s="413" t="s">
        <v>201</v>
      </c>
      <c r="B35" s="610">
        <v>8.6535636100000008</v>
      </c>
      <c r="C35" s="414">
        <v>8.8810701499999993</v>
      </c>
      <c r="D35" s="595">
        <v>9.1751278799999998</v>
      </c>
      <c r="E35" s="414">
        <v>9.2609552899999983</v>
      </c>
      <c r="F35" s="610">
        <v>9.3653408300000009</v>
      </c>
      <c r="G35" s="414">
        <v>9.5433879899999994</v>
      </c>
      <c r="H35" s="595">
        <v>9.7397343200000019</v>
      </c>
      <c r="I35" s="414">
        <v>9.7783294299999977</v>
      </c>
      <c r="J35" s="610">
        <v>10.195796619999999</v>
      </c>
      <c r="K35" s="414">
        <v>10.53791766</v>
      </c>
      <c r="L35" s="595">
        <v>10.78797428</v>
      </c>
      <c r="M35" s="414">
        <v>10.966907289999998</v>
      </c>
      <c r="N35" s="610">
        <v>11.288160120000001</v>
      </c>
      <c r="O35" s="414">
        <v>11.525161870000002</v>
      </c>
      <c r="P35" s="595">
        <v>11.706538509999998</v>
      </c>
      <c r="Q35" s="595">
        <v>11.77922246</v>
      </c>
      <c r="R35" s="610">
        <v>12.01033395</v>
      </c>
    </row>
    <row r="36" spans="1:18" s="24" customFormat="1" ht="17.100000000000001" customHeight="1" thickBot="1" x14ac:dyDescent="0.3">
      <c r="A36" s="415" t="s">
        <v>345</v>
      </c>
      <c r="B36" s="610">
        <v>55.257368879988327</v>
      </c>
      <c r="C36" s="414">
        <v>54.179212170872638</v>
      </c>
      <c r="D36" s="595">
        <v>55.391478423333368</v>
      </c>
      <c r="E36" s="414">
        <v>56.767244494324174</v>
      </c>
      <c r="F36" s="610">
        <v>56.044472049999996</v>
      </c>
      <c r="G36" s="414">
        <v>55.818309081704555</v>
      </c>
      <c r="H36" s="595">
        <v>56.915820416666669</v>
      </c>
      <c r="I36" s="414">
        <v>56.33406944666666</v>
      </c>
      <c r="J36" s="610">
        <v>55.958756644587339</v>
      </c>
      <c r="K36" s="414">
        <v>56.56967174936284</v>
      </c>
      <c r="L36" s="595">
        <v>56.404769275019014</v>
      </c>
      <c r="M36" s="414">
        <v>57.359100749666602</v>
      </c>
      <c r="N36" s="610">
        <v>56.703689429999997</v>
      </c>
      <c r="O36" s="414">
        <v>56.544295691566923</v>
      </c>
      <c r="P36" s="595">
        <v>56.887095854378032</v>
      </c>
      <c r="Q36" s="595">
        <v>56.624598136400003</v>
      </c>
      <c r="R36" s="610">
        <v>56.342426893333339</v>
      </c>
    </row>
    <row r="37" spans="1:18" s="24" customFormat="1" ht="32.1" customHeight="1" thickBot="1" x14ac:dyDescent="0.3">
      <c r="A37" s="533" t="s">
        <v>346</v>
      </c>
      <c r="B37" s="610">
        <v>136.96779999999998</v>
      </c>
      <c r="C37" s="414">
        <v>139.55901749999998</v>
      </c>
      <c r="D37" s="595">
        <v>144.026725</v>
      </c>
      <c r="E37" s="414">
        <v>146.42144400000001</v>
      </c>
      <c r="F37" s="610">
        <v>149.40963200000002</v>
      </c>
      <c r="G37" s="414">
        <v>151.78544500000001</v>
      </c>
      <c r="H37" s="595">
        <v>155.122468</v>
      </c>
      <c r="I37" s="414">
        <v>157.98231849999999</v>
      </c>
      <c r="J37" s="610">
        <v>160.42511850000002</v>
      </c>
      <c r="K37" s="414">
        <v>162.75422800000001</v>
      </c>
      <c r="L37" s="595">
        <v>165.04444149999998</v>
      </c>
      <c r="M37" s="414">
        <v>167.24267600000002</v>
      </c>
      <c r="N37" s="610">
        <v>169.44601400000002</v>
      </c>
      <c r="O37" s="414">
        <v>171.60221800000002</v>
      </c>
      <c r="P37" s="595">
        <v>173.8447755</v>
      </c>
      <c r="Q37" s="595">
        <v>175.86671899999999</v>
      </c>
      <c r="R37" s="610">
        <v>177.77155500000001</v>
      </c>
    </row>
    <row r="39" spans="1:18" x14ac:dyDescent="0.25">
      <c r="B39" s="171"/>
      <c r="C39" s="171"/>
      <c r="D39" s="171"/>
      <c r="E39" s="172"/>
      <c r="F39" s="172"/>
      <c r="G39" s="172"/>
      <c r="H39" s="172"/>
      <c r="I39" s="172"/>
      <c r="J39" s="172"/>
      <c r="K39" s="172"/>
      <c r="L39" s="172"/>
      <c r="M39" s="172"/>
      <c r="N39" s="172"/>
      <c r="R39" s="172"/>
    </row>
    <row r="40" spans="1:18" x14ac:dyDescent="0.25">
      <c r="B40" s="172"/>
      <c r="C40" s="171"/>
      <c r="D40" s="171"/>
      <c r="E40" s="172"/>
      <c r="F40" s="172"/>
      <c r="G40" s="172"/>
      <c r="H40" s="172"/>
      <c r="I40" s="172"/>
      <c r="J40" s="172"/>
      <c r="K40" s="172"/>
      <c r="L40" s="172"/>
      <c r="M40" s="172"/>
      <c r="N40" s="172"/>
      <c r="R40" s="172"/>
    </row>
    <row r="41" spans="1:18" x14ac:dyDescent="0.25">
      <c r="B41" s="173"/>
    </row>
  </sheetData>
  <phoneticPr fontId="84"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54"/>
  <sheetViews>
    <sheetView showGridLines="0" zoomScale="90" zoomScaleNormal="90" workbookViewId="0">
      <pane xSplit="1" ySplit="5" topLeftCell="B30" activePane="bottomRight" state="frozen"/>
      <selection pane="topRight" activeCell="B1" sqref="B1"/>
      <selection pane="bottomLeft" activeCell="A6" sqref="A6"/>
      <selection pane="bottomRight" activeCell="O40" sqref="O40"/>
    </sheetView>
  </sheetViews>
  <sheetFormatPr defaultColWidth="9.140625" defaultRowHeight="15.75" x14ac:dyDescent="0.25"/>
  <cols>
    <col min="1" max="1" width="10.140625" style="331" customWidth="1"/>
    <col min="2" max="3" width="15.85546875" style="6" customWidth="1"/>
    <col min="4" max="7" width="11.85546875" style="6" customWidth="1"/>
    <col min="8" max="8" width="6.42578125" style="6" customWidth="1"/>
    <col min="9" max="13" width="7.85546875" style="6" customWidth="1"/>
    <col min="14" max="14" width="1.5703125" style="6" customWidth="1"/>
    <col min="15" max="15" width="13.5703125" style="6" customWidth="1"/>
    <col min="16" max="50" width="9.140625" style="6"/>
    <col min="51" max="51" width="9.140625" style="6" customWidth="1"/>
    <col min="52" max="16384" width="9.140625" style="6"/>
  </cols>
  <sheetData>
    <row r="1" spans="1:10" ht="21" x14ac:dyDescent="0.35">
      <c r="A1" s="299" t="str">
        <f>'Indice-Index'!C10</f>
        <v>2.1   Ascolti complessivi delle emittenti nazionali -  Total audience of national broadcaster</v>
      </c>
      <c r="B1" s="1"/>
      <c r="C1" s="1"/>
      <c r="D1" s="1"/>
      <c r="E1" s="1"/>
      <c r="F1" s="1"/>
      <c r="G1" s="1"/>
      <c r="H1" s="335"/>
      <c r="I1" s="335"/>
      <c r="J1" s="335"/>
    </row>
    <row r="2" spans="1:10" ht="14.25" customHeight="1" x14ac:dyDescent="0.25"/>
    <row r="3" spans="1:10" ht="14.25" customHeight="1" x14ac:dyDescent="0.25"/>
    <row r="4" spans="1:10" x14ac:dyDescent="0.25">
      <c r="A4" s="331" t="s">
        <v>257</v>
      </c>
      <c r="B4" s="35" t="s">
        <v>704</v>
      </c>
      <c r="C4" s="35" t="s">
        <v>254</v>
      </c>
    </row>
    <row r="5" spans="1:10" x14ac:dyDescent="0.25">
      <c r="B5" s="48" t="s">
        <v>255</v>
      </c>
      <c r="C5" s="48" t="s">
        <v>256</v>
      </c>
    </row>
    <row r="6" spans="1:10" s="24" customFormat="1" ht="16.5" customHeight="1" x14ac:dyDescent="0.25">
      <c r="A6" s="334">
        <v>43525</v>
      </c>
      <c r="B6" s="419">
        <v>9.7078989778323734</v>
      </c>
      <c r="C6" s="419">
        <v>23.50661890986833</v>
      </c>
      <c r="D6" s="23"/>
      <c r="E6" s="23"/>
    </row>
    <row r="7" spans="1:10" s="24" customFormat="1" ht="16.5" customHeight="1" x14ac:dyDescent="0.25">
      <c r="A7" s="353">
        <v>43556</v>
      </c>
      <c r="B7" s="420">
        <v>9.4570320175610973</v>
      </c>
      <c r="C7" s="420">
        <v>22.671569486079765</v>
      </c>
    </row>
    <row r="8" spans="1:10" s="24" customFormat="1" ht="16.5" customHeight="1" x14ac:dyDescent="0.25">
      <c r="A8" s="353">
        <v>43586</v>
      </c>
      <c r="B8" s="420">
        <v>9.5678628754872737</v>
      </c>
      <c r="C8" s="420">
        <v>22.421294277579705</v>
      </c>
    </row>
    <row r="9" spans="1:10" s="24" customFormat="1" ht="16.5" customHeight="1" x14ac:dyDescent="0.25">
      <c r="A9" s="353">
        <v>43617</v>
      </c>
      <c r="B9" s="420">
        <v>8.2119338596680969</v>
      </c>
      <c r="C9" s="420">
        <v>18.898313494681837</v>
      </c>
    </row>
    <row r="10" spans="1:10" s="24" customFormat="1" ht="16.5" customHeight="1" x14ac:dyDescent="0.25">
      <c r="A10" s="353">
        <v>43647</v>
      </c>
      <c r="B10" s="420">
        <v>7.5718291700241735</v>
      </c>
      <c r="C10" s="420">
        <v>16.515140492319436</v>
      </c>
    </row>
    <row r="11" spans="1:10" s="24" customFormat="1" ht="16.5" customHeight="1" x14ac:dyDescent="0.25">
      <c r="A11" s="353">
        <v>43678</v>
      </c>
      <c r="B11" s="420">
        <v>7.4314660231303824</v>
      </c>
      <c r="C11" s="420">
        <v>15.902765489521981</v>
      </c>
    </row>
    <row r="12" spans="1:10" s="24" customFormat="1" ht="16.5" customHeight="1" x14ac:dyDescent="0.25">
      <c r="A12" s="353">
        <v>43709</v>
      </c>
      <c r="B12" s="420">
        <v>8.7210056483081804</v>
      </c>
      <c r="C12" s="420">
        <v>20.858747925267057</v>
      </c>
    </row>
    <row r="13" spans="1:10" s="24" customFormat="1" ht="16.5" customHeight="1" x14ac:dyDescent="0.25">
      <c r="A13" s="353">
        <v>43739</v>
      </c>
      <c r="B13" s="420">
        <v>9.4638112901356202</v>
      </c>
      <c r="C13" s="420">
        <v>22.929618972709804</v>
      </c>
    </row>
    <row r="14" spans="1:10" s="24" customFormat="1" ht="16.5" customHeight="1" x14ac:dyDescent="0.25">
      <c r="A14" s="353">
        <v>43770</v>
      </c>
      <c r="B14" s="420">
        <v>10.119395131771595</v>
      </c>
      <c r="C14" s="420">
        <v>23.70367229116448</v>
      </c>
    </row>
    <row r="15" spans="1:10" s="24" customFormat="1" ht="16.5" customHeight="1" x14ac:dyDescent="0.25">
      <c r="A15" s="353">
        <v>43800</v>
      </c>
      <c r="B15" s="420">
        <v>9.7506219335222166</v>
      </c>
      <c r="C15" s="420">
        <v>22.312151616499442</v>
      </c>
    </row>
    <row r="16" spans="1:10" s="24" customFormat="1" ht="16.5" customHeight="1" x14ac:dyDescent="0.25">
      <c r="A16" s="353">
        <v>43831</v>
      </c>
      <c r="B16" s="420">
        <v>10.182028101513996</v>
      </c>
      <c r="C16" s="420">
        <v>23.326484698097602</v>
      </c>
    </row>
    <row r="17" spans="1:5" s="24" customFormat="1" ht="16.5" customHeight="1" x14ac:dyDescent="0.25">
      <c r="A17" s="353">
        <v>43862</v>
      </c>
      <c r="B17" s="420">
        <v>10.543716781860899</v>
      </c>
      <c r="C17" s="420">
        <v>24.721871410014792</v>
      </c>
    </row>
    <row r="18" spans="1:5" s="24" customFormat="1" ht="16.5" customHeight="1" x14ac:dyDescent="0.25">
      <c r="A18" s="334">
        <v>43891</v>
      </c>
      <c r="B18" s="419">
        <v>12.792528290356726</v>
      </c>
      <c r="C18" s="419">
        <v>27.807369566061926</v>
      </c>
      <c r="D18" s="23"/>
      <c r="E18" s="23"/>
    </row>
    <row r="19" spans="1:5" s="24" customFormat="1" ht="16.5" customHeight="1" x14ac:dyDescent="0.25">
      <c r="A19" s="353">
        <v>43922</v>
      </c>
      <c r="B19" s="420">
        <v>12.584971279191759</v>
      </c>
      <c r="C19" s="420">
        <v>27.787589034076351</v>
      </c>
    </row>
    <row r="20" spans="1:5" s="24" customFormat="1" ht="16.5" customHeight="1" x14ac:dyDescent="0.25">
      <c r="A20" s="353">
        <v>43952</v>
      </c>
      <c r="B20" s="420">
        <v>10.489016192202023</v>
      </c>
      <c r="C20" s="420">
        <v>24.691593357971996</v>
      </c>
    </row>
    <row r="21" spans="1:5" s="24" customFormat="1" ht="16.5" customHeight="1" x14ac:dyDescent="0.25">
      <c r="A21" s="353">
        <v>43983</v>
      </c>
      <c r="B21" s="420">
        <v>9.1506286280862152</v>
      </c>
      <c r="C21" s="420">
        <v>21.486671262509809</v>
      </c>
    </row>
    <row r="22" spans="1:5" s="24" customFormat="1" ht="16.5" customHeight="1" x14ac:dyDescent="0.25">
      <c r="A22" s="353">
        <v>44013</v>
      </c>
      <c r="B22" s="420">
        <v>7.8376454517541925</v>
      </c>
      <c r="C22" s="420">
        <v>17.63778922372753</v>
      </c>
    </row>
    <row r="23" spans="1:5" s="24" customFormat="1" ht="16.5" customHeight="1" x14ac:dyDescent="0.25">
      <c r="A23" s="353">
        <v>44044</v>
      </c>
      <c r="B23" s="420">
        <v>7.4030069809319423</v>
      </c>
      <c r="C23" s="420">
        <v>16.547403069846037</v>
      </c>
    </row>
    <row r="24" spans="1:5" s="24" customFormat="1" ht="16.5" customHeight="1" x14ac:dyDescent="0.25">
      <c r="A24" s="353">
        <v>44075</v>
      </c>
      <c r="B24" s="420">
        <v>8.6574581701673203</v>
      </c>
      <c r="C24" s="420">
        <v>20.594709232133507</v>
      </c>
    </row>
    <row r="25" spans="1:5" s="24" customFormat="1" ht="16.5" customHeight="1" x14ac:dyDescent="0.25">
      <c r="A25" s="353">
        <v>44105</v>
      </c>
      <c r="B25" s="420">
        <v>9.9765991685664481</v>
      </c>
      <c r="C25" s="420">
        <v>24.02656571033426</v>
      </c>
    </row>
    <row r="26" spans="1:5" s="24" customFormat="1" ht="16.5" customHeight="1" x14ac:dyDescent="0.25">
      <c r="A26" s="353">
        <v>44136</v>
      </c>
      <c r="B26" s="420">
        <v>10.928446943540168</v>
      </c>
      <c r="C26" s="420">
        <v>25.600002978643126</v>
      </c>
    </row>
    <row r="27" spans="1:5" s="24" customFormat="1" ht="16.5" customHeight="1" x14ac:dyDescent="0.25">
      <c r="A27" s="353">
        <v>44166</v>
      </c>
      <c r="B27" s="420">
        <v>10.78027224479826</v>
      </c>
      <c r="C27" s="420">
        <v>24.278851000360028</v>
      </c>
    </row>
    <row r="28" spans="1:5" s="24" customFormat="1" ht="16.5" customHeight="1" x14ac:dyDescent="0.25">
      <c r="A28" s="353">
        <v>44197</v>
      </c>
      <c r="B28" s="420">
        <v>10.851060409529827</v>
      </c>
      <c r="C28" s="420">
        <v>24.868023394546793</v>
      </c>
    </row>
    <row r="29" spans="1:5" s="24" customFormat="1" ht="16.5" customHeight="1" x14ac:dyDescent="0.25">
      <c r="A29" s="353">
        <v>44228</v>
      </c>
      <c r="B29" s="420">
        <v>10.420920455802632</v>
      </c>
      <c r="C29" s="420">
        <v>24.671845355113565</v>
      </c>
    </row>
    <row r="30" spans="1:5" s="24" customFormat="1" ht="16.5" customHeight="1" x14ac:dyDescent="0.25">
      <c r="A30" s="334">
        <v>44256</v>
      </c>
      <c r="B30" s="419">
        <v>10.417467437453524</v>
      </c>
      <c r="C30" s="419">
        <v>25.056290849004903</v>
      </c>
      <c r="D30" s="23"/>
      <c r="E30" s="23"/>
    </row>
    <row r="31" spans="1:5" s="24" customFormat="1" ht="16.5" customHeight="1" x14ac:dyDescent="0.25">
      <c r="A31" s="353">
        <v>44287</v>
      </c>
      <c r="B31" s="420">
        <v>10.074403604925564</v>
      </c>
      <c r="C31" s="420">
        <v>24.143637226970561</v>
      </c>
    </row>
    <row r="32" spans="1:5" s="24" customFormat="1" ht="16.5" customHeight="1" x14ac:dyDescent="0.25">
      <c r="A32" s="353">
        <v>44317</v>
      </c>
      <c r="B32" s="420">
        <v>9.2518497639348887</v>
      </c>
      <c r="C32" s="420">
        <v>22.569120214364016</v>
      </c>
    </row>
    <row r="33" spans="1:15" s="24" customFormat="1" ht="16.5" customHeight="1" x14ac:dyDescent="0.25">
      <c r="A33" s="353">
        <v>44348</v>
      </c>
      <c r="B33" s="420">
        <v>8.2006725478207709</v>
      </c>
      <c r="C33" s="420">
        <v>19.49340191024384</v>
      </c>
    </row>
    <row r="34" spans="1:15" s="24" customFormat="1" ht="16.5" customHeight="1" x14ac:dyDescent="0.25">
      <c r="A34" s="353">
        <v>44378</v>
      </c>
      <c r="B34" s="420">
        <v>7.6541123194183109</v>
      </c>
      <c r="C34" s="420">
        <v>17.162128582927938</v>
      </c>
    </row>
    <row r="35" spans="1:15" s="24" customFormat="1" ht="16.5" customHeight="1" x14ac:dyDescent="0.25">
      <c r="A35" s="353">
        <v>44409</v>
      </c>
      <c r="B35" s="420">
        <v>6.9689966808796289</v>
      </c>
      <c r="C35" s="420">
        <v>14.844012144383223</v>
      </c>
    </row>
    <row r="36" spans="1:15" s="24" customFormat="1" ht="16.5" customHeight="1" x14ac:dyDescent="0.25">
      <c r="A36" s="353">
        <v>44440</v>
      </c>
      <c r="B36" s="420">
        <v>7.9693640397211061</v>
      </c>
      <c r="C36" s="420">
        <v>19.216700332841469</v>
      </c>
    </row>
    <row r="37" spans="1:15" s="24" customFormat="1" ht="16.5" customHeight="1" x14ac:dyDescent="0.25">
      <c r="A37" s="353">
        <v>44470</v>
      </c>
      <c r="B37" s="420">
        <v>8.830517052174006</v>
      </c>
      <c r="C37" s="420">
        <v>21.341648422227117</v>
      </c>
    </row>
    <row r="38" spans="1:15" s="24" customFormat="1" ht="16.5" customHeight="1" x14ac:dyDescent="0.25">
      <c r="A38" s="353">
        <v>44501</v>
      </c>
      <c r="B38" s="420">
        <v>9.3480770032084681</v>
      </c>
      <c r="C38" s="420">
        <v>21.726450667161188</v>
      </c>
    </row>
    <row r="39" spans="1:15" s="24" customFormat="1" ht="16.5" customHeight="1" x14ac:dyDescent="0.25">
      <c r="A39" s="353">
        <v>44531</v>
      </c>
      <c r="B39" s="420">
        <v>9.2711302288540534</v>
      </c>
      <c r="C39" s="420">
        <v>20.770355172527907</v>
      </c>
    </row>
    <row r="40" spans="1:15" x14ac:dyDescent="0.25">
      <c r="A40" s="353">
        <v>44562</v>
      </c>
      <c r="B40" s="420">
        <v>9.8081027451838185</v>
      </c>
      <c r="C40" s="420">
        <v>22.146748702315616</v>
      </c>
    </row>
    <row r="41" spans="1:15" x14ac:dyDescent="0.25">
      <c r="A41" s="353">
        <v>44593</v>
      </c>
      <c r="B41" s="420">
        <v>9.7112493900516892</v>
      </c>
      <c r="C41" s="420">
        <v>22.788980779759676</v>
      </c>
    </row>
    <row r="42" spans="1:15" x14ac:dyDescent="0.25">
      <c r="A42" s="334">
        <v>44621</v>
      </c>
      <c r="B42" s="419">
        <v>9.3138657879596227</v>
      </c>
      <c r="C42" s="419">
        <v>21.760361732599524</v>
      </c>
      <c r="D42" s="23"/>
    </row>
    <row r="43" spans="1:15" x14ac:dyDescent="0.25">
      <c r="A43" s="353">
        <v>44652</v>
      </c>
      <c r="B43" s="420">
        <v>8.5871387836745114</v>
      </c>
      <c r="C43" s="420">
        <v>20.4555461757624</v>
      </c>
      <c r="D43" s="7"/>
    </row>
    <row r="44" spans="1:15" x14ac:dyDescent="0.25">
      <c r="A44" s="353">
        <v>44682</v>
      </c>
      <c r="B44" s="420">
        <v>8.3901179999999993</v>
      </c>
      <c r="C44" s="420">
        <v>20.119159</v>
      </c>
    </row>
    <row r="45" spans="1:15" x14ac:dyDescent="0.25">
      <c r="A45" s="353">
        <v>44713</v>
      </c>
      <c r="B45" s="420">
        <v>7.3948749999999999</v>
      </c>
      <c r="C45" s="420">
        <v>16.755023999999999</v>
      </c>
      <c r="D45" s="23"/>
    </row>
    <row r="46" spans="1:15" x14ac:dyDescent="0.25">
      <c r="A46" s="353">
        <v>44743</v>
      </c>
      <c r="B46" s="420">
        <v>6.9435359999999999</v>
      </c>
      <c r="C46" s="420">
        <v>14.942197</v>
      </c>
    </row>
    <row r="47" spans="1:15" ht="17.25" x14ac:dyDescent="0.25">
      <c r="A47" s="353">
        <v>44774</v>
      </c>
      <c r="B47" s="420">
        <v>6.7115090000000004</v>
      </c>
      <c r="C47" s="420">
        <v>14.447429</v>
      </c>
      <c r="E47" s="166" t="s">
        <v>752</v>
      </c>
      <c r="F47" s="24"/>
      <c r="G47" s="24"/>
      <c r="H47" s="24"/>
      <c r="I47" s="130" t="s">
        <v>187</v>
      </c>
      <c r="J47" s="130" t="s">
        <v>190</v>
      </c>
      <c r="K47" s="130" t="s">
        <v>193</v>
      </c>
      <c r="L47" s="130" t="s">
        <v>350</v>
      </c>
      <c r="M47" s="130" t="s">
        <v>739</v>
      </c>
      <c r="N47" s="130"/>
      <c r="O47" s="187" t="s">
        <v>867</v>
      </c>
    </row>
    <row r="48" spans="1:15" x14ac:dyDescent="0.25">
      <c r="A48" s="353">
        <v>44805</v>
      </c>
      <c r="B48" s="420">
        <v>7.9148800000000001</v>
      </c>
      <c r="C48" s="420">
        <v>18.638027000000001</v>
      </c>
      <c r="E48" s="24"/>
      <c r="F48" s="24"/>
      <c r="G48" s="24"/>
      <c r="H48" s="24"/>
      <c r="I48" s="24"/>
      <c r="J48" s="24"/>
      <c r="K48" s="24"/>
      <c r="L48" s="24"/>
      <c r="M48" s="24"/>
      <c r="N48" s="24"/>
      <c r="O48" s="118"/>
    </row>
    <row r="49" spans="1:15" x14ac:dyDescent="0.25">
      <c r="A49" s="353">
        <v>44835</v>
      </c>
      <c r="B49" s="420">
        <v>8.3835549999999994</v>
      </c>
      <c r="C49" s="420">
        <v>20.389503000000001</v>
      </c>
      <c r="E49" s="371" t="s">
        <v>359</v>
      </c>
      <c r="F49" s="65"/>
      <c r="G49" s="65"/>
      <c r="H49" s="65"/>
      <c r="I49" s="381">
        <v>23.744588659428455</v>
      </c>
      <c r="J49" s="381">
        <v>25.28524189139144</v>
      </c>
      <c r="K49" s="381">
        <v>24.865386532888419</v>
      </c>
      <c r="L49" s="381">
        <v>22.232030404891603</v>
      </c>
      <c r="M49" s="381">
        <v>21.017578</v>
      </c>
    </row>
    <row r="50" spans="1:15" x14ac:dyDescent="0.25">
      <c r="A50" s="353">
        <v>44866</v>
      </c>
      <c r="B50" s="420">
        <v>8.8938389999999998</v>
      </c>
      <c r="C50" s="420">
        <v>20.663765999999999</v>
      </c>
      <c r="E50" s="679" t="s">
        <v>320</v>
      </c>
      <c r="F50" s="679"/>
      <c r="G50" s="679"/>
      <c r="H50" s="679"/>
      <c r="I50" s="679"/>
      <c r="J50" s="691">
        <f>(J49-I49)/I49*100</f>
        <v>6.4884393411095171</v>
      </c>
      <c r="K50" s="691">
        <f t="shared" ref="K50:M50" si="0">(K49-J49)/J49*100</f>
        <v>-1.6604759420789414</v>
      </c>
      <c r="L50" s="691">
        <f t="shared" si="0"/>
        <v>-10.590449195365553</v>
      </c>
      <c r="M50" s="691">
        <f t="shared" si="0"/>
        <v>-5.4626247930301162</v>
      </c>
      <c r="O50" s="536">
        <f>(M49-I49)/I49*100</f>
        <v>-11.48476690222898</v>
      </c>
    </row>
    <row r="51" spans="1:15" x14ac:dyDescent="0.25">
      <c r="A51" s="353">
        <v>44896</v>
      </c>
      <c r="B51" s="420">
        <v>8.8915380000000006</v>
      </c>
      <c r="C51" s="420">
        <v>19.876830999999999</v>
      </c>
    </row>
    <row r="52" spans="1:15" x14ac:dyDescent="0.25">
      <c r="A52" s="353">
        <v>44927</v>
      </c>
      <c r="B52" s="420">
        <v>9.2090230000000002</v>
      </c>
      <c r="C52" s="420">
        <v>20.820808</v>
      </c>
      <c r="E52" s="371" t="s">
        <v>457</v>
      </c>
      <c r="F52" s="65"/>
      <c r="G52" s="65"/>
      <c r="H52" s="65"/>
      <c r="I52" s="381">
        <v>10.056684520419537</v>
      </c>
      <c r="J52" s="381">
        <v>11.172757724577208</v>
      </c>
      <c r="K52" s="381">
        <v>10.563149434261994</v>
      </c>
      <c r="L52" s="381">
        <v>9.6110726410650429</v>
      </c>
      <c r="M52" s="381">
        <v>9.0572620000000015</v>
      </c>
    </row>
    <row r="53" spans="1:15" x14ac:dyDescent="0.25">
      <c r="A53" s="353">
        <v>44958</v>
      </c>
      <c r="B53" s="420">
        <v>9.2483450000000005</v>
      </c>
      <c r="C53" s="420">
        <v>21.688977999999999</v>
      </c>
      <c r="E53" s="679" t="s">
        <v>320</v>
      </c>
      <c r="F53" s="679"/>
      <c r="G53" s="679"/>
      <c r="H53" s="679"/>
      <c r="I53" s="679"/>
      <c r="J53" s="691">
        <f>(J52-I52)/I52*100</f>
        <v>11.097824555314885</v>
      </c>
      <c r="K53" s="691">
        <f t="shared" ref="K53" si="1">(K52-J52)/J52*100</f>
        <v>-5.4562025360509798</v>
      </c>
      <c r="L53" s="691">
        <f t="shared" ref="L53" si="2">(L52-K52)/K52*100</f>
        <v>-9.0131906125350518</v>
      </c>
      <c r="M53" s="691">
        <f t="shared" ref="M53" si="3">(M52-L52)/L52*100</f>
        <v>-5.7622147053470965</v>
      </c>
      <c r="O53" s="536">
        <f>(M52-I52)/I52*100</f>
        <v>-9.9378927358242599</v>
      </c>
    </row>
    <row r="54" spans="1:15" x14ac:dyDescent="0.25">
      <c r="A54" s="334">
        <v>44986</v>
      </c>
      <c r="B54" s="419">
        <v>8.7144180000000002</v>
      </c>
      <c r="C54" s="419">
        <v>20.542947999999999</v>
      </c>
      <c r="E54" s="430" t="s">
        <v>314</v>
      </c>
    </row>
  </sheetData>
  <phoneticPr fontId="84"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W29"/>
  <sheetViews>
    <sheetView showGridLines="0" zoomScale="90" zoomScaleNormal="90" workbookViewId="0">
      <selection activeCell="I21" sqref="I21"/>
    </sheetView>
  </sheetViews>
  <sheetFormatPr defaultColWidth="9.140625" defaultRowHeight="15.75" x14ac:dyDescent="0.25"/>
  <cols>
    <col min="1" max="1" width="32.7109375" style="118" customWidth="1"/>
    <col min="2" max="10" width="12.28515625" style="118" customWidth="1"/>
    <col min="11" max="13" width="2.28515625" style="118" customWidth="1"/>
    <col min="14" max="14" width="32" style="118" customWidth="1"/>
    <col min="15" max="17" width="10.85546875" style="118" bestFit="1" customWidth="1"/>
    <col min="18" max="16384" width="9.140625" style="118"/>
  </cols>
  <sheetData>
    <row r="1" spans="1:23" ht="21" x14ac:dyDescent="0.25">
      <c r="A1" s="564" t="str">
        <f>'Indice-Index'!C11</f>
        <v xml:space="preserve">2.2   Ascolti dei principali gruppi televisivi - Leading TV broadcaster by audience </v>
      </c>
      <c r="B1" s="506"/>
      <c r="C1" s="506"/>
      <c r="D1" s="506"/>
      <c r="E1" s="506"/>
      <c r="F1" s="506"/>
      <c r="G1" s="506"/>
      <c r="H1" s="506"/>
      <c r="I1" s="507"/>
      <c r="J1" s="507"/>
      <c r="K1" s="507"/>
      <c r="L1" s="507"/>
      <c r="M1" s="507"/>
      <c r="N1" s="507"/>
      <c r="O1" s="507"/>
      <c r="P1" s="507"/>
      <c r="Q1" s="507"/>
      <c r="R1" s="507"/>
      <c r="S1" s="507"/>
      <c r="T1" s="507"/>
      <c r="U1" s="507"/>
      <c r="V1" s="507"/>
      <c r="W1" s="507"/>
    </row>
    <row r="2" spans="1:23" x14ac:dyDescent="0.25">
      <c r="A2" s="24"/>
      <c r="B2" s="24"/>
      <c r="C2" s="24"/>
      <c r="D2" s="24"/>
      <c r="E2" s="24"/>
      <c r="F2" s="24"/>
      <c r="G2" s="24"/>
      <c r="H2" s="24"/>
      <c r="I2" s="24"/>
      <c r="J2" s="24"/>
    </row>
    <row r="3" spans="1:23" ht="19.5" x14ac:dyDescent="0.25">
      <c r="A3" s="867" t="s">
        <v>758</v>
      </c>
      <c r="B3" s="868"/>
      <c r="C3" s="868"/>
      <c r="D3" s="869"/>
      <c r="E3" s="870"/>
      <c r="F3" s="24"/>
      <c r="G3" s="24"/>
      <c r="H3" s="24"/>
      <c r="I3" s="24"/>
      <c r="J3" s="24"/>
      <c r="K3" s="492"/>
      <c r="M3" s="492"/>
    </row>
    <row r="4" spans="1:23" x14ac:dyDescent="0.25">
      <c r="A4" s="52"/>
      <c r="B4" s="870"/>
      <c r="C4" s="870"/>
      <c r="D4" s="869"/>
      <c r="E4" s="870"/>
      <c r="F4" s="24"/>
      <c r="G4" s="24"/>
      <c r="H4" s="24"/>
      <c r="I4" s="24"/>
      <c r="J4" s="24"/>
      <c r="K4" s="492"/>
      <c r="M4" s="492"/>
    </row>
    <row r="5" spans="1:23" ht="18.75" x14ac:dyDescent="0.25">
      <c r="A5" s="871" t="s">
        <v>359</v>
      </c>
      <c r="K5" s="492"/>
      <c r="L5" s="701"/>
      <c r="M5" s="492"/>
      <c r="N5" s="871" t="s">
        <v>402</v>
      </c>
    </row>
    <row r="6" spans="1:23" ht="21" customHeight="1" x14ac:dyDescent="0.25">
      <c r="E6" s="872"/>
      <c r="F6" s="872"/>
      <c r="G6" s="989" t="s">
        <v>874</v>
      </c>
      <c r="H6" s="990"/>
      <c r="I6" s="989" t="s">
        <v>434</v>
      </c>
      <c r="J6" s="990"/>
      <c r="K6" s="492"/>
      <c r="L6" s="701"/>
      <c r="M6" s="492"/>
      <c r="O6" s="873"/>
      <c r="P6" s="873"/>
      <c r="Q6" s="873"/>
      <c r="R6" s="873"/>
      <c r="S6" s="873"/>
      <c r="T6" s="989" t="s">
        <v>874</v>
      </c>
      <c r="U6" s="990"/>
      <c r="V6" s="989" t="s">
        <v>434</v>
      </c>
      <c r="W6" s="990"/>
    </row>
    <row r="7" spans="1:23" x14ac:dyDescent="0.25">
      <c r="A7" s="443" t="s">
        <v>356</v>
      </c>
      <c r="B7" s="503" t="str">
        <f>+'2.1'!I47</f>
        <v>1T19</v>
      </c>
      <c r="C7" s="503" t="str">
        <f>+'2.1'!J47</f>
        <v>1T20</v>
      </c>
      <c r="D7" s="503" t="str">
        <f>+'2.1'!K47</f>
        <v>1T21</v>
      </c>
      <c r="E7" s="503" t="str">
        <f>+'2.1'!L47</f>
        <v>1T22</v>
      </c>
      <c r="F7" s="503" t="str">
        <f>+'2.1'!M47</f>
        <v>1T23</v>
      </c>
      <c r="G7" s="499" t="str">
        <f>+I7</f>
        <v xml:space="preserve"> '19-'23</v>
      </c>
      <c r="H7" s="500" t="str">
        <f>+J7</f>
        <v xml:space="preserve"> '22-'23</v>
      </c>
      <c r="I7" s="499" t="s">
        <v>760</v>
      </c>
      <c r="J7" s="499" t="s">
        <v>761</v>
      </c>
      <c r="K7" s="492"/>
      <c r="L7" s="701"/>
      <c r="M7" s="492"/>
      <c r="N7" s="443" t="s">
        <v>356</v>
      </c>
      <c r="O7" s="503" t="str">
        <f>+B7</f>
        <v>1T19</v>
      </c>
      <c r="P7" s="503" t="str">
        <f>+C7</f>
        <v>1T20</v>
      </c>
      <c r="Q7" s="503" t="str">
        <f>+D7</f>
        <v>1T21</v>
      </c>
      <c r="R7" s="503" t="str">
        <f>+E7</f>
        <v>1T22</v>
      </c>
      <c r="S7" s="503" t="str">
        <f>+F7</f>
        <v>1T23</v>
      </c>
      <c r="T7" s="499" t="str">
        <f>+V7</f>
        <v xml:space="preserve"> '19-'23</v>
      </c>
      <c r="U7" s="500" t="str">
        <f>+W7</f>
        <v xml:space="preserve"> '22-'23</v>
      </c>
      <c r="V7" s="499" t="str">
        <f>+I7</f>
        <v xml:space="preserve"> '19-'23</v>
      </c>
      <c r="W7" s="500" t="str">
        <f>+J7</f>
        <v xml:space="preserve"> '22-'23</v>
      </c>
    </row>
    <row r="8" spans="1:23" x14ac:dyDescent="0.25">
      <c r="A8" s="443"/>
      <c r="B8" s="485"/>
      <c r="C8" s="485"/>
      <c r="D8" s="485"/>
      <c r="E8" s="485"/>
      <c r="F8" s="485"/>
      <c r="G8" s="568"/>
      <c r="H8" s="568"/>
      <c r="I8" s="497"/>
      <c r="J8" s="486"/>
      <c r="K8" s="492"/>
      <c r="L8" s="701"/>
      <c r="M8" s="492"/>
      <c r="N8" s="443"/>
      <c r="O8" s="485"/>
      <c r="P8" s="485"/>
      <c r="Q8" s="485"/>
      <c r="R8" s="485"/>
      <c r="S8" s="485"/>
      <c r="T8" s="568"/>
      <c r="U8" s="568"/>
      <c r="V8" s="498"/>
      <c r="W8" s="488"/>
    </row>
    <row r="9" spans="1:23" ht="18" customHeight="1" x14ac:dyDescent="0.25">
      <c r="A9" s="233" t="s">
        <v>0</v>
      </c>
      <c r="B9" s="477">
        <v>9.8520149999999997</v>
      </c>
      <c r="C9" s="477">
        <v>10.446173666666667</v>
      </c>
      <c r="D9" s="477">
        <v>10.267779333333332</v>
      </c>
      <c r="E9" s="477">
        <v>9.2280653333333333</v>
      </c>
      <c r="F9" s="477">
        <v>8.5591270000000002</v>
      </c>
      <c r="G9" s="889">
        <f>+F9-B9</f>
        <v>-1.2928879999999996</v>
      </c>
      <c r="H9" s="884">
        <f>+F9-E9</f>
        <v>-0.66893833333333319</v>
      </c>
      <c r="I9" s="695">
        <f>(F9-B9)/B9*100</f>
        <v>-13.123081927910174</v>
      </c>
      <c r="J9" s="449">
        <f>(F9-E9)/E9*100</f>
        <v>-7.2489553245468992</v>
      </c>
      <c r="K9" s="886"/>
      <c r="L9" s="438"/>
      <c r="M9" s="886"/>
      <c r="N9" s="233" t="s">
        <v>0</v>
      </c>
      <c r="O9" s="477">
        <v>4.051644333333333</v>
      </c>
      <c r="P9" s="477">
        <v>4.4944810000000004</v>
      </c>
      <c r="Q9" s="477">
        <v>4.2351246666666666</v>
      </c>
      <c r="R9" s="477">
        <v>3.8347459999999995</v>
      </c>
      <c r="S9" s="477">
        <v>3.552141666666667</v>
      </c>
      <c r="T9" s="889">
        <f>+S9-O9</f>
        <v>-0.49950266666666598</v>
      </c>
      <c r="U9" s="884">
        <f>+S9-R9</f>
        <v>-0.28260433333333257</v>
      </c>
      <c r="V9" s="874">
        <f>(S9-O9)/O9*100</f>
        <v>-12.32839374762492</v>
      </c>
      <c r="W9" s="698">
        <f>(S9-R9)/R9*100</f>
        <v>-7.3695711093598533</v>
      </c>
    </row>
    <row r="10" spans="1:23" ht="18" customHeight="1" x14ac:dyDescent="0.25">
      <c r="A10" s="233" t="s">
        <v>1</v>
      </c>
      <c r="B10" s="477">
        <v>8.0651650000000004</v>
      </c>
      <c r="C10" s="477">
        <v>8.9866036666666673</v>
      </c>
      <c r="D10" s="477">
        <v>8.8182906666666661</v>
      </c>
      <c r="E10" s="477">
        <v>8.402804333333334</v>
      </c>
      <c r="F10" s="477">
        <v>7.8337310000000002</v>
      </c>
      <c r="G10" s="889">
        <f t="shared" ref="G10:G15" si="0">+F10-B10</f>
        <v>-0.23143400000000014</v>
      </c>
      <c r="H10" s="884">
        <f t="shared" ref="H10:H15" si="1">+F10-E10</f>
        <v>-0.56907333333333376</v>
      </c>
      <c r="I10" s="695">
        <f t="shared" ref="I10:I15" si="2">(F10-B10)/B10*100</f>
        <v>-2.869550715949396</v>
      </c>
      <c r="J10" s="449">
        <f t="shared" ref="J10:J15" si="3">(F10-E10)/E10*100</f>
        <v>-6.7724215721156309</v>
      </c>
      <c r="K10" s="887"/>
      <c r="L10" s="697"/>
      <c r="M10" s="887"/>
      <c r="N10" s="233" t="s">
        <v>1</v>
      </c>
      <c r="O10" s="477">
        <v>3.4112696666666662</v>
      </c>
      <c r="P10" s="477">
        <v>3.8717443333333335</v>
      </c>
      <c r="Q10" s="477">
        <v>3.755433333333333</v>
      </c>
      <c r="R10" s="477">
        <v>3.6041943333333335</v>
      </c>
      <c r="S10" s="477">
        <v>3.399402666666667</v>
      </c>
      <c r="T10" s="889">
        <f t="shared" ref="T10:T15" si="4">+S10-O10</f>
        <v>-1.1866999999999184E-2</v>
      </c>
      <c r="U10" s="884">
        <f t="shared" ref="U10:U15" si="5">+S10-R10</f>
        <v>-0.20479166666666648</v>
      </c>
      <c r="V10" s="874">
        <f t="shared" ref="V10" si="6">(S10-O10)/O10*100</f>
        <v>-0.34787633812588797</v>
      </c>
      <c r="W10" s="698">
        <f t="shared" ref="W10" si="7">(S10-R10)/R10*100</f>
        <v>-5.6820373078292157</v>
      </c>
    </row>
    <row r="11" spans="1:23" ht="18" customHeight="1" x14ac:dyDescent="0.25">
      <c r="A11" s="233" t="s">
        <v>386</v>
      </c>
      <c r="B11" s="477">
        <v>2.0080503333333333</v>
      </c>
      <c r="C11" s="477">
        <v>1.8738156666666665</v>
      </c>
      <c r="D11" s="477">
        <v>1.8128900000000001</v>
      </c>
      <c r="E11" s="477">
        <v>1.4055303333333333</v>
      </c>
      <c r="F11" s="477">
        <v>1.4662273333333333</v>
      </c>
      <c r="G11" s="889">
        <f t="shared" si="0"/>
        <v>-0.54182299999999994</v>
      </c>
      <c r="H11" s="884">
        <f t="shared" si="1"/>
        <v>6.0697000000000001E-2</v>
      </c>
      <c r="I11" s="695">
        <f t="shared" si="2"/>
        <v>-26.982540776285319</v>
      </c>
      <c r="J11" s="449">
        <f t="shared" si="3"/>
        <v>4.3184411293388427</v>
      </c>
      <c r="K11" s="887"/>
      <c r="L11" s="697"/>
      <c r="M11" s="887"/>
      <c r="N11" s="233" t="s">
        <v>866</v>
      </c>
      <c r="O11" s="477">
        <v>0.71225833333333333</v>
      </c>
      <c r="P11" s="477">
        <v>0.87054600000000004</v>
      </c>
      <c r="Q11" s="477">
        <v>0.82248866666666665</v>
      </c>
      <c r="R11" s="477">
        <v>0.73186433333333323</v>
      </c>
      <c r="S11" s="477">
        <v>0.68976233333333337</v>
      </c>
      <c r="T11" s="889">
        <f t="shared" si="4"/>
        <v>-2.249599999999996E-2</v>
      </c>
      <c r="U11" s="884">
        <f t="shared" si="5"/>
        <v>-4.2101999999999862E-2</v>
      </c>
      <c r="V11" s="874">
        <f>(S11-O11)/O11*100</f>
        <v>-3.1584046050707202</v>
      </c>
      <c r="W11" s="698">
        <f>(S11-R11)/R11*100</f>
        <v>-5.7527055333114836</v>
      </c>
    </row>
    <row r="12" spans="1:23" ht="18" customHeight="1" x14ac:dyDescent="0.25">
      <c r="A12" s="233" t="s">
        <v>866</v>
      </c>
      <c r="B12" s="477">
        <v>1.3891650000000002</v>
      </c>
      <c r="C12" s="477">
        <v>1.5475773333333331</v>
      </c>
      <c r="D12" s="477">
        <v>1.5518203333333334</v>
      </c>
      <c r="E12" s="477">
        <v>1.3945513333333333</v>
      </c>
      <c r="F12" s="477">
        <v>1.3923836666666667</v>
      </c>
      <c r="G12" s="889">
        <f t="shared" si="0"/>
        <v>3.2186666666664809E-3</v>
      </c>
      <c r="H12" s="884">
        <f t="shared" si="1"/>
        <v>-2.1676666666665678E-3</v>
      </c>
      <c r="I12" s="695">
        <f t="shared" si="2"/>
        <v>0.23169793844982278</v>
      </c>
      <c r="J12" s="449">
        <f t="shared" si="3"/>
        <v>-0.15543828433230147</v>
      </c>
      <c r="K12" s="888"/>
      <c r="L12" s="699"/>
      <c r="M12" s="888"/>
      <c r="N12" s="233" t="s">
        <v>386</v>
      </c>
      <c r="O12" s="477">
        <v>0.75148533333333345</v>
      </c>
      <c r="P12" s="477">
        <v>0.79710633333333336</v>
      </c>
      <c r="Q12" s="477">
        <v>0.69961666666666666</v>
      </c>
      <c r="R12" s="477">
        <v>0.63318866666666673</v>
      </c>
      <c r="S12" s="477">
        <v>0.63348566666666672</v>
      </c>
      <c r="T12" s="889">
        <f t="shared" si="4"/>
        <v>-0.11799966666666672</v>
      </c>
      <c r="U12" s="884">
        <f t="shared" si="5"/>
        <v>2.9699999999999172E-4</v>
      </c>
      <c r="V12" s="874">
        <f>(S12-O12)/O12*100</f>
        <v>-15.702191570826848</v>
      </c>
      <c r="W12" s="698">
        <f>(S12-R12)/R12*100</f>
        <v>4.6905451034603432E-2</v>
      </c>
    </row>
    <row r="13" spans="1:23" ht="18" customHeight="1" x14ac:dyDescent="0.25">
      <c r="A13" s="233" t="s">
        <v>387</v>
      </c>
      <c r="B13" s="477">
        <v>1.3574746666666666</v>
      </c>
      <c r="C13" s="477">
        <v>1.3840976666666667</v>
      </c>
      <c r="D13" s="477">
        <v>1.4746446666666666</v>
      </c>
      <c r="E13" s="477">
        <v>1.2258893333333334</v>
      </c>
      <c r="F13" s="477">
        <v>1.016716</v>
      </c>
      <c r="G13" s="889">
        <f t="shared" si="0"/>
        <v>-0.34075866666666665</v>
      </c>
      <c r="H13" s="884">
        <f>+F13-E13</f>
        <v>-0.20917333333333343</v>
      </c>
      <c r="I13" s="695">
        <f>(F13-B13)/B13*100</f>
        <v>-25.102396017703459</v>
      </c>
      <c r="J13" s="449">
        <f t="shared" si="3"/>
        <v>-17.062986653498911</v>
      </c>
      <c r="K13" s="492"/>
      <c r="L13" s="701"/>
      <c r="M13" s="492"/>
      <c r="N13" s="233" t="s">
        <v>387</v>
      </c>
      <c r="O13" s="477">
        <v>0.45513866666666664</v>
      </c>
      <c r="P13" s="477">
        <v>0.48561000000000004</v>
      </c>
      <c r="Q13" s="477">
        <v>0.48900466666666659</v>
      </c>
      <c r="R13" s="477">
        <v>0.42417266666666659</v>
      </c>
      <c r="S13" s="477">
        <v>0.33502866666666664</v>
      </c>
      <c r="T13" s="889">
        <f t="shared" si="4"/>
        <v>-0.12010999999999999</v>
      </c>
      <c r="U13" s="884">
        <f t="shared" si="5"/>
        <v>-8.9143999999999946E-2</v>
      </c>
      <c r="V13" s="874">
        <f>(S13-O13)/O13*100</f>
        <v>-26.389759604398954</v>
      </c>
      <c r="W13" s="698">
        <f>(S13-R13)/R13*100</f>
        <v>-21.01596991162403</v>
      </c>
    </row>
    <row r="14" spans="1:23" ht="18" customHeight="1" x14ac:dyDescent="0.25">
      <c r="A14" s="233" t="s">
        <v>357</v>
      </c>
      <c r="B14" s="477">
        <v>1.0727186594284575</v>
      </c>
      <c r="C14" s="477">
        <v>1.046973891391439</v>
      </c>
      <c r="D14" s="477">
        <v>0.93996153288841988</v>
      </c>
      <c r="E14" s="477">
        <v>0.57518973822493835</v>
      </c>
      <c r="F14" s="477">
        <v>0.74939299999999853</v>
      </c>
      <c r="G14" s="889">
        <f t="shared" si="0"/>
        <v>-0.32332565942845892</v>
      </c>
      <c r="H14" s="884">
        <f t="shared" si="1"/>
        <v>0.17420326177506018</v>
      </c>
      <c r="I14" s="695">
        <f t="shared" si="2"/>
        <v>-30.140769584517741</v>
      </c>
      <c r="J14" s="449">
        <f t="shared" si="3"/>
        <v>30.286225604903759</v>
      </c>
      <c r="K14" s="492"/>
      <c r="L14" s="701"/>
      <c r="M14" s="492"/>
      <c r="N14" s="233" t="s">
        <v>357</v>
      </c>
      <c r="O14" s="477">
        <v>0.67488818708620324</v>
      </c>
      <c r="P14" s="477">
        <v>0.65327005791054038</v>
      </c>
      <c r="Q14" s="477">
        <v>0.56148143426199437</v>
      </c>
      <c r="R14" s="477">
        <v>0.38290664106504374</v>
      </c>
      <c r="S14" s="477">
        <v>0.44744099999999998</v>
      </c>
      <c r="T14" s="889">
        <f t="shared" si="4"/>
        <v>-0.22744718708620326</v>
      </c>
      <c r="U14" s="884">
        <f t="shared" si="5"/>
        <v>6.4534358934956237E-2</v>
      </c>
      <c r="V14" s="874">
        <f>(S14-O14)/O14*100</f>
        <v>-33.701462173785465</v>
      </c>
      <c r="W14" s="698">
        <f>(S14-R14)/R14*100</f>
        <v>16.853810306203044</v>
      </c>
    </row>
    <row r="15" spans="1:23" ht="18" customHeight="1" x14ac:dyDescent="0.25">
      <c r="A15" s="233" t="s">
        <v>290</v>
      </c>
      <c r="B15" s="875">
        <f>+B9+B10+B11+B12+B13+B14</f>
        <v>23.744588659428462</v>
      </c>
      <c r="C15" s="875">
        <f t="shared" ref="C15:F15" si="8">+C9+C10+C11+C12+C13+C14</f>
        <v>25.285241891391436</v>
      </c>
      <c r="D15" s="875">
        <f t="shared" si="8"/>
        <v>24.865386532888415</v>
      </c>
      <c r="E15" s="875">
        <f t="shared" si="8"/>
        <v>22.23203040489161</v>
      </c>
      <c r="F15" s="875">
        <f t="shared" si="8"/>
        <v>21.017577999999997</v>
      </c>
      <c r="G15" s="889">
        <f t="shared" si="0"/>
        <v>-2.7270106594284655</v>
      </c>
      <c r="H15" s="884">
        <f t="shared" si="1"/>
        <v>-1.2144524048916132</v>
      </c>
      <c r="I15" s="695">
        <f t="shared" si="2"/>
        <v>-11.484766902229021</v>
      </c>
      <c r="J15" s="449">
        <f t="shared" si="3"/>
        <v>-5.4626247930301632</v>
      </c>
      <c r="K15" s="492"/>
      <c r="L15" s="701"/>
      <c r="M15" s="492"/>
      <c r="N15" s="233" t="s">
        <v>290</v>
      </c>
      <c r="O15" s="875">
        <f>+O9+O10+O12+O11+O13+O14</f>
        <v>10.056684520419536</v>
      </c>
      <c r="P15" s="875">
        <f>+P9+P10+P12+P11+P13+P14</f>
        <v>11.17275772457721</v>
      </c>
      <c r="Q15" s="875">
        <f>+Q9+Q10+Q12+Q11+Q13+Q14</f>
        <v>10.563149434261994</v>
      </c>
      <c r="R15" s="875">
        <f>+R9+R10+R12+R11+R13+R14</f>
        <v>9.6110726410650447</v>
      </c>
      <c r="S15" s="875">
        <f>+S9+S10+S12+S11+S13+S14</f>
        <v>9.0572619999999997</v>
      </c>
      <c r="T15" s="889">
        <f t="shared" si="4"/>
        <v>-0.99942252041953594</v>
      </c>
      <c r="U15" s="884">
        <f t="shared" si="5"/>
        <v>-0.55381064106504496</v>
      </c>
      <c r="V15" s="874">
        <f>(S15-O15)/O15*100</f>
        <v>-9.9378927358242599</v>
      </c>
      <c r="W15" s="698">
        <f>(S15-R15)/R15*100</f>
        <v>-5.762214705347132</v>
      </c>
    </row>
    <row r="16" spans="1:23" ht="17.25" customHeight="1" x14ac:dyDescent="0.25">
      <c r="A16" s="232"/>
      <c r="B16" s="876"/>
      <c r="F16" s="876"/>
      <c r="K16" s="492"/>
      <c r="L16" s="701"/>
      <c r="M16" s="492"/>
    </row>
    <row r="17" spans="1:23" ht="17.25" customHeight="1" x14ac:dyDescent="0.25">
      <c r="A17" s="877" t="s">
        <v>759</v>
      </c>
      <c r="K17" s="492"/>
      <c r="L17" s="701"/>
      <c r="M17" s="492"/>
      <c r="N17" s="187"/>
      <c r="V17" s="187"/>
      <c r="W17" s="187"/>
    </row>
    <row r="18" spans="1:23" ht="17.25" customHeight="1" x14ac:dyDescent="0.25">
      <c r="A18" s="878"/>
      <c r="G18" s="989" t="s">
        <v>435</v>
      </c>
      <c r="H18" s="990"/>
      <c r="K18" s="492"/>
      <c r="L18" s="701"/>
      <c r="M18" s="492"/>
      <c r="N18" s="187"/>
      <c r="T18" s="989" t="s">
        <v>435</v>
      </c>
      <c r="U18" s="990"/>
    </row>
    <row r="19" spans="1:23" x14ac:dyDescent="0.25">
      <c r="A19" s="443" t="s">
        <v>358</v>
      </c>
      <c r="G19" s="499" t="str">
        <f>+I7</f>
        <v xml:space="preserve"> '19-'23</v>
      </c>
      <c r="H19" s="500" t="str">
        <f>+J7</f>
        <v xml:space="preserve"> '22-'23</v>
      </c>
      <c r="K19" s="492"/>
      <c r="L19" s="701"/>
      <c r="M19" s="492"/>
      <c r="N19" s="443" t="s">
        <v>358</v>
      </c>
      <c r="T19" s="499" t="str">
        <f>+V7</f>
        <v xml:space="preserve"> '19-'23</v>
      </c>
      <c r="U19" s="500" t="str">
        <f>+W7</f>
        <v xml:space="preserve"> '22-'23</v>
      </c>
    </row>
    <row r="20" spans="1:23" x14ac:dyDescent="0.25">
      <c r="A20" s="443"/>
      <c r="G20" s="486"/>
      <c r="H20" s="486"/>
      <c r="K20" s="492"/>
      <c r="L20" s="701"/>
      <c r="M20" s="492"/>
      <c r="N20" s="443"/>
      <c r="T20" s="486"/>
      <c r="U20" s="486"/>
    </row>
    <row r="21" spans="1:23" ht="18" customHeight="1" x14ac:dyDescent="0.25">
      <c r="A21" s="233" t="s">
        <v>0</v>
      </c>
      <c r="B21" s="69">
        <v>41.491622117816647</v>
      </c>
      <c r="C21" s="69">
        <v>41.313323050404158</v>
      </c>
      <c r="D21" s="69">
        <v>41.293463585424519</v>
      </c>
      <c r="E21" s="69">
        <v>41.507973699527362</v>
      </c>
      <c r="F21" s="69">
        <v>40.723659976425445</v>
      </c>
      <c r="G21" s="695">
        <f t="shared" ref="G21:G27" si="9">F21-B21</f>
        <v>-0.76796214139120167</v>
      </c>
      <c r="H21" s="449">
        <f t="shared" ref="H21:H27" si="10">F21-E21</f>
        <v>-0.78431372310191705</v>
      </c>
      <c r="K21" s="492"/>
      <c r="L21" s="701"/>
      <c r="M21" s="492"/>
      <c r="N21" s="233" t="s">
        <v>0</v>
      </c>
      <c r="O21" s="69">
        <v>40.288072327482233</v>
      </c>
      <c r="P21" s="69">
        <v>40.227140969084942</v>
      </c>
      <c r="Q21" s="69">
        <v>40.09338969426932</v>
      </c>
      <c r="R21" s="69">
        <v>39.899251032765633</v>
      </c>
      <c r="S21" s="69">
        <v>39.218713852670554</v>
      </c>
      <c r="T21" s="874">
        <f t="shared" ref="T21:T26" si="11">S21-O21</f>
        <v>-1.0693584748116791</v>
      </c>
      <c r="U21" s="698">
        <f t="shared" ref="U21:U26" si="12">S21-R21</f>
        <v>-0.68053718009507946</v>
      </c>
    </row>
    <row r="22" spans="1:23" ht="18" customHeight="1" x14ac:dyDescent="0.25">
      <c r="A22" s="233" t="s">
        <v>1</v>
      </c>
      <c r="B22" s="69">
        <v>33.966328563023978</v>
      </c>
      <c r="C22" s="69">
        <v>35.54090447410838</v>
      </c>
      <c r="D22" s="69">
        <v>35.464120595925898</v>
      </c>
      <c r="E22" s="69">
        <v>37.795937574304986</v>
      </c>
      <c r="F22" s="69">
        <v>37.272282277244315</v>
      </c>
      <c r="G22" s="695">
        <f t="shared" si="9"/>
        <v>3.3059537142203368</v>
      </c>
      <c r="H22" s="449">
        <f t="shared" si="10"/>
        <v>-0.52365529706067093</v>
      </c>
      <c r="K22" s="492"/>
      <c r="L22" s="701"/>
      <c r="M22" s="492"/>
      <c r="N22" s="233" t="s">
        <v>1</v>
      </c>
      <c r="O22" s="69">
        <v>33.92042039044054</v>
      </c>
      <c r="P22" s="69">
        <v>34.653434977977611</v>
      </c>
      <c r="Q22" s="69">
        <v>35.552212497841182</v>
      </c>
      <c r="R22" s="69">
        <v>37.50043796291542</v>
      </c>
      <c r="S22" s="69">
        <v>37.53234329167762</v>
      </c>
      <c r="T22" s="874">
        <f t="shared" si="11"/>
        <v>3.6119229012370795</v>
      </c>
      <c r="U22" s="698">
        <f t="shared" si="12"/>
        <v>3.1905328762199758E-2</v>
      </c>
    </row>
    <row r="23" spans="1:23" ht="18" customHeight="1" x14ac:dyDescent="0.25">
      <c r="A23" s="233" t="s">
        <v>386</v>
      </c>
      <c r="B23" s="69">
        <v>8.4568756365294213</v>
      </c>
      <c r="C23" s="69">
        <v>7.4107088819451699</v>
      </c>
      <c r="D23" s="69">
        <v>7.2908176898925969</v>
      </c>
      <c r="E23" s="69">
        <v>6.3220961276846825</v>
      </c>
      <c r="F23" s="69">
        <v>6.9761955127909285</v>
      </c>
      <c r="G23" s="695">
        <f t="shared" si="9"/>
        <v>-1.4806801237384928</v>
      </c>
      <c r="H23" s="449">
        <f t="shared" si="10"/>
        <v>0.65409938510624599</v>
      </c>
      <c r="K23" s="492"/>
      <c r="L23" s="701"/>
      <c r="M23" s="492"/>
      <c r="N23" s="233" t="s">
        <v>866</v>
      </c>
      <c r="O23" s="69">
        <v>7.0824368795414872</v>
      </c>
      <c r="P23" s="69">
        <v>7.7916842149456222</v>
      </c>
      <c r="Q23" s="69">
        <v>7.786396204894082</v>
      </c>
      <c r="R23" s="69">
        <v>7.6148038899041373</v>
      </c>
      <c r="S23" s="69">
        <v>7.6155722704425814</v>
      </c>
      <c r="T23" s="874">
        <f t="shared" si="11"/>
        <v>0.5331353909010943</v>
      </c>
      <c r="U23" s="698">
        <f t="shared" si="12"/>
        <v>7.6838053844419107E-4</v>
      </c>
    </row>
    <row r="24" spans="1:23" ht="18" customHeight="1" x14ac:dyDescent="0.25">
      <c r="A24" s="233" t="s">
        <v>866</v>
      </c>
      <c r="B24" s="69">
        <v>5.8504487903537266</v>
      </c>
      <c r="C24" s="69">
        <v>6.1204766795615191</v>
      </c>
      <c r="D24" s="69">
        <v>6.2408856233978298</v>
      </c>
      <c r="E24" s="69">
        <v>6.2727124240820444</v>
      </c>
      <c r="F24" s="69">
        <v>6.6248530951885449</v>
      </c>
      <c r="G24" s="695">
        <f t="shared" si="9"/>
        <v>0.77440430483481837</v>
      </c>
      <c r="H24" s="449">
        <f t="shared" si="10"/>
        <v>0.35214067110650049</v>
      </c>
      <c r="K24" s="492"/>
      <c r="L24" s="701"/>
      <c r="M24" s="492"/>
      <c r="N24" s="233" t="s">
        <v>386</v>
      </c>
      <c r="O24" s="69">
        <v>7.4724958489796949</v>
      </c>
      <c r="P24" s="69">
        <v>7.134374099779353</v>
      </c>
      <c r="Q24" s="69">
        <v>6.6231825178713484</v>
      </c>
      <c r="R24" s="69">
        <v>6.5881165434256932</v>
      </c>
      <c r="S24" s="69">
        <v>6.9942292346921908</v>
      </c>
      <c r="T24" s="874">
        <f t="shared" si="11"/>
        <v>-0.47826661428750405</v>
      </c>
      <c r="U24" s="698">
        <f t="shared" si="12"/>
        <v>0.40611269126649763</v>
      </c>
    </row>
    <row r="25" spans="1:23" ht="18" customHeight="1" x14ac:dyDescent="0.25">
      <c r="A25" s="233" t="s">
        <v>387</v>
      </c>
      <c r="B25" s="69">
        <v>5.7169853988085118</v>
      </c>
      <c r="C25" s="69">
        <v>5.4739348455190919</v>
      </c>
      <c r="D25" s="69">
        <v>5.9305117365306792</v>
      </c>
      <c r="E25" s="69">
        <v>5.5140682655040223</v>
      </c>
      <c r="F25" s="69">
        <v>4.8374555812282454</v>
      </c>
      <c r="G25" s="695">
        <f t="shared" si="9"/>
        <v>-0.87952981758026638</v>
      </c>
      <c r="H25" s="449">
        <f t="shared" si="10"/>
        <v>-0.67661268427577692</v>
      </c>
      <c r="K25" s="492"/>
      <c r="L25" s="701"/>
      <c r="M25" s="492"/>
      <c r="N25" s="233" t="s">
        <v>387</v>
      </c>
      <c r="O25" s="69">
        <v>4.5257327675192842</v>
      </c>
      <c r="P25" s="69">
        <v>4.3463754604808296</v>
      </c>
      <c r="Q25" s="69">
        <v>4.6293453454379856</v>
      </c>
      <c r="R25" s="69">
        <v>4.4133748906892274</v>
      </c>
      <c r="S25" s="69">
        <v>3.69900602043605</v>
      </c>
      <c r="T25" s="874">
        <f t="shared" si="11"/>
        <v>-0.82672674708323424</v>
      </c>
      <c r="U25" s="698">
        <f t="shared" si="12"/>
        <v>-0.71436887025317741</v>
      </c>
    </row>
    <row r="26" spans="1:23" ht="18" customHeight="1" x14ac:dyDescent="0.25">
      <c r="A26" s="233" t="s">
        <v>357</v>
      </c>
      <c r="B26" s="69">
        <v>4.5177394934677224</v>
      </c>
      <c r="C26" s="69">
        <v>4.140652068461681</v>
      </c>
      <c r="D26" s="69">
        <v>3.780200768828474</v>
      </c>
      <c r="E26" s="69">
        <v>2.5872119088969141</v>
      </c>
      <c r="F26" s="69">
        <v>3.5655535571225117</v>
      </c>
      <c r="G26" s="695">
        <f t="shared" si="9"/>
        <v>-0.95218593634521076</v>
      </c>
      <c r="H26" s="449">
        <f t="shared" si="10"/>
        <v>0.97834164822559755</v>
      </c>
      <c r="K26" s="492"/>
      <c r="L26" s="701"/>
      <c r="M26" s="492"/>
      <c r="N26" s="233" t="s">
        <v>357</v>
      </c>
      <c r="O26" s="69">
        <v>6.7108417860367435</v>
      </c>
      <c r="P26" s="69">
        <v>5.846990277731642</v>
      </c>
      <c r="Q26" s="69">
        <v>5.3154737396860741</v>
      </c>
      <c r="R26" s="69">
        <v>3.9840156802998865</v>
      </c>
      <c r="S26" s="69">
        <v>4.940135330080988</v>
      </c>
      <c r="T26" s="874">
        <f t="shared" si="11"/>
        <v>-1.7707064559557555</v>
      </c>
      <c r="U26" s="698">
        <f t="shared" si="12"/>
        <v>0.95611964978110153</v>
      </c>
    </row>
    <row r="27" spans="1:23" ht="18" customHeight="1" x14ac:dyDescent="0.25">
      <c r="A27" s="233" t="s">
        <v>290</v>
      </c>
      <c r="B27" s="84">
        <f>+B21+B22+B23+B24+B25+B26</f>
        <v>100</v>
      </c>
      <c r="C27" s="84">
        <f t="shared" ref="C27" si="13">+C21+C22+C23+C24+C25+C26</f>
        <v>100</v>
      </c>
      <c r="D27" s="84">
        <f t="shared" ref="D27" si="14">+D21+D22+D23+D24+D25+D26</f>
        <v>99.999999999999986</v>
      </c>
      <c r="E27" s="84">
        <f t="shared" ref="E27" si="15">+E21+E22+E23+E24+E25+E26</f>
        <v>100.00000000000001</v>
      </c>
      <c r="F27" s="84">
        <f t="shared" ref="F27" si="16">+F21+F22+F23+F24+F25+F26</f>
        <v>99.999999999999986</v>
      </c>
      <c r="G27" s="879">
        <f t="shared" si="9"/>
        <v>0</v>
      </c>
      <c r="H27" s="880">
        <f t="shared" si="10"/>
        <v>0</v>
      </c>
      <c r="K27" s="492"/>
      <c r="L27" s="701"/>
      <c r="M27" s="492"/>
      <c r="N27" s="233" t="s">
        <v>290</v>
      </c>
      <c r="O27" s="84">
        <f>+O21+O22+O24+O23+O25+O26</f>
        <v>99.999999999999986</v>
      </c>
      <c r="P27" s="84">
        <f>+P21+P22+P24+P23+P25+P26</f>
        <v>100</v>
      </c>
      <c r="Q27" s="84">
        <f>+Q21+Q22+Q24+Q23+Q25+Q26</f>
        <v>99.999999999999986</v>
      </c>
      <c r="R27" s="84">
        <f>+R21+R22+R24+R23+R25+R26</f>
        <v>100.00000000000001</v>
      </c>
      <c r="S27" s="84">
        <f>+S21+S22+S24+S23+S25+S26</f>
        <v>99.999999999999986</v>
      </c>
      <c r="T27" s="881"/>
      <c r="U27" s="882"/>
    </row>
    <row r="28" spans="1:23" ht="13.5" customHeight="1" x14ac:dyDescent="0.25">
      <c r="K28" s="492"/>
      <c r="L28" s="701"/>
      <c r="M28" s="492"/>
    </row>
    <row r="29" spans="1:23" x14ac:dyDescent="0.25">
      <c r="A29" s="574" t="s">
        <v>314</v>
      </c>
      <c r="K29" s="492"/>
      <c r="M29" s="492"/>
    </row>
  </sheetData>
  <mergeCells count="6">
    <mergeCell ref="G6:H6"/>
    <mergeCell ref="G18:H18"/>
    <mergeCell ref="T18:U18"/>
    <mergeCell ref="I6:J6"/>
    <mergeCell ref="V6:W6"/>
    <mergeCell ref="T6:U6"/>
  </mergeCells>
  <phoneticPr fontId="8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660E-E31F-410D-B1BF-012383EF2A8D}">
  <sheetPr>
    <tabColor rgb="FFFFFF00"/>
  </sheetPr>
  <dimension ref="A1:I17"/>
  <sheetViews>
    <sheetView showGridLines="0" zoomScale="90" zoomScaleNormal="90" workbookViewId="0">
      <pane xSplit="1" ySplit="4" topLeftCell="B5" activePane="bottomRight" state="frozen"/>
      <selection pane="topRight" activeCell="B1" sqref="B1"/>
      <selection pane="bottomLeft" activeCell="A5" sqref="A5"/>
      <selection pane="bottomRight" activeCell="I7" sqref="I7"/>
    </sheetView>
  </sheetViews>
  <sheetFormatPr defaultRowHeight="15" x14ac:dyDescent="0.25"/>
  <cols>
    <col min="1" max="1" width="32.28515625" customWidth="1"/>
    <col min="4" max="4" width="3.5703125" customWidth="1"/>
    <col min="5" max="5" width="13.140625" customWidth="1"/>
    <col min="6" max="6" width="3.5703125" customWidth="1"/>
    <col min="7" max="7" width="13.140625" customWidth="1"/>
  </cols>
  <sheetData>
    <row r="1" spans="1:9" ht="21" x14ac:dyDescent="0.35">
      <c r="A1" s="755" t="str">
        <f>+'Indice-Index'!A4</f>
        <v>RA.1 - Andamento annuale dei ricavi nei settori di competenza AGCOM (2021-2022)</v>
      </c>
      <c r="B1" s="756"/>
      <c r="C1" s="756"/>
      <c r="D1" s="756"/>
      <c r="E1" s="756"/>
      <c r="F1" s="962"/>
      <c r="G1" s="962"/>
      <c r="H1" s="962"/>
      <c r="I1" s="962"/>
    </row>
    <row r="3" spans="1:9" ht="15.75" x14ac:dyDescent="0.25">
      <c r="E3" s="808" t="s">
        <v>815</v>
      </c>
      <c r="G3" s="808" t="s">
        <v>816</v>
      </c>
    </row>
    <row r="4" spans="1:9" ht="15.75" x14ac:dyDescent="0.25">
      <c r="A4" t="s">
        <v>792</v>
      </c>
      <c r="B4" s="5">
        <v>2021</v>
      </c>
      <c r="C4" s="5">
        <v>2022</v>
      </c>
      <c r="E4" s="193" t="s">
        <v>793</v>
      </c>
      <c r="G4" s="193" t="s">
        <v>793</v>
      </c>
    </row>
    <row r="5" spans="1:9" ht="15.75" thickBot="1" x14ac:dyDescent="0.3"/>
    <row r="6" spans="1:9" ht="18" thickBot="1" x14ac:dyDescent="0.3">
      <c r="A6" s="757" t="s">
        <v>783</v>
      </c>
      <c r="B6" s="759">
        <f>+B7+B8</f>
        <v>27.849306727598041</v>
      </c>
      <c r="C6" s="759">
        <f>+C7+C8</f>
        <v>26.936740587734743</v>
      </c>
      <c r="E6" s="761">
        <f t="shared" ref="E6:E7" si="0">+C6-B6</f>
        <v>-0.91256613986329782</v>
      </c>
      <c r="G6" s="770">
        <f t="shared" ref="G6:G7" si="1">(C6-B6)/B6*100</f>
        <v>-3.2768002047209497</v>
      </c>
    </row>
    <row r="7" spans="1:9" s="6" customFormat="1" ht="15.75" x14ac:dyDescent="0.25">
      <c r="A7" s="809" t="s">
        <v>784</v>
      </c>
      <c r="B7" s="767">
        <v>15.451528189711032</v>
      </c>
      <c r="C7" s="767">
        <v>15.192613183986399</v>
      </c>
      <c r="E7" s="762">
        <f t="shared" si="0"/>
        <v>-0.25891500572463322</v>
      </c>
      <c r="G7" s="771">
        <f t="shared" si="1"/>
        <v>-1.6756595370096872</v>
      </c>
    </row>
    <row r="8" spans="1:9" s="6" customFormat="1" ht="16.5" thickBot="1" x14ac:dyDescent="0.3">
      <c r="A8" s="811" t="s">
        <v>785</v>
      </c>
      <c r="B8" s="812">
        <v>12.397778537887008</v>
      </c>
      <c r="C8" s="812">
        <v>11.744127403748344</v>
      </c>
      <c r="E8" s="813">
        <f t="shared" ref="E8" si="2">+C8-B8</f>
        <v>-0.6536511341386646</v>
      </c>
      <c r="G8" s="814">
        <f t="shared" ref="G8" si="3">(C8-B8)/B8*100</f>
        <v>-5.2723246518812914</v>
      </c>
    </row>
    <row r="9" spans="1:9" ht="18" thickBot="1" x14ac:dyDescent="0.3">
      <c r="A9" s="758" t="s">
        <v>786</v>
      </c>
      <c r="B9" s="810">
        <v>11.471244388974171</v>
      </c>
      <c r="C9" s="810">
        <v>11.345271541956354</v>
      </c>
      <c r="E9" s="761">
        <f t="shared" ref="E9:E10" si="4">+C9-B9</f>
        <v>-0.12597284701781675</v>
      </c>
      <c r="G9" s="770">
        <f t="shared" ref="G9:G10" si="5">(C9-B9)/B9*100</f>
        <v>-1.0981620018391223</v>
      </c>
    </row>
    <row r="10" spans="1:9" s="6" customFormat="1" ht="15.75" x14ac:dyDescent="0.25">
      <c r="A10" s="766" t="s">
        <v>814</v>
      </c>
      <c r="B10" s="765">
        <v>8.5926280154408801</v>
      </c>
      <c r="C10" s="765">
        <v>8.5846233789481854</v>
      </c>
      <c r="E10" s="762">
        <f t="shared" si="4"/>
        <v>-8.0046364926946723E-3</v>
      </c>
      <c r="G10" s="771">
        <f t="shared" si="5"/>
        <v>-9.3157023419498761E-2</v>
      </c>
    </row>
    <row r="11" spans="1:9" s="6" customFormat="1" ht="16.5" thickBot="1" x14ac:dyDescent="0.3">
      <c r="A11" s="815" t="s">
        <v>787</v>
      </c>
      <c r="B11" s="812">
        <v>2.8786163735332901</v>
      </c>
      <c r="C11" s="812">
        <v>2.7606481630081694</v>
      </c>
      <c r="E11" s="813">
        <f t="shared" ref="E11" si="6">+C11-B11</f>
        <v>-0.11796821052512074</v>
      </c>
      <c r="G11" s="814">
        <f>(C11-B11)/B11*100</f>
        <v>-4.098087248087297</v>
      </c>
    </row>
    <row r="12" spans="1:9" ht="18" thickBot="1" x14ac:dyDescent="0.3">
      <c r="A12" s="757" t="s">
        <v>788</v>
      </c>
      <c r="B12" s="760">
        <v>5.3545244626287802</v>
      </c>
      <c r="C12" s="760">
        <v>5.8713670137135017</v>
      </c>
      <c r="E12" s="761">
        <f t="shared" ref="E12:E14" si="7">+C12-B12</f>
        <v>0.51684255108472144</v>
      </c>
      <c r="G12" s="770">
        <f t="shared" ref="G12:G14" si="8">(C12-B12)/B12*100</f>
        <v>9.6524454168051346</v>
      </c>
    </row>
    <row r="13" spans="1:9" ht="18" thickBot="1" x14ac:dyDescent="0.3">
      <c r="A13" s="758" t="s">
        <v>789</v>
      </c>
      <c r="B13" s="759">
        <f>+B14+B15</f>
        <v>7.8085581348590551</v>
      </c>
      <c r="C13" s="759">
        <f>+C14+C15</f>
        <v>7.9783782744310265</v>
      </c>
      <c r="E13" s="761">
        <f t="shared" si="7"/>
        <v>0.1698201395719714</v>
      </c>
      <c r="G13" s="770">
        <f t="shared" si="8"/>
        <v>2.1747950983915758</v>
      </c>
    </row>
    <row r="14" spans="1:9" s="6" customFormat="1" ht="15.75" x14ac:dyDescent="0.25">
      <c r="A14" s="166" t="s">
        <v>790</v>
      </c>
      <c r="B14" s="767">
        <v>1.755589208474639</v>
      </c>
      <c r="C14" s="767">
        <v>1.7331023518992561</v>
      </c>
      <c r="E14" s="762">
        <f t="shared" si="7"/>
        <v>-2.2486856575382852E-2</v>
      </c>
      <c r="G14" s="771">
        <f t="shared" si="8"/>
        <v>-1.280872340000357</v>
      </c>
    </row>
    <row r="15" spans="1:9" s="6" customFormat="1" ht="16.5" thickBot="1" x14ac:dyDescent="0.3">
      <c r="A15" s="816" t="s">
        <v>791</v>
      </c>
      <c r="B15" s="817">
        <v>6.0529689263844162</v>
      </c>
      <c r="C15" s="817">
        <v>6.2452759225317704</v>
      </c>
      <c r="E15" s="818">
        <f t="shared" ref="E15" si="9">+C15-B15</f>
        <v>0.19230699614735425</v>
      </c>
      <c r="G15" s="819">
        <f>(C15-B15)/B15*100</f>
        <v>3.1770689472583142</v>
      </c>
    </row>
    <row r="16" spans="1:9" ht="15.75" thickBot="1" x14ac:dyDescent="0.3"/>
    <row r="17" spans="1:7" ht="20.25" thickBot="1" x14ac:dyDescent="0.35">
      <c r="A17" s="768" t="s">
        <v>290</v>
      </c>
      <c r="B17" s="769">
        <f>+B6+B9+B12+B13</f>
        <v>52.483633714060048</v>
      </c>
      <c r="C17" s="769">
        <f>+C6+C9+C12+C13</f>
        <v>52.13175741783563</v>
      </c>
      <c r="E17" s="820">
        <f>+C17-B17</f>
        <v>-0.35187629622441818</v>
      </c>
      <c r="G17" s="772">
        <f>(C17-B17)/B17*100</f>
        <v>-0.67044956936766487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48FE-4997-49AA-8C31-866E292F6242}">
  <sheetPr>
    <tabColor rgb="FFFF0000"/>
  </sheetPr>
  <dimension ref="A1:W34"/>
  <sheetViews>
    <sheetView showGridLines="0" zoomScale="90" zoomScaleNormal="90" workbookViewId="0">
      <selection activeCell="D29" sqref="D29"/>
    </sheetView>
  </sheetViews>
  <sheetFormatPr defaultColWidth="9.140625" defaultRowHeight="15.75" x14ac:dyDescent="0.25"/>
  <cols>
    <col min="1" max="1" width="32.7109375" style="13" customWidth="1"/>
    <col min="2" max="10" width="12.28515625" style="13" customWidth="1"/>
    <col min="11" max="13" width="2.28515625" style="13" customWidth="1"/>
    <col min="14" max="14" width="32" style="13" customWidth="1"/>
    <col min="15" max="17" width="10.85546875" style="13" bestFit="1" customWidth="1"/>
    <col min="18" max="16384" width="9.140625" style="13"/>
  </cols>
  <sheetData>
    <row r="1" spans="1:23" ht="21" x14ac:dyDescent="0.35">
      <c r="A1" s="299" t="str">
        <f>+'Indice-Index'!C12</f>
        <v xml:space="preserve">2.3   Ascolti dei principali canali televisivi - Leading TV channels by audience </v>
      </c>
      <c r="B1" s="291"/>
      <c r="C1" s="291"/>
      <c r="D1" s="291"/>
      <c r="E1" s="291"/>
      <c r="F1" s="291"/>
      <c r="G1" s="291"/>
      <c r="H1" s="291"/>
      <c r="I1" s="97"/>
      <c r="J1" s="97"/>
      <c r="K1" s="97"/>
      <c r="L1" s="97"/>
      <c r="M1" s="97"/>
      <c r="N1" s="97"/>
      <c r="O1" s="97"/>
      <c r="P1" s="97"/>
      <c r="Q1" s="97"/>
      <c r="R1" s="97"/>
      <c r="S1" s="97"/>
      <c r="T1" s="97"/>
      <c r="U1" s="97"/>
    </row>
    <row r="2" spans="1:23" x14ac:dyDescent="0.25">
      <c r="A2" s="6"/>
      <c r="B2" s="6"/>
      <c r="C2" s="6"/>
      <c r="D2" s="6"/>
      <c r="E2" s="6"/>
      <c r="F2" s="6"/>
      <c r="G2" s="6"/>
      <c r="H2" s="6"/>
      <c r="I2" s="6"/>
      <c r="J2" s="6"/>
    </row>
    <row r="3" spans="1:23" ht="19.5" x14ac:dyDescent="0.3">
      <c r="A3" s="526" t="s">
        <v>758</v>
      </c>
      <c r="B3" s="527"/>
      <c r="C3" s="685"/>
      <c r="D3" s="92"/>
      <c r="E3" s="140"/>
      <c r="F3" s="6"/>
      <c r="G3" s="6"/>
      <c r="H3" s="6"/>
      <c r="I3" s="6"/>
      <c r="J3" s="6"/>
    </row>
    <row r="4" spans="1:23" x14ac:dyDescent="0.25">
      <c r="A4"/>
      <c r="B4" s="140"/>
      <c r="C4" s="140"/>
      <c r="D4" s="92"/>
      <c r="E4" s="140"/>
      <c r="F4" s="6"/>
      <c r="G4" s="6"/>
      <c r="H4" s="6"/>
      <c r="I4" s="6"/>
      <c r="J4" s="6"/>
    </row>
    <row r="5" spans="1:23" ht="18.75" x14ac:dyDescent="0.3">
      <c r="A5" s="524" t="s">
        <v>359</v>
      </c>
      <c r="K5" s="51"/>
      <c r="L5" s="437"/>
      <c r="M5" s="51"/>
      <c r="N5" s="524" t="s">
        <v>402</v>
      </c>
    </row>
    <row r="6" spans="1:23" ht="21" customHeight="1" x14ac:dyDescent="0.3">
      <c r="E6" s="330"/>
      <c r="F6" s="330"/>
      <c r="G6" s="989" t="s">
        <v>874</v>
      </c>
      <c r="H6" s="990"/>
      <c r="I6" s="989" t="s">
        <v>434</v>
      </c>
      <c r="J6" s="990"/>
      <c r="K6" s="51"/>
      <c r="L6" s="437"/>
      <c r="M6" s="51"/>
      <c r="O6" s="301"/>
      <c r="P6" s="301"/>
      <c r="Q6" s="301"/>
      <c r="R6" s="301"/>
      <c r="S6" s="301"/>
      <c r="T6" s="989" t="s">
        <v>874</v>
      </c>
      <c r="U6" s="990"/>
      <c r="V6" s="989" t="s">
        <v>434</v>
      </c>
      <c r="W6" s="990"/>
    </row>
    <row r="7" spans="1:23" x14ac:dyDescent="0.25">
      <c r="A7" s="436" t="s">
        <v>356</v>
      </c>
      <c r="B7" s="503" t="str">
        <f>+'2.1'!I47</f>
        <v>1T19</v>
      </c>
      <c r="C7" s="503" t="str">
        <f>+'2.1'!J47</f>
        <v>1T20</v>
      </c>
      <c r="D7" s="503" t="str">
        <f>+'2.1'!K47</f>
        <v>1T21</v>
      </c>
      <c r="E7" s="503" t="str">
        <f>+'2.1'!L47</f>
        <v>1T22</v>
      </c>
      <c r="F7" s="503" t="str">
        <f>+'2.1'!M47</f>
        <v>1T23</v>
      </c>
      <c r="G7" s="499" t="str">
        <f>+I7</f>
        <v xml:space="preserve"> '19-'23</v>
      </c>
      <c r="H7" s="500" t="str">
        <f>+J7</f>
        <v xml:space="preserve"> '22-'23</v>
      </c>
      <c r="I7" s="499" t="s">
        <v>760</v>
      </c>
      <c r="J7" s="500" t="s">
        <v>761</v>
      </c>
      <c r="K7" s="51"/>
      <c r="L7" s="437"/>
      <c r="M7" s="51"/>
      <c r="N7" s="436" t="s">
        <v>356</v>
      </c>
      <c r="O7" s="503" t="str">
        <f>+B7</f>
        <v>1T19</v>
      </c>
      <c r="P7" s="503" t="str">
        <f>+C7</f>
        <v>1T20</v>
      </c>
      <c r="Q7" s="503" t="str">
        <f>+D7</f>
        <v>1T21</v>
      </c>
      <c r="R7" s="503" t="str">
        <f>+E7</f>
        <v>1T22</v>
      </c>
      <c r="S7" s="503" t="str">
        <f>+F7</f>
        <v>1T23</v>
      </c>
      <c r="T7" s="499" t="str">
        <f>+V7</f>
        <v xml:space="preserve"> '19-'23</v>
      </c>
      <c r="U7" s="500" t="str">
        <f>+W7</f>
        <v xml:space="preserve"> '22-'23</v>
      </c>
      <c r="V7" s="499" t="str">
        <f>+I7</f>
        <v xml:space="preserve"> '19-'23</v>
      </c>
      <c r="W7" s="500" t="str">
        <f>+J7</f>
        <v xml:space="preserve"> '22-'23</v>
      </c>
    </row>
    <row r="8" spans="1:23" ht="16.5" thickBot="1" x14ac:dyDescent="0.3">
      <c r="A8" s="436"/>
      <c r="B8" s="692"/>
      <c r="C8" s="692"/>
      <c r="D8" s="692"/>
      <c r="E8" s="692"/>
      <c r="F8" s="692"/>
      <c r="G8" s="184"/>
      <c r="H8" s="184"/>
      <c r="I8" s="486"/>
      <c r="J8" s="486"/>
      <c r="K8" s="51"/>
      <c r="L8" s="437"/>
      <c r="M8" s="51"/>
      <c r="N8" s="436"/>
      <c r="O8" s="692"/>
      <c r="P8" s="692"/>
      <c r="Q8" s="692"/>
      <c r="R8" s="692"/>
      <c r="S8" s="692"/>
      <c r="T8" s="184"/>
      <c r="U8" s="184"/>
      <c r="V8" s="488"/>
      <c r="W8" s="488"/>
    </row>
    <row r="9" spans="1:23" s="118" customFormat="1" ht="18" customHeight="1" x14ac:dyDescent="0.25">
      <c r="A9" s="890" t="s">
        <v>448</v>
      </c>
      <c r="B9" s="891">
        <v>5.2572083333333337</v>
      </c>
      <c r="C9" s="891">
        <v>5.8140536666666662</v>
      </c>
      <c r="D9" s="891">
        <v>5.4946823333333326</v>
      </c>
      <c r="E9" s="891">
        <v>5.2865826666666669</v>
      </c>
      <c r="F9" s="891">
        <v>4.9959899999999999</v>
      </c>
      <c r="G9" s="892">
        <f>+F9-B9</f>
        <v>-0.26121833333333377</v>
      </c>
      <c r="H9" s="893">
        <f>+F9-E9</f>
        <v>-0.29059266666666694</v>
      </c>
      <c r="I9" s="894">
        <f>(F9-B9)/B9*100</f>
        <v>-4.9687651082244297</v>
      </c>
      <c r="J9" s="895">
        <f>(F9-E9)/E9*100</f>
        <v>-5.4967960398866413</v>
      </c>
      <c r="K9" s="886"/>
      <c r="L9" s="438"/>
      <c r="M9" s="886"/>
      <c r="N9" s="890" t="s">
        <v>448</v>
      </c>
      <c r="O9" s="891">
        <v>1.9224879999999998</v>
      </c>
      <c r="P9" s="891">
        <v>2.1936203333333335</v>
      </c>
      <c r="Q9" s="891">
        <v>2.0240709999999997</v>
      </c>
      <c r="R9" s="891">
        <v>1.9921426666666664</v>
      </c>
      <c r="S9" s="891">
        <v>1.8638060000000001</v>
      </c>
      <c r="T9" s="892">
        <f>+S9-O9</f>
        <v>-5.8681999999999679E-2</v>
      </c>
      <c r="U9" s="893">
        <f>+S9-R9</f>
        <v>-0.12833666666666632</v>
      </c>
      <c r="V9" s="903">
        <f t="shared" ref="V9:V18" si="0">(S9-O9)/O9*100</f>
        <v>-3.0523987665982668</v>
      </c>
      <c r="W9" s="904">
        <f t="shared" ref="W9:W18" si="1">(S9-R9)/R9*100</f>
        <v>-6.4421423632979273</v>
      </c>
    </row>
    <row r="10" spans="1:23" s="118" customFormat="1" ht="18" customHeight="1" x14ac:dyDescent="0.25">
      <c r="A10" s="693" t="s">
        <v>449</v>
      </c>
      <c r="B10" s="694">
        <v>1.570271</v>
      </c>
      <c r="C10" s="694">
        <v>1.649783</v>
      </c>
      <c r="D10" s="694">
        <v>1.4422953333333333</v>
      </c>
      <c r="E10" s="694">
        <v>1.1642913333333333</v>
      </c>
      <c r="F10" s="694">
        <v>0.99381166666666665</v>
      </c>
      <c r="G10" s="889">
        <f t="shared" ref="G10:G18" si="2">+F10-B10</f>
        <v>-0.57645933333333332</v>
      </c>
      <c r="H10" s="885">
        <f t="shared" ref="H10:H12" si="3">+F10-E10</f>
        <v>-0.1704796666666667</v>
      </c>
      <c r="I10" s="896">
        <f t="shared" ref="I10:I14" si="4">(F10-B10)/B10*100</f>
        <v>-36.710818281260579</v>
      </c>
      <c r="J10" s="449">
        <f t="shared" ref="J10:J14" si="5">(F10-E10)/E10*100</f>
        <v>-14.642354691294335</v>
      </c>
      <c r="K10" s="887"/>
      <c r="L10" s="697"/>
      <c r="M10" s="887"/>
      <c r="N10" s="233" t="s">
        <v>449</v>
      </c>
      <c r="O10" s="477">
        <v>0.63198533333333329</v>
      </c>
      <c r="P10" s="477">
        <v>0.62339600000000006</v>
      </c>
      <c r="Q10" s="477">
        <v>0.54776600000000009</v>
      </c>
      <c r="R10" s="477">
        <v>0.46657066666666669</v>
      </c>
      <c r="S10" s="477">
        <v>0.45919166666666666</v>
      </c>
      <c r="T10" s="889">
        <f t="shared" ref="T10:T15" si="6">+S10-O10</f>
        <v>-0.17279366666666662</v>
      </c>
      <c r="U10" s="885">
        <f t="shared" ref="U10:U15" si="7">+S10-R10</f>
        <v>-7.3790000000000244E-3</v>
      </c>
      <c r="V10" s="905">
        <f t="shared" si="0"/>
        <v>-27.341404547362906</v>
      </c>
      <c r="W10" s="698">
        <f t="shared" si="1"/>
        <v>-1.5815396310098131</v>
      </c>
    </row>
    <row r="11" spans="1:23" s="118" customFormat="1" ht="18" customHeight="1" thickBot="1" x14ac:dyDescent="0.3">
      <c r="A11" s="897" t="s">
        <v>450</v>
      </c>
      <c r="B11" s="898">
        <v>1.4900636666666667</v>
      </c>
      <c r="C11" s="898">
        <v>1.3740356666666667</v>
      </c>
      <c r="D11" s="898">
        <v>1.7354293333333335</v>
      </c>
      <c r="E11" s="898">
        <v>1.5767450000000001</v>
      </c>
      <c r="F11" s="898">
        <v>1.4447223333333332</v>
      </c>
      <c r="G11" s="899">
        <f t="shared" si="2"/>
        <v>-4.5341333333333456E-2</v>
      </c>
      <c r="H11" s="900">
        <f t="shared" si="3"/>
        <v>-0.13202266666666684</v>
      </c>
      <c r="I11" s="901">
        <f t="shared" si="4"/>
        <v>-3.0429124840527031</v>
      </c>
      <c r="J11" s="902">
        <f t="shared" si="5"/>
        <v>-8.3731146549801547</v>
      </c>
      <c r="K11" s="887"/>
      <c r="L11" s="697"/>
      <c r="M11" s="887"/>
      <c r="N11" s="897" t="s">
        <v>450</v>
      </c>
      <c r="O11" s="898">
        <v>0.77747166666666667</v>
      </c>
      <c r="P11" s="898">
        <v>0.84478300000000006</v>
      </c>
      <c r="Q11" s="898">
        <v>0.87859366666666672</v>
      </c>
      <c r="R11" s="898">
        <v>0.76011400000000007</v>
      </c>
      <c r="S11" s="898">
        <v>0.65793133333333331</v>
      </c>
      <c r="T11" s="899">
        <f t="shared" si="6"/>
        <v>-0.11954033333333336</v>
      </c>
      <c r="U11" s="900">
        <f t="shared" si="7"/>
        <v>-0.10218266666666675</v>
      </c>
      <c r="V11" s="906">
        <f t="shared" si="0"/>
        <v>-15.37552279504291</v>
      </c>
      <c r="W11" s="907">
        <f t="shared" si="1"/>
        <v>-13.443071258609466</v>
      </c>
    </row>
    <row r="12" spans="1:23" s="118" customFormat="1" ht="18" customHeight="1" x14ac:dyDescent="0.25">
      <c r="A12" s="890" t="s">
        <v>451</v>
      </c>
      <c r="B12" s="891">
        <v>3.9630463333333332</v>
      </c>
      <c r="C12" s="891">
        <v>4.1866393333333329</v>
      </c>
      <c r="D12" s="891">
        <v>3.9731960000000002</v>
      </c>
      <c r="E12" s="891">
        <v>3.8365516666666668</v>
      </c>
      <c r="F12" s="891">
        <v>3.5123576666666665</v>
      </c>
      <c r="G12" s="892">
        <f t="shared" si="2"/>
        <v>-0.45068866666666674</v>
      </c>
      <c r="H12" s="893">
        <f t="shared" si="3"/>
        <v>-0.32419400000000032</v>
      </c>
      <c r="I12" s="894">
        <f t="shared" si="4"/>
        <v>-11.372278514028645</v>
      </c>
      <c r="J12" s="895">
        <f t="shared" si="5"/>
        <v>-8.4501403386982581</v>
      </c>
      <c r="K12" s="888"/>
      <c r="L12" s="699"/>
      <c r="M12" s="888"/>
      <c r="N12" s="890" t="s">
        <v>451</v>
      </c>
      <c r="O12" s="891">
        <v>1.7530916666666665</v>
      </c>
      <c r="P12" s="891">
        <v>1.8834290000000002</v>
      </c>
      <c r="Q12" s="891">
        <v>1.8513029999999999</v>
      </c>
      <c r="R12" s="891">
        <v>1.7790443333333332</v>
      </c>
      <c r="S12" s="891">
        <v>1.64347</v>
      </c>
      <c r="T12" s="892">
        <f t="shared" si="6"/>
        <v>-0.10962166666666651</v>
      </c>
      <c r="U12" s="893">
        <f t="shared" si="7"/>
        <v>-0.13557433333333324</v>
      </c>
      <c r="V12" s="903">
        <f t="shared" si="0"/>
        <v>-6.2530481862994343</v>
      </c>
      <c r="W12" s="904">
        <f t="shared" si="1"/>
        <v>-7.6206270295306435</v>
      </c>
    </row>
    <row r="13" spans="1:23" s="118" customFormat="1" ht="18" customHeight="1" x14ac:dyDescent="0.25">
      <c r="A13" s="233" t="s">
        <v>452</v>
      </c>
      <c r="B13" s="477">
        <v>1.2909806666666668</v>
      </c>
      <c r="C13" s="477">
        <v>1.4762393333333332</v>
      </c>
      <c r="D13" s="477">
        <v>1.387033</v>
      </c>
      <c r="E13" s="477">
        <v>1.2638226666666668</v>
      </c>
      <c r="F13" s="477">
        <v>1.2108233333333334</v>
      </c>
      <c r="G13" s="889">
        <f t="shared" si="2"/>
        <v>-8.0157333333333414E-2</v>
      </c>
      <c r="H13" s="885">
        <f>+F13-E13</f>
        <v>-5.2999333333333398E-2</v>
      </c>
      <c r="I13" s="896">
        <f t="shared" si="4"/>
        <v>-6.2090266262701643</v>
      </c>
      <c r="J13" s="449">
        <f t="shared" si="5"/>
        <v>-4.1935735709756798</v>
      </c>
      <c r="K13" s="492"/>
      <c r="L13" s="701"/>
      <c r="M13" s="492"/>
      <c r="N13" s="233" t="s">
        <v>452</v>
      </c>
      <c r="O13" s="477">
        <v>0.50007766666666675</v>
      </c>
      <c r="P13" s="477">
        <v>0.57710099999999998</v>
      </c>
      <c r="Q13" s="477">
        <v>0.52150866666666662</v>
      </c>
      <c r="R13" s="477">
        <v>0.44388166666666667</v>
      </c>
      <c r="S13" s="477">
        <v>0.4186556666666667</v>
      </c>
      <c r="T13" s="889">
        <f t="shared" si="6"/>
        <v>-8.142200000000005E-2</v>
      </c>
      <c r="U13" s="885">
        <f>+S13-R13</f>
        <v>-2.5225999999999971E-2</v>
      </c>
      <c r="V13" s="905">
        <f t="shared" si="0"/>
        <v>-16.281870882722892</v>
      </c>
      <c r="W13" s="698">
        <f t="shared" si="1"/>
        <v>-5.6830461571965429</v>
      </c>
    </row>
    <row r="14" spans="1:23" s="118" customFormat="1" ht="18" customHeight="1" thickBot="1" x14ac:dyDescent="0.3">
      <c r="A14" s="897" t="s">
        <v>453</v>
      </c>
      <c r="B14" s="898">
        <v>1.0954713333333335</v>
      </c>
      <c r="C14" s="898">
        <v>1.2452473333333334</v>
      </c>
      <c r="D14" s="898">
        <v>1.2313703333333335</v>
      </c>
      <c r="E14" s="898">
        <v>1.0461043333333333</v>
      </c>
      <c r="F14" s="898">
        <v>0.84488633333333329</v>
      </c>
      <c r="G14" s="899">
        <f t="shared" si="2"/>
        <v>-0.25058500000000017</v>
      </c>
      <c r="H14" s="900">
        <f t="shared" ref="H14:H18" si="8">+F14-E14</f>
        <v>-0.20121800000000001</v>
      </c>
      <c r="I14" s="901">
        <f t="shared" si="4"/>
        <v>-22.874628698636275</v>
      </c>
      <c r="J14" s="902">
        <f t="shared" si="5"/>
        <v>-19.234983891026804</v>
      </c>
      <c r="K14" s="492"/>
      <c r="L14" s="701"/>
      <c r="M14" s="492"/>
      <c r="N14" s="897" t="s">
        <v>453</v>
      </c>
      <c r="O14" s="898">
        <v>0.41573833333333332</v>
      </c>
      <c r="P14" s="898">
        <v>0.45872466666666667</v>
      </c>
      <c r="Q14" s="898">
        <v>0.43390666666666666</v>
      </c>
      <c r="R14" s="898">
        <v>0.40487299999999998</v>
      </c>
      <c r="S14" s="898">
        <v>0.33792166666666662</v>
      </c>
      <c r="T14" s="899">
        <f t="shared" si="6"/>
        <v>-7.7816666666666701E-2</v>
      </c>
      <c r="U14" s="900">
        <f t="shared" si="7"/>
        <v>-6.6951333333333363E-2</v>
      </c>
      <c r="V14" s="906">
        <f t="shared" si="0"/>
        <v>-18.717703042378428</v>
      </c>
      <c r="W14" s="907">
        <f t="shared" si="1"/>
        <v>-16.536378897415577</v>
      </c>
    </row>
    <row r="15" spans="1:23" s="118" customFormat="1" ht="18" customHeight="1" thickBot="1" x14ac:dyDescent="0.3">
      <c r="A15" s="232" t="s">
        <v>454</v>
      </c>
      <c r="B15" s="910">
        <v>1.2552400000000001</v>
      </c>
      <c r="C15" s="910">
        <v>1.2975336666666666</v>
      </c>
      <c r="D15" s="910">
        <v>1.3972846666666667</v>
      </c>
      <c r="E15" s="910">
        <v>1.1445809999999998</v>
      </c>
      <c r="F15" s="910">
        <v>0.92844899999999997</v>
      </c>
      <c r="G15" s="911">
        <f t="shared" si="2"/>
        <v>-0.32679100000000016</v>
      </c>
      <c r="H15" s="912">
        <f t="shared" si="8"/>
        <v>-0.21613199999999988</v>
      </c>
      <c r="I15" s="913">
        <f t="shared" ref="I15:I17" si="9">(F15-B15)/B15*100</f>
        <v>-26.034144864727075</v>
      </c>
      <c r="J15" s="914">
        <f t="shared" ref="J15:J17" si="10">(F15-E15)/E15*100</f>
        <v>-18.883067253431594</v>
      </c>
      <c r="K15" s="492"/>
      <c r="L15" s="701"/>
      <c r="M15" s="492"/>
      <c r="N15" s="232" t="s">
        <v>454</v>
      </c>
      <c r="O15" s="910">
        <v>0.40261833333333336</v>
      </c>
      <c r="P15" s="910">
        <v>0.43248666666666669</v>
      </c>
      <c r="Q15" s="910">
        <v>0.44145033333333333</v>
      </c>
      <c r="R15" s="910">
        <v>0.38110700000000003</v>
      </c>
      <c r="S15" s="910">
        <v>0.29453999999999997</v>
      </c>
      <c r="T15" s="911">
        <f t="shared" si="6"/>
        <v>-0.10807833333333339</v>
      </c>
      <c r="U15" s="912">
        <f t="shared" si="7"/>
        <v>-8.6567000000000061E-2</v>
      </c>
      <c r="V15" s="915">
        <f t="shared" si="0"/>
        <v>-26.843867848375851</v>
      </c>
      <c r="W15" s="916">
        <f t="shared" si="1"/>
        <v>-22.714618204336329</v>
      </c>
    </row>
    <row r="16" spans="1:23" s="118" customFormat="1" ht="18" customHeight="1" thickBot="1" x14ac:dyDescent="0.3">
      <c r="A16" s="917" t="s">
        <v>455</v>
      </c>
      <c r="B16" s="918">
        <v>0.64369333333333334</v>
      </c>
      <c r="C16" s="918">
        <v>0.6120633333333334</v>
      </c>
      <c r="D16" s="918">
        <v>0.55987866666666664</v>
      </c>
      <c r="E16" s="918">
        <v>0.43068299999999998</v>
      </c>
      <c r="F16" s="918">
        <v>0.49107066666666666</v>
      </c>
      <c r="G16" s="919">
        <f t="shared" si="2"/>
        <v>-0.15262266666666668</v>
      </c>
      <c r="H16" s="920">
        <f t="shared" si="8"/>
        <v>6.0387666666666673E-2</v>
      </c>
      <c r="I16" s="921">
        <f t="shared" si="9"/>
        <v>-23.710462539097296</v>
      </c>
      <c r="J16" s="922">
        <f t="shared" si="10"/>
        <v>14.021372254457845</v>
      </c>
      <c r="K16" s="492"/>
      <c r="L16" s="701"/>
      <c r="M16" s="492"/>
      <c r="N16" s="917" t="s">
        <v>455</v>
      </c>
      <c r="O16" s="918">
        <v>0.23347099999999998</v>
      </c>
      <c r="P16" s="918">
        <v>0.24804233333333334</v>
      </c>
      <c r="Q16" s="918">
        <v>0.19701033333333337</v>
      </c>
      <c r="R16" s="918">
        <v>0.17820999999999998</v>
      </c>
      <c r="S16" s="918">
        <v>0.20214399999999999</v>
      </c>
      <c r="T16" s="919">
        <f t="shared" ref="T16:T17" si="11">+S16-O16</f>
        <v>-3.1326999999999994E-2</v>
      </c>
      <c r="U16" s="920">
        <f t="shared" ref="U16:U17" si="12">+S16-R16</f>
        <v>2.3934000000000011E-2</v>
      </c>
      <c r="V16" s="924">
        <f t="shared" si="0"/>
        <v>-13.417940557927963</v>
      </c>
      <c r="W16" s="925">
        <f t="shared" si="1"/>
        <v>13.430222770888287</v>
      </c>
    </row>
    <row r="17" spans="1:23" s="118" customFormat="1" ht="18" customHeight="1" thickBot="1" x14ac:dyDescent="0.3">
      <c r="A17" s="917" t="s">
        <v>456</v>
      </c>
      <c r="B17" s="918">
        <v>0.38587600000000005</v>
      </c>
      <c r="C17" s="918">
        <v>0.384241</v>
      </c>
      <c r="D17" s="918">
        <v>0.47012800000000005</v>
      </c>
      <c r="E17" s="918">
        <v>0.38553833333333332</v>
      </c>
      <c r="F17" s="918">
        <v>0.42365566666666671</v>
      </c>
      <c r="G17" s="919">
        <f t="shared" si="2"/>
        <v>3.7779666666666656E-2</v>
      </c>
      <c r="H17" s="920">
        <f t="shared" si="8"/>
        <v>3.8117333333333392E-2</v>
      </c>
      <c r="I17" s="921">
        <f t="shared" si="9"/>
        <v>9.7906235854695947</v>
      </c>
      <c r="J17" s="922">
        <f t="shared" si="10"/>
        <v>9.8867816862136646</v>
      </c>
      <c r="K17" s="492"/>
      <c r="L17" s="701"/>
      <c r="M17" s="492"/>
      <c r="N17" s="917" t="s">
        <v>456</v>
      </c>
      <c r="O17" s="918">
        <v>0.15432466666666667</v>
      </c>
      <c r="P17" s="918">
        <v>0.18032666666666666</v>
      </c>
      <c r="Q17" s="918">
        <v>0.19653333333333334</v>
      </c>
      <c r="R17" s="918">
        <v>0.16549266666666665</v>
      </c>
      <c r="S17" s="918">
        <v>0.15754199999999999</v>
      </c>
      <c r="T17" s="919">
        <f t="shared" si="11"/>
        <v>3.2173333333333221E-3</v>
      </c>
      <c r="U17" s="920">
        <f t="shared" si="12"/>
        <v>-7.9506666666666614E-3</v>
      </c>
      <c r="V17" s="924">
        <f t="shared" si="0"/>
        <v>2.0847822987899898</v>
      </c>
      <c r="W17" s="925">
        <f t="shared" si="1"/>
        <v>-4.8042410741261419</v>
      </c>
    </row>
    <row r="18" spans="1:23" ht="17.25" customHeight="1" thickBot="1" x14ac:dyDescent="0.3">
      <c r="A18" s="549" t="s">
        <v>875</v>
      </c>
      <c r="B18" s="923">
        <f>SUM(B9:B17)</f>
        <v>16.951850666666669</v>
      </c>
      <c r="C18" s="923">
        <f t="shared" ref="C18" si="13">SUM(C9:C17)</f>
        <v>18.03983633333333</v>
      </c>
      <c r="D18" s="923">
        <f t="shared" ref="D18" si="14">SUM(D9:D17)</f>
        <v>17.691297666666667</v>
      </c>
      <c r="E18" s="923">
        <f t="shared" ref="E18" si="15">SUM(E9:E17)</f>
        <v>16.134900000000002</v>
      </c>
      <c r="F18" s="923">
        <f t="shared" ref="F18" si="16">SUM(F9:F17)</f>
        <v>14.845766666666668</v>
      </c>
      <c r="G18" s="919">
        <f t="shared" si="2"/>
        <v>-2.106084000000001</v>
      </c>
      <c r="H18" s="920">
        <f t="shared" si="8"/>
        <v>-1.2891333333333339</v>
      </c>
      <c r="I18" s="921">
        <f>(F18-B18)/B18*100</f>
        <v>-12.423917844800902</v>
      </c>
      <c r="J18" s="922">
        <f>(F18-E18)/E18*100</f>
        <v>-7.9897200065282945</v>
      </c>
      <c r="K18" s="51"/>
      <c r="L18" s="437"/>
      <c r="M18" s="51"/>
      <c r="N18" s="549" t="s">
        <v>875</v>
      </c>
      <c r="O18" s="923">
        <f>SUM(O9:O17)</f>
        <v>6.791266666666667</v>
      </c>
      <c r="P18" s="923">
        <f t="shared" ref="P18:S18" si="17">SUM(P9:P17)</f>
        <v>7.4419096666666675</v>
      </c>
      <c r="Q18" s="923">
        <f t="shared" si="17"/>
        <v>7.0921429999999992</v>
      </c>
      <c r="R18" s="923">
        <f t="shared" si="17"/>
        <v>6.5714360000000003</v>
      </c>
      <c r="S18" s="923">
        <f t="shared" si="17"/>
        <v>6.0352023333333333</v>
      </c>
      <c r="T18" s="919">
        <f t="shared" ref="T18" si="18">+S18-O18</f>
        <v>-0.75606433333333367</v>
      </c>
      <c r="U18" s="920">
        <f t="shared" ref="U18" si="19">+S18-R18</f>
        <v>-0.53623366666666694</v>
      </c>
      <c r="V18" s="924">
        <f t="shared" si="0"/>
        <v>-11.132891262307478</v>
      </c>
      <c r="W18" s="925">
        <f t="shared" si="1"/>
        <v>-8.1600683118068389</v>
      </c>
    </row>
    <row r="19" spans="1:23" ht="17.25" customHeight="1" x14ac:dyDescent="0.25">
      <c r="E19" s="337"/>
      <c r="F19" s="337"/>
      <c r="K19" s="51"/>
      <c r="L19" s="437"/>
      <c r="M19" s="51"/>
      <c r="N19" s="35"/>
      <c r="T19" s="539"/>
      <c r="U19" s="539"/>
    </row>
    <row r="20" spans="1:23" ht="17.25" customHeight="1" x14ac:dyDescent="0.25">
      <c r="K20" s="51"/>
      <c r="L20" s="437"/>
      <c r="M20" s="51"/>
      <c r="N20" s="35"/>
      <c r="T20" s="539"/>
      <c r="U20" s="539"/>
    </row>
    <row r="21" spans="1:23" ht="17.25" customHeight="1" x14ac:dyDescent="0.3">
      <c r="A21" s="525" t="s">
        <v>759</v>
      </c>
      <c r="G21" s="991" t="s">
        <v>435</v>
      </c>
      <c r="H21" s="992"/>
      <c r="K21" s="51"/>
      <c r="L21" s="437"/>
      <c r="M21" s="51"/>
      <c r="N21" s="35"/>
      <c r="T21" s="991" t="s">
        <v>435</v>
      </c>
      <c r="U21" s="992"/>
    </row>
    <row r="22" spans="1:23" x14ac:dyDescent="0.25">
      <c r="G22" s="499" t="str">
        <f>+I7</f>
        <v xml:space="preserve"> '19-'23</v>
      </c>
      <c r="H22" s="500" t="str">
        <f>+J7</f>
        <v xml:space="preserve"> '22-'23</v>
      </c>
      <c r="K22" s="51"/>
      <c r="L22" s="437"/>
      <c r="M22" s="51"/>
      <c r="T22" s="501" t="str">
        <f>+V7</f>
        <v xml:space="preserve"> '19-'23</v>
      </c>
      <c r="U22" s="502" t="str">
        <f>+W7</f>
        <v xml:space="preserve"> '22-'23</v>
      </c>
    </row>
    <row r="23" spans="1:23" ht="16.5" thickBot="1" x14ac:dyDescent="0.3">
      <c r="A23" s="436" t="s">
        <v>358</v>
      </c>
      <c r="G23" s="487"/>
      <c r="H23" s="487"/>
      <c r="K23" s="51"/>
      <c r="L23" s="437"/>
      <c r="M23" s="51"/>
      <c r="N23" s="436" t="s">
        <v>358</v>
      </c>
      <c r="T23" s="487"/>
      <c r="U23" s="487"/>
    </row>
    <row r="24" spans="1:23" s="118" customFormat="1" ht="18" customHeight="1" x14ac:dyDescent="0.25">
      <c r="A24" s="890" t="s">
        <v>448</v>
      </c>
      <c r="B24" s="908">
        <v>22.140658693810693</v>
      </c>
      <c r="C24" s="908">
        <v>22.993862157380061</v>
      </c>
      <c r="D24" s="908">
        <v>22.097715336400437</v>
      </c>
      <c r="E24" s="908">
        <v>23.779126649194787</v>
      </c>
      <c r="F24" s="908">
        <v>23.770531504629126</v>
      </c>
      <c r="G24" s="894">
        <f t="shared" ref="G24:G32" si="20">F24-B24</f>
        <v>1.6298728108184335</v>
      </c>
      <c r="H24" s="895">
        <f t="shared" ref="H24:H32" si="21">F24-E24</f>
        <v>-8.5951445656604619E-3</v>
      </c>
      <c r="K24" s="492"/>
      <c r="L24" s="701"/>
      <c r="M24" s="492"/>
      <c r="N24" s="890" t="s">
        <v>448</v>
      </c>
      <c r="O24" s="908">
        <v>19.116518929240499</v>
      </c>
      <c r="P24" s="908">
        <v>19.633651667823514</v>
      </c>
      <c r="Q24" s="908">
        <v>19.161624216304705</v>
      </c>
      <c r="R24" s="908">
        <v>20.727578919286046</v>
      </c>
      <c r="S24" s="908">
        <v>20.578028989334744</v>
      </c>
      <c r="T24" s="903">
        <f t="shared" ref="T24:T29" si="22">S24-O24</f>
        <v>1.4615100600942448</v>
      </c>
      <c r="U24" s="904">
        <f t="shared" ref="U24:U29" si="23">S24-R24</f>
        <v>-0.14954992995130212</v>
      </c>
    </row>
    <row r="25" spans="1:23" s="118" customFormat="1" ht="18" customHeight="1" x14ac:dyDescent="0.25">
      <c r="A25" s="233" t="s">
        <v>449</v>
      </c>
      <c r="B25" s="69">
        <v>6.613174153162177</v>
      </c>
      <c r="C25" s="69">
        <v>6.5246874326390438</v>
      </c>
      <c r="D25" s="69">
        <v>5.8004138862899586</v>
      </c>
      <c r="E25" s="69">
        <v>5.2369995548277055</v>
      </c>
      <c r="F25" s="69">
        <v>4.7284785462276702</v>
      </c>
      <c r="G25" s="896">
        <f t="shared" si="20"/>
        <v>-1.8846956069345069</v>
      </c>
      <c r="H25" s="449">
        <f t="shared" si="21"/>
        <v>-0.50852100860003535</v>
      </c>
      <c r="K25" s="492"/>
      <c r="L25" s="701"/>
      <c r="M25" s="492"/>
      <c r="N25" s="233" t="s">
        <v>449</v>
      </c>
      <c r="O25" s="69">
        <v>6.28423146863285</v>
      </c>
      <c r="P25" s="69">
        <v>5.57960724977226</v>
      </c>
      <c r="Q25" s="69">
        <v>5.185631457823547</v>
      </c>
      <c r="R25" s="69">
        <v>4.8545119165280193</v>
      </c>
      <c r="S25" s="69">
        <v>5.0698728453109405</v>
      </c>
      <c r="T25" s="905">
        <f t="shared" si="22"/>
        <v>-1.2143586233219095</v>
      </c>
      <c r="U25" s="698">
        <f t="shared" si="23"/>
        <v>0.21536092878292123</v>
      </c>
    </row>
    <row r="26" spans="1:23" s="118" customFormat="1" ht="18" customHeight="1" thickBot="1" x14ac:dyDescent="0.3">
      <c r="A26" s="897" t="s">
        <v>450</v>
      </c>
      <c r="B26" s="909">
        <v>6.2753821009023669</v>
      </c>
      <c r="C26" s="909">
        <v>5.4341408817388768</v>
      </c>
      <c r="D26" s="909">
        <v>6.9792976314200974</v>
      </c>
      <c r="E26" s="909">
        <v>7.0922222185027097</v>
      </c>
      <c r="F26" s="909">
        <v>6.8738763968585399</v>
      </c>
      <c r="G26" s="901">
        <f t="shared" si="20"/>
        <v>0.59849429595617298</v>
      </c>
      <c r="H26" s="902">
        <f t="shared" si="21"/>
        <v>-0.21834582164416982</v>
      </c>
      <c r="K26" s="492"/>
      <c r="L26" s="701"/>
      <c r="M26" s="492"/>
      <c r="N26" s="897" t="s">
        <v>450</v>
      </c>
      <c r="O26" s="909">
        <v>7.7308944621664697</v>
      </c>
      <c r="P26" s="909">
        <v>7.5610965602672442</v>
      </c>
      <c r="Q26" s="909">
        <v>8.3175351455022799</v>
      </c>
      <c r="R26" s="909">
        <v>7.9087322340305262</v>
      </c>
      <c r="S26" s="909">
        <v>7.2641305212693768</v>
      </c>
      <c r="T26" s="906">
        <f t="shared" si="22"/>
        <v>-0.46676394089709294</v>
      </c>
      <c r="U26" s="907">
        <f t="shared" si="23"/>
        <v>-0.64460171276114941</v>
      </c>
    </row>
    <row r="27" spans="1:23" s="118" customFormat="1" ht="18" customHeight="1" x14ac:dyDescent="0.25">
      <c r="A27" s="890" t="s">
        <v>451</v>
      </c>
      <c r="B27" s="908">
        <v>16.690313697052378</v>
      </c>
      <c r="C27" s="908">
        <v>16.557640030956978</v>
      </c>
      <c r="D27" s="908">
        <v>15.978822588359195</v>
      </c>
      <c r="E27" s="908">
        <v>17.256865867827031</v>
      </c>
      <c r="F27" s="908">
        <v>16.711524356739233</v>
      </c>
      <c r="G27" s="894">
        <f t="shared" si="20"/>
        <v>2.1210659686854427E-2</v>
      </c>
      <c r="H27" s="895">
        <f t="shared" si="21"/>
        <v>-0.54534151108779838</v>
      </c>
      <c r="K27" s="492"/>
      <c r="L27" s="701"/>
      <c r="M27" s="492"/>
      <c r="N27" s="890" t="s">
        <v>451</v>
      </c>
      <c r="O27" s="908">
        <v>17.432103623287691</v>
      </c>
      <c r="P27" s="908">
        <v>16.857333224517511</v>
      </c>
      <c r="Q27" s="908">
        <v>17.526051406555183</v>
      </c>
      <c r="R27" s="908">
        <v>18.510361952026511</v>
      </c>
      <c r="S27" s="908">
        <v>18.145329129266656</v>
      </c>
      <c r="T27" s="903">
        <f t="shared" si="22"/>
        <v>0.71322550597896495</v>
      </c>
      <c r="U27" s="904">
        <f t="shared" si="23"/>
        <v>-0.36503282275985427</v>
      </c>
    </row>
    <row r="28" spans="1:23" s="118" customFormat="1" ht="18" customHeight="1" x14ac:dyDescent="0.25">
      <c r="A28" s="233" t="s">
        <v>452</v>
      </c>
      <c r="B28" s="69">
        <v>5.4369468563273955</v>
      </c>
      <c r="C28" s="69">
        <v>5.8383437250641084</v>
      </c>
      <c r="D28" s="69">
        <v>5.5781678606340135</v>
      </c>
      <c r="E28" s="69">
        <v>5.6846929571875453</v>
      </c>
      <c r="F28" s="69">
        <v>5.7610031628446121</v>
      </c>
      <c r="G28" s="896">
        <f t="shared" si="20"/>
        <v>0.32405630651721662</v>
      </c>
      <c r="H28" s="449">
        <f t="shared" si="21"/>
        <v>7.631020565706681E-2</v>
      </c>
      <c r="K28" s="492"/>
      <c r="L28" s="701"/>
      <c r="M28" s="492"/>
      <c r="N28" s="233" t="s">
        <v>452</v>
      </c>
      <c r="O28" s="69">
        <v>4.9725897799745722</v>
      </c>
      <c r="P28" s="69">
        <v>5.1652511781449038</v>
      </c>
      <c r="Q28" s="69">
        <v>4.9370566033566901</v>
      </c>
      <c r="R28" s="69">
        <v>4.6184404513821082</v>
      </c>
      <c r="S28" s="69">
        <v>4.6223203730516644</v>
      </c>
      <c r="T28" s="905">
        <f t="shared" si="22"/>
        <v>-0.35026940692290776</v>
      </c>
      <c r="U28" s="698">
        <f t="shared" si="23"/>
        <v>3.8799216695561967E-3</v>
      </c>
    </row>
    <row r="29" spans="1:23" s="118" customFormat="1" ht="18" customHeight="1" thickBot="1" x14ac:dyDescent="0.3">
      <c r="A29" s="897" t="s">
        <v>453</v>
      </c>
      <c r="B29" s="909">
        <v>4.6135620584791468</v>
      </c>
      <c r="C29" s="909">
        <v>4.9247989743664968</v>
      </c>
      <c r="D29" s="909">
        <v>4.952146356963528</v>
      </c>
      <c r="E29" s="909">
        <v>4.7053926892037907</v>
      </c>
      <c r="F29" s="909">
        <v>4.0199034033956398</v>
      </c>
      <c r="G29" s="901">
        <f t="shared" si="20"/>
        <v>-0.59365865508350701</v>
      </c>
      <c r="H29" s="902">
        <f t="shared" si="21"/>
        <v>-0.68548928580815094</v>
      </c>
      <c r="K29" s="492"/>
      <c r="L29" s="701"/>
      <c r="M29" s="492"/>
      <c r="N29" s="897" t="s">
        <v>453</v>
      </c>
      <c r="O29" s="909">
        <v>4.1339502346842023</v>
      </c>
      <c r="P29" s="909">
        <v>4.105742538904158</v>
      </c>
      <c r="Q29" s="909">
        <v>4.1077395464961723</v>
      </c>
      <c r="R29" s="909">
        <v>4.2125683065811721</v>
      </c>
      <c r="S29" s="909">
        <v>3.7309472406414494</v>
      </c>
      <c r="T29" s="906">
        <f t="shared" si="22"/>
        <v>-0.40300299404275286</v>
      </c>
      <c r="U29" s="907">
        <f t="shared" si="23"/>
        <v>-0.48162106593972265</v>
      </c>
    </row>
    <row r="30" spans="1:23" s="118" customFormat="1" ht="18" customHeight="1" thickBot="1" x14ac:dyDescent="0.3">
      <c r="A30" s="232" t="s">
        <v>454</v>
      </c>
      <c r="B30" s="509">
        <v>5.2864255431166285</v>
      </c>
      <c r="C30" s="509">
        <v>5.1315849468239501</v>
      </c>
      <c r="D30" s="509">
        <v>5.6193965246369126</v>
      </c>
      <c r="E30" s="509">
        <v>5.1483421853730613</v>
      </c>
      <c r="F30" s="509">
        <v>4.4174880664175475</v>
      </c>
      <c r="G30" s="913">
        <f t="shared" si="20"/>
        <v>-0.86893747669908095</v>
      </c>
      <c r="H30" s="914">
        <f t="shared" si="21"/>
        <v>-0.73085411895551378</v>
      </c>
      <c r="K30" s="492"/>
      <c r="L30" s="701"/>
      <c r="M30" s="492"/>
      <c r="N30" s="232" t="s">
        <v>454</v>
      </c>
      <c r="O30" s="509">
        <v>4.003489743720599</v>
      </c>
      <c r="P30" s="509">
        <v>3.8709034718913369</v>
      </c>
      <c r="Q30" s="509">
        <v>4.1791544849443447</v>
      </c>
      <c r="R30" s="509">
        <v>3.965291016235291</v>
      </c>
      <c r="S30" s="509">
        <v>3.2519761490834638</v>
      </c>
      <c r="T30" s="915">
        <f t="shared" ref="T30:T32" si="24">S30-O30</f>
        <v>-0.75151359463713518</v>
      </c>
      <c r="U30" s="916">
        <f t="shared" ref="U30:U32" si="25">S30-R30</f>
        <v>-0.71331486715182724</v>
      </c>
    </row>
    <row r="31" spans="1:23" s="118" customFormat="1" ht="18" customHeight="1" thickBot="1" x14ac:dyDescent="0.3">
      <c r="A31" s="917" t="s">
        <v>455</v>
      </c>
      <c r="B31" s="926">
        <v>2.7109053880271654</v>
      </c>
      <c r="C31" s="926">
        <v>2.4206346767903186</v>
      </c>
      <c r="D31" s="926">
        <v>2.2516387023629747</v>
      </c>
      <c r="E31" s="926">
        <v>1.9372184733304383</v>
      </c>
      <c r="F31" s="926">
        <v>2.3364760043553385</v>
      </c>
      <c r="G31" s="921">
        <f t="shared" si="20"/>
        <v>-0.37442938367182688</v>
      </c>
      <c r="H31" s="922">
        <f t="shared" si="21"/>
        <v>0.39925753102490025</v>
      </c>
      <c r="K31" s="492"/>
      <c r="L31" s="701"/>
      <c r="M31" s="492"/>
      <c r="N31" s="917" t="s">
        <v>455</v>
      </c>
      <c r="O31" s="926">
        <v>2.3215504028783056</v>
      </c>
      <c r="P31" s="926">
        <v>2.2200636534676099</v>
      </c>
      <c r="Q31" s="926">
        <v>1.8650719140100636</v>
      </c>
      <c r="R31" s="926">
        <v>1.8542155142867778</v>
      </c>
      <c r="S31" s="926">
        <v>2.2318444580713241</v>
      </c>
      <c r="T31" s="924">
        <f t="shared" si="24"/>
        <v>-8.9705944806981464E-2</v>
      </c>
      <c r="U31" s="925">
        <f t="shared" si="25"/>
        <v>0.37762894378454637</v>
      </c>
    </row>
    <row r="32" spans="1:23" s="118" customFormat="1" ht="18" customHeight="1" thickBot="1" x14ac:dyDescent="0.3">
      <c r="A32" s="917" t="s">
        <v>456</v>
      </c>
      <c r="B32" s="926">
        <v>1.6251113276151747</v>
      </c>
      <c r="C32" s="926">
        <v>1.519625565183214</v>
      </c>
      <c r="D32" s="926">
        <v>1.8906925069440652</v>
      </c>
      <c r="E32" s="926">
        <v>1.7341570981681691</v>
      </c>
      <c r="F32" s="926">
        <v>2.0157206823101439</v>
      </c>
      <c r="G32" s="921">
        <f t="shared" si="20"/>
        <v>0.39060935469496916</v>
      </c>
      <c r="H32" s="922">
        <f t="shared" si="21"/>
        <v>0.2815635841419748</v>
      </c>
      <c r="K32" s="492"/>
      <c r="L32" s="701"/>
      <c r="M32" s="492"/>
      <c r="N32" s="917" t="s">
        <v>456</v>
      </c>
      <c r="O32" s="926">
        <v>1.5345481540493691</v>
      </c>
      <c r="P32" s="926">
        <v>1.6139852945168061</v>
      </c>
      <c r="Q32" s="926">
        <v>1.8605562153259865</v>
      </c>
      <c r="R32" s="926">
        <v>1.7218959095113833</v>
      </c>
      <c r="S32" s="926">
        <v>1.739399831869719</v>
      </c>
      <c r="T32" s="924">
        <f t="shared" si="24"/>
        <v>0.20485167782034996</v>
      </c>
      <c r="U32" s="925">
        <f t="shared" si="25"/>
        <v>1.7503922358335755E-2</v>
      </c>
    </row>
    <row r="33" spans="1:14" ht="13.5" customHeight="1" x14ac:dyDescent="0.25">
      <c r="K33" s="51"/>
      <c r="L33" s="437"/>
      <c r="M33" s="51"/>
      <c r="N33" s="35"/>
    </row>
    <row r="34" spans="1:14" x14ac:dyDescent="0.25">
      <c r="A34" s="430" t="s">
        <v>314</v>
      </c>
    </row>
  </sheetData>
  <mergeCells count="6">
    <mergeCell ref="G6:H6"/>
    <mergeCell ref="I6:J6"/>
    <mergeCell ref="V6:W6"/>
    <mergeCell ref="G21:H21"/>
    <mergeCell ref="T21:U21"/>
    <mergeCell ref="T6:U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M58"/>
  <sheetViews>
    <sheetView showGridLines="0" zoomScale="90" zoomScaleNormal="90" workbookViewId="0">
      <pane xSplit="1" ySplit="5" topLeftCell="B30" activePane="bottomRight" state="frozen"/>
      <selection pane="topRight" activeCell="B1" sqref="B1"/>
      <selection pane="bottomLeft" activeCell="A6" sqref="A6"/>
      <selection pane="bottomRight" activeCell="Q42" sqref="Q42"/>
    </sheetView>
  </sheetViews>
  <sheetFormatPr defaultColWidth="9.140625" defaultRowHeight="15.75" x14ac:dyDescent="0.25"/>
  <cols>
    <col min="1" max="1" width="9.42578125" style="234" customWidth="1"/>
    <col min="2" max="3" width="15.7109375" style="118" customWidth="1"/>
    <col min="4" max="5" width="6" style="118" customWidth="1"/>
    <col min="6" max="6" width="47.28515625" style="118" customWidth="1"/>
    <col min="7" max="11" width="9.140625" style="118"/>
    <col min="12" max="12" width="2.42578125" style="118" customWidth="1"/>
    <col min="13" max="13" width="14.5703125" style="118" customWidth="1"/>
    <col min="14" max="16384" width="9.140625" style="118"/>
  </cols>
  <sheetData>
    <row r="1" spans="1:13" ht="21" x14ac:dyDescent="0.25">
      <c r="A1" s="564" t="str">
        <f>+'Indice-Index'!C13</f>
        <v xml:space="preserve">2.4   Ascolti complessivi dei principali TG nazionali  - Total audience  of the main national news programs </v>
      </c>
      <c r="B1" s="506"/>
      <c r="C1" s="506"/>
      <c r="D1" s="507"/>
      <c r="E1" s="507"/>
      <c r="F1" s="507"/>
      <c r="G1" s="507"/>
      <c r="H1" s="507"/>
      <c r="I1" s="507"/>
      <c r="J1" s="507"/>
      <c r="K1" s="507"/>
      <c r="L1" s="507"/>
      <c r="M1" s="507"/>
    </row>
    <row r="2" spans="1:13" x14ac:dyDescent="0.25">
      <c r="B2" s="24"/>
      <c r="C2" s="24"/>
    </row>
    <row r="3" spans="1:13" x14ac:dyDescent="0.25">
      <c r="B3" s="24"/>
      <c r="C3" s="24"/>
    </row>
    <row r="4" spans="1:13" x14ac:dyDescent="0.25">
      <c r="A4" s="565"/>
      <c r="B4" s="993" t="s">
        <v>302</v>
      </c>
      <c r="C4" s="993"/>
    </row>
    <row r="5" spans="1:13" x14ac:dyDescent="0.25">
      <c r="A5" s="234" t="s">
        <v>257</v>
      </c>
      <c r="B5" s="187" t="s">
        <v>348</v>
      </c>
      <c r="C5" s="187" t="s">
        <v>303</v>
      </c>
    </row>
    <row r="6" spans="1:13" s="492" customFormat="1" ht="16.5" customHeight="1" x14ac:dyDescent="0.25">
      <c r="A6" s="334">
        <v>43525</v>
      </c>
      <c r="B6" s="732">
        <v>14.116029999999999</v>
      </c>
      <c r="C6" s="732">
        <v>18.41169</v>
      </c>
    </row>
    <row r="7" spans="1:13" s="492" customFormat="1" ht="16.5" customHeight="1" x14ac:dyDescent="0.25">
      <c r="A7" s="353">
        <v>43556</v>
      </c>
      <c r="B7" s="731">
        <v>13.679463</v>
      </c>
      <c r="C7" s="731">
        <v>16.820824999999999</v>
      </c>
    </row>
    <row r="8" spans="1:13" s="492" customFormat="1" ht="16.5" customHeight="1" x14ac:dyDescent="0.25">
      <c r="A8" s="353">
        <v>43586</v>
      </c>
      <c r="B8" s="731">
        <v>13.917952000000001</v>
      </c>
      <c r="C8" s="731">
        <v>16.672373</v>
      </c>
    </row>
    <row r="9" spans="1:13" s="492" customFormat="1" ht="16.5" customHeight="1" x14ac:dyDescent="0.25">
      <c r="A9" s="353">
        <v>43617</v>
      </c>
      <c r="B9" s="731">
        <v>12.866876999999997</v>
      </c>
      <c r="C9" s="731">
        <v>13.528878000000001</v>
      </c>
    </row>
    <row r="10" spans="1:13" s="492" customFormat="1" ht="16.5" customHeight="1" x14ac:dyDescent="0.25">
      <c r="A10" s="353">
        <v>43647</v>
      </c>
      <c r="B10" s="731">
        <v>12.314311</v>
      </c>
      <c r="C10" s="731">
        <v>12.973713</v>
      </c>
    </row>
    <row r="11" spans="1:13" s="492" customFormat="1" ht="16.5" customHeight="1" x14ac:dyDescent="0.25">
      <c r="A11" s="353">
        <v>43678</v>
      </c>
      <c r="B11" s="731">
        <v>12.643353999999999</v>
      </c>
      <c r="C11" s="731">
        <v>12.844818</v>
      </c>
    </row>
    <row r="12" spans="1:13" s="492" customFormat="1" ht="16.5" customHeight="1" x14ac:dyDescent="0.25">
      <c r="A12" s="353">
        <v>43709</v>
      </c>
      <c r="B12" s="731">
        <v>13.281795000000002</v>
      </c>
      <c r="C12" s="731">
        <v>16.016195</v>
      </c>
    </row>
    <row r="13" spans="1:13" s="492" customFormat="1" ht="16.5" customHeight="1" x14ac:dyDescent="0.25">
      <c r="A13" s="353">
        <v>43739</v>
      </c>
      <c r="B13" s="731">
        <v>13.322372</v>
      </c>
      <c r="C13" s="731">
        <v>17.468744000000001</v>
      </c>
    </row>
    <row r="14" spans="1:13" s="492" customFormat="1" ht="16.5" customHeight="1" x14ac:dyDescent="0.25">
      <c r="A14" s="353">
        <v>43770</v>
      </c>
      <c r="B14" s="731">
        <v>14.690561000000001</v>
      </c>
      <c r="C14" s="731">
        <v>18.854476999999999</v>
      </c>
    </row>
    <row r="15" spans="1:13" s="492" customFormat="1" ht="16.5" customHeight="1" x14ac:dyDescent="0.25">
      <c r="A15" s="353">
        <v>43800</v>
      </c>
      <c r="B15" s="731">
        <v>13.935471000000003</v>
      </c>
      <c r="C15" s="731">
        <v>17.899776000000003</v>
      </c>
    </row>
    <row r="16" spans="1:13" s="492" customFormat="1" ht="16.5" customHeight="1" x14ac:dyDescent="0.25">
      <c r="A16" s="353">
        <v>43831</v>
      </c>
      <c r="B16" s="731">
        <v>14.61885</v>
      </c>
      <c r="C16" s="731">
        <v>19.280491000000001</v>
      </c>
    </row>
    <row r="17" spans="1:13" s="492" customFormat="1" ht="16.5" customHeight="1" x14ac:dyDescent="0.25">
      <c r="A17" s="353">
        <v>43862</v>
      </c>
      <c r="B17" s="731">
        <v>15.602945000000002</v>
      </c>
      <c r="C17" s="731">
        <v>20.284563999999996</v>
      </c>
    </row>
    <row r="18" spans="1:13" s="492" customFormat="1" ht="16.5" customHeight="1" x14ac:dyDescent="0.25">
      <c r="A18" s="334">
        <v>43891</v>
      </c>
      <c r="B18" s="732">
        <v>22.773198000000001</v>
      </c>
      <c r="C18" s="732">
        <v>27.891433000000003</v>
      </c>
    </row>
    <row r="19" spans="1:13" s="492" customFormat="1" ht="16.5" customHeight="1" x14ac:dyDescent="0.25">
      <c r="A19" s="353">
        <v>43922</v>
      </c>
      <c r="B19" s="731">
        <v>22.447732999999999</v>
      </c>
      <c r="C19" s="731">
        <v>26.455393000000001</v>
      </c>
    </row>
    <row r="20" spans="1:13" s="492" customFormat="1" ht="16.5" customHeight="1" x14ac:dyDescent="0.25">
      <c r="A20" s="353">
        <v>43952</v>
      </c>
      <c r="B20" s="731">
        <v>18.576830000000001</v>
      </c>
      <c r="C20" s="731">
        <v>21.132441</v>
      </c>
    </row>
    <row r="21" spans="1:13" s="492" customFormat="1" ht="16.5" customHeight="1" x14ac:dyDescent="0.25">
      <c r="A21" s="353">
        <v>43983</v>
      </c>
      <c r="B21" s="731">
        <v>15.088782</v>
      </c>
      <c r="C21" s="731">
        <v>16.753997000000002</v>
      </c>
    </row>
    <row r="22" spans="1:13" s="492" customFormat="1" ht="16.5" customHeight="1" x14ac:dyDescent="0.25">
      <c r="A22" s="353">
        <v>44013</v>
      </c>
      <c r="B22" s="731">
        <v>13.301515999999999</v>
      </c>
      <c r="C22" s="731">
        <v>13.55369</v>
      </c>
    </row>
    <row r="23" spans="1:13" s="492" customFormat="1" ht="16.5" customHeight="1" x14ac:dyDescent="0.25">
      <c r="A23" s="353">
        <v>44044</v>
      </c>
      <c r="B23" s="731">
        <v>13.456237000000002</v>
      </c>
      <c r="C23" s="731">
        <v>13.929822</v>
      </c>
    </row>
    <row r="24" spans="1:13" s="492" customFormat="1" ht="16.5" customHeight="1" x14ac:dyDescent="0.25">
      <c r="A24" s="353">
        <v>44075</v>
      </c>
      <c r="B24" s="731">
        <v>14.157859999999998</v>
      </c>
      <c r="C24" s="731">
        <v>17.024748000000002</v>
      </c>
    </row>
    <row r="25" spans="1:13" s="492" customFormat="1" ht="16.5" customHeight="1" x14ac:dyDescent="0.25">
      <c r="A25" s="353">
        <v>44105</v>
      </c>
      <c r="B25" s="731">
        <v>15.716833999999999</v>
      </c>
      <c r="C25" s="731">
        <v>21.111848000000002</v>
      </c>
    </row>
    <row r="26" spans="1:13" s="492" customFormat="1" ht="16.5" customHeight="1" x14ac:dyDescent="0.25">
      <c r="A26" s="353">
        <v>44136</v>
      </c>
      <c r="B26" s="731">
        <v>17.554345000000001</v>
      </c>
      <c r="C26" s="731">
        <v>24.021720999999999</v>
      </c>
    </row>
    <row r="27" spans="1:13" s="492" customFormat="1" ht="16.5" customHeight="1" x14ac:dyDescent="0.25">
      <c r="A27" s="353">
        <v>44166</v>
      </c>
      <c r="B27" s="731">
        <v>17.394858000000003</v>
      </c>
      <c r="C27" s="731">
        <v>22.244465999999999</v>
      </c>
    </row>
    <row r="28" spans="1:13" s="492" customFormat="1" ht="16.5" customHeight="1" x14ac:dyDescent="0.25">
      <c r="A28" s="353">
        <v>44197</v>
      </c>
      <c r="B28" s="731">
        <v>17.730959000000002</v>
      </c>
      <c r="C28" s="731">
        <v>22.627334999999999</v>
      </c>
    </row>
    <row r="29" spans="1:13" s="492" customFormat="1" ht="16.5" customHeight="1" x14ac:dyDescent="0.25">
      <c r="A29" s="353">
        <v>44228</v>
      </c>
      <c r="B29" s="731">
        <v>16.163433000000001</v>
      </c>
      <c r="C29" s="731">
        <v>21.788118000000001</v>
      </c>
    </row>
    <row r="30" spans="1:13" s="492" customFormat="1" ht="16.5" customHeight="1" x14ac:dyDescent="0.25">
      <c r="A30" s="334">
        <v>44256</v>
      </c>
      <c r="B30" s="732">
        <v>16.678267999999999</v>
      </c>
      <c r="C30" s="732">
        <v>22.236296000000003</v>
      </c>
    </row>
    <row r="31" spans="1:13" s="492" customFormat="1" ht="16.5" customHeight="1" x14ac:dyDescent="0.25">
      <c r="A31" s="353">
        <v>44287</v>
      </c>
      <c r="B31" s="731">
        <v>15.946782000000001</v>
      </c>
      <c r="C31" s="731">
        <v>19.982935000000001</v>
      </c>
    </row>
    <row r="32" spans="1:13" s="492" customFormat="1" ht="16.5" customHeight="1" x14ac:dyDescent="0.25">
      <c r="A32" s="353">
        <v>44317</v>
      </c>
      <c r="B32" s="731">
        <v>14.363310999999998</v>
      </c>
      <c r="C32" s="731">
        <v>17.699448999999998</v>
      </c>
      <c r="M32" s="187"/>
    </row>
    <row r="33" spans="1:13" s="492" customFormat="1" ht="16.5" customHeight="1" x14ac:dyDescent="0.25">
      <c r="A33" s="353">
        <v>44348</v>
      </c>
      <c r="B33" s="731">
        <v>13.342699</v>
      </c>
      <c r="C33" s="731">
        <v>14.731450000000001</v>
      </c>
    </row>
    <row r="34" spans="1:13" s="492" customFormat="1" ht="16.5" customHeight="1" x14ac:dyDescent="0.25">
      <c r="A34" s="353">
        <v>44378</v>
      </c>
      <c r="B34" s="731">
        <v>13.116216</v>
      </c>
      <c r="C34" s="731">
        <v>13.81941</v>
      </c>
    </row>
    <row r="35" spans="1:13" s="492" customFormat="1" ht="16.5" customHeight="1" x14ac:dyDescent="0.25">
      <c r="A35" s="353">
        <v>44409</v>
      </c>
      <c r="B35" s="731">
        <v>12.520987999999999</v>
      </c>
      <c r="C35" s="731">
        <v>13.237617999999998</v>
      </c>
    </row>
    <row r="36" spans="1:13" s="492" customFormat="1" ht="16.5" customHeight="1" x14ac:dyDescent="0.25">
      <c r="A36" s="353">
        <v>44440</v>
      </c>
      <c r="B36" s="731">
        <v>12.88761</v>
      </c>
      <c r="C36" s="731">
        <v>15.738948000000002</v>
      </c>
      <c r="F36" s="493" t="s">
        <v>753</v>
      </c>
      <c r="G36" s="561" t="str">
        <f>+'2.1'!I47</f>
        <v>1T19</v>
      </c>
      <c r="H36" s="561" t="str">
        <f>+'2.1'!J47</f>
        <v>1T20</v>
      </c>
      <c r="I36" s="561" t="str">
        <f>+'2.1'!K47</f>
        <v>1T21</v>
      </c>
      <c r="J36" s="561" t="str">
        <f>+'2.1'!L47</f>
        <v>1T22</v>
      </c>
      <c r="K36" s="561" t="str">
        <f>+'2.1'!M47</f>
        <v>1T23</v>
      </c>
      <c r="M36" s="187" t="str">
        <f>+'2.1'!O47</f>
        <v>1T23 vs 1T19</v>
      </c>
    </row>
    <row r="37" spans="1:13" s="492" customFormat="1" ht="16.5" customHeight="1" x14ac:dyDescent="0.25">
      <c r="A37" s="353">
        <v>44470</v>
      </c>
      <c r="B37" s="731">
        <v>13.43267</v>
      </c>
      <c r="C37" s="731">
        <v>17.705825999999998</v>
      </c>
      <c r="F37" s="167"/>
      <c r="G37" s="167"/>
      <c r="H37" s="167"/>
      <c r="I37" s="167"/>
      <c r="J37" s="167"/>
      <c r="K37" s="167"/>
      <c r="M37" s="118"/>
    </row>
    <row r="38" spans="1:13" s="492" customFormat="1" ht="16.5" customHeight="1" x14ac:dyDescent="0.25">
      <c r="A38" s="353">
        <v>44501</v>
      </c>
      <c r="B38" s="731">
        <v>13.896738000000001</v>
      </c>
      <c r="C38" s="731">
        <v>18.636672999999998</v>
      </c>
      <c r="F38" s="562" t="s">
        <v>458</v>
      </c>
      <c r="G38" s="563">
        <v>19.258267666666665</v>
      </c>
      <c r="H38" s="494">
        <v>22.485496000000001</v>
      </c>
      <c r="I38" s="494">
        <v>22.217249666666664</v>
      </c>
      <c r="J38" s="494">
        <v>19.238100333333332</v>
      </c>
      <c r="K38" s="494">
        <v>17.321302333333335</v>
      </c>
    </row>
    <row r="39" spans="1:13" s="492" customFormat="1" ht="16.5" customHeight="1" x14ac:dyDescent="0.25">
      <c r="A39" s="353">
        <v>44531</v>
      </c>
      <c r="B39" s="731">
        <v>13.623716</v>
      </c>
      <c r="C39" s="731">
        <v>18.298372999999998</v>
      </c>
      <c r="F39" s="679" t="s">
        <v>320</v>
      </c>
      <c r="G39" s="679"/>
      <c r="H39" s="691">
        <f>(H38-G38)/G38*100</f>
        <v>16.757625292119144</v>
      </c>
      <c r="I39" s="691">
        <f t="shared" ref="I39:K39" si="0">(I38-H38)/H38*100</f>
        <v>-1.1929749440854556</v>
      </c>
      <c r="J39" s="691">
        <f t="shared" si="0"/>
        <v>-13.409172503485239</v>
      </c>
      <c r="K39" s="691">
        <f t="shared" si="0"/>
        <v>-9.9635513215346574</v>
      </c>
      <c r="M39" s="566">
        <f>(K38-G38)/G38*100</f>
        <v>-10.057837843254939</v>
      </c>
    </row>
    <row r="40" spans="1:13" s="492" customFormat="1" x14ac:dyDescent="0.25">
      <c r="A40" s="353">
        <v>44562</v>
      </c>
      <c r="B40" s="731">
        <v>14.873578000000002</v>
      </c>
      <c r="C40" s="731">
        <v>19.710942000000003</v>
      </c>
    </row>
    <row r="41" spans="1:13" s="492" customFormat="1" ht="18.75" x14ac:dyDescent="0.25">
      <c r="A41" s="353">
        <v>44593</v>
      </c>
      <c r="B41" s="731">
        <v>14.305821</v>
      </c>
      <c r="C41" s="731">
        <v>19.232627999999995</v>
      </c>
      <c r="F41" s="562" t="s">
        <v>308</v>
      </c>
      <c r="G41" s="563">
        <v>14.710717333333333</v>
      </c>
      <c r="H41" s="494">
        <v>17.664997666666668</v>
      </c>
      <c r="I41" s="494">
        <v>16.857553333333332</v>
      </c>
      <c r="J41" s="494">
        <v>14.440254666666668</v>
      </c>
      <c r="K41" s="494">
        <v>13.230327000000001</v>
      </c>
    </row>
    <row r="42" spans="1:13" s="492" customFormat="1" x14ac:dyDescent="0.25">
      <c r="A42" s="334">
        <v>44621</v>
      </c>
      <c r="B42" s="732">
        <v>14.141365</v>
      </c>
      <c r="C42" s="732">
        <v>18.770731000000001</v>
      </c>
      <c r="F42" s="679" t="s">
        <v>320</v>
      </c>
      <c r="G42" s="679"/>
      <c r="H42" s="691">
        <f>(H41-G41)/G41*100</f>
        <v>20.082503567920288</v>
      </c>
      <c r="I42" s="691">
        <f t="shared" ref="I42" si="1">(I41-H41)/H41*100</f>
        <v>-4.5708714406283795</v>
      </c>
      <c r="J42" s="691">
        <f t="shared" ref="J42" si="2">(J41-I41)/I41*100</f>
        <v>-14.339558172340533</v>
      </c>
      <c r="K42" s="691">
        <f t="shared" ref="K42" si="3">(K41-J41)/J41*100</f>
        <v>-8.3788526905942859</v>
      </c>
      <c r="M42" s="566">
        <f>(K41-G41)/G41*100</f>
        <v>-10.063345653300562</v>
      </c>
    </row>
    <row r="43" spans="1:13" s="492" customFormat="1" x14ac:dyDescent="0.25">
      <c r="A43" s="353">
        <v>44652</v>
      </c>
      <c r="B43" s="731">
        <v>13.101083000000001</v>
      </c>
      <c r="C43" s="731">
        <v>16.075973999999999</v>
      </c>
    </row>
    <row r="44" spans="1:13" x14ac:dyDescent="0.25">
      <c r="A44" s="353">
        <v>44682</v>
      </c>
      <c r="B44" s="731">
        <v>12.283994</v>
      </c>
      <c r="C44" s="731">
        <v>14.371573</v>
      </c>
      <c r="F44" s="492"/>
      <c r="G44" s="492"/>
      <c r="H44" s="492"/>
      <c r="I44" s="492"/>
      <c r="J44" s="492"/>
      <c r="K44" s="492"/>
      <c r="L44" s="492"/>
      <c r="M44" s="492"/>
    </row>
    <row r="45" spans="1:13" ht="18.75" x14ac:dyDescent="0.25">
      <c r="A45" s="353">
        <v>44713</v>
      </c>
      <c r="B45" s="731">
        <v>11.953437000000001</v>
      </c>
      <c r="C45" s="731">
        <v>12.610966000000001</v>
      </c>
      <c r="F45" s="428" t="s">
        <v>308</v>
      </c>
      <c r="G45" s="428" t="s">
        <v>300</v>
      </c>
      <c r="H45" s="492"/>
      <c r="I45" s="492"/>
      <c r="J45" s="492"/>
      <c r="K45" s="492"/>
      <c r="L45" s="492"/>
      <c r="M45" s="492"/>
    </row>
    <row r="46" spans="1:13" x14ac:dyDescent="0.25">
      <c r="A46" s="353">
        <v>44743</v>
      </c>
      <c r="B46" s="731">
        <v>11.779676</v>
      </c>
      <c r="C46" s="731">
        <v>11.805503999999999</v>
      </c>
      <c r="F46" s="495" t="s">
        <v>274</v>
      </c>
      <c r="G46" s="495" t="s">
        <v>282</v>
      </c>
      <c r="H46" s="496"/>
      <c r="I46" s="496"/>
      <c r="J46" s="496"/>
      <c r="K46" s="496"/>
      <c r="L46" s="492"/>
      <c r="M46" s="492"/>
    </row>
    <row r="47" spans="1:13" x14ac:dyDescent="0.25">
      <c r="A47" s="353">
        <v>44774</v>
      </c>
      <c r="B47" s="731">
        <v>11.436076999999999</v>
      </c>
      <c r="C47" s="731">
        <v>11.885137000000002</v>
      </c>
      <c r="F47" s="495" t="s">
        <v>275</v>
      </c>
      <c r="G47" s="495" t="s">
        <v>283</v>
      </c>
      <c r="H47" s="496"/>
      <c r="I47" s="496"/>
      <c r="J47" s="496"/>
      <c r="K47" s="496"/>
    </row>
    <row r="48" spans="1:13" x14ac:dyDescent="0.25">
      <c r="A48" s="353">
        <v>44805</v>
      </c>
      <c r="B48" s="731">
        <v>12.463310999999999</v>
      </c>
      <c r="C48" s="731">
        <v>15.207104000000001</v>
      </c>
      <c r="F48" s="495" t="s">
        <v>276</v>
      </c>
      <c r="G48" s="495" t="s">
        <v>284</v>
      </c>
      <c r="H48" s="496"/>
      <c r="I48" s="496"/>
      <c r="J48" s="496"/>
      <c r="K48" s="496"/>
    </row>
    <row r="49" spans="1:12" x14ac:dyDescent="0.25">
      <c r="A49" s="353">
        <v>44835</v>
      </c>
      <c r="B49" s="731">
        <v>12.476668999999999</v>
      </c>
      <c r="C49" s="731">
        <v>16.455543000000002</v>
      </c>
      <c r="F49" s="495" t="s">
        <v>277</v>
      </c>
      <c r="G49" s="495" t="s">
        <v>285</v>
      </c>
      <c r="H49" s="496"/>
      <c r="I49" s="496"/>
      <c r="J49" s="496"/>
      <c r="K49" s="496"/>
    </row>
    <row r="50" spans="1:12" x14ac:dyDescent="0.25">
      <c r="A50" s="353">
        <v>44866</v>
      </c>
      <c r="B50" s="731">
        <v>13.118315000000001</v>
      </c>
      <c r="C50" s="731">
        <v>17.598075000000001</v>
      </c>
      <c r="F50" s="495" t="s">
        <v>278</v>
      </c>
      <c r="G50" s="495" t="s">
        <v>286</v>
      </c>
      <c r="H50" s="496"/>
      <c r="I50" s="496"/>
      <c r="J50" s="496"/>
      <c r="K50" s="496"/>
      <c r="L50" s="492"/>
    </row>
    <row r="51" spans="1:12" x14ac:dyDescent="0.25">
      <c r="A51" s="353">
        <v>44896</v>
      </c>
      <c r="B51" s="731">
        <v>13.052156999999999</v>
      </c>
      <c r="C51" s="731">
        <v>16.768624000000003</v>
      </c>
      <c r="F51" s="495" t="s">
        <v>279</v>
      </c>
      <c r="G51" s="495" t="s">
        <v>287</v>
      </c>
      <c r="H51" s="496"/>
      <c r="I51" s="496"/>
      <c r="J51" s="496"/>
      <c r="K51" s="496"/>
    </row>
    <row r="52" spans="1:12" x14ac:dyDescent="0.25">
      <c r="A52" s="353">
        <v>44927</v>
      </c>
      <c r="B52" s="731">
        <v>13.743408000000001</v>
      </c>
      <c r="C52" s="731">
        <v>17.585335000000001</v>
      </c>
      <c r="F52" s="495" t="s">
        <v>280</v>
      </c>
      <c r="G52" s="495" t="s">
        <v>288</v>
      </c>
      <c r="H52" s="496"/>
      <c r="I52" s="496"/>
      <c r="J52" s="496"/>
      <c r="K52" s="496"/>
    </row>
    <row r="53" spans="1:12" x14ac:dyDescent="0.25">
      <c r="A53" s="353">
        <v>44958</v>
      </c>
      <c r="B53" s="731">
        <v>13.350295000000001</v>
      </c>
      <c r="C53" s="731">
        <v>17.825993000000004</v>
      </c>
      <c r="F53" s="495" t="s">
        <v>281</v>
      </c>
      <c r="G53" s="495" t="s">
        <v>289</v>
      </c>
      <c r="H53" s="496"/>
      <c r="I53" s="496"/>
      <c r="J53" s="496"/>
      <c r="K53" s="496"/>
    </row>
    <row r="54" spans="1:12" x14ac:dyDescent="0.25">
      <c r="A54" s="334">
        <v>44986</v>
      </c>
      <c r="B54" s="732">
        <v>12.597277999999999</v>
      </c>
      <c r="C54" s="732">
        <v>16.552579000000001</v>
      </c>
      <c r="F54" s="567" t="s">
        <v>314</v>
      </c>
      <c r="G54" s="492"/>
      <c r="H54" s="492"/>
      <c r="I54" s="492"/>
      <c r="J54" s="492"/>
      <c r="K54" s="492"/>
    </row>
    <row r="58" spans="1:12" x14ac:dyDescent="0.25">
      <c r="K58" s="876"/>
    </row>
  </sheetData>
  <mergeCells count="1">
    <mergeCell ref="B4:C4"/>
  </mergeCells>
  <phoneticPr fontId="84"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9B907-A8C2-446F-BEF2-FC5EAABB5F97}">
  <sheetPr>
    <tabColor rgb="FFFF0000"/>
  </sheetPr>
  <dimension ref="A1:N36"/>
  <sheetViews>
    <sheetView showGridLines="0" zoomScale="90" zoomScaleNormal="90" workbookViewId="0">
      <selection activeCell="O1" sqref="O1:P1048576"/>
    </sheetView>
  </sheetViews>
  <sheetFormatPr defaultColWidth="9.140625" defaultRowHeight="15.75" x14ac:dyDescent="0.25"/>
  <cols>
    <col min="1" max="1" width="46.5703125" style="13" customWidth="1"/>
    <col min="2" max="6" width="11.28515625" style="13" customWidth="1"/>
    <col min="7" max="7" width="14" style="13" customWidth="1"/>
    <col min="8" max="8" width="12.7109375" style="13" customWidth="1"/>
    <col min="9" max="9" width="2.42578125" style="13" customWidth="1"/>
    <col min="10" max="11" width="13.85546875" style="13" customWidth="1"/>
    <col min="12" max="16384" width="9.140625" style="13"/>
  </cols>
  <sheetData>
    <row r="1" spans="1:14" ht="21" x14ac:dyDescent="0.35">
      <c r="A1" s="16" t="str">
        <f>+'Indice-Index'!C14</f>
        <v>2.5   Ascolti giornalieri medi dei principali TG nazionali nel giorno medio da inizio anno - Avg monthly audience of main national news programs since b.y.</v>
      </c>
      <c r="B1" s="291"/>
      <c r="C1" s="291"/>
      <c r="D1" s="291"/>
      <c r="E1" s="291"/>
      <c r="F1" s="97"/>
      <c r="G1" s="97"/>
      <c r="H1" s="97"/>
      <c r="I1" s="97"/>
      <c r="J1" s="97"/>
      <c r="K1" s="97"/>
      <c r="L1" s="97"/>
      <c r="M1" s="97"/>
      <c r="N1" s="97"/>
    </row>
    <row r="2" spans="1:14" x14ac:dyDescent="0.25">
      <c r="A2" s="6"/>
      <c r="B2" s="6"/>
      <c r="C2" s="6"/>
      <c r="D2" s="6"/>
      <c r="E2" s="6"/>
    </row>
    <row r="3" spans="1:14" x14ac:dyDescent="0.25">
      <c r="B3" s="144"/>
      <c r="C3" s="144"/>
      <c r="D3" s="144"/>
      <c r="E3" s="144"/>
    </row>
    <row r="4" spans="1:14" x14ac:dyDescent="0.25">
      <c r="B4" s="144"/>
      <c r="C4" s="144"/>
      <c r="D4" s="144"/>
      <c r="E4" s="144"/>
    </row>
    <row r="5" spans="1:14" ht="17.25" customHeight="1" x14ac:dyDescent="0.3">
      <c r="A5" s="333" t="s">
        <v>308</v>
      </c>
      <c r="G5" s="994" t="s">
        <v>433</v>
      </c>
      <c r="H5" s="994"/>
      <c r="J5" s="994" t="s">
        <v>432</v>
      </c>
      <c r="K5" s="994"/>
    </row>
    <row r="6" spans="1:14" s="118" customFormat="1" ht="48.6" customHeight="1" x14ac:dyDescent="0.25">
      <c r="A6" s="24" t="s">
        <v>301</v>
      </c>
      <c r="B6" s="504" t="str">
        <f>+'2.1'!I47</f>
        <v>1T19</v>
      </c>
      <c r="C6" s="504" t="str">
        <f>+'2.1'!J47</f>
        <v>1T20</v>
      </c>
      <c r="D6" s="504" t="str">
        <f>+'2.1'!K47</f>
        <v>1T21</v>
      </c>
      <c r="E6" s="504" t="str">
        <f>+'2.1'!L47</f>
        <v>1T22</v>
      </c>
      <c r="F6" s="504" t="str">
        <f>+'2.1'!M47</f>
        <v>1T23</v>
      </c>
      <c r="G6" s="184" t="s">
        <v>754</v>
      </c>
      <c r="H6" s="184" t="s">
        <v>755</v>
      </c>
      <c r="I6" s="569"/>
      <c r="J6" s="162" t="str">
        <f>+G6</f>
        <v>1Q23
vs 
1Q19</v>
      </c>
      <c r="K6" s="162" t="str">
        <f>+H6</f>
        <v>1Q23
vs 
1Q22</v>
      </c>
    </row>
    <row r="7" spans="1:14" ht="17.25" customHeight="1" thickBot="1" x14ac:dyDescent="0.3">
      <c r="E7" s="421"/>
      <c r="F7" s="421"/>
      <c r="G7" s="162"/>
      <c r="H7" s="162"/>
    </row>
    <row r="8" spans="1:14" x14ac:dyDescent="0.25">
      <c r="A8" s="540" t="s">
        <v>274</v>
      </c>
      <c r="B8" s="541">
        <v>3.6094120000000003</v>
      </c>
      <c r="C8" s="541">
        <v>4.272519</v>
      </c>
      <c r="D8" s="541">
        <v>4.3091393333333334</v>
      </c>
      <c r="E8" s="541">
        <v>3.8870376666666666</v>
      </c>
      <c r="F8" s="541">
        <v>3.5929439999999997</v>
      </c>
      <c r="G8" s="554">
        <f t="shared" ref="G8:G16" si="0">(F8-B8)*1000</f>
        <v>-16.468000000000593</v>
      </c>
      <c r="H8" s="554">
        <f>(F8-E8)*1000</f>
        <v>-294.09366666666693</v>
      </c>
      <c r="J8" s="544">
        <f>G8/(B8*1000)*100</f>
        <v>-0.45625159998361486</v>
      </c>
      <c r="K8" s="551">
        <f t="shared" ref="K8:K16" si="1">H8/(E8*1000)*100</f>
        <v>-7.5660102084595255</v>
      </c>
    </row>
    <row r="9" spans="1:14" x14ac:dyDescent="0.25">
      <c r="A9" s="537" t="s">
        <v>275</v>
      </c>
      <c r="B9" s="538">
        <v>2.2271169999999998</v>
      </c>
      <c r="C9" s="538">
        <v>2.5273493333333334</v>
      </c>
      <c r="D9" s="538">
        <v>2.2270046666666667</v>
      </c>
      <c r="E9" s="538">
        <v>1.928922</v>
      </c>
      <c r="F9" s="538">
        <v>1.7499936666666667</v>
      </c>
      <c r="G9" s="555">
        <f t="shared" si="0"/>
        <v>-477.12333333333311</v>
      </c>
      <c r="H9" s="555">
        <f t="shared" ref="H9:H16" si="2">(F9-E9)*1000</f>
        <v>-178.92833333333334</v>
      </c>
      <c r="J9" s="536">
        <f t="shared" ref="J9:J16" si="3">G9/(B9*1000)*100</f>
        <v>-21.423361832060603</v>
      </c>
      <c r="K9" s="552">
        <f t="shared" si="1"/>
        <v>-9.2760792470267504</v>
      </c>
    </row>
    <row r="10" spans="1:14" x14ac:dyDescent="0.25">
      <c r="A10" s="537" t="s">
        <v>723</v>
      </c>
      <c r="B10" s="538">
        <v>0.95207933333333328</v>
      </c>
      <c r="C10" s="538">
        <v>1.2396063333333334</v>
      </c>
      <c r="D10" s="538">
        <v>1.1366796666666668</v>
      </c>
      <c r="E10" s="538">
        <v>0.90823266666666669</v>
      </c>
      <c r="F10" s="538">
        <v>0.79582866666666663</v>
      </c>
      <c r="G10" s="555">
        <f t="shared" si="0"/>
        <v>-156.25066666666666</v>
      </c>
      <c r="H10" s="555">
        <f t="shared" si="2"/>
        <v>-112.40400000000005</v>
      </c>
      <c r="J10" s="536">
        <f t="shared" si="3"/>
        <v>-16.411517527600992</v>
      </c>
      <c r="K10" s="552">
        <f t="shared" si="1"/>
        <v>-12.376123886023338</v>
      </c>
    </row>
    <row r="11" spans="1:14" ht="16.5" thickBot="1" x14ac:dyDescent="0.3">
      <c r="A11" s="542" t="s">
        <v>724</v>
      </c>
      <c r="B11" s="543">
        <v>2.5232343333333329</v>
      </c>
      <c r="C11" s="543">
        <v>3.0760000000000001</v>
      </c>
      <c r="D11" s="543">
        <v>3.1663226666666664</v>
      </c>
      <c r="E11" s="543">
        <v>2.5023090000000003</v>
      </c>
      <c r="F11" s="543">
        <v>2.1926419999999998</v>
      </c>
      <c r="G11" s="556">
        <f t="shared" si="0"/>
        <v>-330.59233333333316</v>
      </c>
      <c r="H11" s="556">
        <f t="shared" si="2"/>
        <v>-309.6670000000006</v>
      </c>
      <c r="J11" s="545">
        <f t="shared" si="3"/>
        <v>-13.101927512875996</v>
      </c>
      <c r="K11" s="267">
        <f t="shared" si="1"/>
        <v>-12.375250218897849</v>
      </c>
    </row>
    <row r="12" spans="1:14" x14ac:dyDescent="0.25">
      <c r="A12" s="733" t="s">
        <v>278</v>
      </c>
      <c r="B12" s="541">
        <v>0.37920700000000002</v>
      </c>
      <c r="C12" s="541">
        <v>0.44413100000000005</v>
      </c>
      <c r="D12" s="541">
        <v>0.3505036666666666</v>
      </c>
      <c r="E12" s="541">
        <v>0.31433399999999995</v>
      </c>
      <c r="F12" s="541">
        <v>0.28952533333333336</v>
      </c>
      <c r="G12" s="554">
        <f t="shared" si="0"/>
        <v>-89.681666666666658</v>
      </c>
      <c r="H12" s="554">
        <f t="shared" si="2"/>
        <v>-24.808666666666589</v>
      </c>
      <c r="J12" s="544">
        <f t="shared" si="3"/>
        <v>-23.64979197817199</v>
      </c>
      <c r="K12" s="551">
        <f t="shared" si="1"/>
        <v>-7.8924540987187504</v>
      </c>
    </row>
    <row r="13" spans="1:14" x14ac:dyDescent="0.25">
      <c r="A13" s="537" t="s">
        <v>279</v>
      </c>
      <c r="B13" s="538">
        <v>2.9815586666666669</v>
      </c>
      <c r="C13" s="538">
        <v>3.5233846666666664</v>
      </c>
      <c r="D13" s="538">
        <v>3.3275669999999997</v>
      </c>
      <c r="E13" s="538">
        <v>3.0498270000000001</v>
      </c>
      <c r="F13" s="538">
        <v>2.9771106666666665</v>
      </c>
      <c r="G13" s="555">
        <f t="shared" si="0"/>
        <v>-4.4480000000004516</v>
      </c>
      <c r="H13" s="555">
        <f t="shared" si="2"/>
        <v>-72.716333333333608</v>
      </c>
      <c r="J13" s="536">
        <f t="shared" si="3"/>
        <v>-0.14918371554208731</v>
      </c>
      <c r="K13" s="552">
        <f t="shared" si="1"/>
        <v>-2.3842773158390167</v>
      </c>
    </row>
    <row r="14" spans="1:14" ht="16.5" thickBot="1" x14ac:dyDescent="0.3">
      <c r="A14" s="175" t="s">
        <v>280</v>
      </c>
      <c r="B14" s="543">
        <v>1.3888543333333334</v>
      </c>
      <c r="C14" s="543">
        <v>1.8123276666666666</v>
      </c>
      <c r="D14" s="543">
        <v>1.6184613333333333</v>
      </c>
      <c r="E14" s="543">
        <v>1.2408490000000001</v>
      </c>
      <c r="F14" s="543">
        <v>1.1333936666666666</v>
      </c>
      <c r="G14" s="556">
        <f t="shared" si="0"/>
        <v>-255.46066666666678</v>
      </c>
      <c r="H14" s="556">
        <f t="shared" si="2"/>
        <v>-107.45533333333346</v>
      </c>
      <c r="J14" s="545">
        <f t="shared" si="3"/>
        <v>-18.393625633405765</v>
      </c>
      <c r="K14" s="553">
        <f t="shared" si="1"/>
        <v>-8.6598235025642492</v>
      </c>
    </row>
    <row r="15" spans="1:14" ht="16.5" thickBot="1" x14ac:dyDescent="0.3">
      <c r="A15" s="546" t="s">
        <v>281</v>
      </c>
      <c r="B15" s="547">
        <v>0.64925466666666665</v>
      </c>
      <c r="C15" s="547">
        <v>0.76967966666666676</v>
      </c>
      <c r="D15" s="547">
        <v>0.72187499999999993</v>
      </c>
      <c r="E15" s="547">
        <v>0.6087433333333333</v>
      </c>
      <c r="F15" s="547">
        <v>0.49888899999999997</v>
      </c>
      <c r="G15" s="557">
        <f t="shared" si="0"/>
        <v>-150.36566666666667</v>
      </c>
      <c r="H15" s="557">
        <f t="shared" si="2"/>
        <v>-109.85433333333333</v>
      </c>
      <c r="J15" s="548">
        <f t="shared" si="3"/>
        <v>-23.159735984441649</v>
      </c>
      <c r="K15" s="267">
        <f t="shared" si="1"/>
        <v>-18.046084009133569</v>
      </c>
    </row>
    <row r="16" spans="1:14" ht="16.5" thickBot="1" x14ac:dyDescent="0.3">
      <c r="A16" s="549" t="s">
        <v>323</v>
      </c>
      <c r="B16" s="550">
        <f>+B8+B9+B10+B11+B12+B13+B14+B15</f>
        <v>14.710717333333331</v>
      </c>
      <c r="C16" s="550">
        <f>+C8+C9+C10+C11+C12+C13+C14+C15</f>
        <v>17.664997666666672</v>
      </c>
      <c r="D16" s="550">
        <f>+D8+D9+D10+D11+D12+D13+D14+D15</f>
        <v>16.857553333333335</v>
      </c>
      <c r="E16" s="550">
        <f>+E8+E9+E10+E11+E12+E13+E14+E15</f>
        <v>14.440254666666668</v>
      </c>
      <c r="F16" s="550">
        <f>+F8+F9+F10+F11+F12+F13+F14+F15</f>
        <v>13.230326999999999</v>
      </c>
      <c r="G16" s="558">
        <f t="shared" si="0"/>
        <v>-1480.3903333333324</v>
      </c>
      <c r="H16" s="558">
        <f t="shared" si="2"/>
        <v>-1209.927666666669</v>
      </c>
      <c r="J16" s="548">
        <f t="shared" si="3"/>
        <v>-10.063345653300564</v>
      </c>
      <c r="K16" s="548">
        <f t="shared" si="1"/>
        <v>-8.3788526905942984</v>
      </c>
    </row>
    <row r="18" spans="1:11" ht="19.5" customHeight="1" thickBot="1" x14ac:dyDescent="0.35">
      <c r="A18" s="333" t="s">
        <v>300</v>
      </c>
      <c r="B18" s="117"/>
      <c r="C18" s="117"/>
      <c r="D18" s="117"/>
      <c r="E18" s="421"/>
      <c r="F18" s="421"/>
    </row>
    <row r="19" spans="1:11" x14ac:dyDescent="0.25">
      <c r="A19" s="540" t="s">
        <v>282</v>
      </c>
      <c r="B19" s="541">
        <v>5.5573286666666668</v>
      </c>
      <c r="C19" s="541">
        <v>6.3366309999999997</v>
      </c>
      <c r="D19" s="541">
        <v>6.2270256666666661</v>
      </c>
      <c r="E19" s="541">
        <v>5.6457793333333326</v>
      </c>
      <c r="F19" s="541">
        <v>5.0338873333333334</v>
      </c>
      <c r="G19" s="554">
        <f>(F19-B19)*1000</f>
        <v>-523.44133333333343</v>
      </c>
      <c r="H19" s="554">
        <f t="shared" ref="H19:H27" si="4">(F19-E19)*1000</f>
        <v>-611.89199999999926</v>
      </c>
      <c r="J19" s="544">
        <f t="shared" ref="J19:J27" si="5">G19/(B19*1000)*100</f>
        <v>-9.4189378517952207</v>
      </c>
      <c r="K19" s="551">
        <f t="shared" ref="K19:K27" si="6">H19/(E19*1000)*100</f>
        <v>-10.838043144678331</v>
      </c>
    </row>
    <row r="20" spans="1:11" x14ac:dyDescent="0.25">
      <c r="A20" s="537" t="s">
        <v>283</v>
      </c>
      <c r="B20" s="538">
        <v>1.7011786666666666</v>
      </c>
      <c r="C20" s="538">
        <v>1.944876</v>
      </c>
      <c r="D20" s="538">
        <v>1.7918423333333333</v>
      </c>
      <c r="E20" s="538">
        <v>1.4089526666666667</v>
      </c>
      <c r="F20" s="538">
        <v>1.1266399999999999</v>
      </c>
      <c r="G20" s="555">
        <f t="shared" ref="G20:G26" si="7">(F20-B20)*1000</f>
        <v>-574.5386666666667</v>
      </c>
      <c r="H20" s="555">
        <f t="shared" si="4"/>
        <v>-282.31266666666687</v>
      </c>
      <c r="J20" s="536">
        <f t="shared" si="5"/>
        <v>-33.772976226678914</v>
      </c>
      <c r="K20" s="552">
        <f t="shared" si="6"/>
        <v>-20.037058259350101</v>
      </c>
    </row>
    <row r="21" spans="1:11" x14ac:dyDescent="0.25">
      <c r="A21" s="537" t="s">
        <v>725</v>
      </c>
      <c r="B21" s="538">
        <v>2.1165843333333334</v>
      </c>
      <c r="C21" s="538">
        <v>2.544416</v>
      </c>
      <c r="D21" s="538">
        <v>2.6596456666666666</v>
      </c>
      <c r="E21" s="538">
        <v>2.2259009999999999</v>
      </c>
      <c r="F21" s="538">
        <v>2.0418189999999998</v>
      </c>
      <c r="G21" s="555">
        <f t="shared" si="7"/>
        <v>-74.765333333333572</v>
      </c>
      <c r="H21" s="555">
        <f t="shared" si="4"/>
        <v>-184.08200000000008</v>
      </c>
      <c r="J21" s="536">
        <f t="shared" si="5"/>
        <v>-3.5323578728180567</v>
      </c>
      <c r="K21" s="552">
        <f t="shared" si="6"/>
        <v>-8.26999942944453</v>
      </c>
    </row>
    <row r="22" spans="1:11" ht="16.5" thickBot="1" x14ac:dyDescent="0.3">
      <c r="A22" s="542" t="s">
        <v>726</v>
      </c>
      <c r="B22" s="543">
        <v>2.6543416666666668</v>
      </c>
      <c r="C22" s="543">
        <v>3.288149666666667</v>
      </c>
      <c r="D22" s="543">
        <v>3.444849</v>
      </c>
      <c r="E22" s="543">
        <v>2.7801686666666665</v>
      </c>
      <c r="F22" s="543">
        <v>2.5503629999999995</v>
      </c>
      <c r="G22" s="556">
        <f t="shared" si="7"/>
        <v>-103.97866666666732</v>
      </c>
      <c r="H22" s="556">
        <f t="shared" si="4"/>
        <v>-229.80566666666701</v>
      </c>
      <c r="J22" s="545">
        <f t="shared" si="5"/>
        <v>-3.917305295412258</v>
      </c>
      <c r="K22" s="267">
        <f t="shared" si="6"/>
        <v>-8.2658893836896841</v>
      </c>
    </row>
    <row r="23" spans="1:11" x14ac:dyDescent="0.25">
      <c r="A23" s="733" t="s">
        <v>278</v>
      </c>
      <c r="B23" s="541">
        <v>0.66931300000000016</v>
      </c>
      <c r="C23" s="541">
        <v>0.80699999999999994</v>
      </c>
      <c r="D23" s="541">
        <v>0.73795533333333341</v>
      </c>
      <c r="E23" s="541">
        <v>0.75321266666666664</v>
      </c>
      <c r="F23" s="541">
        <v>0.66028533333333339</v>
      </c>
      <c r="G23" s="554">
        <f t="shared" si="7"/>
        <v>-9.027666666666768</v>
      </c>
      <c r="H23" s="554">
        <f t="shared" si="4"/>
        <v>-92.927333333333252</v>
      </c>
      <c r="J23" s="544">
        <f t="shared" si="5"/>
        <v>-1.3487959544587909</v>
      </c>
      <c r="K23" s="551">
        <f t="shared" si="6"/>
        <v>-12.337462903349996</v>
      </c>
    </row>
    <row r="24" spans="1:11" x14ac:dyDescent="0.25">
      <c r="A24" s="537" t="s">
        <v>279</v>
      </c>
      <c r="B24" s="538">
        <v>4.4300260000000007</v>
      </c>
      <c r="C24" s="538">
        <v>5.1295900000000003</v>
      </c>
      <c r="D24" s="538">
        <v>4.9672743333333331</v>
      </c>
      <c r="E24" s="538">
        <v>4.5149636666666666</v>
      </c>
      <c r="F24" s="538">
        <v>4.2480123333333326</v>
      </c>
      <c r="G24" s="555">
        <f t="shared" si="7"/>
        <v>-182.01366666666809</v>
      </c>
      <c r="H24" s="555">
        <f t="shared" si="4"/>
        <v>-266.95133333333399</v>
      </c>
      <c r="J24" s="536">
        <f t="shared" si="5"/>
        <v>-4.1086365332092427</v>
      </c>
      <c r="K24" s="552">
        <f t="shared" si="6"/>
        <v>-5.9125909540357462</v>
      </c>
    </row>
    <row r="25" spans="1:11" ht="16.5" thickBot="1" x14ac:dyDescent="0.3">
      <c r="A25" s="175" t="s">
        <v>280</v>
      </c>
      <c r="B25" s="543">
        <v>0.82555333333333325</v>
      </c>
      <c r="C25" s="543">
        <v>1.0542253333333333</v>
      </c>
      <c r="D25" s="543">
        <v>0.94574033333333329</v>
      </c>
      <c r="E25" s="543">
        <v>0.69314500000000001</v>
      </c>
      <c r="F25" s="543">
        <v>0.60439066666666663</v>
      </c>
      <c r="G25" s="556">
        <f t="shared" si="7"/>
        <v>-221.16266666666661</v>
      </c>
      <c r="H25" s="556">
        <f t="shared" si="4"/>
        <v>-88.754333333333378</v>
      </c>
      <c r="J25" s="545">
        <f t="shared" si="5"/>
        <v>-26.789627966697076</v>
      </c>
      <c r="K25" s="553">
        <f t="shared" si="6"/>
        <v>-12.804583937463789</v>
      </c>
    </row>
    <row r="26" spans="1:11" ht="16.5" thickBot="1" x14ac:dyDescent="0.3">
      <c r="A26" s="546" t="s">
        <v>289</v>
      </c>
      <c r="B26" s="547">
        <v>1.3039420000000002</v>
      </c>
      <c r="C26" s="547">
        <v>1.3806079999999998</v>
      </c>
      <c r="D26" s="547">
        <v>1.4429170000000002</v>
      </c>
      <c r="E26" s="547">
        <v>1.2159773333333332</v>
      </c>
      <c r="F26" s="547">
        <v>1.0559046666666667</v>
      </c>
      <c r="G26" s="557">
        <f t="shared" si="7"/>
        <v>-248.03733333333344</v>
      </c>
      <c r="H26" s="557">
        <f>(F26-E26)*1000</f>
        <v>-160.07266666666652</v>
      </c>
      <c r="J26" s="548">
        <f t="shared" si="5"/>
        <v>-19.022113969281872</v>
      </c>
      <c r="K26" s="267">
        <f t="shared" si="6"/>
        <v>-13.164115997776262</v>
      </c>
    </row>
    <row r="27" spans="1:11" ht="16.5" thickBot="1" x14ac:dyDescent="0.3">
      <c r="A27" s="549" t="s">
        <v>323</v>
      </c>
      <c r="B27" s="550">
        <f>+B19+B20+B21+B22+B23+B24+B25+B26</f>
        <v>19.258267666666665</v>
      </c>
      <c r="C27" s="550">
        <f>+C19+C20+C21+C22+C23+C24+C25+C26</f>
        <v>22.485496000000001</v>
      </c>
      <c r="D27" s="550">
        <f>+D19+D20+D21+D22+D23+D24+D25+D26</f>
        <v>22.217249666666667</v>
      </c>
      <c r="E27" s="550">
        <f>+E19+E20+E21+E22+E23+E24+E25+E26</f>
        <v>19.238100333333335</v>
      </c>
      <c r="F27" s="550">
        <f>+F19+F20+F21+F22+F23+F24+F25+F26</f>
        <v>17.321302333333332</v>
      </c>
      <c r="G27" s="558">
        <f>(F27-B27)*1000</f>
        <v>-1936.9653333333331</v>
      </c>
      <c r="H27" s="558">
        <f t="shared" si="4"/>
        <v>-1916.7980000000036</v>
      </c>
      <c r="J27" s="548">
        <f t="shared" si="5"/>
        <v>-10.057837843254955</v>
      </c>
      <c r="K27" s="548">
        <f t="shared" si="6"/>
        <v>-9.9635513215346929</v>
      </c>
    </row>
    <row r="28" spans="1:11" x14ac:dyDescent="0.25">
      <c r="G28" s="8"/>
      <c r="H28" s="8"/>
    </row>
    <row r="29" spans="1:11" x14ac:dyDescent="0.25">
      <c r="A29" s="430" t="s">
        <v>314</v>
      </c>
      <c r="G29" s="330"/>
    </row>
    <row r="30" spans="1:11" x14ac:dyDescent="0.25">
      <c r="B30" s="338"/>
      <c r="C30" s="338"/>
      <c r="D30" s="338"/>
      <c r="E30" s="338"/>
      <c r="F30" s="338"/>
      <c r="G30" s="330"/>
    </row>
    <row r="32" spans="1:11" x14ac:dyDescent="0.25">
      <c r="G32" s="337"/>
    </row>
    <row r="33" spans="6:7" x14ac:dyDescent="0.25">
      <c r="G33" s="337"/>
    </row>
    <row r="35" spans="6:7" x14ac:dyDescent="0.25">
      <c r="F35" s="339"/>
    </row>
    <row r="36" spans="6:7" x14ac:dyDescent="0.25">
      <c r="F36" s="339"/>
    </row>
  </sheetData>
  <mergeCells count="2">
    <mergeCell ref="G5:H5"/>
    <mergeCell ref="J5:K5"/>
  </mergeCells>
  <phoneticPr fontId="84"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374C3-5D44-4BCD-92F8-6FBEDB4B2F88}">
  <sheetPr>
    <tabColor rgb="FFFF0000"/>
  </sheetPr>
  <dimension ref="A1:V16"/>
  <sheetViews>
    <sheetView showGridLines="0" zoomScale="90" zoomScaleNormal="90" workbookViewId="0">
      <selection activeCell="C25" sqref="C25"/>
    </sheetView>
  </sheetViews>
  <sheetFormatPr defaultColWidth="9.140625" defaultRowHeight="15.75" x14ac:dyDescent="0.25"/>
  <cols>
    <col min="1" max="1" width="17.85546875" style="13" customWidth="1"/>
    <col min="2" max="6" width="12.85546875" style="13" customWidth="1"/>
    <col min="7" max="7" width="5.5703125" style="13" customWidth="1"/>
    <col min="8" max="9" width="14.7109375" style="13" customWidth="1"/>
    <col min="10" max="16" width="14" style="13" customWidth="1"/>
    <col min="17" max="22" width="10.85546875" style="13" bestFit="1" customWidth="1"/>
    <col min="23" max="16384" width="9.140625" style="13"/>
  </cols>
  <sheetData>
    <row r="1" spans="1:22" ht="21" x14ac:dyDescent="0.35">
      <c r="A1" s="16" t="str">
        <f>+'Indice-Index'!C16</f>
        <v>2.6   Copie giornaliere vendute da inizio anno  - Daily copies sold since b.y. (1/2)</v>
      </c>
      <c r="B1" s="291"/>
      <c r="C1" s="291"/>
      <c r="D1" s="291"/>
      <c r="E1" s="291"/>
      <c r="F1" s="291"/>
      <c r="G1" s="291"/>
      <c r="H1" s="97"/>
      <c r="I1" s="97"/>
      <c r="J1" s="51"/>
      <c r="K1" s="51"/>
      <c r="L1" s="51"/>
      <c r="M1" s="51"/>
      <c r="N1" s="51"/>
      <c r="O1" s="51"/>
      <c r="P1" s="51"/>
      <c r="Q1" s="51"/>
      <c r="R1" s="51"/>
      <c r="S1" s="51"/>
      <c r="T1" s="51"/>
      <c r="U1" s="51"/>
      <c r="V1" s="51"/>
    </row>
    <row r="2" spans="1:22" x14ac:dyDescent="0.25">
      <c r="A2" s="6"/>
      <c r="B2" s="6"/>
      <c r="C2" s="6"/>
      <c r="D2" s="6"/>
      <c r="E2" s="6"/>
      <c r="F2" s="6"/>
      <c r="G2" s="6"/>
      <c r="H2" s="6"/>
      <c r="I2" s="6"/>
    </row>
    <row r="3" spans="1:22" x14ac:dyDescent="0.25">
      <c r="A3" s="33"/>
      <c r="B3" s="6"/>
      <c r="C3" s="6"/>
      <c r="D3" s="6"/>
      <c r="E3" s="6"/>
      <c r="F3" s="6"/>
      <c r="G3" s="6"/>
      <c r="H3" s="6"/>
      <c r="I3" s="6"/>
    </row>
    <row r="5" spans="1:22" x14ac:dyDescent="0.25">
      <c r="G5" s="35"/>
      <c r="H5" s="995" t="s">
        <v>361</v>
      </c>
      <c r="I5" s="995"/>
    </row>
    <row r="6" spans="1:22" ht="47.25" x14ac:dyDescent="0.25">
      <c r="A6" s="232" t="s">
        <v>257</v>
      </c>
      <c r="B6" s="222" t="str">
        <f>+'2.1'!I47</f>
        <v>1T19</v>
      </c>
      <c r="C6" s="222" t="str">
        <f>+'2.1'!J47</f>
        <v>1T20</v>
      </c>
      <c r="D6" s="222" t="str">
        <f>+'2.1'!K47</f>
        <v>1T21</v>
      </c>
      <c r="E6" s="222" t="str">
        <f>+'2.1'!L47</f>
        <v>1T22</v>
      </c>
      <c r="F6" s="222" t="str">
        <f>+'2.1'!M47</f>
        <v>1T23</v>
      </c>
      <c r="G6" s="118"/>
      <c r="H6" s="686" t="str">
        <f>+'2.5'!H6</f>
        <v>1Q23
vs 
1Q22</v>
      </c>
      <c r="I6" s="686" t="str">
        <f>+'2.5'!G6</f>
        <v>1Q23
vs 
1Q19</v>
      </c>
    </row>
    <row r="7" spans="1:22" x14ac:dyDescent="0.25">
      <c r="H7" s="568"/>
      <c r="I7" s="568"/>
    </row>
    <row r="8" spans="1:22" x14ac:dyDescent="0.25">
      <c r="A8" s="303" t="s">
        <v>258</v>
      </c>
      <c r="B8" s="304">
        <v>2.1543425333333333</v>
      </c>
      <c r="C8" s="304">
        <v>1.9360642197802198</v>
      </c>
      <c r="D8" s="304">
        <v>1.7537215888888891</v>
      </c>
      <c r="E8" s="304">
        <v>1.6054080111111111</v>
      </c>
      <c r="F8" s="304">
        <v>1.4533746444444444</v>
      </c>
      <c r="G8" s="315"/>
      <c r="H8" s="309">
        <f>(F8-E8)/E8*100</f>
        <v>-9.4700764923580767</v>
      </c>
      <c r="I8" s="309">
        <f>(F8-B8)/B8*100</f>
        <v>-32.537439058231257</v>
      </c>
    </row>
    <row r="9" spans="1:22" x14ac:dyDescent="0.25">
      <c r="H9" s="118"/>
      <c r="I9" s="118"/>
    </row>
    <row r="10" spans="1:22" x14ac:dyDescent="0.25">
      <c r="A10" s="303" t="s">
        <v>259</v>
      </c>
      <c r="B10" s="304">
        <v>1.2344862555555556</v>
      </c>
      <c r="C10" s="304">
        <v>1.1034096043956043</v>
      </c>
      <c r="D10" s="304">
        <v>0.97813851111111105</v>
      </c>
      <c r="E10" s="304">
        <v>0.9164088555555554</v>
      </c>
      <c r="F10" s="304">
        <v>0.82543027777777778</v>
      </c>
      <c r="G10" s="315"/>
      <c r="H10" s="309">
        <f t="shared" ref="H10:H11" si="0">(F10-E10)/E10*100</f>
        <v>-9.9277279160101077</v>
      </c>
      <c r="I10" s="309">
        <f t="shared" ref="I10:I11" si="1">(F10-B10)/B10*100</f>
        <v>-33.135725564938788</v>
      </c>
    </row>
    <row r="11" spans="1:22" x14ac:dyDescent="0.25">
      <c r="A11" s="303" t="s">
        <v>260</v>
      </c>
      <c r="B11" s="304">
        <v>0.91985627777777779</v>
      </c>
      <c r="C11" s="304">
        <v>0.83265461538461572</v>
      </c>
      <c r="D11" s="304">
        <v>0.77558307777777791</v>
      </c>
      <c r="E11" s="304">
        <v>0.68899915555555558</v>
      </c>
      <c r="F11" s="304">
        <v>0.62794436666666675</v>
      </c>
      <c r="G11" s="315"/>
      <c r="H11" s="309">
        <f t="shared" si="0"/>
        <v>-8.861373544015299</v>
      </c>
      <c r="I11" s="309">
        <f t="shared" si="1"/>
        <v>-31.734513115062107</v>
      </c>
    </row>
    <row r="12" spans="1:22" x14ac:dyDescent="0.25">
      <c r="H12" s="118"/>
      <c r="I12" s="118"/>
    </row>
    <row r="13" spans="1:22" x14ac:dyDescent="0.25">
      <c r="A13" s="303" t="s">
        <v>261</v>
      </c>
      <c r="B13" s="304">
        <v>1.9697047777777776</v>
      </c>
      <c r="C13" s="304">
        <v>1.7468388351648352</v>
      </c>
      <c r="D13" s="304">
        <v>1.5346583444444444</v>
      </c>
      <c r="E13" s="304">
        <v>1.3923407000000001</v>
      </c>
      <c r="F13" s="304">
        <v>1.2439692888888889</v>
      </c>
      <c r="G13" s="315"/>
      <c r="H13" s="309">
        <f t="shared" ref="H13:H14" si="2">(F13-E13)/E13*100</f>
        <v>-10.656257560459963</v>
      </c>
      <c r="I13" s="309">
        <f t="shared" ref="I13:I14" si="3">(F13-B13)/B13*100</f>
        <v>-36.844886455911634</v>
      </c>
    </row>
    <row r="14" spans="1:22" x14ac:dyDescent="0.25">
      <c r="A14" s="303" t="s">
        <v>262</v>
      </c>
      <c r="B14" s="304">
        <v>0.18463775555555564</v>
      </c>
      <c r="C14" s="304">
        <v>0.18922538461538477</v>
      </c>
      <c r="D14" s="304">
        <v>0.21906324444444464</v>
      </c>
      <c r="E14" s="304">
        <v>0.21306731111111094</v>
      </c>
      <c r="F14" s="304">
        <v>0.20940535555555564</v>
      </c>
      <c r="G14" s="315"/>
      <c r="H14" s="309">
        <f t="shared" si="2"/>
        <v>-1.7186848308446732</v>
      </c>
      <c r="I14" s="309">
        <f t="shared" si="3"/>
        <v>13.414157860334086</v>
      </c>
    </row>
    <row r="16" spans="1:22" x14ac:dyDescent="0.25">
      <c r="A16" s="430" t="s">
        <v>313</v>
      </c>
    </row>
  </sheetData>
  <mergeCells count="1">
    <mergeCell ref="H5:I5"/>
  </mergeCells>
  <phoneticPr fontId="84"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97EF-469F-413F-AB0C-AD25373C6492}">
  <sheetPr>
    <tabColor rgb="FFFF0000"/>
  </sheetPr>
  <dimension ref="A1:J29"/>
  <sheetViews>
    <sheetView showGridLines="0" zoomScale="90" zoomScaleNormal="90" workbookViewId="0">
      <selection activeCell="R35" sqref="R35"/>
    </sheetView>
  </sheetViews>
  <sheetFormatPr defaultColWidth="9.140625" defaultRowHeight="15.75" x14ac:dyDescent="0.25"/>
  <cols>
    <col min="1" max="1" width="28.7109375" style="24" customWidth="1"/>
    <col min="2" max="6" width="11.85546875" style="24" customWidth="1"/>
    <col min="7" max="7" width="5.85546875" style="24" customWidth="1"/>
    <col min="8" max="9" width="14.140625" style="24" customWidth="1"/>
    <col min="10" max="10" width="11.85546875" style="24" customWidth="1"/>
    <col min="11" max="11" width="11.85546875" style="24" bestFit="1" customWidth="1"/>
    <col min="12" max="16384" width="9.140625" style="24"/>
  </cols>
  <sheetData>
    <row r="1" spans="1:10" ht="21" x14ac:dyDescent="0.25">
      <c r="A1" s="305" t="str">
        <f>+'Indice-Index'!C17</f>
        <v>2.7   Copie giornaliere vendute da inizio anno  - Daily copies sold since b.y (2/2)</v>
      </c>
      <c r="B1" s="306"/>
      <c r="C1" s="306"/>
      <c r="D1" s="306"/>
      <c r="E1" s="306"/>
      <c r="F1" s="306"/>
      <c r="G1" s="306"/>
      <c r="H1" s="306"/>
      <c r="I1" s="307"/>
      <c r="J1" s="307"/>
    </row>
    <row r="2" spans="1:10" ht="15.75" customHeight="1" x14ac:dyDescent="0.25"/>
    <row r="3" spans="1:10" ht="15.75" customHeight="1" x14ac:dyDescent="0.25"/>
    <row r="4" spans="1:10" ht="15.75" customHeight="1" x14ac:dyDescent="0.25"/>
    <row r="5" spans="1:10" ht="18.600000000000001" customHeight="1" x14ac:dyDescent="0.25">
      <c r="A5" s="232" t="s">
        <v>326</v>
      </c>
      <c r="G5" s="118"/>
      <c r="H5" s="995" t="s">
        <v>267</v>
      </c>
      <c r="I5" s="995"/>
    </row>
    <row r="6" spans="1:10" ht="46.5" customHeight="1" x14ac:dyDescent="0.25">
      <c r="B6" s="313" t="str">
        <f>+'2.6'!B6</f>
        <v>1T19</v>
      </c>
      <c r="C6" s="313" t="str">
        <f>+'2.6'!C6</f>
        <v>1T20</v>
      </c>
      <c r="D6" s="313" t="str">
        <f>+'2.6'!D6</f>
        <v>1T21</v>
      </c>
      <c r="E6" s="313" t="str">
        <f>+'2.6'!E6</f>
        <v>1T22</v>
      </c>
      <c r="F6" s="313" t="str">
        <f>+'2.6'!F6</f>
        <v>1T23</v>
      </c>
      <c r="G6" s="313"/>
      <c r="H6" s="439" t="str">
        <f>+'2.6'!H6</f>
        <v>1Q23
vs 
1Q22</v>
      </c>
      <c r="I6" s="439" t="str">
        <f>+'2.6'!I6</f>
        <v>1Q23
vs 
1Q19</v>
      </c>
    </row>
    <row r="7" spans="1:10" ht="18.600000000000001" customHeight="1" x14ac:dyDescent="0.25">
      <c r="A7" s="310" t="s">
        <v>265</v>
      </c>
      <c r="B7" s="118"/>
      <c r="C7" s="118"/>
      <c r="D7" s="118"/>
      <c r="E7" s="118"/>
      <c r="F7" s="118"/>
      <c r="G7" s="118"/>
      <c r="H7" s="118"/>
      <c r="I7" s="118"/>
    </row>
    <row r="8" spans="1:10" ht="18.600000000000001" customHeight="1" x14ac:dyDescent="0.25">
      <c r="A8" s="308" t="s">
        <v>324</v>
      </c>
      <c r="B8" s="311">
        <v>628.98371111111112</v>
      </c>
      <c r="C8" s="311">
        <v>567.5567472527473</v>
      </c>
      <c r="D8" s="311">
        <v>492.93212222222229</v>
      </c>
      <c r="E8" s="311">
        <v>447.61453333333333</v>
      </c>
      <c r="F8" s="311">
        <v>386.20949999999999</v>
      </c>
      <c r="G8" s="314"/>
      <c r="H8" s="309">
        <f t="shared" ref="H8" si="0">(F8-E8)/E8*100</f>
        <v>-13.71828409503534</v>
      </c>
      <c r="I8" s="309">
        <f t="shared" ref="I8" si="1">(F8-B8)/B8*100</f>
        <v>-38.597853461458662</v>
      </c>
    </row>
    <row r="9" spans="1:10" ht="18.600000000000001" customHeight="1" x14ac:dyDescent="0.25">
      <c r="A9" s="308" t="s">
        <v>325</v>
      </c>
      <c r="B9" s="372">
        <v>136.03062222222221</v>
      </c>
      <c r="C9" s="372">
        <v>126.77237362637364</v>
      </c>
      <c r="D9" s="372">
        <v>128.74736666666666</v>
      </c>
      <c r="E9" s="372">
        <v>113.30337777777778</v>
      </c>
      <c r="F9" s="372">
        <v>102.63338888888889</v>
      </c>
      <c r="G9" s="314"/>
      <c r="H9" s="309">
        <f t="shared" ref="H9:H11" si="2">(F9-E9)/E9*100</f>
        <v>-9.4171851697272189</v>
      </c>
      <c r="I9" s="309">
        <f t="shared" ref="I9:I11" si="3">(F9-B9)/B9*100</f>
        <v>-24.55126117027897</v>
      </c>
    </row>
    <row r="10" spans="1:10" ht="18.600000000000001" customHeight="1" x14ac:dyDescent="0.25">
      <c r="A10" s="308" t="s">
        <v>309</v>
      </c>
      <c r="B10" s="311">
        <v>90.461244444444432</v>
      </c>
      <c r="C10" s="311">
        <v>77.870296703296702</v>
      </c>
      <c r="D10" s="311">
        <v>63.224766666666667</v>
      </c>
      <c r="E10" s="311">
        <v>55.985055555555562</v>
      </c>
      <c r="F10" s="311">
        <v>51.022400000000005</v>
      </c>
      <c r="G10" s="314"/>
      <c r="H10" s="309">
        <f>(F10-E10)/E10*100</f>
        <v>-8.8642504795426564</v>
      </c>
      <c r="I10" s="309">
        <f>(F10-B10)/B10*100</f>
        <v>-43.597503756059055</v>
      </c>
    </row>
    <row r="11" spans="1:10" ht="18.600000000000001" customHeight="1" x14ac:dyDescent="0.25">
      <c r="A11" s="308" t="s">
        <v>263</v>
      </c>
      <c r="B11" s="311">
        <v>236.97757777777781</v>
      </c>
      <c r="C11" s="311">
        <v>188.95883516483514</v>
      </c>
      <c r="D11" s="311">
        <v>135.64052222222224</v>
      </c>
      <c r="E11" s="311">
        <v>145.24817777777776</v>
      </c>
      <c r="F11" s="311">
        <v>133.03058888888887</v>
      </c>
      <c r="G11" s="314"/>
      <c r="H11" s="309">
        <f t="shared" si="2"/>
        <v>-8.4115264479125962</v>
      </c>
      <c r="I11" s="309">
        <f t="shared" si="3"/>
        <v>-43.863638857159593</v>
      </c>
    </row>
    <row r="12" spans="1:10" ht="6" customHeight="1" x14ac:dyDescent="0.25"/>
    <row r="13" spans="1:10" ht="18.600000000000001" customHeight="1" x14ac:dyDescent="0.25">
      <c r="A13" s="308" t="s">
        <v>692</v>
      </c>
      <c r="B13" s="311">
        <v>407.1705</v>
      </c>
      <c r="C13" s="311">
        <v>368.34864835164836</v>
      </c>
      <c r="D13" s="311">
        <v>347.25892222222222</v>
      </c>
      <c r="E13" s="311">
        <v>310.42189999999999</v>
      </c>
      <c r="F13" s="311">
        <v>279.09011111111107</v>
      </c>
      <c r="G13" s="314"/>
      <c r="H13" s="309">
        <f>(F13-E13)/E13*100</f>
        <v>-10.093292028973769</v>
      </c>
      <c r="I13" s="309">
        <f>(F13-B13)/B13*100</f>
        <v>-31.456205419815269</v>
      </c>
    </row>
    <row r="14" spans="1:10" ht="18.600000000000001" customHeight="1" x14ac:dyDescent="0.25">
      <c r="A14" s="308" t="s">
        <v>264</v>
      </c>
      <c r="B14" s="311">
        <v>470.08112222222212</v>
      </c>
      <c r="C14" s="311">
        <v>417.33193406593386</v>
      </c>
      <c r="D14" s="311">
        <v>366.85464444444415</v>
      </c>
      <c r="E14" s="311">
        <v>319.76765555555562</v>
      </c>
      <c r="F14" s="311">
        <v>291.98330000000004</v>
      </c>
      <c r="G14" s="314"/>
      <c r="H14" s="309">
        <f>(F14-E14)/E14*100</f>
        <v>-8.6889199307177556</v>
      </c>
      <c r="I14" s="309">
        <f>(F14-B14)/B14*100</f>
        <v>-37.886614416740954</v>
      </c>
    </row>
    <row r="15" spans="1:10" ht="6" customHeight="1" x14ac:dyDescent="0.25"/>
    <row r="16" spans="1:10" ht="18.600000000000001" customHeight="1" x14ac:dyDescent="0.25">
      <c r="A16" s="168" t="s">
        <v>290</v>
      </c>
      <c r="B16" s="329">
        <f>SUM(B8:B14)</f>
        <v>1969.7047777777775</v>
      </c>
      <c r="C16" s="329">
        <f>SUM(C8:C14)</f>
        <v>1746.838835164835</v>
      </c>
      <c r="D16" s="329">
        <f>SUM(D8:D14)</f>
        <v>1534.6583444444443</v>
      </c>
      <c r="E16" s="329">
        <f>SUM(E8:E14)</f>
        <v>1392.3407000000002</v>
      </c>
      <c r="F16" s="329">
        <f>SUM(F8:F14)</f>
        <v>1243.969288888889</v>
      </c>
      <c r="G16" s="314"/>
      <c r="H16" s="309">
        <f t="shared" ref="H16" si="4">(F16-E16)/E16*100</f>
        <v>-10.656257560459965</v>
      </c>
      <c r="I16" s="309">
        <f t="shared" ref="I16" si="5">(F16-B16)/B16*100</f>
        <v>-36.844886455911627</v>
      </c>
    </row>
    <row r="17" spans="1:9" ht="18.600000000000001" customHeight="1" x14ac:dyDescent="0.25">
      <c r="B17" s="312"/>
      <c r="C17" s="312"/>
      <c r="D17" s="312"/>
      <c r="E17" s="312"/>
      <c r="F17" s="312"/>
      <c r="G17" s="312"/>
    </row>
    <row r="18" spans="1:9" ht="18.600000000000001" customHeight="1" x14ac:dyDescent="0.25">
      <c r="A18" s="310" t="s">
        <v>266</v>
      </c>
      <c r="B18" s="312"/>
      <c r="C18" s="312"/>
      <c r="D18" s="312"/>
      <c r="E18" s="312"/>
      <c r="F18" s="312"/>
      <c r="G18" s="312"/>
      <c r="H18" s="118"/>
      <c r="I18" s="118"/>
    </row>
    <row r="19" spans="1:9" ht="18.600000000000001" customHeight="1" x14ac:dyDescent="0.25">
      <c r="A19" s="308" t="s">
        <v>324</v>
      </c>
      <c r="B19" s="311">
        <v>75.499055555555557</v>
      </c>
      <c r="C19" s="311">
        <v>78.333626373626359</v>
      </c>
      <c r="D19" s="311">
        <v>89.492622222222224</v>
      </c>
      <c r="E19" s="311">
        <v>88.520699999999991</v>
      </c>
      <c r="F19" s="311">
        <v>91.438611111111086</v>
      </c>
      <c r="G19" s="314"/>
      <c r="H19" s="309">
        <f t="shared" ref="H19" si="6">(F19-E19)/E19*100</f>
        <v>3.296303701971512</v>
      </c>
      <c r="I19" s="309">
        <f t="shared" ref="I19" si="7">(F19-B19)/B19*100</f>
        <v>21.112258210735494</v>
      </c>
    </row>
    <row r="20" spans="1:9" x14ac:dyDescent="0.25">
      <c r="A20" s="308" t="s">
        <v>325</v>
      </c>
      <c r="B20" s="372">
        <v>16.677377777777778</v>
      </c>
      <c r="C20" s="372">
        <v>20.553373626373627</v>
      </c>
      <c r="D20" s="372">
        <v>31.87885555555555</v>
      </c>
      <c r="E20" s="372">
        <v>31.384444444444444</v>
      </c>
      <c r="F20" s="372">
        <v>27.342744444444438</v>
      </c>
      <c r="G20" s="314"/>
      <c r="H20" s="309">
        <f t="shared" ref="H20:H22" si="8">(F20-E20)/E20*100</f>
        <v>-12.878035828081872</v>
      </c>
      <c r="I20" s="309">
        <f t="shared" ref="I20:I22" si="9">(F20-B20)/B20*100</f>
        <v>63.95110075924535</v>
      </c>
    </row>
    <row r="21" spans="1:9" x14ac:dyDescent="0.25">
      <c r="A21" s="308" t="s">
        <v>309</v>
      </c>
      <c r="B21" s="311">
        <v>41.90208888888889</v>
      </c>
      <c r="C21" s="311">
        <v>36.057560439560433</v>
      </c>
      <c r="D21" s="311">
        <v>29.571088888888895</v>
      </c>
      <c r="E21" s="311">
        <v>28.407466666666664</v>
      </c>
      <c r="F21" s="311">
        <v>28.393377777777776</v>
      </c>
      <c r="G21" s="314"/>
      <c r="H21" s="309">
        <f>(F21-E21)/E21*100</f>
        <v>-4.9595724441774063E-2</v>
      </c>
      <c r="I21" s="309">
        <f>(F21-B21)/B21*100</f>
        <v>-32.238753411391855</v>
      </c>
    </row>
    <row r="22" spans="1:9" x14ac:dyDescent="0.25">
      <c r="A22" s="308" t="s">
        <v>263</v>
      </c>
      <c r="B22" s="311">
        <v>7.9545777777777564</v>
      </c>
      <c r="C22" s="311">
        <v>7.3067912087912257</v>
      </c>
      <c r="D22" s="311">
        <v>6.651166666666664</v>
      </c>
      <c r="E22" s="311">
        <v>5.9451000000000036</v>
      </c>
      <c r="F22" s="311">
        <v>5.3596666666666701</v>
      </c>
      <c r="G22" s="314"/>
      <c r="H22" s="309">
        <f t="shared" si="8"/>
        <v>-9.8473252482436475</v>
      </c>
      <c r="I22" s="309">
        <f t="shared" si="9"/>
        <v>-32.621607124897807</v>
      </c>
    </row>
    <row r="23" spans="1:9" ht="6" customHeight="1" x14ac:dyDescent="0.25"/>
    <row r="24" spans="1:9" x14ac:dyDescent="0.25">
      <c r="A24" s="308" t="s">
        <v>693</v>
      </c>
      <c r="B24" s="311">
        <v>17.252744444444449</v>
      </c>
      <c r="C24" s="311">
        <v>19.270098901098883</v>
      </c>
      <c r="D24" s="311">
        <v>26.077055555555553</v>
      </c>
      <c r="E24" s="311">
        <v>24.758711111111104</v>
      </c>
      <c r="F24" s="311">
        <v>22.721977777777784</v>
      </c>
      <c r="G24" s="314"/>
      <c r="H24" s="309">
        <f>(F24-E24)/E24*100</f>
        <v>-8.2263302164355547</v>
      </c>
      <c r="I24" s="309">
        <f>(F24-B24)/B24*100</f>
        <v>31.700656964721237</v>
      </c>
    </row>
    <row r="25" spans="1:9" x14ac:dyDescent="0.25">
      <c r="A25" s="308" t="s">
        <v>264</v>
      </c>
      <c r="B25" s="311">
        <v>25.351911111111232</v>
      </c>
      <c r="C25" s="311">
        <v>27.703934065934252</v>
      </c>
      <c r="D25" s="311">
        <v>35.392455555555777</v>
      </c>
      <c r="E25" s="311">
        <v>34.050888888888707</v>
      </c>
      <c r="F25" s="311">
        <v>34.148977777777901</v>
      </c>
      <c r="G25" s="314"/>
      <c r="H25" s="309">
        <f>(F25-E25)/E25*100</f>
        <v>0.28806557505522801</v>
      </c>
      <c r="I25" s="309">
        <f>(F25-B25)/B25*100</f>
        <v>34.699816625702404</v>
      </c>
    </row>
    <row r="26" spans="1:9" ht="6" customHeight="1" x14ac:dyDescent="0.25"/>
    <row r="27" spans="1:9" x14ac:dyDescent="0.25">
      <c r="A27" s="168" t="s">
        <v>290</v>
      </c>
      <c r="B27" s="329">
        <f>B19+B20+B22+B21+B24+B25</f>
        <v>184.63775555555569</v>
      </c>
      <c r="C27" s="329">
        <f>C19+C20+C22+C21+C24+C25</f>
        <v>189.2253846153848</v>
      </c>
      <c r="D27" s="329">
        <f>D19+D20+D22+D21+D24+D25</f>
        <v>219.06324444444465</v>
      </c>
      <c r="E27" s="329">
        <f>E19+E20+E22+E21+E24+E25</f>
        <v>213.06731111111088</v>
      </c>
      <c r="F27" s="329">
        <f>F19+F20+F22+F21+F24+F25</f>
        <v>209.40535555555567</v>
      </c>
      <c r="G27" s="314"/>
      <c r="H27" s="309">
        <f>(F27-E27)/E27*100</f>
        <v>-1.7186848308446356</v>
      </c>
      <c r="I27" s="309">
        <f>(F27-B27)/B27*100</f>
        <v>13.414157860334075</v>
      </c>
    </row>
    <row r="29" spans="1:9" x14ac:dyDescent="0.2">
      <c r="A29" s="430" t="s">
        <v>313</v>
      </c>
    </row>
  </sheetData>
  <mergeCells count="1">
    <mergeCell ref="H5:I5"/>
  </mergeCells>
  <phoneticPr fontId="84" type="noConversion"/>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F75E6-B884-4672-86B4-7D411C561027}">
  <sheetPr>
    <tabColor rgb="FFFF0000"/>
  </sheetPr>
  <dimension ref="A1:N21"/>
  <sheetViews>
    <sheetView showGridLines="0" zoomScale="90" zoomScaleNormal="90" workbookViewId="0">
      <selection activeCell="L30" sqref="L30"/>
    </sheetView>
  </sheetViews>
  <sheetFormatPr defaultColWidth="9.140625" defaultRowHeight="15.75" x14ac:dyDescent="0.25"/>
  <cols>
    <col min="1" max="1" width="29.28515625" style="13" customWidth="1"/>
    <col min="2" max="2" width="19.5703125" style="13" customWidth="1"/>
    <col min="3" max="3" width="13" style="13" customWidth="1"/>
    <col min="4" max="4" width="17.5703125" style="13" customWidth="1"/>
    <col min="5" max="7" width="10.140625" style="13" customWidth="1"/>
    <col min="8" max="12" width="10.85546875" style="13" bestFit="1" customWidth="1"/>
    <col min="13" max="16384" width="9.140625" style="13"/>
  </cols>
  <sheetData>
    <row r="1" spans="1:14" ht="21" x14ac:dyDescent="0.35">
      <c r="A1" s="299" t="str">
        <f>+'Indice-Index'!C18</f>
        <v>2.8   Vendite complessive e distribuzione per principali gruppi editoriali da inizio anno - Volume sales and shares by main publishing groups since b.y.</v>
      </c>
      <c r="B1" s="355"/>
      <c r="C1" s="355"/>
      <c r="D1" s="355"/>
      <c r="E1" s="354"/>
      <c r="F1" s="354"/>
      <c r="G1" s="354"/>
      <c r="H1" s="354"/>
      <c r="I1" s="354"/>
      <c r="J1" s="354"/>
      <c r="K1" s="354"/>
      <c r="L1" s="97"/>
      <c r="M1" s="97"/>
      <c r="N1" s="97"/>
    </row>
    <row r="2" spans="1:14" x14ac:dyDescent="0.25">
      <c r="A2" s="6"/>
      <c r="B2" s="6"/>
      <c r="C2" s="6"/>
      <c r="D2" s="6"/>
      <c r="E2" s="6"/>
      <c r="F2" s="6"/>
      <c r="G2" s="6"/>
    </row>
    <row r="3" spans="1:14" x14ac:dyDescent="0.25">
      <c r="A3" s="6"/>
      <c r="B3" s="6"/>
      <c r="C3" s="6"/>
      <c r="D3" s="6"/>
      <c r="E3" s="6"/>
      <c r="F3" s="6"/>
      <c r="G3" s="6"/>
    </row>
    <row r="4" spans="1:14" s="319" customFormat="1" ht="35.1" customHeight="1" x14ac:dyDescent="0.25">
      <c r="A4" s="82"/>
      <c r="B4" s="318" t="s">
        <v>271</v>
      </c>
      <c r="C4" s="505" t="s">
        <v>756</v>
      </c>
      <c r="D4" s="996" t="s">
        <v>757</v>
      </c>
      <c r="E4" s="82"/>
      <c r="F4" s="82"/>
      <c r="G4" s="82"/>
    </row>
    <row r="5" spans="1:14" x14ac:dyDescent="0.25">
      <c r="A5"/>
      <c r="B5" s="92" t="str">
        <f>'2.7'!F6</f>
        <v>1T23</v>
      </c>
      <c r="C5" s="35" t="s">
        <v>268</v>
      </c>
      <c r="D5" s="996"/>
      <c r="E5" s="6"/>
      <c r="F5" s="6"/>
      <c r="G5" s="79"/>
    </row>
    <row r="6" spans="1:14" x14ac:dyDescent="0.25">
      <c r="A6"/>
      <c r="B6" s="92"/>
      <c r="C6" s="35"/>
      <c r="D6" s="318"/>
      <c r="E6" s="6"/>
      <c r="F6" s="6"/>
      <c r="G6" s="79"/>
    </row>
    <row r="7" spans="1:14" x14ac:dyDescent="0.25">
      <c r="A7" s="33" t="s">
        <v>114</v>
      </c>
      <c r="B7" s="141"/>
      <c r="C7" s="142"/>
      <c r="E7" s="6"/>
      <c r="F7" s="6"/>
      <c r="G7" s="79"/>
    </row>
    <row r="8" spans="1:14" x14ac:dyDescent="0.25">
      <c r="A8" s="316" t="s">
        <v>126</v>
      </c>
      <c r="B8" s="302">
        <v>19.566391836048574</v>
      </c>
      <c r="C8" s="302">
        <v>-1.0094208021245912</v>
      </c>
      <c r="D8" s="317">
        <v>-13.911348854734873</v>
      </c>
      <c r="E8" s="6"/>
      <c r="F8" s="6"/>
      <c r="G8" s="79"/>
    </row>
    <row r="9" spans="1:14" x14ac:dyDescent="0.25">
      <c r="A9" s="316" t="s">
        <v>117</v>
      </c>
      <c r="B9" s="302">
        <v>17.80542354308308</v>
      </c>
      <c r="C9" s="302">
        <v>0.15052223211762339</v>
      </c>
      <c r="D9" s="317">
        <v>-8.6982360883936281</v>
      </c>
      <c r="E9" s="6"/>
      <c r="F9" s="6"/>
      <c r="G9" s="79"/>
    </row>
    <row r="10" spans="1:14" x14ac:dyDescent="0.25">
      <c r="A10" s="316" t="s">
        <v>251</v>
      </c>
      <c r="B10" s="302">
        <v>9.0116589805191918</v>
      </c>
      <c r="C10" s="302">
        <v>0.24344629473196377</v>
      </c>
      <c r="D10" s="317">
        <v>-6.956545487797956</v>
      </c>
      <c r="E10" s="6"/>
      <c r="F10" s="6"/>
      <c r="G10" s="79"/>
    </row>
    <row r="11" spans="1:14" x14ac:dyDescent="0.25">
      <c r="A11" s="316" t="s">
        <v>250</v>
      </c>
      <c r="B11" s="302">
        <v>8.2350839599223011</v>
      </c>
      <c r="C11" s="302">
        <v>-0.23447775156535755</v>
      </c>
      <c r="D11" s="317">
        <v>-11.976375358409701</v>
      </c>
      <c r="E11" s="6"/>
      <c r="F11" s="6"/>
      <c r="G11" s="79"/>
    </row>
    <row r="12" spans="1:14" x14ac:dyDescent="0.25">
      <c r="A12" s="316" t="s">
        <v>141</v>
      </c>
      <c r="B12" s="302">
        <v>4.9977830140883306</v>
      </c>
      <c r="C12" s="302">
        <v>9.5859189545312695E-2</v>
      </c>
      <c r="D12" s="317">
        <v>-7.6997256244820953</v>
      </c>
      <c r="E12" s="6"/>
      <c r="F12" s="6"/>
      <c r="G12" s="79"/>
    </row>
    <row r="13" spans="1:14" x14ac:dyDescent="0.25">
      <c r="A13" s="316" t="s">
        <v>252</v>
      </c>
      <c r="B13" s="302">
        <v>4.2340960063535809</v>
      </c>
      <c r="C13" s="302">
        <v>0.18076919578806194</v>
      </c>
      <c r="D13" s="317">
        <v>-5.4326469358333851</v>
      </c>
      <c r="E13" s="6"/>
      <c r="F13" s="6"/>
      <c r="G13" s="79"/>
    </row>
    <row r="14" spans="1:14" x14ac:dyDescent="0.25">
      <c r="A14" s="316" t="s">
        <v>269</v>
      </c>
      <c r="B14" s="302">
        <v>36.149562659984937</v>
      </c>
      <c r="C14" s="302">
        <v>0.57330164150697982</v>
      </c>
      <c r="D14" s="317">
        <v>-8.0112117250494439</v>
      </c>
      <c r="E14" s="6"/>
      <c r="F14" s="6"/>
      <c r="G14" s="79"/>
    </row>
    <row r="15" spans="1:14" x14ac:dyDescent="0.25">
      <c r="B15" s="6"/>
      <c r="C15" s="6"/>
      <c r="D15"/>
      <c r="E15" s="6"/>
      <c r="F15" s="6"/>
      <c r="G15" s="6"/>
    </row>
    <row r="16" spans="1:14" x14ac:dyDescent="0.25">
      <c r="A16" s="430" t="s">
        <v>313</v>
      </c>
    </row>
    <row r="17" spans="2:8" x14ac:dyDescent="0.25">
      <c r="B17" s="330"/>
    </row>
    <row r="18" spans="2:8" x14ac:dyDescent="0.25">
      <c r="B18" s="286"/>
      <c r="C18" s="287"/>
      <c r="D18" s="287"/>
      <c r="E18" s="287"/>
      <c r="F18" s="287"/>
      <c r="G18" s="287"/>
      <c r="H18" s="287"/>
    </row>
    <row r="19" spans="2:8" x14ac:dyDescent="0.25">
      <c r="B19"/>
      <c r="C19" s="288"/>
      <c r="D19" s="288"/>
      <c r="E19" s="288"/>
      <c r="F19" s="288"/>
      <c r="G19" s="288"/>
      <c r="H19" s="288"/>
    </row>
    <row r="20" spans="2:8" x14ac:dyDescent="0.25">
      <c r="B20" s="76"/>
      <c r="C20" s="288"/>
      <c r="D20" s="288"/>
      <c r="E20" s="288"/>
      <c r="F20" s="288"/>
      <c r="G20" s="288"/>
      <c r="H20" s="288"/>
    </row>
    <row r="21" spans="2:8" x14ac:dyDescent="0.25">
      <c r="B21"/>
      <c r="C21" s="289"/>
      <c r="D21" s="289"/>
      <c r="E21" s="289"/>
      <c r="F21" s="289"/>
      <c r="G21" s="289"/>
      <c r="H21" s="289"/>
    </row>
  </sheetData>
  <mergeCells count="1">
    <mergeCell ref="D4:D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10167-E2AF-4C36-962D-723C51BED5C1}">
  <sheetPr>
    <tabColor rgb="FFFF0000"/>
  </sheetPr>
  <dimension ref="A1:T19"/>
  <sheetViews>
    <sheetView showGridLines="0" topLeftCell="B1" workbookViewId="0">
      <selection activeCell="V20" sqref="V20"/>
    </sheetView>
  </sheetViews>
  <sheetFormatPr defaultRowHeight="15" x14ac:dyDescent="0.25"/>
  <cols>
    <col min="1" max="1" width="5.85546875" customWidth="1"/>
    <col min="2" max="2" width="25.28515625" customWidth="1"/>
    <col min="3" max="3" width="8.85546875" bestFit="1" customWidth="1"/>
    <col min="8" max="9" width="10.28515625" customWidth="1"/>
    <col min="10" max="10" width="1.42578125" customWidth="1"/>
    <col min="11" max="11" width="8.85546875" customWidth="1"/>
    <col min="12" max="13" width="10.28515625" customWidth="1"/>
    <col min="14" max="14" width="1.42578125" customWidth="1"/>
    <col min="16" max="17" width="10.28515625" customWidth="1"/>
  </cols>
  <sheetData>
    <row r="1" spans="1:20" ht="21" x14ac:dyDescent="0.35">
      <c r="A1" s="747" t="str">
        <f>+'Indice-Index'!C19</f>
        <v>2.9   Principali testate - Distribuzione delle copie vendutenegli ultimi 12 mesi - Main newspaper -  sold copies last 12 months (%)</v>
      </c>
      <c r="B1" s="748"/>
      <c r="C1" s="748"/>
      <c r="D1" s="748"/>
      <c r="E1" s="748"/>
      <c r="F1" s="748"/>
      <c r="G1" s="748"/>
      <c r="H1" s="748"/>
      <c r="I1" s="748"/>
      <c r="J1" s="748"/>
      <c r="K1" s="748"/>
      <c r="L1" s="748"/>
      <c r="M1" s="748"/>
      <c r="N1" s="748"/>
      <c r="O1" s="748"/>
      <c r="P1" s="748"/>
      <c r="Q1" s="748"/>
      <c r="R1" s="746"/>
      <c r="S1" s="746"/>
      <c r="T1" s="746"/>
    </row>
    <row r="3" spans="1:20" ht="18.75" x14ac:dyDescent="0.3">
      <c r="A3" s="734" t="s">
        <v>762</v>
      </c>
      <c r="E3" s="735" t="s">
        <v>763</v>
      </c>
      <c r="F3" s="736"/>
      <c r="G3" s="736"/>
      <c r="K3" s="735" t="s">
        <v>764</v>
      </c>
      <c r="L3" s="736"/>
      <c r="M3" s="736"/>
      <c r="O3" s="735" t="s">
        <v>765</v>
      </c>
      <c r="P3" s="736"/>
      <c r="Q3" s="736"/>
    </row>
    <row r="4" spans="1:20" s="862" customFormat="1" ht="63.75" thickBot="1" x14ac:dyDescent="0.3">
      <c r="A4" s="318" t="s">
        <v>766</v>
      </c>
      <c r="B4" s="318" t="s">
        <v>767</v>
      </c>
      <c r="C4" s="860" t="s">
        <v>858</v>
      </c>
      <c r="D4" s="860" t="s">
        <v>859</v>
      </c>
      <c r="E4" s="860" t="s">
        <v>860</v>
      </c>
      <c r="F4" s="860" t="s">
        <v>861</v>
      </c>
      <c r="G4" s="860" t="s">
        <v>862</v>
      </c>
      <c r="H4" s="861" t="s">
        <v>864</v>
      </c>
      <c r="I4" s="861" t="s">
        <v>865</v>
      </c>
      <c r="K4" s="863" t="str">
        <f>+G4</f>
        <v>22/23</v>
      </c>
      <c r="L4" s="318" t="str">
        <f>+H4</f>
        <v>Var. p.p. 
2022/23
vs 
2021/22</v>
      </c>
      <c r="M4" s="318" t="str">
        <f>+I4</f>
        <v>Var p.p. 
2022/23
vs 
2018/19</v>
      </c>
      <c r="O4" s="864" t="str">
        <f t="shared" ref="O4:Q4" si="0">+K4</f>
        <v>22/23</v>
      </c>
      <c r="P4" s="318" t="str">
        <f t="shared" si="0"/>
        <v>Var. p.p. 
2022/23
vs 
2021/22</v>
      </c>
      <c r="Q4" s="318" t="str">
        <f t="shared" si="0"/>
        <v>Var p.p. 
2022/23
vs 
2018/19</v>
      </c>
    </row>
    <row r="5" spans="1:20" ht="15.75" thickTop="1" x14ac:dyDescent="0.25">
      <c r="A5" s="737">
        <v>1</v>
      </c>
      <c r="B5" s="927" t="s">
        <v>768</v>
      </c>
      <c r="C5" s="928">
        <v>10.592203299471368</v>
      </c>
      <c r="D5" s="928">
        <v>10.935018002607322</v>
      </c>
      <c r="E5" s="928">
        <v>11.352012144588004</v>
      </c>
      <c r="F5" s="928">
        <v>11.633721908957151</v>
      </c>
      <c r="G5" s="928">
        <v>12.28966689641377</v>
      </c>
      <c r="H5" s="929">
        <f>G5-F5</f>
        <v>0.65594498745661944</v>
      </c>
      <c r="I5" s="929">
        <f>G5-C5</f>
        <v>1.6974635969424021</v>
      </c>
      <c r="K5" s="928">
        <v>11.17161764364973</v>
      </c>
      <c r="L5" s="929">
        <v>0.28079193620307663</v>
      </c>
      <c r="M5" s="929">
        <v>1.2816266090662261</v>
      </c>
      <c r="O5" s="928">
        <v>19.246222534160605</v>
      </c>
      <c r="P5" s="929">
        <v>2.7627181490770631</v>
      </c>
      <c r="Q5" s="929">
        <v>0.87053306707613842</v>
      </c>
    </row>
    <row r="6" spans="1:20" x14ac:dyDescent="0.25">
      <c r="A6" s="738">
        <f>A5+1</f>
        <v>2</v>
      </c>
      <c r="B6" s="680" t="s">
        <v>769</v>
      </c>
      <c r="C6" s="749">
        <v>8.239729293829388</v>
      </c>
      <c r="D6" s="749">
        <v>8.4684162155399925</v>
      </c>
      <c r="E6" s="749">
        <v>8.855194173777365</v>
      </c>
      <c r="F6" s="749">
        <v>8.4340086754753791</v>
      </c>
      <c r="G6" s="749">
        <v>7.3902609991378956</v>
      </c>
      <c r="H6" s="739">
        <f t="shared" ref="H6" si="1">G6-F6</f>
        <v>-1.0437476763374836</v>
      </c>
      <c r="I6" s="739">
        <f>G6-C6</f>
        <v>-0.84946829469149243</v>
      </c>
      <c r="K6" s="749">
        <v>6.347894765601918</v>
      </c>
      <c r="L6" s="739">
        <v>-0.7470560904871677</v>
      </c>
      <c r="M6" s="739">
        <v>-1.265844891076485</v>
      </c>
      <c r="O6" s="749">
        <v>13.875913290908635</v>
      </c>
      <c r="P6" s="739">
        <v>-3.2997461478569861</v>
      </c>
      <c r="Q6" s="739">
        <v>-1.3024326085590925</v>
      </c>
    </row>
    <row r="7" spans="1:20" x14ac:dyDescent="0.25">
      <c r="A7" s="738">
        <f>A6+1</f>
        <v>3</v>
      </c>
      <c r="B7" s="680" t="s">
        <v>770</v>
      </c>
      <c r="C7" s="749">
        <v>6.7954371360403432</v>
      </c>
      <c r="D7" s="749">
        <v>6.6346903751035651</v>
      </c>
      <c r="E7" s="749">
        <v>4.3573346798968249</v>
      </c>
      <c r="F7" s="749">
        <v>5.5178898764468833</v>
      </c>
      <c r="G7" s="749">
        <v>5.7950460676044724</v>
      </c>
      <c r="H7" s="739">
        <f>G7-F7</f>
        <v>0.27715619115758905</v>
      </c>
      <c r="I7" s="739">
        <f>G7-C7</f>
        <v>-1.0003910684358708</v>
      </c>
      <c r="K7" s="749">
        <v>6.4691919373002715</v>
      </c>
      <c r="L7" s="739">
        <v>0.38449333991516799</v>
      </c>
      <c r="M7" s="739">
        <v>-0.62175130387663557</v>
      </c>
      <c r="O7" s="749">
        <v>1.6004783963662805</v>
      </c>
      <c r="P7" s="739">
        <v>-0.21716507078065006</v>
      </c>
      <c r="Q7" s="739">
        <v>-1.9194994565141879</v>
      </c>
    </row>
    <row r="8" spans="1:20" x14ac:dyDescent="0.25">
      <c r="A8" s="738">
        <f>A7+1</f>
        <v>4</v>
      </c>
      <c r="B8" s="680" t="s">
        <v>771</v>
      </c>
      <c r="C8" s="749">
        <v>5.7409770839808676</v>
      </c>
      <c r="D8" s="749">
        <v>5.5201429112612788</v>
      </c>
      <c r="E8" s="749">
        <v>5.4603914317821545</v>
      </c>
      <c r="F8" s="749">
        <v>5.4151111341881313</v>
      </c>
      <c r="G8" s="749">
        <v>5.2613236799962309</v>
      </c>
      <c r="H8" s="739">
        <f>G8-F8</f>
        <v>-0.15378745419190043</v>
      </c>
      <c r="I8" s="739">
        <f>G8-C8</f>
        <v>-0.47965340398463674</v>
      </c>
      <c r="K8" s="749">
        <v>5.325069053823837</v>
      </c>
      <c r="L8" s="739">
        <v>-0.15246243722861941</v>
      </c>
      <c r="M8" s="739">
        <v>-0.56652732187352228</v>
      </c>
      <c r="O8" s="749">
        <v>4.8646969315909914</v>
      </c>
      <c r="P8" s="739">
        <v>-0.14292099929545987</v>
      </c>
      <c r="Q8" s="739">
        <v>0.79321955912285436</v>
      </c>
    </row>
    <row r="9" spans="1:20" x14ac:dyDescent="0.25">
      <c r="A9" s="738">
        <f t="shared" ref="A9:A14" si="2">A8+1</f>
        <v>5</v>
      </c>
      <c r="B9" s="680" t="s">
        <v>772</v>
      </c>
      <c r="C9" s="749">
        <v>5.2544654477495767</v>
      </c>
      <c r="D9" s="749">
        <v>4.9504188038376054</v>
      </c>
      <c r="E9" s="749">
        <v>4.9390399643255085</v>
      </c>
      <c r="F9" s="749">
        <v>4.6710535207937065</v>
      </c>
      <c r="G9" s="749">
        <v>4.7622073942032799</v>
      </c>
      <c r="H9" s="739">
        <f t="shared" ref="H9:H15" si="3">G9-F9</f>
        <v>9.1153873409573372E-2</v>
      </c>
      <c r="I9" s="739">
        <f t="shared" ref="I9:I15" si="4">G9-C9</f>
        <v>-0.49225805354629681</v>
      </c>
      <c r="K9" s="749">
        <v>3.4276944267817191</v>
      </c>
      <c r="L9" s="739">
        <v>-6.7375354459232817E-2</v>
      </c>
      <c r="M9" s="739">
        <v>-0.17413617338002041</v>
      </c>
      <c r="O9" s="749">
        <v>13.065610562008093</v>
      </c>
      <c r="P9" s="739">
        <v>0.7174881307847194</v>
      </c>
      <c r="Q9" s="739">
        <v>-10.507048855722129</v>
      </c>
    </row>
    <row r="10" spans="1:20" x14ac:dyDescent="0.25">
      <c r="A10" s="738">
        <f t="shared" si="2"/>
        <v>6</v>
      </c>
      <c r="B10" s="680" t="s">
        <v>773</v>
      </c>
      <c r="C10" s="749">
        <v>4.0334214405217272</v>
      </c>
      <c r="D10" s="749">
        <v>4.0371484872452736</v>
      </c>
      <c r="E10" s="749">
        <v>4.2193998172482603</v>
      </c>
      <c r="F10" s="749">
        <v>4.188657822415327</v>
      </c>
      <c r="G10" s="749">
        <v>4.1556257015616174</v>
      </c>
      <c r="H10" s="739">
        <f>G10-F10</f>
        <v>-3.3032120853709657E-2</v>
      </c>
      <c r="I10" s="739">
        <f>G10-C10</f>
        <v>0.12220426103989013</v>
      </c>
      <c r="K10" s="749">
        <v>4.6849745100209272</v>
      </c>
      <c r="L10" s="739">
        <v>5.6314996774355919E-3</v>
      </c>
      <c r="M10" s="739">
        <v>0.37938458325144353</v>
      </c>
      <c r="O10" s="749">
        <v>0.86199223352033827</v>
      </c>
      <c r="P10" s="739">
        <v>-0.12336959563210081</v>
      </c>
      <c r="Q10" s="739">
        <v>-0.15464958936270756</v>
      </c>
    </row>
    <row r="11" spans="1:20" x14ac:dyDescent="0.25">
      <c r="A11" s="738">
        <f t="shared" si="2"/>
        <v>7</v>
      </c>
      <c r="B11" s="680" t="s">
        <v>774</v>
      </c>
      <c r="C11" s="749">
        <v>3.819024735002869</v>
      </c>
      <c r="D11" s="749">
        <v>4.0204754209180669</v>
      </c>
      <c r="E11" s="749">
        <v>4.137504236525853</v>
      </c>
      <c r="F11" s="749">
        <v>4.1184340700552386</v>
      </c>
      <c r="G11" s="749">
        <v>3.9755431458427735</v>
      </c>
      <c r="H11" s="739">
        <f>G11-F11</f>
        <v>-0.14289092421246519</v>
      </c>
      <c r="I11" s="739">
        <f>G11-C11</f>
        <v>0.15651841083990448</v>
      </c>
      <c r="K11" s="749">
        <v>4.4166238217315019</v>
      </c>
      <c r="L11" s="739">
        <v>-0.16334502359196268</v>
      </c>
      <c r="M11" s="739">
        <v>0.28251403693929333</v>
      </c>
      <c r="O11" s="749">
        <v>1.2311181976848786</v>
      </c>
      <c r="P11" s="739">
        <v>0.12568010293231979</v>
      </c>
      <c r="Q11" s="739">
        <v>0.90457038068150164</v>
      </c>
    </row>
    <row r="12" spans="1:20" x14ac:dyDescent="0.25">
      <c r="A12" s="738">
        <f t="shared" si="2"/>
        <v>8</v>
      </c>
      <c r="B12" s="680" t="s">
        <v>775</v>
      </c>
      <c r="C12" s="749">
        <v>3.929344557317767</v>
      </c>
      <c r="D12" s="749">
        <v>3.8834066742090148</v>
      </c>
      <c r="E12" s="749">
        <v>3.4623307902946534</v>
      </c>
      <c r="F12" s="749">
        <v>3.7686474813332849</v>
      </c>
      <c r="G12" s="749">
        <v>3.8168765605167687</v>
      </c>
      <c r="H12" s="739">
        <f t="shared" si="3"/>
        <v>4.8229079183483847E-2</v>
      </c>
      <c r="I12" s="739">
        <f t="shared" si="4"/>
        <v>-0.11246799680099828</v>
      </c>
      <c r="K12" s="749">
        <v>3.9395636862104859</v>
      </c>
      <c r="L12" s="739">
        <v>5.6528030492065451E-2</v>
      </c>
      <c r="M12" s="739">
        <v>-0.13467145172399642</v>
      </c>
      <c r="O12" s="749">
        <v>3.0535114280652156</v>
      </c>
      <c r="P12" s="739">
        <v>3.1613980560551092E-2</v>
      </c>
      <c r="Q12" s="739">
        <v>0.73016819888961892</v>
      </c>
    </row>
    <row r="13" spans="1:20" x14ac:dyDescent="0.25">
      <c r="A13" s="738">
        <f t="shared" si="2"/>
        <v>9</v>
      </c>
      <c r="B13" s="246" t="s">
        <v>776</v>
      </c>
      <c r="C13" s="749">
        <v>3.2142960910173985</v>
      </c>
      <c r="D13" s="749">
        <v>3.0839282949312858</v>
      </c>
      <c r="E13" s="749">
        <v>2.2720409218524007</v>
      </c>
      <c r="F13" s="749">
        <v>2.6466674017196636</v>
      </c>
      <c r="G13" s="749">
        <v>2.7403517491188394</v>
      </c>
      <c r="H13" s="740">
        <f>G13-F13</f>
        <v>9.3684347399175749E-2</v>
      </c>
      <c r="I13" s="740">
        <f>G13-C13</f>
        <v>-0.47394434189855916</v>
      </c>
      <c r="K13" s="749">
        <v>3.0913028111583847</v>
      </c>
      <c r="L13" s="740">
        <v>0.1126875075559628</v>
      </c>
      <c r="M13" s="740">
        <v>-0.36760325401007377</v>
      </c>
      <c r="O13" s="749">
        <v>0.55671754591286027</v>
      </c>
      <c r="P13" s="740">
        <v>7.7075785547445763E-2</v>
      </c>
      <c r="Q13" s="740">
        <v>5.3736032360168773E-2</v>
      </c>
    </row>
    <row r="14" spans="1:20" x14ac:dyDescent="0.25">
      <c r="A14" s="738">
        <f t="shared" si="2"/>
        <v>10</v>
      </c>
      <c r="B14" s="680" t="s">
        <v>777</v>
      </c>
      <c r="C14" s="749">
        <v>2.9423372583264533</v>
      </c>
      <c r="D14" s="749">
        <v>2.9027287639350656</v>
      </c>
      <c r="E14" s="749">
        <v>2.9020769957944914</v>
      </c>
      <c r="F14" s="749">
        <v>2.8308417708535725</v>
      </c>
      <c r="G14" s="749">
        <v>2.7234813542004557</v>
      </c>
      <c r="H14" s="741">
        <f t="shared" si="3"/>
        <v>-0.1073604166531168</v>
      </c>
      <c r="I14" s="741">
        <f t="shared" si="4"/>
        <v>-0.21885590412599765</v>
      </c>
      <c r="K14" s="749">
        <v>3.0762751218556739</v>
      </c>
      <c r="L14" s="741">
        <v>-0.10081674082001024</v>
      </c>
      <c r="M14" s="741">
        <v>-6.9991893253189552E-2</v>
      </c>
      <c r="O14" s="749">
        <v>0.52838174899387069</v>
      </c>
      <c r="P14" s="741">
        <v>-4.2066679880413571E-2</v>
      </c>
      <c r="Q14" s="741">
        <v>-0.15355004442082443</v>
      </c>
    </row>
    <row r="15" spans="1:20" x14ac:dyDescent="0.25">
      <c r="A15" s="742">
        <f>A14+1</f>
        <v>11</v>
      </c>
      <c r="B15" s="743" t="s">
        <v>778</v>
      </c>
      <c r="C15" s="749">
        <v>1.7047949665005053</v>
      </c>
      <c r="D15" s="749">
        <v>1.6545678053775554</v>
      </c>
      <c r="E15" s="749">
        <v>2.5330789811757368</v>
      </c>
      <c r="F15" s="749">
        <v>2.5395724779748141</v>
      </c>
      <c r="G15" s="749">
        <v>2.5290663969405358</v>
      </c>
      <c r="H15" s="741">
        <f t="shared" si="3"/>
        <v>-1.0506081034278303E-2</v>
      </c>
      <c r="I15" s="741">
        <f t="shared" si="4"/>
        <v>0.82427143044003048</v>
      </c>
      <c r="K15" s="749">
        <v>1.54499323698993</v>
      </c>
      <c r="L15" s="741">
        <v>4.7538058731164901E-2</v>
      </c>
      <c r="M15" s="741">
        <v>0.1969973628761772</v>
      </c>
      <c r="O15" s="749">
        <v>8.6520164117861782</v>
      </c>
      <c r="P15" s="741">
        <v>-0.69071673379588816</v>
      </c>
      <c r="Q15" s="739">
        <v>2.9923762523543305</v>
      </c>
    </row>
    <row r="16" spans="1:20" ht="15.75" thickBot="1" x14ac:dyDescent="0.3">
      <c r="A16" s="744">
        <f>A15+1</f>
        <v>12</v>
      </c>
      <c r="B16" s="930" t="s">
        <v>779</v>
      </c>
      <c r="C16" s="931">
        <v>2.2523588460446886</v>
      </c>
      <c r="D16" s="931">
        <v>2.129699024172051</v>
      </c>
      <c r="E16" s="931">
        <v>2.5386026010382521</v>
      </c>
      <c r="F16" s="931">
        <v>2.1209387761266805</v>
      </c>
      <c r="G16" s="931">
        <v>1.9964653253811095</v>
      </c>
      <c r="H16" s="932">
        <f>G16-F16</f>
        <v>-0.12447345074557092</v>
      </c>
      <c r="I16" s="932">
        <f>G16-C16</f>
        <v>-0.25589352066357907</v>
      </c>
      <c r="K16" s="931">
        <v>2.2156270571271279</v>
      </c>
      <c r="L16" s="932">
        <v>-0.12013539017639152</v>
      </c>
      <c r="M16" s="932">
        <v>-0.17587492502756019</v>
      </c>
      <c r="O16" s="931">
        <v>0.63283060465035068</v>
      </c>
      <c r="P16" s="932">
        <v>-8.5694114422020462E-2</v>
      </c>
      <c r="Q16" s="933">
        <v>-7.7232942118363512E-2</v>
      </c>
    </row>
    <row r="17" spans="2:15" s="614" customFormat="1" ht="16.5" thickTop="1" x14ac:dyDescent="0.25">
      <c r="B17" s="750" t="s">
        <v>780</v>
      </c>
      <c r="C17" s="751"/>
      <c r="D17" s="751"/>
      <c r="E17" s="751"/>
      <c r="F17" s="751"/>
      <c r="G17" s="752">
        <f>+G5+G6+G8+G7+G9</f>
        <v>35.498505037355649</v>
      </c>
      <c r="K17" s="752">
        <f>+K5+K6+K8+K7+K10</f>
        <v>33.998747910396688</v>
      </c>
      <c r="L17" s="25"/>
      <c r="M17" s="25"/>
      <c r="N17" s="25"/>
      <c r="O17" s="752">
        <f>+O5+O6+O9+O15+O8</f>
        <v>59.704459730454495</v>
      </c>
    </row>
    <row r="18" spans="2:15" x14ac:dyDescent="0.25">
      <c r="C18" s="745"/>
      <c r="D18" s="745"/>
      <c r="E18" s="745"/>
      <c r="F18" s="745"/>
      <c r="G18" s="745"/>
      <c r="K18" s="745"/>
      <c r="O18" s="745"/>
    </row>
    <row r="19" spans="2:15" x14ac:dyDescent="0.25">
      <c r="B19" s="681" t="s">
        <v>781</v>
      </c>
    </row>
  </sheetData>
  <phoneticPr fontId="84"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9E60-79FA-4C2B-8F66-9DB65E08843E}">
  <sheetPr>
    <tabColor rgb="FFFF0000"/>
  </sheetPr>
  <dimension ref="A1:R56"/>
  <sheetViews>
    <sheetView showGridLines="0" zoomScale="90" zoomScaleNormal="90" workbookViewId="0">
      <pane xSplit="2" ySplit="4" topLeftCell="C31" activePane="bottomRight" state="frozen"/>
      <selection pane="topRight" activeCell="C1" sqref="C1"/>
      <selection pane="bottomLeft" activeCell="A5" sqref="A5"/>
      <selection pane="bottomRight" activeCell="I44" sqref="I44"/>
    </sheetView>
  </sheetViews>
  <sheetFormatPr defaultColWidth="9.140625" defaultRowHeight="15.75" x14ac:dyDescent="0.25"/>
  <cols>
    <col min="1" max="1" width="10.7109375" style="13" customWidth="1"/>
    <col min="2" max="2" width="12.5703125" style="13" customWidth="1"/>
    <col min="3" max="3" width="12.140625" style="13" customWidth="1"/>
    <col min="4" max="4" width="32.140625" style="13" customWidth="1"/>
    <col min="5" max="12" width="11.140625" style="13" customWidth="1"/>
    <col min="13" max="18" width="10.85546875" style="13" bestFit="1" customWidth="1"/>
    <col min="19" max="16384" width="9.140625" style="13"/>
  </cols>
  <sheetData>
    <row r="1" spans="1:18" ht="21" x14ac:dyDescent="0.35">
      <c r="A1" s="16" t="str">
        <f>+'Indice-Index'!C21</f>
        <v xml:space="preserve">2.10   Utenti unici dei siti/app dei principali operatori - Main websites/app unique users </v>
      </c>
      <c r="B1" s="291"/>
      <c r="C1" s="291"/>
      <c r="D1" s="291"/>
      <c r="E1" s="97"/>
      <c r="F1" s="97"/>
      <c r="G1" s="445"/>
      <c r="H1" s="97"/>
      <c r="I1" s="51"/>
      <c r="J1" s="51"/>
      <c r="K1" s="51"/>
      <c r="L1" s="51"/>
      <c r="M1" s="51"/>
      <c r="N1" s="51"/>
      <c r="O1" s="51"/>
      <c r="P1" s="51"/>
      <c r="Q1" s="51"/>
      <c r="R1" s="51"/>
    </row>
    <row r="2" spans="1:18" x14ac:dyDescent="0.25">
      <c r="A2" s="6"/>
      <c r="B2" s="6"/>
      <c r="C2" s="6"/>
      <c r="D2" s="6"/>
      <c r="E2" s="6"/>
    </row>
    <row r="4" spans="1:18" x14ac:dyDescent="0.25">
      <c r="A4" s="300" t="s">
        <v>307</v>
      </c>
    </row>
    <row r="5" spans="1:18" x14ac:dyDescent="0.25">
      <c r="A5" s="358">
        <v>43466</v>
      </c>
      <c r="B5" s="336">
        <v>41.992874999999998</v>
      </c>
      <c r="C5" s="51"/>
    </row>
    <row r="6" spans="1:18" x14ac:dyDescent="0.25">
      <c r="A6" s="358">
        <v>43497</v>
      </c>
      <c r="B6" s="336">
        <v>41.616146000000001</v>
      </c>
      <c r="C6" s="51"/>
    </row>
    <row r="7" spans="1:18" x14ac:dyDescent="0.25">
      <c r="A7" s="358">
        <v>43525</v>
      </c>
      <c r="B7" s="336">
        <v>42.323006999999997</v>
      </c>
      <c r="C7" s="51"/>
    </row>
    <row r="8" spans="1:18" x14ac:dyDescent="0.25">
      <c r="A8" s="358">
        <v>43556</v>
      </c>
      <c r="B8" s="336">
        <v>41.916683999999997</v>
      </c>
      <c r="C8" s="51"/>
    </row>
    <row r="9" spans="1:18" x14ac:dyDescent="0.25">
      <c r="A9" s="358">
        <v>43586</v>
      </c>
      <c r="B9" s="336">
        <v>42.240712000000002</v>
      </c>
      <c r="C9" s="51"/>
    </row>
    <row r="10" spans="1:18" x14ac:dyDescent="0.25">
      <c r="A10" s="358">
        <v>43617</v>
      </c>
      <c r="B10" s="336">
        <v>41.331107000000003</v>
      </c>
      <c r="C10" s="51"/>
    </row>
    <row r="11" spans="1:18" x14ac:dyDescent="0.25">
      <c r="A11" s="358">
        <v>43647</v>
      </c>
      <c r="B11" s="336">
        <v>40.524585999999999</v>
      </c>
      <c r="C11" s="51"/>
    </row>
    <row r="12" spans="1:18" x14ac:dyDescent="0.25">
      <c r="A12" s="358">
        <v>43678</v>
      </c>
      <c r="B12" s="336">
        <v>40.729568999999998</v>
      </c>
      <c r="C12" s="51"/>
    </row>
    <row r="13" spans="1:18" x14ac:dyDescent="0.25">
      <c r="A13" s="358">
        <v>43709</v>
      </c>
      <c r="B13" s="336">
        <v>41.594318999999999</v>
      </c>
      <c r="C13" s="51"/>
    </row>
    <row r="14" spans="1:18" x14ac:dyDescent="0.25">
      <c r="A14" s="358">
        <v>43739</v>
      </c>
      <c r="B14" s="336">
        <v>41.873142999999999</v>
      </c>
      <c r="C14" s="51"/>
    </row>
    <row r="15" spans="1:18" x14ac:dyDescent="0.25">
      <c r="A15" s="358">
        <v>43770</v>
      </c>
      <c r="B15" s="336">
        <v>41.565874000000001</v>
      </c>
      <c r="C15" s="51"/>
    </row>
    <row r="16" spans="1:18" x14ac:dyDescent="0.25">
      <c r="A16" s="358">
        <v>43800</v>
      </c>
      <c r="B16" s="336">
        <v>41.546782</v>
      </c>
      <c r="C16" s="51"/>
    </row>
    <row r="17" spans="1:3" x14ac:dyDescent="0.25">
      <c r="A17" s="358">
        <v>43831</v>
      </c>
      <c r="B17" s="336">
        <v>43.272182000000001</v>
      </c>
      <c r="C17" s="51"/>
    </row>
    <row r="18" spans="1:3" x14ac:dyDescent="0.25">
      <c r="A18" s="358">
        <v>43862</v>
      </c>
      <c r="B18" s="336">
        <v>43.317723999999998</v>
      </c>
      <c r="C18" s="51"/>
    </row>
    <row r="19" spans="1:3" x14ac:dyDescent="0.25">
      <c r="A19" s="358">
        <v>43891</v>
      </c>
      <c r="B19" s="336">
        <v>44.739888999999998</v>
      </c>
      <c r="C19" s="51"/>
    </row>
    <row r="20" spans="1:3" x14ac:dyDescent="0.25">
      <c r="A20" s="358">
        <v>43922</v>
      </c>
      <c r="B20" s="336">
        <v>44.151803999999998</v>
      </c>
      <c r="C20" s="51"/>
    </row>
    <row r="21" spans="1:3" x14ac:dyDescent="0.25">
      <c r="A21" s="358">
        <v>43952</v>
      </c>
      <c r="B21" s="336">
        <v>44.130982000000003</v>
      </c>
      <c r="C21" s="51"/>
    </row>
    <row r="22" spans="1:3" x14ac:dyDescent="0.25">
      <c r="A22" s="358">
        <v>43983</v>
      </c>
      <c r="B22" s="336">
        <v>42.952989000000002</v>
      </c>
      <c r="C22" s="51"/>
    </row>
    <row r="23" spans="1:3" x14ac:dyDescent="0.25">
      <c r="A23" s="358">
        <v>44013</v>
      </c>
      <c r="B23" s="336">
        <v>42.061624999999999</v>
      </c>
      <c r="C23" s="51"/>
    </row>
    <row r="24" spans="1:3" x14ac:dyDescent="0.25">
      <c r="A24" s="358">
        <v>44044</v>
      </c>
      <c r="B24" s="336">
        <v>41.936124</v>
      </c>
      <c r="C24" s="51"/>
    </row>
    <row r="25" spans="1:3" x14ac:dyDescent="0.25">
      <c r="A25" s="358">
        <v>44075</v>
      </c>
      <c r="B25" s="336">
        <v>42.245092999999997</v>
      </c>
      <c r="C25" s="51"/>
    </row>
    <row r="26" spans="1:3" x14ac:dyDescent="0.25">
      <c r="A26" s="358">
        <v>44105</v>
      </c>
      <c r="B26" s="336">
        <v>44.131616999999999</v>
      </c>
      <c r="C26" s="51"/>
    </row>
    <row r="27" spans="1:3" x14ac:dyDescent="0.25">
      <c r="A27" s="358">
        <v>44136</v>
      </c>
      <c r="B27" s="336">
        <v>44.75123</v>
      </c>
      <c r="C27" s="51"/>
    </row>
    <row r="28" spans="1:3" x14ac:dyDescent="0.25">
      <c r="A28" s="358">
        <v>44166</v>
      </c>
      <c r="B28" s="336">
        <v>44.657080999999998</v>
      </c>
      <c r="C28" s="51"/>
    </row>
    <row r="29" spans="1:3" x14ac:dyDescent="0.25">
      <c r="A29" s="358">
        <v>44197</v>
      </c>
      <c r="B29" s="336">
        <v>44.525007000000002</v>
      </c>
      <c r="C29" s="51"/>
    </row>
    <row r="30" spans="1:3" x14ac:dyDescent="0.25">
      <c r="A30" s="358">
        <v>44228</v>
      </c>
      <c r="B30" s="336">
        <v>44.407611000000003</v>
      </c>
      <c r="C30" s="51"/>
    </row>
    <row r="31" spans="1:3" x14ac:dyDescent="0.25">
      <c r="A31" s="934">
        <v>44256</v>
      </c>
      <c r="B31" s="935">
        <v>44.881346000000001</v>
      </c>
      <c r="C31" s="51"/>
    </row>
    <row r="32" spans="1:3" x14ac:dyDescent="0.25">
      <c r="A32" s="358">
        <v>44287</v>
      </c>
      <c r="B32" s="336">
        <v>44.425511</v>
      </c>
      <c r="C32" s="51"/>
    </row>
    <row r="33" spans="1:13" x14ac:dyDescent="0.25">
      <c r="A33" s="358">
        <v>44317</v>
      </c>
      <c r="B33" s="336">
        <v>43.944003000000002</v>
      </c>
      <c r="C33" s="51"/>
    </row>
    <row r="34" spans="1:13" x14ac:dyDescent="0.25">
      <c r="A34" s="358">
        <v>44348</v>
      </c>
      <c r="B34" s="336">
        <v>44.545304999999999</v>
      </c>
      <c r="C34" s="51"/>
    </row>
    <row r="35" spans="1:13" x14ac:dyDescent="0.25">
      <c r="A35" s="358">
        <v>44378</v>
      </c>
      <c r="B35" s="336">
        <v>44.103985999999999</v>
      </c>
      <c r="C35" s="51"/>
    </row>
    <row r="36" spans="1:13" x14ac:dyDescent="0.25">
      <c r="A36" s="358">
        <v>44409</v>
      </c>
      <c r="B36" s="336">
        <v>43.658223</v>
      </c>
      <c r="C36" s="51"/>
    </row>
    <row r="37" spans="1:13" x14ac:dyDescent="0.25">
      <c r="A37" s="356">
        <v>44440</v>
      </c>
      <c r="B37" s="357">
        <v>44.524890999999997</v>
      </c>
      <c r="C37" s="51"/>
    </row>
    <row r="38" spans="1:13" x14ac:dyDescent="0.25">
      <c r="A38" s="356">
        <v>44471</v>
      </c>
      <c r="B38" s="357">
        <v>44.091391999999999</v>
      </c>
      <c r="C38" s="51"/>
    </row>
    <row r="39" spans="1:13" x14ac:dyDescent="0.25">
      <c r="A39" s="356">
        <v>44503</v>
      </c>
      <c r="B39" s="357">
        <v>44.346634999999999</v>
      </c>
      <c r="C39" s="51"/>
    </row>
    <row r="40" spans="1:13" x14ac:dyDescent="0.25">
      <c r="A40" s="356">
        <v>44534</v>
      </c>
      <c r="B40" s="357">
        <v>44.585620999999996</v>
      </c>
      <c r="C40" s="51"/>
    </row>
    <row r="41" spans="1:13" x14ac:dyDescent="0.25">
      <c r="A41" s="359">
        <v>44562</v>
      </c>
      <c r="B41" s="336">
        <v>45.000440000000005</v>
      </c>
      <c r="C41" s="51"/>
    </row>
    <row r="42" spans="1:13" x14ac:dyDescent="0.25">
      <c r="A42" s="359">
        <v>44593</v>
      </c>
      <c r="B42" s="336">
        <v>44.515167999999996</v>
      </c>
      <c r="C42" s="51"/>
    </row>
    <row r="43" spans="1:13" x14ac:dyDescent="0.25">
      <c r="A43" s="936">
        <v>44621</v>
      </c>
      <c r="B43" s="935">
        <v>44.260033</v>
      </c>
      <c r="C43" s="51"/>
    </row>
    <row r="44" spans="1:13" x14ac:dyDescent="0.25">
      <c r="A44" s="358">
        <v>44652</v>
      </c>
      <c r="B44" s="336">
        <v>43.997148000000003</v>
      </c>
      <c r="C44" s="51"/>
    </row>
    <row r="45" spans="1:13" x14ac:dyDescent="0.25">
      <c r="A45" s="358">
        <v>44682</v>
      </c>
      <c r="B45" s="336">
        <v>44.166453000000004</v>
      </c>
      <c r="C45" s="51"/>
      <c r="D45" s="436" t="s">
        <v>306</v>
      </c>
      <c r="E45" s="360">
        <v>43891</v>
      </c>
      <c r="F45" s="360">
        <v>44256</v>
      </c>
      <c r="G45" s="360">
        <v>44621</v>
      </c>
      <c r="H45" s="360">
        <v>44986</v>
      </c>
      <c r="J45" s="330"/>
      <c r="K45" s="330"/>
      <c r="L45" s="330"/>
      <c r="M45" s="330"/>
    </row>
    <row r="46" spans="1:13" x14ac:dyDescent="0.25">
      <c r="A46" s="358">
        <v>44713</v>
      </c>
      <c r="B46" s="336">
        <v>43.827818000000001</v>
      </c>
      <c r="C46" s="51"/>
      <c r="D46" s="371" t="s">
        <v>299</v>
      </c>
      <c r="E46" s="937">
        <v>43.959000000000003</v>
      </c>
      <c r="F46" s="937">
        <v>43.948</v>
      </c>
      <c r="G46" s="937">
        <v>43.238999999999997</v>
      </c>
      <c r="H46" s="937">
        <v>42.960999999999999</v>
      </c>
      <c r="J46" s="330"/>
      <c r="K46" s="330"/>
      <c r="L46" s="330"/>
      <c r="M46" s="330"/>
    </row>
    <row r="47" spans="1:13" x14ac:dyDescent="0.25">
      <c r="A47" s="358">
        <v>44743</v>
      </c>
      <c r="B47" s="336">
        <v>43.572658000000004</v>
      </c>
      <c r="C47" s="51"/>
      <c r="D47" s="371" t="s">
        <v>876</v>
      </c>
      <c r="E47" s="937">
        <v>40.055999999999997</v>
      </c>
      <c r="F47" s="937">
        <v>39.707000000000001</v>
      </c>
      <c r="G47" s="937">
        <v>39.171999999999997</v>
      </c>
      <c r="H47" s="937">
        <v>38.799999999999997</v>
      </c>
      <c r="J47" s="330"/>
      <c r="K47" s="330"/>
      <c r="L47" s="330"/>
      <c r="M47" s="330"/>
    </row>
    <row r="48" spans="1:13" x14ac:dyDescent="0.25">
      <c r="A48" s="358">
        <v>44774</v>
      </c>
      <c r="B48" s="336">
        <v>43.339641</v>
      </c>
      <c r="C48" s="51"/>
      <c r="D48" s="371" t="s">
        <v>293</v>
      </c>
      <c r="E48" s="937">
        <v>33.783999999999999</v>
      </c>
      <c r="F48" s="937">
        <v>33.411999999999999</v>
      </c>
      <c r="G48" s="937">
        <v>34.408999999999999</v>
      </c>
      <c r="H48" s="937">
        <v>35.728000000000002</v>
      </c>
      <c r="J48" s="330"/>
      <c r="K48" s="330"/>
      <c r="L48" s="330"/>
      <c r="M48" s="330"/>
    </row>
    <row r="49" spans="1:13" x14ac:dyDescent="0.25">
      <c r="A49" s="356">
        <v>44805</v>
      </c>
      <c r="B49" s="357">
        <v>44.138095</v>
      </c>
      <c r="C49" s="51"/>
      <c r="D49" s="371" t="s">
        <v>304</v>
      </c>
      <c r="E49" s="937">
        <v>34.603000000000002</v>
      </c>
      <c r="F49" s="937">
        <v>33.639000000000003</v>
      </c>
      <c r="G49" s="937">
        <v>33</v>
      </c>
      <c r="H49" s="937">
        <v>34.375999999999998</v>
      </c>
      <c r="J49" s="330"/>
      <c r="K49" s="330"/>
      <c r="L49" s="330"/>
      <c r="M49" s="330"/>
    </row>
    <row r="50" spans="1:13" x14ac:dyDescent="0.25">
      <c r="A50" s="356">
        <v>44836</v>
      </c>
      <c r="B50" s="357">
        <v>43.934137999999997</v>
      </c>
      <c r="C50" s="51"/>
      <c r="D50" s="371" t="s">
        <v>328</v>
      </c>
      <c r="E50" s="937">
        <v>36.021999999999998</v>
      </c>
      <c r="F50" s="937">
        <v>34.247999999999998</v>
      </c>
      <c r="G50" s="937">
        <v>31.318999999999999</v>
      </c>
      <c r="H50" s="937">
        <v>31.695</v>
      </c>
      <c r="J50" s="330"/>
      <c r="K50" s="330"/>
      <c r="L50" s="330"/>
      <c r="M50" s="330"/>
    </row>
    <row r="51" spans="1:13" x14ac:dyDescent="0.25">
      <c r="A51" s="356">
        <v>44868</v>
      </c>
      <c r="B51" s="357">
        <v>43.828113999999999</v>
      </c>
      <c r="C51" s="51"/>
      <c r="D51" s="371" t="s">
        <v>126</v>
      </c>
      <c r="E51" s="937">
        <v>36.103000000000002</v>
      </c>
      <c r="F51" s="937">
        <v>31.952000000000002</v>
      </c>
      <c r="G51" s="937">
        <v>28.901</v>
      </c>
      <c r="H51" s="937">
        <v>31.495999999999999</v>
      </c>
      <c r="J51" s="330"/>
      <c r="K51" s="330"/>
      <c r="L51" s="330"/>
      <c r="M51" s="330"/>
    </row>
    <row r="52" spans="1:13" x14ac:dyDescent="0.25">
      <c r="A52" s="356">
        <v>44899</v>
      </c>
      <c r="B52" s="357">
        <v>43.766737999999997</v>
      </c>
      <c r="C52" s="51"/>
      <c r="D52" s="371" t="s">
        <v>694</v>
      </c>
      <c r="E52" s="937">
        <v>31.161999999999999</v>
      </c>
      <c r="F52" s="937">
        <v>28.279</v>
      </c>
      <c r="G52" s="937">
        <v>26.384</v>
      </c>
      <c r="H52" s="937">
        <v>27.187999999999999</v>
      </c>
      <c r="J52" s="330"/>
      <c r="K52" s="330"/>
      <c r="L52" s="330"/>
      <c r="M52" s="330"/>
    </row>
    <row r="53" spans="1:13" x14ac:dyDescent="0.25">
      <c r="A53" s="358">
        <v>44927</v>
      </c>
      <c r="B53" s="336">
        <v>43.979275000000001</v>
      </c>
      <c r="D53" s="371" t="s">
        <v>1</v>
      </c>
      <c r="E53" s="937">
        <v>34.119999999999997</v>
      </c>
      <c r="F53" s="937">
        <v>30.524000000000001</v>
      </c>
      <c r="G53" s="937">
        <v>30.452999999999999</v>
      </c>
      <c r="H53" s="937">
        <v>27.053999999999998</v>
      </c>
      <c r="J53" s="330"/>
      <c r="K53" s="330"/>
      <c r="L53" s="330"/>
      <c r="M53" s="330"/>
    </row>
    <row r="54" spans="1:13" x14ac:dyDescent="0.25">
      <c r="A54" s="358">
        <v>44958</v>
      </c>
      <c r="B54" s="336">
        <v>43.834378999999998</v>
      </c>
      <c r="D54" s="371" t="s">
        <v>305</v>
      </c>
      <c r="E54" s="937">
        <v>29.788</v>
      </c>
      <c r="F54" s="937">
        <v>27.972999999999999</v>
      </c>
      <c r="G54" s="937">
        <v>27.242000000000001</v>
      </c>
      <c r="H54" s="937">
        <v>25.965</v>
      </c>
      <c r="J54" s="330"/>
      <c r="K54" s="330"/>
      <c r="L54" s="330"/>
      <c r="M54" s="330"/>
    </row>
    <row r="55" spans="1:13" x14ac:dyDescent="0.25">
      <c r="A55" s="934">
        <v>44986</v>
      </c>
      <c r="B55" s="935">
        <v>43.757841999999997</v>
      </c>
      <c r="D55" s="371" t="s">
        <v>251</v>
      </c>
      <c r="E55" s="937">
        <v>32.042000000000002</v>
      </c>
      <c r="F55" s="937">
        <v>26.573</v>
      </c>
      <c r="G55" s="937">
        <v>23.556999999999999</v>
      </c>
      <c r="H55" s="937">
        <v>25.565999999999999</v>
      </c>
    </row>
    <row r="56" spans="1:13" x14ac:dyDescent="0.25">
      <c r="D56" s="430" t="s">
        <v>312</v>
      </c>
    </row>
  </sheetData>
  <phoneticPr fontId="84"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300E-DE19-4439-927F-78E425A813D6}">
  <sheetPr>
    <tabColor rgb="FFFF0000"/>
  </sheetPr>
  <dimension ref="A1:K58"/>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activeCell="I44" sqref="I44"/>
    </sheetView>
  </sheetViews>
  <sheetFormatPr defaultColWidth="9.140625" defaultRowHeight="15.75" x14ac:dyDescent="0.25"/>
  <cols>
    <col min="1" max="1" width="10.7109375" style="118" customWidth="1"/>
    <col min="2" max="2" width="12.5703125" style="118" customWidth="1"/>
    <col min="3" max="3" width="11" style="118" customWidth="1"/>
    <col min="4" max="4" width="29" style="118" customWidth="1"/>
    <col min="5" max="12" width="11.140625" style="118" customWidth="1"/>
    <col min="13" max="16384" width="9.140625" style="118"/>
  </cols>
  <sheetData>
    <row r="1" spans="1:11" ht="21" x14ac:dyDescent="0.25">
      <c r="A1" s="305" t="str">
        <f>+'Indice-Index'!C22</f>
        <v>2.11   Utenti unici dei siti/app di informazione generalista - General press websites/app unique users</v>
      </c>
      <c r="B1" s="305"/>
      <c r="C1" s="305"/>
      <c r="D1" s="507"/>
      <c r="E1" s="507"/>
      <c r="F1" s="952"/>
      <c r="G1" s="952"/>
      <c r="H1" s="952"/>
      <c r="I1" s="952"/>
      <c r="J1" s="952"/>
      <c r="K1" s="507"/>
    </row>
    <row r="2" spans="1:11" x14ac:dyDescent="0.25">
      <c r="E2" s="24"/>
    </row>
    <row r="3" spans="1:11" ht="11.25" customHeight="1" x14ac:dyDescent="0.25">
      <c r="F3" s="872"/>
      <c r="G3" s="872"/>
      <c r="H3" s="872"/>
      <c r="I3" s="872"/>
    </row>
    <row r="4" spans="1:11" ht="21" customHeight="1" x14ac:dyDescent="0.25">
      <c r="A4" s="232" t="s">
        <v>887</v>
      </c>
      <c r="B4" s="187"/>
    </row>
    <row r="5" spans="1:11" ht="18" customHeight="1" x14ac:dyDescent="0.25">
      <c r="A5" s="514">
        <v>43466</v>
      </c>
      <c r="B5" s="349">
        <v>35.515000000000001</v>
      </c>
    </row>
    <row r="6" spans="1:11" x14ac:dyDescent="0.25">
      <c r="A6" s="514">
        <v>43497</v>
      </c>
      <c r="B6" s="349">
        <v>35.043999999999997</v>
      </c>
    </row>
    <row r="7" spans="1:11" x14ac:dyDescent="0.25">
      <c r="A7" s="514">
        <v>43525</v>
      </c>
      <c r="B7" s="349">
        <v>35.448</v>
      </c>
    </row>
    <row r="8" spans="1:11" x14ac:dyDescent="0.25">
      <c r="A8" s="514">
        <v>43556</v>
      </c>
      <c r="B8" s="349">
        <v>35.130000000000003</v>
      </c>
    </row>
    <row r="9" spans="1:11" x14ac:dyDescent="0.25">
      <c r="A9" s="514">
        <v>43586</v>
      </c>
      <c r="B9" s="349">
        <v>35.866999999999997</v>
      </c>
    </row>
    <row r="10" spans="1:11" x14ac:dyDescent="0.25">
      <c r="A10" s="514">
        <v>43617</v>
      </c>
      <c r="B10" s="349">
        <v>35.154000000000003</v>
      </c>
    </row>
    <row r="11" spans="1:11" x14ac:dyDescent="0.25">
      <c r="A11" s="514">
        <v>43647</v>
      </c>
      <c r="B11" s="349">
        <v>34.432000000000002</v>
      </c>
    </row>
    <row r="12" spans="1:11" x14ac:dyDescent="0.25">
      <c r="A12" s="514">
        <v>43678</v>
      </c>
      <c r="B12" s="349">
        <v>34.786000000000001</v>
      </c>
    </row>
    <row r="13" spans="1:11" x14ac:dyDescent="0.25">
      <c r="A13" s="514">
        <v>43709</v>
      </c>
      <c r="B13" s="349">
        <v>35.360999999999997</v>
      </c>
    </row>
    <row r="14" spans="1:11" x14ac:dyDescent="0.25">
      <c r="A14" s="514">
        <v>43739</v>
      </c>
      <c r="B14" s="349">
        <v>36.197000000000003</v>
      </c>
    </row>
    <row r="15" spans="1:11" x14ac:dyDescent="0.25">
      <c r="A15" s="514">
        <v>43770</v>
      </c>
      <c r="B15" s="349">
        <v>36.081000000000003</v>
      </c>
      <c r="C15" s="492"/>
    </row>
    <row r="16" spans="1:11" x14ac:dyDescent="0.25">
      <c r="A16" s="514">
        <v>43800</v>
      </c>
      <c r="B16" s="349">
        <v>35.673000000000002</v>
      </c>
      <c r="C16" s="492"/>
    </row>
    <row r="17" spans="1:10" x14ac:dyDescent="0.25">
      <c r="A17" s="514">
        <v>43831</v>
      </c>
      <c r="B17" s="349">
        <v>37.414000000000001</v>
      </c>
      <c r="C17" s="492"/>
    </row>
    <row r="18" spans="1:10" x14ac:dyDescent="0.25">
      <c r="A18" s="514">
        <v>43862</v>
      </c>
      <c r="B18" s="349">
        <v>38.234000000000002</v>
      </c>
      <c r="C18" s="492"/>
    </row>
    <row r="19" spans="1:10" x14ac:dyDescent="0.25">
      <c r="A19" s="514">
        <v>43891</v>
      </c>
      <c r="B19" s="349">
        <v>40.774000000000001</v>
      </c>
      <c r="C19" s="511"/>
    </row>
    <row r="20" spans="1:10" x14ac:dyDescent="0.25">
      <c r="A20" s="514">
        <v>43922</v>
      </c>
      <c r="B20" s="349">
        <v>39.234000000000002</v>
      </c>
      <c r="C20" s="492"/>
    </row>
    <row r="21" spans="1:10" x14ac:dyDescent="0.25">
      <c r="A21" s="514">
        <v>43952</v>
      </c>
      <c r="B21" s="349">
        <v>38.386000000000003</v>
      </c>
      <c r="C21" s="492"/>
    </row>
    <row r="22" spans="1:10" x14ac:dyDescent="0.25">
      <c r="A22" s="514">
        <v>43983</v>
      </c>
      <c r="B22" s="349">
        <v>36.664999999999999</v>
      </c>
      <c r="C22" s="492"/>
    </row>
    <row r="23" spans="1:10" ht="15.75" customHeight="1" x14ac:dyDescent="0.25">
      <c r="A23" s="514">
        <v>44013</v>
      </c>
      <c r="B23" s="349">
        <v>35.747999999999998</v>
      </c>
      <c r="C23" s="492"/>
      <c r="H23" s="953"/>
      <c r="I23" s="953"/>
      <c r="J23" s="953"/>
    </row>
    <row r="24" spans="1:10" x14ac:dyDescent="0.25">
      <c r="A24" s="514">
        <v>44044</v>
      </c>
      <c r="B24" s="349">
        <v>36.302</v>
      </c>
      <c r="C24" s="492"/>
      <c r="H24" s="953"/>
      <c r="I24" s="953"/>
      <c r="J24" s="953"/>
    </row>
    <row r="25" spans="1:10" x14ac:dyDescent="0.25">
      <c r="A25" s="514">
        <v>44075</v>
      </c>
      <c r="B25" s="349">
        <v>36.435000000000002</v>
      </c>
      <c r="C25" s="492"/>
      <c r="H25" s="953"/>
      <c r="I25" s="953"/>
      <c r="J25" s="953"/>
    </row>
    <row r="26" spans="1:10" x14ac:dyDescent="0.25">
      <c r="A26" s="514">
        <v>44105</v>
      </c>
      <c r="B26" s="349">
        <v>38.530999999999999</v>
      </c>
      <c r="C26" s="492"/>
    </row>
    <row r="27" spans="1:10" x14ac:dyDescent="0.25">
      <c r="A27" s="514">
        <v>44136</v>
      </c>
      <c r="B27" s="349">
        <v>39.481000000000002</v>
      </c>
      <c r="C27" s="492"/>
    </row>
    <row r="28" spans="1:10" x14ac:dyDescent="0.25">
      <c r="A28" s="514">
        <v>44166</v>
      </c>
      <c r="B28" s="349">
        <v>39.273000000000003</v>
      </c>
      <c r="C28" s="492"/>
    </row>
    <row r="29" spans="1:10" x14ac:dyDescent="0.25">
      <c r="A29" s="514">
        <v>44197</v>
      </c>
      <c r="B29" s="349">
        <v>39.463000000000001</v>
      </c>
      <c r="C29" s="492"/>
    </row>
    <row r="30" spans="1:10" x14ac:dyDescent="0.25">
      <c r="A30" s="514">
        <v>44228</v>
      </c>
      <c r="B30" s="349">
        <v>38.883000000000003</v>
      </c>
      <c r="C30" s="492"/>
    </row>
    <row r="31" spans="1:10" x14ac:dyDescent="0.25">
      <c r="A31" s="949">
        <v>44256</v>
      </c>
      <c r="B31" s="950">
        <v>39.893000000000001</v>
      </c>
      <c r="C31" s="511"/>
    </row>
    <row r="32" spans="1:10" x14ac:dyDescent="0.25">
      <c r="A32" s="514">
        <v>44287</v>
      </c>
      <c r="B32" s="349">
        <v>39.340000000000003</v>
      </c>
      <c r="C32" s="492"/>
    </row>
    <row r="33" spans="1:8" x14ac:dyDescent="0.25">
      <c r="A33" s="514">
        <v>44317</v>
      </c>
      <c r="B33" s="349">
        <v>38.890999999999998</v>
      </c>
      <c r="C33" s="492"/>
    </row>
    <row r="34" spans="1:8" x14ac:dyDescent="0.25">
      <c r="A34" s="514">
        <v>44348</v>
      </c>
      <c r="B34" s="349">
        <v>38.183999999999997</v>
      </c>
      <c r="C34" s="492"/>
    </row>
    <row r="35" spans="1:8" x14ac:dyDescent="0.25">
      <c r="A35" s="514">
        <v>44378</v>
      </c>
      <c r="B35" s="349">
        <v>37.854999999999997</v>
      </c>
      <c r="C35" s="492"/>
    </row>
    <row r="36" spans="1:8" x14ac:dyDescent="0.25">
      <c r="A36" s="514">
        <v>44409</v>
      </c>
      <c r="B36" s="349">
        <v>37.514000000000003</v>
      </c>
      <c r="C36" s="492"/>
    </row>
    <row r="37" spans="1:8" x14ac:dyDescent="0.25">
      <c r="A37" s="514">
        <v>44440</v>
      </c>
      <c r="B37" s="349">
        <v>37.744999999999997</v>
      </c>
      <c r="C37" s="492"/>
    </row>
    <row r="38" spans="1:8" x14ac:dyDescent="0.25">
      <c r="A38" s="514">
        <v>44470</v>
      </c>
      <c r="B38" s="349">
        <v>37.459000000000003</v>
      </c>
      <c r="C38" s="492"/>
    </row>
    <row r="39" spans="1:8" x14ac:dyDescent="0.25">
      <c r="A39" s="514">
        <v>44501</v>
      </c>
      <c r="B39" s="349">
        <v>37.188000000000002</v>
      </c>
      <c r="C39" s="492"/>
    </row>
    <row r="40" spans="1:8" x14ac:dyDescent="0.25">
      <c r="A40" s="514">
        <v>44531</v>
      </c>
      <c r="B40" s="349">
        <v>36.97</v>
      </c>
      <c r="C40" s="492"/>
    </row>
    <row r="41" spans="1:8" x14ac:dyDescent="0.25">
      <c r="A41" s="514">
        <v>44562</v>
      </c>
      <c r="B41" s="349">
        <v>38.381</v>
      </c>
      <c r="C41" s="492"/>
    </row>
    <row r="42" spans="1:8" x14ac:dyDescent="0.25">
      <c r="A42" s="514">
        <v>44593</v>
      </c>
      <c r="B42" s="349">
        <v>38.582999999999998</v>
      </c>
    </row>
    <row r="43" spans="1:8" x14ac:dyDescent="0.25">
      <c r="A43" s="949">
        <v>44621</v>
      </c>
      <c r="B43" s="950">
        <v>39.459000000000003</v>
      </c>
    </row>
    <row r="44" spans="1:8" x14ac:dyDescent="0.25">
      <c r="A44" s="515">
        <v>44652</v>
      </c>
      <c r="B44" s="349">
        <v>38.32</v>
      </c>
    </row>
    <row r="45" spans="1:8" x14ac:dyDescent="0.25">
      <c r="A45" s="515">
        <v>44682</v>
      </c>
      <c r="B45" s="349">
        <v>39.018999999999998</v>
      </c>
      <c r="C45" s="492"/>
      <c r="D45" s="443" t="s">
        <v>885</v>
      </c>
      <c r="E45" s="360">
        <f>+'2.10'!E45</f>
        <v>43891</v>
      </c>
      <c r="F45" s="360">
        <f>+'2.10'!F45</f>
        <v>44256</v>
      </c>
      <c r="G45" s="360">
        <f>+'2.10'!G45</f>
        <v>44621</v>
      </c>
      <c r="H45" s="360">
        <f>+'2.10'!H45</f>
        <v>44986</v>
      </c>
    </row>
    <row r="46" spans="1:8" x14ac:dyDescent="0.25">
      <c r="A46" s="515">
        <v>44713</v>
      </c>
      <c r="B46" s="349">
        <v>39.445999999999998</v>
      </c>
      <c r="C46" s="511"/>
      <c r="D46" s="954" t="s">
        <v>329</v>
      </c>
      <c r="E46" s="939">
        <v>35.384999999999998</v>
      </c>
      <c r="F46" s="939">
        <v>32.445</v>
      </c>
      <c r="G46" s="939">
        <v>28.449000000000002</v>
      </c>
      <c r="H46" s="939">
        <v>30.513000000000002</v>
      </c>
    </row>
    <row r="47" spans="1:8" x14ac:dyDescent="0.25">
      <c r="A47" s="515">
        <v>44743</v>
      </c>
      <c r="B47" s="941">
        <v>38.601999999999997</v>
      </c>
      <c r="C47" s="492"/>
      <c r="D47" s="954" t="s">
        <v>330</v>
      </c>
      <c r="E47" s="939">
        <v>33.506999999999998</v>
      </c>
      <c r="F47" s="939">
        <v>28.6</v>
      </c>
      <c r="G47" s="939">
        <v>25.893000000000001</v>
      </c>
      <c r="H47" s="939">
        <v>30.18</v>
      </c>
    </row>
    <row r="48" spans="1:8" x14ac:dyDescent="0.25">
      <c r="A48" s="515">
        <v>44774</v>
      </c>
      <c r="B48" s="941">
        <v>38.140999999999998</v>
      </c>
      <c r="D48" s="954" t="s">
        <v>292</v>
      </c>
      <c r="E48" s="939">
        <v>24.794</v>
      </c>
      <c r="F48" s="939">
        <v>28.018999999999998</v>
      </c>
      <c r="G48" s="939">
        <v>28.942</v>
      </c>
      <c r="H48" s="939">
        <v>23.890999999999998</v>
      </c>
    </row>
    <row r="49" spans="1:8" x14ac:dyDescent="0.25">
      <c r="A49" s="942">
        <v>44805</v>
      </c>
      <c r="B49" s="943">
        <v>39.274000000000001</v>
      </c>
      <c r="D49" s="954" t="s">
        <v>291</v>
      </c>
      <c r="E49" s="939">
        <v>32.427</v>
      </c>
      <c r="F49" s="939">
        <v>26.853000000000002</v>
      </c>
      <c r="G49" s="939">
        <v>28.193000000000001</v>
      </c>
      <c r="H49" s="939">
        <v>23.094999999999999</v>
      </c>
    </row>
    <row r="50" spans="1:8" x14ac:dyDescent="0.25">
      <c r="A50" s="942">
        <v>44836</v>
      </c>
      <c r="B50" s="943">
        <v>38.543999999999997</v>
      </c>
      <c r="D50" s="954" t="s">
        <v>331</v>
      </c>
      <c r="E50" s="939">
        <v>29.94</v>
      </c>
      <c r="F50" s="939">
        <v>23.878</v>
      </c>
      <c r="G50" s="939">
        <v>20.718</v>
      </c>
      <c r="H50" s="939">
        <v>22.890999999999998</v>
      </c>
    </row>
    <row r="51" spans="1:8" x14ac:dyDescent="0.25">
      <c r="A51" s="942">
        <v>44868</v>
      </c>
      <c r="B51" s="943">
        <v>38.335999999999999</v>
      </c>
      <c r="D51" s="954" t="s">
        <v>695</v>
      </c>
      <c r="E51" s="939">
        <v>12.831</v>
      </c>
      <c r="F51" s="939">
        <v>14.214</v>
      </c>
      <c r="G51" s="939">
        <v>17.638999999999999</v>
      </c>
      <c r="H51" s="939">
        <v>18.949000000000002</v>
      </c>
    </row>
    <row r="52" spans="1:8" x14ac:dyDescent="0.25">
      <c r="A52" s="942">
        <v>44899</v>
      </c>
      <c r="B52" s="943">
        <v>38</v>
      </c>
      <c r="D52" s="954" t="s">
        <v>332</v>
      </c>
      <c r="E52" s="939">
        <v>24.154</v>
      </c>
      <c r="F52" s="939">
        <v>18.896000000000001</v>
      </c>
      <c r="G52" s="939">
        <v>19.863</v>
      </c>
      <c r="H52" s="939">
        <v>18.350000000000001</v>
      </c>
    </row>
    <row r="53" spans="1:8" x14ac:dyDescent="0.25">
      <c r="A53" s="515">
        <v>44927</v>
      </c>
      <c r="B53" s="943">
        <v>38.441000000000003</v>
      </c>
      <c r="D53" s="954" t="s">
        <v>459</v>
      </c>
      <c r="E53" s="939" t="s">
        <v>884</v>
      </c>
      <c r="F53" s="939" t="s">
        <v>884</v>
      </c>
      <c r="G53" s="939" t="s">
        <v>884</v>
      </c>
      <c r="H53" s="939">
        <v>17.071999999999999</v>
      </c>
    </row>
    <row r="54" spans="1:8" x14ac:dyDescent="0.25">
      <c r="A54" s="515">
        <v>44958</v>
      </c>
      <c r="B54" s="943">
        <v>38.450000000000003</v>
      </c>
      <c r="D54" s="954" t="s">
        <v>696</v>
      </c>
      <c r="E54" s="939">
        <v>14.618</v>
      </c>
      <c r="F54" s="939">
        <v>14.284000000000001</v>
      </c>
      <c r="G54" s="939">
        <v>11.936999999999999</v>
      </c>
      <c r="H54" s="939">
        <v>15.836</v>
      </c>
    </row>
    <row r="55" spans="1:8" x14ac:dyDescent="0.25">
      <c r="A55" s="951">
        <v>44986</v>
      </c>
      <c r="B55" s="955">
        <v>38.317</v>
      </c>
      <c r="D55" s="954" t="s">
        <v>877</v>
      </c>
      <c r="E55" s="939">
        <v>25.158000000000001</v>
      </c>
      <c r="F55" s="939">
        <v>15.927</v>
      </c>
      <c r="G55" s="939">
        <v>11.507</v>
      </c>
      <c r="H55" s="939">
        <v>11.327</v>
      </c>
    </row>
    <row r="56" spans="1:8" x14ac:dyDescent="0.25">
      <c r="D56" s="956" t="s">
        <v>312</v>
      </c>
    </row>
    <row r="57" spans="1:8" x14ac:dyDescent="0.25">
      <c r="D57" s="957" t="s">
        <v>698</v>
      </c>
    </row>
    <row r="58" spans="1:8" x14ac:dyDescent="0.25">
      <c r="D58" s="958" t="s">
        <v>697</v>
      </c>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F5CB4-A760-4BFE-9ACD-CB8EAC344B2D}">
  <sheetPr>
    <tabColor rgb="FFFF0000"/>
  </sheetPr>
  <dimension ref="A1:I57"/>
  <sheetViews>
    <sheetView showGridLines="0" zoomScale="90" zoomScaleNormal="90" workbookViewId="0">
      <pane xSplit="1" ySplit="4" topLeftCell="B31" activePane="bottomRight" state="frozen"/>
      <selection activeCell="I44" sqref="I44"/>
      <selection pane="topRight" activeCell="I44" sqref="I44"/>
      <selection pane="bottomLeft" activeCell="I44" sqref="I44"/>
      <selection pane="bottomRight" activeCell="J56" sqref="J56"/>
    </sheetView>
  </sheetViews>
  <sheetFormatPr defaultColWidth="9.140625" defaultRowHeight="15.75" x14ac:dyDescent="0.25"/>
  <cols>
    <col min="1" max="1" width="10.7109375" style="118" customWidth="1"/>
    <col min="2" max="2" width="12.5703125" style="118" customWidth="1"/>
    <col min="3" max="3" width="13.42578125" style="118" customWidth="1"/>
    <col min="4" max="4" width="28.28515625" style="118" customWidth="1"/>
    <col min="5" max="12" width="11.140625" style="118" customWidth="1"/>
    <col min="13" max="22" width="8.28515625" style="118" customWidth="1"/>
    <col min="23" max="16384" width="9.140625" style="118"/>
  </cols>
  <sheetData>
    <row r="1" spans="1:9" ht="21" x14ac:dyDescent="0.25">
      <c r="A1" s="747" t="str">
        <f>+'Indice-Index'!C23</f>
        <v>2.12 Utenti unici dei siti/app di e-commerce - E-commerce websites/app unique users</v>
      </c>
      <c r="B1" s="506"/>
      <c r="C1" s="507"/>
      <c r="D1" s="507"/>
      <c r="E1" s="507"/>
      <c r="F1" s="506"/>
      <c r="G1" s="506"/>
      <c r="H1" s="506"/>
      <c r="I1" s="507"/>
    </row>
    <row r="2" spans="1:9" ht="10.5" customHeight="1" x14ac:dyDescent="0.25">
      <c r="A2" s="492"/>
      <c r="B2" s="492"/>
      <c r="E2" s="24"/>
      <c r="F2" s="24"/>
      <c r="G2" s="24"/>
      <c r="H2" s="24"/>
    </row>
    <row r="3" spans="1:9" ht="10.5" customHeight="1" x14ac:dyDescent="0.25">
      <c r="A3" s="492"/>
      <c r="B3" s="492"/>
      <c r="F3" s="938"/>
      <c r="G3" s="938"/>
      <c r="H3" s="938"/>
    </row>
    <row r="4" spans="1:9" ht="21.75" customHeight="1" x14ac:dyDescent="0.25">
      <c r="A4" s="959" t="s">
        <v>887</v>
      </c>
      <c r="B4" s="194"/>
    </row>
    <row r="5" spans="1:9" x14ac:dyDescent="0.25">
      <c r="A5" s="440">
        <v>43466</v>
      </c>
      <c r="B5" s="441">
        <v>36.097999999999999</v>
      </c>
    </row>
    <row r="6" spans="1:9" x14ac:dyDescent="0.25">
      <c r="A6" s="440">
        <v>43497</v>
      </c>
      <c r="B6" s="441">
        <v>35.404000000000003</v>
      </c>
    </row>
    <row r="7" spans="1:9" x14ac:dyDescent="0.25">
      <c r="A7" s="440">
        <v>43525</v>
      </c>
      <c r="B7" s="441">
        <v>35.741</v>
      </c>
      <c r="C7" s="511"/>
    </row>
    <row r="8" spans="1:9" x14ac:dyDescent="0.25">
      <c r="A8" s="440">
        <v>43556</v>
      </c>
      <c r="B8" s="441">
        <v>35.597000000000001</v>
      </c>
    </row>
    <row r="9" spans="1:9" x14ac:dyDescent="0.25">
      <c r="A9" s="440">
        <v>43586</v>
      </c>
      <c r="B9" s="441">
        <v>35.975000000000001</v>
      </c>
    </row>
    <row r="10" spans="1:9" x14ac:dyDescent="0.25">
      <c r="A10" s="440">
        <v>43617</v>
      </c>
      <c r="B10" s="441">
        <v>35.216999999999999</v>
      </c>
    </row>
    <row r="11" spans="1:9" x14ac:dyDescent="0.25">
      <c r="A11" s="440">
        <v>43647</v>
      </c>
      <c r="B11" s="441">
        <v>34.86</v>
      </c>
    </row>
    <row r="12" spans="1:9" x14ac:dyDescent="0.25">
      <c r="A12" s="440">
        <v>43678</v>
      </c>
      <c r="B12" s="441">
        <v>34.658999999999999</v>
      </c>
    </row>
    <row r="13" spans="1:9" x14ac:dyDescent="0.25">
      <c r="A13" s="440">
        <v>43709</v>
      </c>
      <c r="B13" s="441">
        <v>35.619</v>
      </c>
    </row>
    <row r="14" spans="1:9" x14ac:dyDescent="0.25">
      <c r="A14" s="440">
        <v>43739</v>
      </c>
      <c r="B14" s="441">
        <v>36.305999999999997</v>
      </c>
    </row>
    <row r="15" spans="1:9" x14ac:dyDescent="0.25">
      <c r="A15" s="440">
        <v>43770</v>
      </c>
      <c r="B15" s="441">
        <v>36.591999999999999</v>
      </c>
    </row>
    <row r="16" spans="1:9" x14ac:dyDescent="0.25">
      <c r="A16" s="440">
        <v>43800</v>
      </c>
      <c r="B16" s="441">
        <v>36.298000000000002</v>
      </c>
    </row>
    <row r="17" spans="1:8" x14ac:dyDescent="0.25">
      <c r="A17" s="440">
        <v>43831</v>
      </c>
      <c r="B17" s="441">
        <v>37.191000000000003</v>
      </c>
      <c r="C17" s="492"/>
    </row>
    <row r="18" spans="1:8" x14ac:dyDescent="0.25">
      <c r="A18" s="440">
        <v>43862</v>
      </c>
      <c r="B18" s="441">
        <v>37.148000000000003</v>
      </c>
      <c r="C18" s="492"/>
    </row>
    <row r="19" spans="1:8" x14ac:dyDescent="0.25">
      <c r="A19" s="440">
        <v>43891</v>
      </c>
      <c r="B19" s="441">
        <v>38.234000000000002</v>
      </c>
      <c r="C19" s="511"/>
    </row>
    <row r="20" spans="1:8" x14ac:dyDescent="0.25">
      <c r="A20" s="440">
        <v>43922</v>
      </c>
      <c r="B20" s="441">
        <v>37.537999999999997</v>
      </c>
      <c r="C20" s="492"/>
    </row>
    <row r="21" spans="1:8" x14ac:dyDescent="0.25">
      <c r="A21" s="440">
        <v>43952</v>
      </c>
      <c r="B21" s="441">
        <v>37.488</v>
      </c>
      <c r="C21" s="492"/>
    </row>
    <row r="22" spans="1:8" x14ac:dyDescent="0.25">
      <c r="A22" s="440">
        <v>43983</v>
      </c>
      <c r="B22" s="441">
        <v>36.579000000000001</v>
      </c>
      <c r="C22" s="492"/>
      <c r="D22" s="953"/>
      <c r="E22" s="960"/>
      <c r="F22" s="960"/>
      <c r="G22" s="960"/>
      <c r="H22" s="960"/>
    </row>
    <row r="23" spans="1:8" ht="17.25" customHeight="1" x14ac:dyDescent="0.25">
      <c r="A23" s="440">
        <v>44013</v>
      </c>
      <c r="B23" s="441">
        <v>35.329000000000001</v>
      </c>
      <c r="C23" s="492"/>
      <c r="D23" s="960"/>
      <c r="E23" s="960"/>
      <c r="F23" s="960"/>
      <c r="G23" s="960"/>
      <c r="H23" s="960"/>
    </row>
    <row r="24" spans="1:8" x14ac:dyDescent="0.25">
      <c r="A24" s="440">
        <v>44044</v>
      </c>
      <c r="B24" s="441">
        <v>35.755000000000003</v>
      </c>
      <c r="C24" s="492"/>
      <c r="H24" s="960"/>
    </row>
    <row r="25" spans="1:8" x14ac:dyDescent="0.25">
      <c r="A25" s="440">
        <v>44075</v>
      </c>
      <c r="B25" s="441">
        <v>35.506999999999998</v>
      </c>
      <c r="C25" s="492"/>
      <c r="H25" s="960"/>
    </row>
    <row r="26" spans="1:8" x14ac:dyDescent="0.25">
      <c r="A26" s="440">
        <v>44105</v>
      </c>
      <c r="B26" s="441">
        <v>36.851999999999997</v>
      </c>
      <c r="C26" s="492"/>
      <c r="H26" s="960"/>
    </row>
    <row r="27" spans="1:8" x14ac:dyDescent="0.25">
      <c r="A27" s="440">
        <v>44136</v>
      </c>
      <c r="B27" s="441">
        <v>38.128999999999998</v>
      </c>
      <c r="C27" s="492"/>
      <c r="H27" s="960"/>
    </row>
    <row r="28" spans="1:8" x14ac:dyDescent="0.25">
      <c r="A28" s="440">
        <v>44166</v>
      </c>
      <c r="B28" s="441">
        <v>38.344000000000001</v>
      </c>
      <c r="C28" s="492"/>
    </row>
    <row r="29" spans="1:8" x14ac:dyDescent="0.25">
      <c r="A29" s="440">
        <v>44197</v>
      </c>
      <c r="B29" s="441">
        <v>37.564999999999998</v>
      </c>
      <c r="C29" s="492"/>
    </row>
    <row r="30" spans="1:8" x14ac:dyDescent="0.25">
      <c r="A30" s="440">
        <v>44228</v>
      </c>
      <c r="B30" s="441">
        <v>37.255000000000003</v>
      </c>
      <c r="C30" s="492"/>
    </row>
    <row r="31" spans="1:8" x14ac:dyDescent="0.25">
      <c r="A31" s="947">
        <v>44256</v>
      </c>
      <c r="B31" s="948">
        <v>37.484000000000002</v>
      </c>
      <c r="C31" s="511"/>
    </row>
    <row r="32" spans="1:8" x14ac:dyDescent="0.25">
      <c r="A32" s="440">
        <v>44287</v>
      </c>
      <c r="B32" s="441">
        <v>36.966999999999999</v>
      </c>
      <c r="C32" s="492"/>
    </row>
    <row r="33" spans="1:9" x14ac:dyDescent="0.25">
      <c r="A33" s="440">
        <v>44317</v>
      </c>
      <c r="B33" s="441">
        <v>36.521000000000001</v>
      </c>
      <c r="C33" s="492"/>
    </row>
    <row r="34" spans="1:9" x14ac:dyDescent="0.25">
      <c r="A34" s="440">
        <v>44348</v>
      </c>
      <c r="B34" s="441">
        <v>37.328000000000003</v>
      </c>
      <c r="C34" s="492"/>
    </row>
    <row r="35" spans="1:9" x14ac:dyDescent="0.25">
      <c r="A35" s="440">
        <v>44378</v>
      </c>
      <c r="B35" s="441">
        <v>36.987000000000002</v>
      </c>
      <c r="C35" s="492"/>
    </row>
    <row r="36" spans="1:9" x14ac:dyDescent="0.25">
      <c r="A36" s="440">
        <v>44409</v>
      </c>
      <c r="B36" s="441">
        <v>36.682000000000002</v>
      </c>
      <c r="C36" s="492"/>
    </row>
    <row r="37" spans="1:9" x14ac:dyDescent="0.25">
      <c r="A37" s="440">
        <v>44440</v>
      </c>
      <c r="B37" s="441">
        <v>37.616</v>
      </c>
      <c r="C37" s="492"/>
    </row>
    <row r="38" spans="1:9" x14ac:dyDescent="0.25">
      <c r="A38" s="440">
        <v>44471</v>
      </c>
      <c r="B38" s="441">
        <v>36.448</v>
      </c>
      <c r="C38" s="492"/>
    </row>
    <row r="39" spans="1:9" x14ac:dyDescent="0.25">
      <c r="A39" s="440">
        <v>44503</v>
      </c>
      <c r="B39" s="441">
        <v>36.668999999999997</v>
      </c>
      <c r="C39" s="492"/>
    </row>
    <row r="40" spans="1:9" x14ac:dyDescent="0.25">
      <c r="A40" s="440">
        <v>44534</v>
      </c>
      <c r="B40" s="441">
        <v>36.460999999999999</v>
      </c>
      <c r="C40" s="492"/>
    </row>
    <row r="41" spans="1:9" x14ac:dyDescent="0.25">
      <c r="A41" s="514">
        <v>44562</v>
      </c>
      <c r="B41" s="349">
        <v>36.798000000000002</v>
      </c>
      <c r="C41" s="492"/>
    </row>
    <row r="42" spans="1:9" x14ac:dyDescent="0.25">
      <c r="A42" s="514">
        <v>44593</v>
      </c>
      <c r="B42" s="349">
        <v>36.43</v>
      </c>
      <c r="C42" s="492"/>
    </row>
    <row r="43" spans="1:9" x14ac:dyDescent="0.25">
      <c r="A43" s="949">
        <v>44621</v>
      </c>
      <c r="B43" s="950">
        <v>37.207999999999998</v>
      </c>
      <c r="C43" s="511"/>
    </row>
    <row r="44" spans="1:9" x14ac:dyDescent="0.25">
      <c r="A44" s="515">
        <v>44652</v>
      </c>
      <c r="B44" s="441">
        <v>36.915999999999997</v>
      </c>
      <c r="C44" s="492"/>
    </row>
    <row r="45" spans="1:9" x14ac:dyDescent="0.25">
      <c r="A45" s="515">
        <v>44682</v>
      </c>
      <c r="B45" s="441">
        <v>37.241999999999997</v>
      </c>
      <c r="C45" s="512"/>
      <c r="D45" s="443" t="s">
        <v>702</v>
      </c>
      <c r="E45" s="332">
        <f>+'2.10'!E45</f>
        <v>43891</v>
      </c>
      <c r="F45" s="332">
        <f>+'2.10'!F45</f>
        <v>44256</v>
      </c>
      <c r="G45" s="332">
        <f>+'2.10'!G45</f>
        <v>44621</v>
      </c>
      <c r="H45" s="332">
        <f>+'2.10'!H45</f>
        <v>44986</v>
      </c>
    </row>
    <row r="46" spans="1:9" x14ac:dyDescent="0.25">
      <c r="A46" s="515">
        <v>44713</v>
      </c>
      <c r="B46" s="441">
        <v>37.258000000000003</v>
      </c>
      <c r="C46" s="512"/>
      <c r="D46" s="513" t="s">
        <v>293</v>
      </c>
      <c r="E46" s="939">
        <v>33.701999999999998</v>
      </c>
      <c r="F46" s="939">
        <v>33.378999999999998</v>
      </c>
      <c r="G46" s="939">
        <v>34.363</v>
      </c>
      <c r="H46" s="939">
        <v>35.524000000000001</v>
      </c>
      <c r="I46" s="872"/>
    </row>
    <row r="47" spans="1:9" x14ac:dyDescent="0.25">
      <c r="A47" s="515">
        <v>44743</v>
      </c>
      <c r="B47" s="941">
        <v>38.103999999999999</v>
      </c>
      <c r="C47" s="492"/>
      <c r="D47" s="513" t="s">
        <v>294</v>
      </c>
      <c r="E47" s="939">
        <v>18.975999999999999</v>
      </c>
      <c r="F47" s="939">
        <v>17.82</v>
      </c>
      <c r="G47" s="939">
        <v>17.038</v>
      </c>
      <c r="H47" s="939">
        <v>18.103999999999999</v>
      </c>
      <c r="I47" s="872"/>
    </row>
    <row r="48" spans="1:9" x14ac:dyDescent="0.25">
      <c r="A48" s="515">
        <v>44774</v>
      </c>
      <c r="B48" s="941">
        <v>37.814</v>
      </c>
      <c r="D48" s="513" t="s">
        <v>295</v>
      </c>
      <c r="E48" s="939">
        <v>9.2469999999999999</v>
      </c>
      <c r="F48" s="939">
        <v>11.115</v>
      </c>
      <c r="G48" s="939">
        <v>11.749000000000001</v>
      </c>
      <c r="H48" s="939">
        <v>12.010999999999999</v>
      </c>
      <c r="I48" s="872"/>
    </row>
    <row r="49" spans="1:9" x14ac:dyDescent="0.25">
      <c r="A49" s="942">
        <v>44805</v>
      </c>
      <c r="B49" s="943">
        <v>38.064</v>
      </c>
      <c r="D49" s="513" t="s">
        <v>296</v>
      </c>
      <c r="E49" s="939">
        <v>10.019</v>
      </c>
      <c r="F49" s="939">
        <v>10.122</v>
      </c>
      <c r="G49" s="939">
        <v>8.859</v>
      </c>
      <c r="H49" s="939">
        <v>11.147</v>
      </c>
      <c r="I49" s="872"/>
    </row>
    <row r="50" spans="1:9" x14ac:dyDescent="0.25">
      <c r="A50" s="942">
        <v>44836</v>
      </c>
      <c r="B50" s="943">
        <v>38.000999999999998</v>
      </c>
      <c r="D50" s="513" t="s">
        <v>297</v>
      </c>
      <c r="E50" s="939">
        <v>4.8479999999999999</v>
      </c>
      <c r="F50" s="939">
        <v>8.6359999999999992</v>
      </c>
      <c r="G50" s="939">
        <v>8.6999999999999993</v>
      </c>
      <c r="H50" s="939">
        <v>9.8149999999999995</v>
      </c>
      <c r="I50" s="872"/>
    </row>
    <row r="51" spans="1:9" x14ac:dyDescent="0.25">
      <c r="A51" s="942">
        <v>44868</v>
      </c>
      <c r="B51" s="943">
        <v>38.326000000000001</v>
      </c>
      <c r="D51" s="513" t="s">
        <v>333</v>
      </c>
      <c r="E51" s="939">
        <v>8.0340000000000007</v>
      </c>
      <c r="F51" s="939">
        <v>7.008</v>
      </c>
      <c r="G51" s="939">
        <v>6.8</v>
      </c>
      <c r="H51" s="939">
        <v>7.2679999999999998</v>
      </c>
      <c r="I51" s="872"/>
    </row>
    <row r="52" spans="1:9" x14ac:dyDescent="0.25">
      <c r="A52" s="942">
        <v>44899</v>
      </c>
      <c r="B52" s="943">
        <v>38.277000000000001</v>
      </c>
      <c r="D52" s="513" t="s">
        <v>298</v>
      </c>
      <c r="E52" s="939">
        <v>7.1520000000000001</v>
      </c>
      <c r="F52" s="939">
        <v>7.0709999999999997</v>
      </c>
      <c r="G52" s="939">
        <v>6.4370000000000003</v>
      </c>
      <c r="H52" s="939">
        <v>6.5940000000000003</v>
      </c>
      <c r="I52" s="872"/>
    </row>
    <row r="53" spans="1:9" x14ac:dyDescent="0.25">
      <c r="A53" s="515">
        <v>44927</v>
      </c>
      <c r="B53" s="943">
        <v>38.040999999999997</v>
      </c>
      <c r="D53" s="513" t="s">
        <v>699</v>
      </c>
      <c r="E53" s="939">
        <v>1.3759999999999999</v>
      </c>
      <c r="F53" s="939">
        <v>1.756</v>
      </c>
      <c r="G53" s="939">
        <v>4.04</v>
      </c>
      <c r="H53" s="939">
        <v>5.7370000000000001</v>
      </c>
      <c r="I53" s="872"/>
    </row>
    <row r="54" spans="1:9" x14ac:dyDescent="0.25">
      <c r="A54" s="515">
        <v>44958</v>
      </c>
      <c r="B54" s="943">
        <v>37.685000000000002</v>
      </c>
      <c r="D54" s="513" t="s">
        <v>460</v>
      </c>
      <c r="E54" s="939">
        <v>6.2770000000000001</v>
      </c>
      <c r="F54" s="939">
        <v>5.4059999999999997</v>
      </c>
      <c r="G54" s="939">
        <v>4.351</v>
      </c>
      <c r="H54" s="939">
        <v>5.5810000000000004</v>
      </c>
      <c r="I54" s="872"/>
    </row>
    <row r="55" spans="1:9" x14ac:dyDescent="0.25">
      <c r="A55" s="951">
        <v>44986</v>
      </c>
      <c r="B55" s="955">
        <v>37.761000000000003</v>
      </c>
      <c r="D55" s="513" t="s">
        <v>878</v>
      </c>
      <c r="E55" s="939">
        <v>7.9530000000000003</v>
      </c>
      <c r="F55" s="939">
        <v>5.0810000000000004</v>
      </c>
      <c r="G55" s="939">
        <v>5.87</v>
      </c>
      <c r="H55" s="939">
        <v>5.0570000000000004</v>
      </c>
      <c r="I55" s="872"/>
    </row>
    <row r="56" spans="1:9" x14ac:dyDescent="0.25">
      <c r="D56" s="574" t="s">
        <v>312</v>
      </c>
    </row>
    <row r="57" spans="1:9" x14ac:dyDescent="0.25">
      <c r="D57" s="958" t="s">
        <v>700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7921-2B20-4DB3-8D87-DC589AFDF42B}">
  <sheetPr>
    <tabColor rgb="FFFFFF00"/>
  </sheetPr>
  <dimension ref="A1:M19"/>
  <sheetViews>
    <sheetView showGridLines="0" zoomScale="90" zoomScaleNormal="90" workbookViewId="0">
      <pane xSplit="1" ySplit="4" topLeftCell="B5" activePane="bottomRight" state="frozen"/>
      <selection pane="topRight"/>
      <selection pane="bottomLeft"/>
      <selection pane="bottomRight" activeCell="R7" sqref="R7"/>
    </sheetView>
  </sheetViews>
  <sheetFormatPr defaultColWidth="9.140625" defaultRowHeight="15" x14ac:dyDescent="0.25"/>
  <cols>
    <col min="1" max="1" width="32.28515625" style="52" customWidth="1"/>
    <col min="2" max="6" width="9.140625" style="52"/>
    <col min="7" max="8" width="3.5703125" style="52" customWidth="1"/>
    <col min="9" max="9" width="9.140625" style="52"/>
    <col min="10" max="10" width="3.7109375" style="52" customWidth="1"/>
    <col min="11" max="16384" width="9.140625" style="52"/>
  </cols>
  <sheetData>
    <row r="1" spans="1:13" ht="21" x14ac:dyDescent="0.25">
      <c r="A1" s="821" t="str">
        <f>+'Indice-Index'!A5</f>
        <v>RA.2 - Andamento quinquennale dei ricavi nei settori di competenza AGCOM (2018-2022)</v>
      </c>
      <c r="B1" s="822"/>
      <c r="C1" s="822"/>
      <c r="D1" s="822"/>
      <c r="E1" s="822"/>
      <c r="F1" s="822"/>
      <c r="G1" s="822"/>
      <c r="H1" s="822"/>
      <c r="I1" s="822"/>
      <c r="J1" s="822"/>
      <c r="K1" s="822"/>
      <c r="L1" s="822"/>
      <c r="M1" s="822"/>
    </row>
    <row r="3" spans="1:13" ht="15.75" x14ac:dyDescent="0.25">
      <c r="I3" s="187" t="s">
        <v>720</v>
      </c>
      <c r="K3" s="969" t="s">
        <v>817</v>
      </c>
      <c r="L3" s="969"/>
      <c r="M3" s="969"/>
    </row>
    <row r="4" spans="1:13" ht="15.75" x14ac:dyDescent="0.25">
      <c r="A4" s="52" t="s">
        <v>792</v>
      </c>
      <c r="B4" s="166">
        <v>2018</v>
      </c>
      <c r="C4" s="166">
        <v>2019</v>
      </c>
      <c r="D4" s="166">
        <v>2020</v>
      </c>
      <c r="E4" s="166">
        <v>2021</v>
      </c>
      <c r="F4" s="166">
        <v>2022</v>
      </c>
      <c r="I4" s="193" t="s">
        <v>794</v>
      </c>
      <c r="K4" s="169">
        <v>2018</v>
      </c>
      <c r="L4" s="169">
        <v>2022</v>
      </c>
      <c r="M4" s="465" t="s">
        <v>818</v>
      </c>
    </row>
    <row r="7" spans="1:13" ht="15.75" thickBot="1" x14ac:dyDescent="0.3"/>
    <row r="8" spans="1:13" ht="18" thickBot="1" x14ac:dyDescent="0.3">
      <c r="A8" s="757" t="s">
        <v>783</v>
      </c>
      <c r="B8" s="759">
        <v>31.212299991959298</v>
      </c>
      <c r="C8" s="759">
        <v>30.072241071648154</v>
      </c>
      <c r="D8" s="759">
        <v>28.649964863047348</v>
      </c>
      <c r="E8" s="759">
        <v>27.849306727598041</v>
      </c>
      <c r="F8" s="759">
        <v>26.936740587734743</v>
      </c>
      <c r="I8" s="770">
        <f>(F8-B8)/B8*100</f>
        <v>-13.698315745158146</v>
      </c>
      <c r="K8" s="824">
        <f t="shared" ref="K8:K17" si="0">B8/B$19*100</f>
        <v>58.604989807249339</v>
      </c>
      <c r="L8" s="824">
        <f t="shared" ref="L8:L17" si="1">F8/F$19*100</f>
        <v>51.670501671058155</v>
      </c>
      <c r="M8" s="824">
        <f>+L8-K8</f>
        <v>-6.9344881361911845</v>
      </c>
    </row>
    <row r="9" spans="1:13" s="24" customFormat="1" ht="15.75" x14ac:dyDescent="0.25">
      <c r="A9" s="763" t="s">
        <v>784</v>
      </c>
      <c r="B9" s="764">
        <v>16.456642572242391</v>
      </c>
      <c r="C9" s="764">
        <v>16.22465196227806</v>
      </c>
      <c r="D9" s="764">
        <v>15.599365435399315</v>
      </c>
      <c r="E9" s="764">
        <v>15.451528189711032</v>
      </c>
      <c r="F9" s="764">
        <v>15.192613183986399</v>
      </c>
      <c r="I9" s="771">
        <f t="shared" ref="I9" si="2">(F9-B9)/B9*100</f>
        <v>-7.6809676257297133</v>
      </c>
      <c r="K9" s="771">
        <f t="shared" si="0"/>
        <v>30.899400891836354</v>
      </c>
      <c r="L9" s="771">
        <f t="shared" si="1"/>
        <v>29.142722088222968</v>
      </c>
      <c r="M9" s="827">
        <f t="shared" ref="M9:M17" si="3">+L9-K9</f>
        <v>-1.7566788036133865</v>
      </c>
    </row>
    <row r="10" spans="1:13" s="24" customFormat="1" ht="16.5" thickBot="1" x14ac:dyDescent="0.3">
      <c r="A10" s="811" t="s">
        <v>785</v>
      </c>
      <c r="B10" s="825">
        <v>14.755657419716908</v>
      </c>
      <c r="C10" s="825">
        <v>13.847589109370094</v>
      </c>
      <c r="D10" s="825">
        <v>13.050599427648033</v>
      </c>
      <c r="E10" s="825">
        <v>12.397778537887008</v>
      </c>
      <c r="F10" s="825">
        <v>11.744127403748344</v>
      </c>
      <c r="I10" s="819">
        <f t="shared" ref="I10" si="4">(F10-B10)/B10*100</f>
        <v>-20.409324575023515</v>
      </c>
      <c r="K10" s="819">
        <f t="shared" si="0"/>
        <v>27.705588915412989</v>
      </c>
      <c r="L10" s="819">
        <f t="shared" si="1"/>
        <v>22.527779582835191</v>
      </c>
      <c r="M10" s="828">
        <f t="shared" si="3"/>
        <v>-5.1778093325777981</v>
      </c>
    </row>
    <row r="11" spans="1:13" ht="18" thickBot="1" x14ac:dyDescent="0.3">
      <c r="A11" s="758" t="s">
        <v>786</v>
      </c>
      <c r="B11" s="823">
        <f>+B12+B13</f>
        <v>12.773741304387769</v>
      </c>
      <c r="C11" s="823">
        <f>+C12+C13</f>
        <v>12.193851647493796</v>
      </c>
      <c r="D11" s="823">
        <f>+D12+D13</f>
        <v>11.181979467267656</v>
      </c>
      <c r="E11" s="823">
        <f>+E12+E13</f>
        <v>11.471244388974172</v>
      </c>
      <c r="F11" s="823">
        <f>+F12+F13</f>
        <v>11.345271541956354</v>
      </c>
      <c r="I11" s="770">
        <f t="shared" ref="I11:I12" si="5">(F11-B11)/B11*100</f>
        <v>-11.182861218120468</v>
      </c>
      <c r="K11" s="824">
        <f t="shared" si="0"/>
        <v>23.984293984645021</v>
      </c>
      <c r="L11" s="824">
        <f t="shared" si="1"/>
        <v>21.762687666606155</v>
      </c>
      <c r="M11" s="824">
        <f t="shared" si="3"/>
        <v>-2.2216063180388659</v>
      </c>
    </row>
    <row r="12" spans="1:13" s="24" customFormat="1" ht="15.75" x14ac:dyDescent="0.25">
      <c r="A12" s="766" t="s">
        <v>814</v>
      </c>
      <c r="B12" s="764">
        <f>[2]Dataset!B23+[2]Dataset!B27</f>
        <v>9.0083970975072809</v>
      </c>
      <c r="C12" s="764">
        <f>[2]Dataset!C23+[2]Dataset!C27</f>
        <v>8.725653494428542</v>
      </c>
      <c r="D12" s="764">
        <f>[2]Dataset!D23+[2]Dataset!D27</f>
        <v>8.1841345606182898</v>
      </c>
      <c r="E12" s="764">
        <f>[2]Dataset!E23+[2]Dataset!E27</f>
        <v>8.5926280154408818</v>
      </c>
      <c r="F12" s="764">
        <f>[2]Dataset!F23+[2]Dataset!F27</f>
        <v>8.5846233789481836</v>
      </c>
      <c r="I12" s="771">
        <f t="shared" si="5"/>
        <v>-4.704207796039098</v>
      </c>
      <c r="K12" s="771">
        <f t="shared" si="0"/>
        <v>16.914390167179999</v>
      </c>
      <c r="L12" s="771">
        <f t="shared" si="1"/>
        <v>16.467166664155393</v>
      </c>
      <c r="M12" s="827">
        <f t="shared" si="3"/>
        <v>-0.44722350302460612</v>
      </c>
    </row>
    <row r="13" spans="1:13" s="24" customFormat="1" ht="16.5" thickBot="1" x14ac:dyDescent="0.3">
      <c r="A13" s="815" t="s">
        <v>787</v>
      </c>
      <c r="B13" s="825">
        <v>3.7653442068804885</v>
      </c>
      <c r="C13" s="825">
        <v>3.4681981530652544</v>
      </c>
      <c r="D13" s="825">
        <v>2.9978449066493669</v>
      </c>
      <c r="E13" s="825">
        <v>2.8786163735332901</v>
      </c>
      <c r="F13" s="825">
        <v>2.7606481630081694</v>
      </c>
      <c r="I13" s="819">
        <f t="shared" ref="I13" si="6">(F13-B13)/B13*100</f>
        <v>-26.682714478968961</v>
      </c>
      <c r="K13" s="819">
        <f t="shared" si="0"/>
        <v>7.0699038174650175</v>
      </c>
      <c r="L13" s="819">
        <f t="shared" si="1"/>
        <v>5.2955210024507631</v>
      </c>
      <c r="M13" s="828">
        <f t="shared" si="3"/>
        <v>-1.7743828150142544</v>
      </c>
    </row>
    <row r="14" spans="1:13" ht="18" thickBot="1" x14ac:dyDescent="0.3">
      <c r="A14" s="757" t="s">
        <v>788</v>
      </c>
      <c r="B14" s="760">
        <v>3.0417349553147908</v>
      </c>
      <c r="C14" s="760">
        <v>3.3567701738436018</v>
      </c>
      <c r="D14" s="760">
        <v>4.0708397665390192</v>
      </c>
      <c r="E14" s="760">
        <v>5.3545244626287802</v>
      </c>
      <c r="F14" s="760">
        <v>5.8713670137135017</v>
      </c>
      <c r="I14" s="770">
        <f t="shared" ref="I14:I16" si="7">(F14-B14)/B14*100</f>
        <v>93.026910627256498</v>
      </c>
      <c r="K14" s="824">
        <f t="shared" si="0"/>
        <v>5.7112371116034293</v>
      </c>
      <c r="L14" s="824">
        <f t="shared" si="1"/>
        <v>11.262553392655729</v>
      </c>
      <c r="M14" s="824">
        <f t="shared" si="3"/>
        <v>5.5513162810522996</v>
      </c>
    </row>
    <row r="15" spans="1:13" ht="18" thickBot="1" x14ac:dyDescent="0.3">
      <c r="A15" s="758" t="s">
        <v>789</v>
      </c>
      <c r="B15" s="759">
        <v>6.2309993144050173</v>
      </c>
      <c r="C15" s="759">
        <v>6.5284103976186785</v>
      </c>
      <c r="D15" s="759">
        <v>6.8258083724081633</v>
      </c>
      <c r="E15" s="759">
        <v>7.8085581348590551</v>
      </c>
      <c r="F15" s="759">
        <v>7.9783782744310265</v>
      </c>
      <c r="I15" s="770">
        <f t="shared" si="7"/>
        <v>28.043318123729598</v>
      </c>
      <c r="K15" s="824">
        <f t="shared" si="0"/>
        <v>11.699479096502202</v>
      </c>
      <c r="L15" s="824">
        <f t="shared" si="1"/>
        <v>15.304257269679953</v>
      </c>
      <c r="M15" s="824">
        <f t="shared" si="3"/>
        <v>3.6047781731777508</v>
      </c>
    </row>
    <row r="16" spans="1:13" s="24" customFormat="1" ht="15.75" x14ac:dyDescent="0.25">
      <c r="A16" s="166" t="s">
        <v>790</v>
      </c>
      <c r="B16" s="767">
        <v>2.3793654543308409</v>
      </c>
      <c r="C16" s="767">
        <v>2.2522994175984516</v>
      </c>
      <c r="D16" s="767">
        <v>1.6785551238059422</v>
      </c>
      <c r="E16" s="767">
        <v>1.755589208474639</v>
      </c>
      <c r="F16" s="767">
        <v>1.7331023518992561</v>
      </c>
      <c r="I16" s="771">
        <f t="shared" si="7"/>
        <v>-27.161153460275656</v>
      </c>
      <c r="K16" s="771">
        <f t="shared" si="0"/>
        <v>4.4675556826860694</v>
      </c>
      <c r="L16" s="771">
        <f t="shared" si="1"/>
        <v>3.3244656189286967</v>
      </c>
      <c r="M16" s="827">
        <f t="shared" si="3"/>
        <v>-1.1430900637573727</v>
      </c>
    </row>
    <row r="17" spans="1:13" s="24" customFormat="1" ht="16.5" thickBot="1" x14ac:dyDescent="0.3">
      <c r="A17" s="816" t="s">
        <v>791</v>
      </c>
      <c r="B17" s="826">
        <v>3.8516338600741764</v>
      </c>
      <c r="C17" s="826">
        <v>4.2761109800202268</v>
      </c>
      <c r="D17" s="826">
        <v>5.1472532486022207</v>
      </c>
      <c r="E17" s="826">
        <v>6.0529689263844162</v>
      </c>
      <c r="F17" s="826">
        <v>6.2452759225317704</v>
      </c>
      <c r="I17" s="819">
        <f>(F17-B17)/B17*100</f>
        <v>62.146147567918</v>
      </c>
      <c r="K17" s="819">
        <f t="shared" si="0"/>
        <v>7.2319234138161326</v>
      </c>
      <c r="L17" s="819">
        <f t="shared" si="1"/>
        <v>11.979791650751254</v>
      </c>
      <c r="M17" s="829">
        <f t="shared" si="3"/>
        <v>4.7478682369351217</v>
      </c>
    </row>
    <row r="18" spans="1:13" ht="15.75" thickBot="1" x14ac:dyDescent="0.3"/>
    <row r="19" spans="1:13" s="202" customFormat="1" ht="18" thickBot="1" x14ac:dyDescent="0.3">
      <c r="A19" s="830" t="s">
        <v>290</v>
      </c>
      <c r="B19" s="831">
        <v>53.25877556606688</v>
      </c>
      <c r="C19" s="831">
        <v>52.15127329060423</v>
      </c>
      <c r="D19" s="831">
        <v>50.728592469262189</v>
      </c>
      <c r="E19" s="831">
        <v>52.483633714060048</v>
      </c>
      <c r="F19" s="831">
        <v>52.13175741783563</v>
      </c>
      <c r="I19" s="832">
        <f>(F19-B19)/B19*100</f>
        <v>-2.1161172712902463</v>
      </c>
      <c r="K19" s="832">
        <f>+K8+K11+K14+K15</f>
        <v>99.999999999999986</v>
      </c>
      <c r="L19" s="832">
        <f>+L8+L11+L14+L15</f>
        <v>100</v>
      </c>
      <c r="M19" s="858"/>
    </row>
  </sheetData>
  <mergeCells count="1">
    <mergeCell ref="K3:M3"/>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625FA-1234-4C5E-AEE8-16C2BE420D23}">
  <sheetPr>
    <tabColor rgb="FFFF0000"/>
  </sheetPr>
  <dimension ref="A1:T58"/>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activeCell="K55" sqref="K55"/>
    </sheetView>
  </sheetViews>
  <sheetFormatPr defaultColWidth="9.140625" defaultRowHeight="15.75" x14ac:dyDescent="0.25"/>
  <cols>
    <col min="1" max="1" width="10.7109375" style="118" customWidth="1"/>
    <col min="2" max="2" width="12.5703125" style="118" customWidth="1"/>
    <col min="3" max="3" width="12.140625" style="118" customWidth="1"/>
    <col min="4" max="4" width="40.28515625" style="118" customWidth="1"/>
    <col min="5" max="12" width="11.140625" style="118" customWidth="1"/>
    <col min="13" max="14" width="14.85546875" style="118" customWidth="1"/>
    <col min="15" max="20" width="10.85546875" style="118" bestFit="1" customWidth="1"/>
    <col min="21" max="16384" width="9.140625" style="118"/>
  </cols>
  <sheetData>
    <row r="1" spans="1:20" ht="21" x14ac:dyDescent="0.25">
      <c r="A1" s="305" t="str">
        <f>+'Indice-Index'!C24</f>
        <v>2.13 Utenti unici delle piattaforme di servizi VOD a pagamento - Pay video on demand platforms unique users</v>
      </c>
      <c r="B1" s="506"/>
      <c r="C1" s="506"/>
      <c r="D1" s="506"/>
      <c r="E1" s="507"/>
      <c r="F1" s="507"/>
      <c r="G1" s="507"/>
      <c r="H1" s="507"/>
      <c r="I1" s="507"/>
      <c r="J1" s="507"/>
      <c r="K1" s="492"/>
      <c r="L1" s="492"/>
      <c r="M1" s="492"/>
      <c r="N1" s="492"/>
      <c r="O1" s="492"/>
      <c r="P1" s="492"/>
      <c r="Q1" s="492"/>
      <c r="R1" s="492"/>
      <c r="S1" s="492"/>
      <c r="T1" s="492"/>
    </row>
    <row r="2" spans="1:20" ht="11.25" customHeight="1" x14ac:dyDescent="0.25">
      <c r="A2" s="24"/>
      <c r="B2" s="24"/>
      <c r="C2" s="24"/>
      <c r="D2" s="24"/>
      <c r="E2" s="24"/>
      <c r="F2" s="24"/>
      <c r="G2" s="24"/>
    </row>
    <row r="3" spans="1:20" ht="11.25" customHeight="1" x14ac:dyDescent="0.25"/>
    <row r="4" spans="1:20" ht="24" customHeight="1" x14ac:dyDescent="0.25">
      <c r="A4" s="232" t="s">
        <v>886</v>
      </c>
      <c r="B4" s="187"/>
    </row>
    <row r="5" spans="1:20" x14ac:dyDescent="0.25">
      <c r="A5" s="440">
        <v>43466</v>
      </c>
      <c r="B5" s="441">
        <v>9.2973459999999992</v>
      </c>
    </row>
    <row r="6" spans="1:20" x14ac:dyDescent="0.25">
      <c r="A6" s="440">
        <v>43497</v>
      </c>
      <c r="B6" s="441">
        <v>8.6349070000000001</v>
      </c>
    </row>
    <row r="7" spans="1:20" x14ac:dyDescent="0.25">
      <c r="A7" s="440">
        <v>43525</v>
      </c>
      <c r="B7" s="441">
        <v>10.94969</v>
      </c>
    </row>
    <row r="8" spans="1:20" x14ac:dyDescent="0.25">
      <c r="A8" s="440">
        <v>43556</v>
      </c>
      <c r="B8" s="441">
        <v>11.722258</v>
      </c>
    </row>
    <row r="9" spans="1:20" x14ac:dyDescent="0.25">
      <c r="A9" s="440">
        <v>43586</v>
      </c>
      <c r="B9" s="441">
        <v>11.059702999999999</v>
      </c>
    </row>
    <row r="10" spans="1:20" x14ac:dyDescent="0.25">
      <c r="A10" s="440">
        <v>43617</v>
      </c>
      <c r="B10" s="441">
        <v>10.883068</v>
      </c>
      <c r="D10" s="508"/>
      <c r="E10" s="509"/>
      <c r="F10" s="509"/>
      <c r="G10" s="509"/>
    </row>
    <row r="11" spans="1:20" x14ac:dyDescent="0.25">
      <c r="A11" s="440">
        <v>43647</v>
      </c>
      <c r="B11" s="441">
        <v>11.182644</v>
      </c>
      <c r="E11" s="509"/>
      <c r="F11" s="509"/>
      <c r="G11" s="509"/>
    </row>
    <row r="12" spans="1:20" x14ac:dyDescent="0.25">
      <c r="A12" s="440">
        <v>43678</v>
      </c>
      <c r="B12" s="441">
        <v>11.754752</v>
      </c>
      <c r="E12" s="509"/>
      <c r="F12" s="509"/>
      <c r="G12" s="509"/>
    </row>
    <row r="13" spans="1:20" x14ac:dyDescent="0.25">
      <c r="A13" s="440">
        <v>43709</v>
      </c>
      <c r="B13" s="441">
        <v>12.535223</v>
      </c>
      <c r="D13" s="508"/>
      <c r="E13" s="509"/>
      <c r="F13" s="509"/>
      <c r="G13" s="509"/>
    </row>
    <row r="14" spans="1:20" x14ac:dyDescent="0.25">
      <c r="A14" s="440">
        <v>43739</v>
      </c>
      <c r="B14" s="441">
        <v>11.111949000000001</v>
      </c>
      <c r="D14" s="226"/>
      <c r="E14" s="510"/>
      <c r="F14" s="510"/>
      <c r="G14" s="510"/>
    </row>
    <row r="15" spans="1:20" x14ac:dyDescent="0.25">
      <c r="A15" s="440">
        <v>43770</v>
      </c>
      <c r="B15" s="441">
        <v>12.293075999999999</v>
      </c>
    </row>
    <row r="16" spans="1:20" x14ac:dyDescent="0.25">
      <c r="A16" s="440">
        <v>43800</v>
      </c>
      <c r="B16" s="441">
        <v>12.734403</v>
      </c>
    </row>
    <row r="17" spans="1:3" x14ac:dyDescent="0.25">
      <c r="A17" s="440">
        <v>43831</v>
      </c>
      <c r="B17" s="441">
        <v>12.800088000000001</v>
      </c>
    </row>
    <row r="18" spans="1:3" x14ac:dyDescent="0.25">
      <c r="A18" s="440">
        <v>43862</v>
      </c>
      <c r="B18" s="441">
        <v>12.374662000000001</v>
      </c>
    </row>
    <row r="19" spans="1:3" x14ac:dyDescent="0.25">
      <c r="A19" s="440">
        <v>43891</v>
      </c>
      <c r="B19" s="441">
        <v>18.687280999999999</v>
      </c>
    </row>
    <row r="20" spans="1:3" x14ac:dyDescent="0.25">
      <c r="A20" s="440">
        <v>43922</v>
      </c>
      <c r="B20" s="441">
        <v>17.223195</v>
      </c>
    </row>
    <row r="21" spans="1:3" x14ac:dyDescent="0.25">
      <c r="A21" s="440">
        <v>43952</v>
      </c>
      <c r="B21" s="441">
        <v>14.605675</v>
      </c>
    </row>
    <row r="22" spans="1:3" x14ac:dyDescent="0.25">
      <c r="A22" s="440">
        <v>43983</v>
      </c>
      <c r="B22" s="441">
        <v>13.943572</v>
      </c>
    </row>
    <row r="23" spans="1:3" x14ac:dyDescent="0.25">
      <c r="A23" s="440">
        <v>44013</v>
      </c>
      <c r="B23" s="441">
        <v>13.916053</v>
      </c>
    </row>
    <row r="24" spans="1:3" x14ac:dyDescent="0.25">
      <c r="A24" s="440">
        <v>44044</v>
      </c>
      <c r="B24" s="441">
        <v>11.916306000000001</v>
      </c>
    </row>
    <row r="25" spans="1:3" x14ac:dyDescent="0.25">
      <c r="A25" s="440">
        <v>44075</v>
      </c>
      <c r="B25" s="441">
        <v>13.276194</v>
      </c>
    </row>
    <row r="26" spans="1:3" x14ac:dyDescent="0.25">
      <c r="A26" s="440">
        <v>44105</v>
      </c>
      <c r="B26" s="441">
        <v>12.77764</v>
      </c>
    </row>
    <row r="27" spans="1:3" x14ac:dyDescent="0.25">
      <c r="A27" s="440">
        <v>44136</v>
      </c>
      <c r="B27" s="441">
        <v>14.329906000000001</v>
      </c>
    </row>
    <row r="28" spans="1:3" x14ac:dyDescent="0.25">
      <c r="A28" s="440">
        <v>44166</v>
      </c>
      <c r="B28" s="441">
        <v>15.666143</v>
      </c>
    </row>
    <row r="29" spans="1:3" x14ac:dyDescent="0.25">
      <c r="A29" s="440">
        <v>44197</v>
      </c>
      <c r="B29" s="441">
        <v>15.275159</v>
      </c>
      <c r="C29" s="492"/>
    </row>
    <row r="30" spans="1:3" x14ac:dyDescent="0.25">
      <c r="A30" s="440">
        <v>44228</v>
      </c>
      <c r="B30" s="441">
        <v>13.913032999999999</v>
      </c>
      <c r="C30" s="492"/>
    </row>
    <row r="31" spans="1:3" x14ac:dyDescent="0.25">
      <c r="A31" s="947">
        <v>44256</v>
      </c>
      <c r="B31" s="948">
        <v>14.487174000000001</v>
      </c>
      <c r="C31" s="511"/>
    </row>
    <row r="32" spans="1:3" x14ac:dyDescent="0.25">
      <c r="A32" s="440">
        <v>44287</v>
      </c>
      <c r="B32" s="441">
        <v>15.011998</v>
      </c>
      <c r="C32" s="512"/>
    </row>
    <row r="33" spans="1:13" x14ac:dyDescent="0.25">
      <c r="A33" s="440">
        <v>44317</v>
      </c>
      <c r="B33" s="441">
        <v>14.624717</v>
      </c>
      <c r="C33" s="512"/>
    </row>
    <row r="34" spans="1:13" ht="15" customHeight="1" x14ac:dyDescent="0.25">
      <c r="A34" s="440">
        <v>44348</v>
      </c>
      <c r="B34" s="441">
        <v>13.430223</v>
      </c>
      <c r="C34" s="512"/>
    </row>
    <row r="35" spans="1:13" ht="19.5" customHeight="1" x14ac:dyDescent="0.25">
      <c r="A35" s="440">
        <v>44378</v>
      </c>
      <c r="B35" s="441">
        <v>13.910091</v>
      </c>
      <c r="C35" s="512"/>
    </row>
    <row r="36" spans="1:13" ht="15.75" customHeight="1" x14ac:dyDescent="0.25">
      <c r="A36" s="440">
        <v>44409</v>
      </c>
      <c r="B36" s="441">
        <v>15.145593999999999</v>
      </c>
      <c r="C36" s="512"/>
    </row>
    <row r="37" spans="1:13" x14ac:dyDescent="0.25">
      <c r="A37" s="440">
        <v>44441</v>
      </c>
      <c r="B37" s="441">
        <v>15.609155000000001</v>
      </c>
      <c r="C37" s="512"/>
    </row>
    <row r="38" spans="1:13" x14ac:dyDescent="0.25">
      <c r="A38" s="440">
        <v>44472</v>
      </c>
      <c r="B38" s="441">
        <v>15.489666</v>
      </c>
      <c r="C38" s="512"/>
    </row>
    <row r="39" spans="1:13" x14ac:dyDescent="0.25">
      <c r="A39" s="440">
        <v>44504</v>
      </c>
      <c r="B39" s="441">
        <v>15.739955</v>
      </c>
      <c r="C39" s="512"/>
    </row>
    <row r="40" spans="1:13" ht="22.5" customHeight="1" x14ac:dyDescent="0.25">
      <c r="A40" s="440">
        <v>44535</v>
      </c>
      <c r="B40" s="441">
        <v>16.416414</v>
      </c>
      <c r="C40" s="512"/>
    </row>
    <row r="41" spans="1:13" x14ac:dyDescent="0.25">
      <c r="A41" s="514">
        <v>44562</v>
      </c>
      <c r="B41" s="349">
        <v>15.869505999999999</v>
      </c>
      <c r="C41" s="492"/>
    </row>
    <row r="42" spans="1:13" x14ac:dyDescent="0.25">
      <c r="A42" s="514">
        <v>44593</v>
      </c>
      <c r="B42" s="349">
        <v>15.242522000000001</v>
      </c>
      <c r="C42" s="492"/>
      <c r="J42" s="940"/>
      <c r="K42" s="940"/>
      <c r="L42" s="940"/>
      <c r="M42" s="940"/>
    </row>
    <row r="43" spans="1:13" x14ac:dyDescent="0.25">
      <c r="A43" s="949">
        <v>44621</v>
      </c>
      <c r="B43" s="950">
        <v>16.145607999999999</v>
      </c>
      <c r="C43" s="511"/>
      <c r="J43" s="940"/>
      <c r="K43" s="940"/>
      <c r="L43" s="940"/>
      <c r="M43" s="940"/>
    </row>
    <row r="44" spans="1:13" x14ac:dyDescent="0.25">
      <c r="A44" s="515">
        <v>44652</v>
      </c>
      <c r="B44" s="441">
        <v>15.606259</v>
      </c>
      <c r="C44" s="492"/>
      <c r="J44" s="940"/>
      <c r="K44" s="940"/>
      <c r="L44" s="940"/>
      <c r="M44" s="940"/>
    </row>
    <row r="45" spans="1:13" x14ac:dyDescent="0.25">
      <c r="A45" s="515">
        <v>44682</v>
      </c>
      <c r="B45" s="441">
        <v>14.690668000000001</v>
      </c>
      <c r="J45" s="940"/>
      <c r="K45" s="940"/>
      <c r="L45" s="940"/>
      <c r="M45" s="940"/>
    </row>
    <row r="46" spans="1:13" x14ac:dyDescent="0.25">
      <c r="A46" s="515">
        <v>44713</v>
      </c>
      <c r="B46" s="441">
        <v>13.662205</v>
      </c>
      <c r="J46" s="940"/>
      <c r="K46" s="940"/>
      <c r="L46" s="940"/>
      <c r="M46" s="940"/>
    </row>
    <row r="47" spans="1:13" x14ac:dyDescent="0.25">
      <c r="A47" s="358">
        <v>44743</v>
      </c>
      <c r="B47" s="336">
        <v>13.338218000000001</v>
      </c>
    </row>
    <row r="48" spans="1:13" x14ac:dyDescent="0.25">
      <c r="A48" s="358">
        <v>44774</v>
      </c>
      <c r="B48" s="336">
        <v>16.011431000000002</v>
      </c>
    </row>
    <row r="49" spans="1:9" ht="31.5" x14ac:dyDescent="0.25">
      <c r="A49" s="356">
        <v>44805</v>
      </c>
      <c r="B49" s="357">
        <v>15.322322</v>
      </c>
      <c r="D49" s="444" t="s">
        <v>701</v>
      </c>
      <c r="E49" s="570" t="s">
        <v>873</v>
      </c>
      <c r="F49" s="570" t="s">
        <v>872</v>
      </c>
      <c r="G49" s="570" t="s">
        <v>871</v>
      </c>
      <c r="H49" s="570" t="s">
        <v>870</v>
      </c>
    </row>
    <row r="50" spans="1:9" x14ac:dyDescent="0.25">
      <c r="A50" s="356">
        <v>44836</v>
      </c>
      <c r="B50" s="357">
        <v>15.217238</v>
      </c>
      <c r="D50" s="444" t="s">
        <v>363</v>
      </c>
      <c r="E50" s="332"/>
      <c r="F50" s="332"/>
      <c r="G50" s="332"/>
      <c r="H50" s="332"/>
    </row>
    <row r="51" spans="1:9" x14ac:dyDescent="0.25">
      <c r="A51" s="356">
        <v>44868</v>
      </c>
      <c r="B51" s="357">
        <v>14.501279</v>
      </c>
      <c r="D51" s="513" t="s">
        <v>420</v>
      </c>
      <c r="E51" s="939">
        <v>7.2940883333333328</v>
      </c>
      <c r="F51" s="939">
        <v>8.7395933333333318</v>
      </c>
      <c r="G51" s="939">
        <v>9.2265223333333317</v>
      </c>
      <c r="H51" s="939">
        <v>8.8928566666666669</v>
      </c>
      <c r="I51" s="872"/>
    </row>
    <row r="52" spans="1:9" x14ac:dyDescent="0.25">
      <c r="A52" s="356">
        <v>44899</v>
      </c>
      <c r="B52" s="357">
        <v>14.924004999999999</v>
      </c>
      <c r="D52" s="513" t="s">
        <v>334</v>
      </c>
      <c r="E52" s="939">
        <v>6.7053983333333331</v>
      </c>
      <c r="F52" s="939">
        <v>5.4809686666666675</v>
      </c>
      <c r="G52" s="939">
        <v>7.0394013333333323</v>
      </c>
      <c r="H52" s="939">
        <v>6.3324056666666664</v>
      </c>
      <c r="I52" s="872"/>
    </row>
    <row r="53" spans="1:9" x14ac:dyDescent="0.25">
      <c r="A53" s="358">
        <v>44927</v>
      </c>
      <c r="B53" s="357">
        <v>15.445744000000001</v>
      </c>
      <c r="D53" s="513" t="s">
        <v>335</v>
      </c>
      <c r="E53" s="939">
        <v>6.6156629999999996</v>
      </c>
      <c r="F53" s="939">
        <v>2.4446629999999998</v>
      </c>
      <c r="G53" s="939">
        <v>3.4501440000000003</v>
      </c>
      <c r="H53" s="939">
        <v>3.6508430000000005</v>
      </c>
      <c r="I53" s="872"/>
    </row>
    <row r="54" spans="1:9" x14ac:dyDescent="0.25">
      <c r="A54" s="358">
        <v>44958</v>
      </c>
      <c r="B54" s="357">
        <v>15.323017</v>
      </c>
      <c r="D54" s="513" t="s">
        <v>310</v>
      </c>
      <c r="E54" s="939">
        <v>1.4932003333333332</v>
      </c>
      <c r="F54" s="939">
        <v>2.0781173333333331</v>
      </c>
      <c r="G54" s="939">
        <v>2.6166413333333334</v>
      </c>
      <c r="H54" s="939">
        <v>2.3487576666666667</v>
      </c>
      <c r="I54" s="872"/>
    </row>
    <row r="55" spans="1:9" x14ac:dyDescent="0.25">
      <c r="A55" s="934">
        <v>44986</v>
      </c>
      <c r="B55" s="946">
        <v>15.275485</v>
      </c>
      <c r="D55" s="513" t="s">
        <v>879</v>
      </c>
      <c r="E55" s="939">
        <v>1.763686333333333</v>
      </c>
      <c r="F55" s="939">
        <v>1.3643753333333335</v>
      </c>
      <c r="G55" s="939">
        <v>1.0276193333333332</v>
      </c>
      <c r="H55" s="939">
        <v>1.1844219999999999</v>
      </c>
      <c r="I55" s="872"/>
    </row>
    <row r="56" spans="1:9" x14ac:dyDescent="0.25">
      <c r="D56" s="574" t="s">
        <v>421</v>
      </c>
    </row>
    <row r="57" spans="1:9" x14ac:dyDescent="0.25">
      <c r="B57" s="876">
        <f>B55-B43</f>
        <v>-0.87012299999999954</v>
      </c>
      <c r="D57" s="703" t="s">
        <v>716</v>
      </c>
    </row>
    <row r="58" spans="1:9" x14ac:dyDescent="0.25">
      <c r="E58" s="492"/>
      <c r="F58" s="492"/>
      <c r="G58" s="492"/>
    </row>
  </sheetData>
  <phoneticPr fontId="84"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945C-D421-4D7C-80E3-EAC09DD99485}">
  <sheetPr>
    <tabColor rgb="FFFF0000"/>
  </sheetPr>
  <dimension ref="A1:R57"/>
  <sheetViews>
    <sheetView showGridLines="0" zoomScale="90" zoomScaleNormal="90" workbookViewId="0">
      <pane xSplit="2" ySplit="4" topLeftCell="C31" activePane="bottomRight" state="frozen"/>
      <selection activeCell="I44" sqref="I44"/>
      <selection pane="topRight" activeCell="I44" sqref="I44"/>
      <selection pane="bottomLeft" activeCell="I44" sqref="I44"/>
      <selection pane="bottomRight"/>
    </sheetView>
  </sheetViews>
  <sheetFormatPr defaultColWidth="9.140625" defaultRowHeight="15.75" x14ac:dyDescent="0.25"/>
  <cols>
    <col min="1" max="1" width="10.7109375" style="118" customWidth="1"/>
    <col min="2" max="2" width="12.5703125" style="118" customWidth="1"/>
    <col min="3" max="3" width="12.140625" style="118" customWidth="1"/>
    <col min="4" max="4" width="39.7109375" style="118" customWidth="1"/>
    <col min="5" max="12" width="11.140625" style="118" customWidth="1"/>
    <col min="13" max="13" width="12.42578125" style="118" bestFit="1" customWidth="1"/>
    <col min="14" max="14" width="11.28515625" style="118" bestFit="1" customWidth="1"/>
    <col min="15" max="16" width="10.85546875" style="118" bestFit="1" customWidth="1"/>
    <col min="17" max="17" width="9.140625" style="118"/>
    <col min="18" max="18" width="12.85546875" style="118" customWidth="1"/>
    <col min="19" max="16384" width="9.140625" style="118"/>
  </cols>
  <sheetData>
    <row r="1" spans="1:16" ht="21" x14ac:dyDescent="0.25">
      <c r="A1" s="305" t="str">
        <f>'Indice-Index'!C25</f>
        <v>2.14 Tempo speso sulle piattaforme di servizi VOD a pagamento - Time spent on pay video on demand  platforms</v>
      </c>
      <c r="B1" s="506"/>
      <c r="C1" s="506"/>
      <c r="D1" s="507"/>
      <c r="E1" s="507"/>
      <c r="F1" s="507"/>
      <c r="G1" s="507"/>
      <c r="H1" s="507"/>
      <c r="I1" s="507"/>
      <c r="J1" s="507"/>
      <c r="K1" s="492"/>
      <c r="L1" s="492"/>
      <c r="M1" s="492"/>
      <c r="N1" s="492"/>
      <c r="O1" s="492"/>
      <c r="P1" s="492"/>
    </row>
    <row r="2" spans="1:16" x14ac:dyDescent="0.25">
      <c r="A2" s="24"/>
      <c r="B2" s="24"/>
      <c r="C2" s="24"/>
      <c r="D2" s="24"/>
      <c r="E2" s="24"/>
      <c r="F2" s="24"/>
    </row>
    <row r="4" spans="1:16" ht="22.5" customHeight="1" x14ac:dyDescent="0.25">
      <c r="A4" s="232" t="s">
        <v>888</v>
      </c>
      <c r="B4" s="187"/>
    </row>
    <row r="5" spans="1:16" x14ac:dyDescent="0.25">
      <c r="A5" s="440">
        <v>43466</v>
      </c>
      <c r="B5" s="441">
        <v>34.188033333333337</v>
      </c>
    </row>
    <row r="6" spans="1:16" x14ac:dyDescent="0.25">
      <c r="A6" s="440">
        <v>43497</v>
      </c>
      <c r="B6" s="441">
        <v>32.5779</v>
      </c>
    </row>
    <row r="7" spans="1:16" x14ac:dyDescent="0.25">
      <c r="A7" s="440">
        <v>43525</v>
      </c>
      <c r="B7" s="441">
        <v>32.459366666666668</v>
      </c>
    </row>
    <row r="8" spans="1:16" x14ac:dyDescent="0.25">
      <c r="A8" s="440">
        <v>43556</v>
      </c>
      <c r="B8" s="441">
        <v>32.730933333333333</v>
      </c>
    </row>
    <row r="9" spans="1:16" x14ac:dyDescent="0.25">
      <c r="A9" s="440">
        <v>43586</v>
      </c>
      <c r="B9" s="441">
        <v>30.636866666666666</v>
      </c>
    </row>
    <row r="10" spans="1:16" x14ac:dyDescent="0.25">
      <c r="A10" s="440">
        <v>43617</v>
      </c>
      <c r="B10" s="441">
        <v>29.905283333333333</v>
      </c>
    </row>
    <row r="11" spans="1:16" x14ac:dyDescent="0.25">
      <c r="A11" s="440">
        <v>43647</v>
      </c>
      <c r="B11" s="441">
        <v>35.97325</v>
      </c>
    </row>
    <row r="12" spans="1:16" x14ac:dyDescent="0.25">
      <c r="A12" s="440">
        <v>43678</v>
      </c>
      <c r="B12" s="441">
        <v>37.718433333333337</v>
      </c>
    </row>
    <row r="13" spans="1:16" x14ac:dyDescent="0.25">
      <c r="A13" s="440">
        <v>43709</v>
      </c>
      <c r="B13" s="441">
        <v>36.047966666666667</v>
      </c>
    </row>
    <row r="14" spans="1:16" x14ac:dyDescent="0.25">
      <c r="A14" s="440">
        <v>43739</v>
      </c>
      <c r="B14" s="441">
        <v>36.280966666666664</v>
      </c>
    </row>
    <row r="15" spans="1:16" x14ac:dyDescent="0.25">
      <c r="A15" s="440">
        <v>43770</v>
      </c>
      <c r="B15" s="441">
        <v>36.267116666666659</v>
      </c>
      <c r="C15" s="872"/>
    </row>
    <row r="16" spans="1:16" x14ac:dyDescent="0.25">
      <c r="A16" s="440">
        <v>43800</v>
      </c>
      <c r="B16" s="441">
        <v>36.668983333333323</v>
      </c>
      <c r="C16" s="872"/>
    </row>
    <row r="17" spans="1:3" x14ac:dyDescent="0.25">
      <c r="A17" s="440">
        <v>43831</v>
      </c>
      <c r="B17" s="441">
        <v>39.398283333333339</v>
      </c>
    </row>
    <row r="18" spans="1:3" x14ac:dyDescent="0.25">
      <c r="A18" s="440">
        <v>43862</v>
      </c>
      <c r="B18" s="441">
        <v>34.907766666666674</v>
      </c>
    </row>
    <row r="19" spans="1:3" x14ac:dyDescent="0.25">
      <c r="A19" s="440">
        <v>43891</v>
      </c>
      <c r="B19" s="441">
        <v>48.073266666666676</v>
      </c>
    </row>
    <row r="20" spans="1:3" x14ac:dyDescent="0.25">
      <c r="A20" s="440">
        <v>43922</v>
      </c>
      <c r="B20" s="441">
        <v>57.9726</v>
      </c>
    </row>
    <row r="21" spans="1:3" x14ac:dyDescent="0.25">
      <c r="A21" s="440">
        <v>43952</v>
      </c>
      <c r="B21" s="441">
        <v>44.860933333333335</v>
      </c>
    </row>
    <row r="22" spans="1:3" x14ac:dyDescent="0.25">
      <c r="A22" s="440">
        <v>43983</v>
      </c>
      <c r="B22" s="441">
        <v>38.475099999999998</v>
      </c>
    </row>
    <row r="23" spans="1:3" x14ac:dyDescent="0.25">
      <c r="A23" s="440">
        <v>44013</v>
      </c>
      <c r="B23" s="441">
        <v>36.721866666666678</v>
      </c>
    </row>
    <row r="24" spans="1:3" x14ac:dyDescent="0.25">
      <c r="A24" s="440">
        <v>44044</v>
      </c>
      <c r="B24" s="441">
        <v>38.827649999999998</v>
      </c>
    </row>
    <row r="25" spans="1:3" x14ac:dyDescent="0.25">
      <c r="A25" s="440">
        <v>44075</v>
      </c>
      <c r="B25" s="441">
        <v>40.423066666666649</v>
      </c>
    </row>
    <row r="26" spans="1:3" x14ac:dyDescent="0.25">
      <c r="A26" s="440">
        <v>44105</v>
      </c>
      <c r="B26" s="441">
        <v>39.580583333333337</v>
      </c>
    </row>
    <row r="27" spans="1:3" x14ac:dyDescent="0.25">
      <c r="A27" s="440">
        <v>44136</v>
      </c>
      <c r="B27" s="441">
        <v>43.757183333333344</v>
      </c>
      <c r="C27" s="872"/>
    </row>
    <row r="28" spans="1:3" x14ac:dyDescent="0.25">
      <c r="A28" s="440">
        <v>44166</v>
      </c>
      <c r="B28" s="441">
        <v>45.278933333333342</v>
      </c>
      <c r="C28" s="872"/>
    </row>
    <row r="29" spans="1:3" x14ac:dyDescent="0.25">
      <c r="A29" s="440">
        <v>44197</v>
      </c>
      <c r="B29" s="441">
        <v>47.384450000000001</v>
      </c>
    </row>
    <row r="30" spans="1:3" x14ac:dyDescent="0.25">
      <c r="A30" s="440">
        <v>44228</v>
      </c>
      <c r="B30" s="441">
        <v>42.718966666666667</v>
      </c>
    </row>
    <row r="31" spans="1:3" x14ac:dyDescent="0.25">
      <c r="A31" s="947">
        <v>44256</v>
      </c>
      <c r="B31" s="948">
        <v>48.434416666666678</v>
      </c>
    </row>
    <row r="32" spans="1:3" x14ac:dyDescent="0.25">
      <c r="A32" s="440">
        <v>44287</v>
      </c>
      <c r="B32" s="441">
        <v>46.837183333333336</v>
      </c>
    </row>
    <row r="33" spans="1:14" x14ac:dyDescent="0.25">
      <c r="A33" s="440">
        <v>44317</v>
      </c>
      <c r="B33" s="441">
        <v>43.644116666666676</v>
      </c>
    </row>
    <row r="34" spans="1:14" x14ac:dyDescent="0.25">
      <c r="A34" s="440">
        <v>44348</v>
      </c>
      <c r="B34" s="441">
        <v>43.53026666666667</v>
      </c>
    </row>
    <row r="35" spans="1:14" x14ac:dyDescent="0.25">
      <c r="A35" s="440">
        <v>44378</v>
      </c>
      <c r="B35" s="441">
        <v>40.287916666666675</v>
      </c>
    </row>
    <row r="36" spans="1:14" ht="20.45" customHeight="1" x14ac:dyDescent="0.25">
      <c r="A36" s="440">
        <v>44409</v>
      </c>
      <c r="B36" s="441">
        <v>39.784699999999987</v>
      </c>
    </row>
    <row r="37" spans="1:14" x14ac:dyDescent="0.25">
      <c r="A37" s="440">
        <v>44441</v>
      </c>
      <c r="B37" s="441">
        <v>46.451149999999998</v>
      </c>
    </row>
    <row r="38" spans="1:14" x14ac:dyDescent="0.25">
      <c r="A38" s="440">
        <v>44472</v>
      </c>
      <c r="B38" s="441">
        <v>44.454650000000008</v>
      </c>
    </row>
    <row r="39" spans="1:14" x14ac:dyDescent="0.25">
      <c r="A39" s="440">
        <v>44504</v>
      </c>
      <c r="B39" s="441">
        <v>40.488900000000015</v>
      </c>
      <c r="C39" s="872"/>
    </row>
    <row r="40" spans="1:14" x14ac:dyDescent="0.25">
      <c r="A40" s="440">
        <v>44535</v>
      </c>
      <c r="B40" s="441">
        <v>47.038549999999994</v>
      </c>
      <c r="C40" s="872"/>
    </row>
    <row r="41" spans="1:14" x14ac:dyDescent="0.25">
      <c r="A41" s="514">
        <v>44562</v>
      </c>
      <c r="B41" s="349">
        <v>48.437349999999988</v>
      </c>
    </row>
    <row r="42" spans="1:14" x14ac:dyDescent="0.25">
      <c r="A42" s="514">
        <v>44593</v>
      </c>
      <c r="B42" s="349">
        <v>42.319483333333345</v>
      </c>
    </row>
    <row r="43" spans="1:14" x14ac:dyDescent="0.25">
      <c r="A43" s="949">
        <v>44621</v>
      </c>
      <c r="B43" s="950">
        <v>42.986133333333299</v>
      </c>
    </row>
    <row r="44" spans="1:14" x14ac:dyDescent="0.25">
      <c r="A44" s="515">
        <v>44652</v>
      </c>
      <c r="B44" s="441">
        <v>41.630733333333346</v>
      </c>
    </row>
    <row r="45" spans="1:14" x14ac:dyDescent="0.25">
      <c r="A45" s="515">
        <v>44682</v>
      </c>
      <c r="B45" s="441">
        <v>43.436016666666674</v>
      </c>
    </row>
    <row r="46" spans="1:14" x14ac:dyDescent="0.25">
      <c r="A46" s="515">
        <v>44713</v>
      </c>
      <c r="B46" s="441">
        <v>37.147016666666687</v>
      </c>
    </row>
    <row r="47" spans="1:14" x14ac:dyDescent="0.25">
      <c r="A47" s="515">
        <v>44743</v>
      </c>
      <c r="B47" s="941">
        <v>37.769449999999999</v>
      </c>
    </row>
    <row r="48" spans="1:14" x14ac:dyDescent="0.25">
      <c r="A48" s="515">
        <v>44774</v>
      </c>
      <c r="B48" s="941">
        <v>45.673766666666687</v>
      </c>
      <c r="M48" s="225"/>
      <c r="N48" s="225"/>
    </row>
    <row r="49" spans="1:18" ht="16.5" customHeight="1" x14ac:dyDescent="0.25">
      <c r="A49" s="942">
        <v>44805</v>
      </c>
      <c r="B49" s="441">
        <v>39.353366666666666</v>
      </c>
      <c r="D49" s="444" t="s">
        <v>701</v>
      </c>
      <c r="E49" s="442" t="str">
        <f>+'2.13'!E49</f>
        <v>3M20</v>
      </c>
      <c r="F49" s="442" t="str">
        <f>+'2.13'!F49</f>
        <v>3M21</v>
      </c>
      <c r="G49" s="442" t="str">
        <f>+'2.13'!G49</f>
        <v>3M22</v>
      </c>
      <c r="H49" s="442" t="str">
        <f>+'2.13'!H49</f>
        <v>3M23</v>
      </c>
      <c r="M49" s="225"/>
      <c r="N49" s="225"/>
    </row>
    <row r="50" spans="1:18" x14ac:dyDescent="0.25">
      <c r="A50" s="440">
        <v>44837</v>
      </c>
      <c r="B50" s="441">
        <v>40.023633333333336</v>
      </c>
      <c r="D50" s="444" t="s">
        <v>364</v>
      </c>
      <c r="E50" s="332"/>
      <c r="F50" s="332"/>
      <c r="G50" s="332"/>
      <c r="H50" s="332"/>
      <c r="M50" s="225"/>
      <c r="N50" s="225"/>
      <c r="R50" s="225"/>
    </row>
    <row r="51" spans="1:18" x14ac:dyDescent="0.25">
      <c r="A51" s="440">
        <v>44869</v>
      </c>
      <c r="B51" s="441">
        <v>38.165516666666669</v>
      </c>
      <c r="D51" s="513" t="s">
        <v>420</v>
      </c>
      <c r="E51" s="302">
        <v>98.40358333333333</v>
      </c>
      <c r="F51" s="302">
        <v>113.48358333333333</v>
      </c>
      <c r="G51" s="302">
        <v>98.95559999999999</v>
      </c>
      <c r="H51" s="302">
        <v>89.896150000000006</v>
      </c>
      <c r="I51" s="872"/>
    </row>
    <row r="52" spans="1:18" x14ac:dyDescent="0.25">
      <c r="A52" s="440">
        <v>44900</v>
      </c>
      <c r="B52" s="441">
        <v>36.057866666666676</v>
      </c>
      <c r="D52" s="513" t="s">
        <v>334</v>
      </c>
      <c r="E52" s="302">
        <v>15.183883333333332</v>
      </c>
      <c r="F52" s="302">
        <v>16.307283333333334</v>
      </c>
      <c r="G52" s="302">
        <v>21.199033333333333</v>
      </c>
      <c r="H52" s="302">
        <v>12.546316666666666</v>
      </c>
      <c r="I52" s="872"/>
    </row>
    <row r="53" spans="1:18" x14ac:dyDescent="0.25">
      <c r="A53" s="515">
        <v>44927</v>
      </c>
      <c r="B53" s="441">
        <v>38.110849999999999</v>
      </c>
      <c r="D53" s="513" t="s">
        <v>335</v>
      </c>
      <c r="E53" s="302">
        <v>2.0950000000000002</v>
      </c>
      <c r="F53" s="302">
        <v>3.1863000000000001</v>
      </c>
      <c r="G53" s="302">
        <v>8.0326499999999985</v>
      </c>
      <c r="H53" s="302">
        <v>4.9026499999999995</v>
      </c>
      <c r="I53" s="872"/>
    </row>
    <row r="54" spans="1:18" x14ac:dyDescent="0.25">
      <c r="A54" s="515">
        <v>44958</v>
      </c>
      <c r="B54" s="441">
        <v>36.925349999999995</v>
      </c>
      <c r="D54" s="513" t="s">
        <v>310</v>
      </c>
      <c r="E54" s="302">
        <v>1.3527500000000001</v>
      </c>
      <c r="F54" s="302">
        <v>1.6117333333333332</v>
      </c>
      <c r="G54" s="302">
        <v>2.9922333333333335</v>
      </c>
      <c r="H54" s="302">
        <v>2.5181499999999999</v>
      </c>
      <c r="I54" s="872"/>
    </row>
    <row r="55" spans="1:18" x14ac:dyDescent="0.25">
      <c r="A55" s="951">
        <v>44986</v>
      </c>
      <c r="B55" s="948">
        <v>37.491733333333329</v>
      </c>
      <c r="D55" s="513" t="s">
        <v>879</v>
      </c>
      <c r="E55" s="302">
        <v>0.39606666666666673</v>
      </c>
      <c r="F55" s="302">
        <v>1.2306333333333332</v>
      </c>
      <c r="G55" s="302">
        <v>0.72568333333333324</v>
      </c>
      <c r="H55" s="302">
        <v>0.78831666666666678</v>
      </c>
      <c r="I55" s="872"/>
    </row>
    <row r="56" spans="1:18" x14ac:dyDescent="0.25">
      <c r="D56" s="574" t="s">
        <v>421</v>
      </c>
    </row>
    <row r="57" spans="1:18" x14ac:dyDescent="0.25">
      <c r="B57" s="876"/>
      <c r="D57" s="703" t="s">
        <v>703</v>
      </c>
      <c r="E57" s="194"/>
      <c r="F57" s="194"/>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B6AC-C83F-40EC-835F-C895434C9203}">
  <sheetPr>
    <tabColor rgb="FFFF0000"/>
  </sheetPr>
  <dimension ref="A1:O57"/>
  <sheetViews>
    <sheetView showGridLines="0" zoomScale="90" zoomScaleNormal="90" workbookViewId="0">
      <pane xSplit="2" ySplit="4" topLeftCell="C19" activePane="bottomRight" state="frozen"/>
      <selection activeCell="I44" sqref="I44"/>
      <selection pane="topRight" activeCell="I44" sqref="I44"/>
      <selection pane="bottomLeft" activeCell="I44" sqref="I44"/>
      <selection pane="bottomRight" activeCell="L40" sqref="L40"/>
    </sheetView>
  </sheetViews>
  <sheetFormatPr defaultColWidth="9.140625" defaultRowHeight="15.75" x14ac:dyDescent="0.25"/>
  <cols>
    <col min="1" max="1" width="10.7109375" style="118" customWidth="1"/>
    <col min="2" max="2" width="12.5703125" style="118" customWidth="1"/>
    <col min="3" max="3" width="12.140625" style="118" customWidth="1"/>
    <col min="4" max="4" width="36.85546875" style="118" customWidth="1"/>
    <col min="5" max="12" width="11.140625" style="118" customWidth="1"/>
    <col min="13" max="15" width="10.85546875" style="118" bestFit="1" customWidth="1"/>
    <col min="16" max="16384" width="9.140625" style="118"/>
  </cols>
  <sheetData>
    <row r="1" spans="1:15" ht="21" x14ac:dyDescent="0.25">
      <c r="A1" s="305" t="str">
        <f>+'Indice-Index'!C26</f>
        <v>2.15 Utenti unici delle piattaforme di servizi VOD gratuiti - Free video on demand platforms unique users</v>
      </c>
      <c r="B1" s="506"/>
      <c r="C1" s="506"/>
      <c r="D1" s="507"/>
      <c r="E1" s="507"/>
      <c r="F1" s="507"/>
      <c r="G1" s="507"/>
      <c r="H1" s="507"/>
      <c r="I1" s="507"/>
      <c r="J1" s="492"/>
      <c r="K1" s="492"/>
      <c r="L1" s="492"/>
      <c r="M1" s="492"/>
      <c r="N1" s="492"/>
      <c r="O1" s="492"/>
    </row>
    <row r="2" spans="1:15" x14ac:dyDescent="0.25">
      <c r="A2" s="24"/>
      <c r="B2" s="24"/>
      <c r="C2" s="24"/>
      <c r="D2" s="24"/>
      <c r="E2" s="24"/>
    </row>
    <row r="4" spans="1:15" ht="21.75" customHeight="1" x14ac:dyDescent="0.25">
      <c r="A4" s="232" t="s">
        <v>311</v>
      </c>
      <c r="B4" s="187"/>
    </row>
    <row r="5" spans="1:15" x14ac:dyDescent="0.25">
      <c r="A5" s="440">
        <v>43831</v>
      </c>
      <c r="B5" s="441">
        <v>31.74277</v>
      </c>
    </row>
    <row r="6" spans="1:15" x14ac:dyDescent="0.25">
      <c r="A6" s="440">
        <v>43862</v>
      </c>
      <c r="B6" s="441">
        <v>34.496758</v>
      </c>
    </row>
    <row r="7" spans="1:15" x14ac:dyDescent="0.25">
      <c r="A7" s="440">
        <v>43891</v>
      </c>
      <c r="B7" s="441">
        <v>36.317288999999995</v>
      </c>
    </row>
    <row r="8" spans="1:15" x14ac:dyDescent="0.25">
      <c r="A8" s="440">
        <v>43922</v>
      </c>
      <c r="B8" s="441">
        <v>35.078203000000002</v>
      </c>
    </row>
    <row r="9" spans="1:15" x14ac:dyDescent="0.25">
      <c r="A9" s="440">
        <v>43952</v>
      </c>
      <c r="B9" s="441">
        <v>34.556012000000003</v>
      </c>
    </row>
    <row r="10" spans="1:15" x14ac:dyDescent="0.25">
      <c r="A10" s="440">
        <v>43983</v>
      </c>
      <c r="B10" s="441">
        <v>33.647714999999998</v>
      </c>
    </row>
    <row r="11" spans="1:15" x14ac:dyDescent="0.25">
      <c r="A11" s="440">
        <v>44013</v>
      </c>
      <c r="B11" s="441">
        <v>34.882238000000001</v>
      </c>
    </row>
    <row r="12" spans="1:15" x14ac:dyDescent="0.25">
      <c r="A12" s="440">
        <v>44044</v>
      </c>
      <c r="B12" s="441">
        <v>34.940019999999997</v>
      </c>
    </row>
    <row r="13" spans="1:15" x14ac:dyDescent="0.25">
      <c r="A13" s="440">
        <v>44075</v>
      </c>
      <c r="B13" s="441">
        <v>36.186870999999996</v>
      </c>
    </row>
    <row r="14" spans="1:15" x14ac:dyDescent="0.25">
      <c r="A14" s="440">
        <v>44105</v>
      </c>
      <c r="B14" s="441">
        <v>36.625050999999999</v>
      </c>
    </row>
    <row r="15" spans="1:15" x14ac:dyDescent="0.25">
      <c r="A15" s="440">
        <v>44136</v>
      </c>
      <c r="B15" s="441">
        <v>37.534262000000005</v>
      </c>
    </row>
    <row r="16" spans="1:15" x14ac:dyDescent="0.25">
      <c r="A16" s="440">
        <v>44166</v>
      </c>
      <c r="B16" s="441">
        <v>37.794027</v>
      </c>
    </row>
    <row r="17" spans="1:13" x14ac:dyDescent="0.25">
      <c r="A17" s="440">
        <v>44197</v>
      </c>
      <c r="B17" s="441">
        <v>37.245406000000003</v>
      </c>
    </row>
    <row r="18" spans="1:13" x14ac:dyDescent="0.25">
      <c r="A18" s="440">
        <v>44228</v>
      </c>
      <c r="B18" s="441">
        <v>36.551406</v>
      </c>
    </row>
    <row r="19" spans="1:13" x14ac:dyDescent="0.25">
      <c r="A19" s="947">
        <v>44256</v>
      </c>
      <c r="B19" s="948">
        <v>36.561194999999998</v>
      </c>
    </row>
    <row r="20" spans="1:13" x14ac:dyDescent="0.25">
      <c r="A20" s="440">
        <v>44287</v>
      </c>
      <c r="B20" s="441">
        <v>36.365430000000003</v>
      </c>
    </row>
    <row r="21" spans="1:13" x14ac:dyDescent="0.25">
      <c r="A21" s="440">
        <v>44317</v>
      </c>
      <c r="B21" s="441">
        <v>37.753382999999999</v>
      </c>
    </row>
    <row r="22" spans="1:13" ht="19.5" customHeight="1" x14ac:dyDescent="0.25">
      <c r="A22" s="440">
        <v>44348</v>
      </c>
      <c r="B22" s="441">
        <v>37.046852000000001</v>
      </c>
    </row>
    <row r="23" spans="1:13" x14ac:dyDescent="0.25">
      <c r="A23" s="440">
        <v>44378</v>
      </c>
      <c r="B23" s="441">
        <v>37.376483999999998</v>
      </c>
    </row>
    <row r="24" spans="1:13" x14ac:dyDescent="0.25">
      <c r="A24" s="440">
        <v>44409</v>
      </c>
      <c r="B24" s="441">
        <v>36.916086</v>
      </c>
    </row>
    <row r="25" spans="1:13" x14ac:dyDescent="0.25">
      <c r="A25" s="440">
        <v>44441</v>
      </c>
      <c r="B25" s="441">
        <v>37.370737999999996</v>
      </c>
    </row>
    <row r="26" spans="1:13" x14ac:dyDescent="0.25">
      <c r="A26" s="440">
        <v>44472</v>
      </c>
      <c r="B26" s="441">
        <v>37.637983999999996</v>
      </c>
    </row>
    <row r="27" spans="1:13" x14ac:dyDescent="0.25">
      <c r="A27" s="440">
        <v>44504</v>
      </c>
      <c r="B27" s="441">
        <v>37.098438000000002</v>
      </c>
    </row>
    <row r="28" spans="1:13" ht="16.5" customHeight="1" x14ac:dyDescent="0.25">
      <c r="A28" s="440">
        <v>44535</v>
      </c>
      <c r="B28" s="441">
        <v>35.746574000000003</v>
      </c>
    </row>
    <row r="29" spans="1:13" x14ac:dyDescent="0.25">
      <c r="A29" s="514">
        <v>44562</v>
      </c>
      <c r="B29" s="349">
        <v>35.513093999999995</v>
      </c>
    </row>
    <row r="30" spans="1:13" x14ac:dyDescent="0.25">
      <c r="A30" s="514">
        <v>44593</v>
      </c>
      <c r="B30" s="349">
        <v>36.414535000000001</v>
      </c>
      <c r="K30" s="872"/>
      <c r="L30" s="872"/>
      <c r="M30" s="872"/>
    </row>
    <row r="31" spans="1:13" x14ac:dyDescent="0.25">
      <c r="A31" s="949">
        <v>44621</v>
      </c>
      <c r="B31" s="950">
        <v>36.512652000000003</v>
      </c>
      <c r="K31" s="872"/>
      <c r="L31" s="872"/>
      <c r="M31" s="872"/>
    </row>
    <row r="32" spans="1:13" x14ac:dyDescent="0.25">
      <c r="A32" s="515">
        <v>44652</v>
      </c>
      <c r="B32" s="441">
        <v>33.775272999999999</v>
      </c>
      <c r="K32" s="872"/>
      <c r="L32" s="872"/>
      <c r="M32" s="872"/>
    </row>
    <row r="33" spans="1:13" x14ac:dyDescent="0.25">
      <c r="A33" s="515">
        <v>44682</v>
      </c>
      <c r="B33" s="441">
        <v>33.729644999999998</v>
      </c>
      <c r="K33" s="872"/>
      <c r="L33" s="872"/>
      <c r="M33" s="872"/>
    </row>
    <row r="34" spans="1:13" x14ac:dyDescent="0.25">
      <c r="A34" s="515">
        <v>44713</v>
      </c>
      <c r="B34" s="441">
        <v>32.322448999999999</v>
      </c>
      <c r="K34" s="872"/>
      <c r="L34" s="872"/>
      <c r="M34" s="872"/>
    </row>
    <row r="35" spans="1:13" x14ac:dyDescent="0.25">
      <c r="A35" s="515">
        <v>44743</v>
      </c>
      <c r="B35" s="941">
        <v>33.070741999999996</v>
      </c>
      <c r="K35" s="872"/>
      <c r="L35" s="872"/>
      <c r="M35" s="872"/>
    </row>
    <row r="36" spans="1:13" ht="20.25" customHeight="1" x14ac:dyDescent="0.25">
      <c r="A36" s="515">
        <v>44774</v>
      </c>
      <c r="B36" s="941">
        <v>36.477620999999999</v>
      </c>
      <c r="D36" s="444" t="s">
        <v>362</v>
      </c>
      <c r="E36" s="442" t="str">
        <f>+'2.13'!E49</f>
        <v>3M20</v>
      </c>
      <c r="F36" s="442" t="str">
        <f>+'2.13'!F49</f>
        <v>3M21</v>
      </c>
      <c r="G36" s="442" t="str">
        <f>+'2.13'!G49</f>
        <v>3M22</v>
      </c>
      <c r="H36" s="442" t="str">
        <f>+'2.13'!H49</f>
        <v>3M23</v>
      </c>
    </row>
    <row r="37" spans="1:13" x14ac:dyDescent="0.25">
      <c r="A37" s="942">
        <v>44805</v>
      </c>
      <c r="B37" s="943">
        <v>38.379812999999999</v>
      </c>
      <c r="D37" s="444" t="s">
        <v>363</v>
      </c>
      <c r="E37" s="332"/>
      <c r="F37" s="332"/>
      <c r="G37" s="332"/>
      <c r="H37" s="332"/>
    </row>
    <row r="38" spans="1:13" x14ac:dyDescent="0.25">
      <c r="A38" s="440">
        <v>44837</v>
      </c>
      <c r="B38" s="441">
        <v>37.672737999999995</v>
      </c>
      <c r="D38" s="513" t="s">
        <v>422</v>
      </c>
      <c r="E38" s="939">
        <v>23.699767666666666</v>
      </c>
      <c r="F38" s="939">
        <v>25.687062999999998</v>
      </c>
      <c r="G38" s="939">
        <v>23.708143</v>
      </c>
      <c r="H38" s="939">
        <v>22.475395999999996</v>
      </c>
      <c r="J38" s="872"/>
    </row>
    <row r="39" spans="1:13" x14ac:dyDescent="0.25">
      <c r="A39" s="440">
        <v>44869</v>
      </c>
      <c r="B39" s="441">
        <v>38.569531000000005</v>
      </c>
      <c r="D39" s="528" t="s">
        <v>427</v>
      </c>
      <c r="E39" s="939">
        <v>23.699767666666666</v>
      </c>
      <c r="F39" s="939">
        <v>25.687062999999998</v>
      </c>
      <c r="G39" s="939">
        <v>23.708143</v>
      </c>
      <c r="H39" s="939">
        <v>22.475395999999996</v>
      </c>
      <c r="J39" s="872"/>
    </row>
    <row r="40" spans="1:13" x14ac:dyDescent="0.25">
      <c r="A40" s="440">
        <v>44900</v>
      </c>
      <c r="B40" s="441">
        <v>36.854281</v>
      </c>
      <c r="D40" s="513" t="s">
        <v>423</v>
      </c>
      <c r="E40" s="939">
        <v>16.512951000000001</v>
      </c>
      <c r="F40" s="939">
        <v>18.759307333333336</v>
      </c>
      <c r="G40" s="939">
        <v>15.477630666666666</v>
      </c>
      <c r="H40" s="939">
        <v>16.532976666666666</v>
      </c>
      <c r="J40" s="872"/>
    </row>
    <row r="41" spans="1:13" x14ac:dyDescent="0.25">
      <c r="A41" s="515">
        <v>44927</v>
      </c>
      <c r="B41" s="441">
        <v>37.528207000000002</v>
      </c>
      <c r="D41" s="513" t="s">
        <v>424</v>
      </c>
      <c r="E41" s="939">
        <v>11.144543333333335</v>
      </c>
      <c r="F41" s="939">
        <v>12.587832333333331</v>
      </c>
      <c r="G41" s="939">
        <v>10.712836000000001</v>
      </c>
      <c r="H41" s="939">
        <v>9.6711463333333327</v>
      </c>
      <c r="J41" s="872"/>
    </row>
    <row r="42" spans="1:13" x14ac:dyDescent="0.25">
      <c r="A42" s="515">
        <v>44958</v>
      </c>
      <c r="B42" s="441">
        <v>37.616766000000005</v>
      </c>
      <c r="D42" s="513" t="s">
        <v>425</v>
      </c>
      <c r="E42" s="939">
        <v>12.728922000000001</v>
      </c>
      <c r="F42" s="939">
        <v>13.908105666666668</v>
      </c>
      <c r="G42" s="939">
        <v>11.366923333333332</v>
      </c>
      <c r="H42" s="939">
        <v>12.304335333333334</v>
      </c>
      <c r="J42" s="872"/>
    </row>
    <row r="43" spans="1:13" x14ac:dyDescent="0.25">
      <c r="A43" s="951">
        <v>44986</v>
      </c>
      <c r="B43" s="948">
        <v>35.864297000000001</v>
      </c>
      <c r="D43" s="513" t="s">
        <v>426</v>
      </c>
      <c r="E43" s="939">
        <v>10.229640333333334</v>
      </c>
      <c r="F43" s="939">
        <v>9.2776770000000006</v>
      </c>
      <c r="G43" s="939">
        <v>9.8318783333333339</v>
      </c>
      <c r="H43" s="939">
        <v>9.0887633333333344</v>
      </c>
      <c r="J43" s="872"/>
    </row>
    <row r="44" spans="1:13" x14ac:dyDescent="0.25">
      <c r="A44" s="492"/>
      <c r="B44" s="492"/>
      <c r="D44" s="574" t="s">
        <v>421</v>
      </c>
    </row>
    <row r="45" spans="1:13" ht="7.5" customHeight="1" x14ac:dyDescent="0.25">
      <c r="A45" s="492"/>
      <c r="B45" s="492"/>
      <c r="D45" s="574"/>
    </row>
    <row r="46" spans="1:13" x14ac:dyDescent="0.25">
      <c r="A46" s="492"/>
      <c r="B46" s="492"/>
      <c r="D46" s="234" t="s">
        <v>717</v>
      </c>
    </row>
    <row r="47" spans="1:13" x14ac:dyDescent="0.25">
      <c r="A47" s="492"/>
      <c r="B47" s="492"/>
      <c r="D47" s="944" t="s">
        <v>880</v>
      </c>
    </row>
    <row r="48" spans="1:13" ht="9" customHeight="1" x14ac:dyDescent="0.25">
      <c r="A48" s="492"/>
      <c r="B48" s="492"/>
      <c r="D48" s="944"/>
    </row>
    <row r="49" spans="1:4" x14ac:dyDescent="0.25">
      <c r="A49" s="492"/>
      <c r="B49" s="492"/>
      <c r="D49" s="945" t="s">
        <v>718</v>
      </c>
    </row>
    <row r="50" spans="1:4" x14ac:dyDescent="0.25">
      <c r="A50" s="492"/>
      <c r="B50" s="492"/>
      <c r="D50" s="944" t="s">
        <v>881</v>
      </c>
    </row>
    <row r="51" spans="1:4" x14ac:dyDescent="0.25">
      <c r="A51" s="492"/>
      <c r="B51" s="492"/>
    </row>
    <row r="52" spans="1:4" x14ac:dyDescent="0.25">
      <c r="A52" s="492"/>
      <c r="B52" s="492"/>
    </row>
    <row r="53" spans="1:4" x14ac:dyDescent="0.25">
      <c r="A53" s="492"/>
      <c r="B53" s="492"/>
    </row>
    <row r="54" spans="1:4" x14ac:dyDescent="0.25">
      <c r="A54" s="492"/>
      <c r="B54" s="492"/>
    </row>
    <row r="55" spans="1:4" x14ac:dyDescent="0.25">
      <c r="A55" s="492"/>
      <c r="B55" s="492"/>
    </row>
    <row r="56" spans="1:4" x14ac:dyDescent="0.25">
      <c r="A56" s="492"/>
      <c r="B56" s="492"/>
    </row>
    <row r="57" spans="1:4" x14ac:dyDescent="0.25">
      <c r="A57" s="492"/>
      <c r="B57" s="492"/>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84F7-1BE9-4F40-8B75-DFF11A2BDA53}">
  <sheetPr>
    <tabColor rgb="FFFF0000"/>
  </sheetPr>
  <dimension ref="A1:P55"/>
  <sheetViews>
    <sheetView showGridLines="0" zoomScale="90" zoomScaleNormal="90" workbookViewId="0">
      <pane xSplit="2" ySplit="4" topLeftCell="C19" activePane="bottomRight" state="frozen"/>
      <selection activeCell="I44" sqref="I44"/>
      <selection pane="topRight" activeCell="I44" sqref="I44"/>
      <selection pane="bottomLeft" activeCell="I44" sqref="I44"/>
      <selection pane="bottomRight" activeCell="H40" sqref="H40"/>
    </sheetView>
  </sheetViews>
  <sheetFormatPr defaultColWidth="9.140625" defaultRowHeight="15.75" x14ac:dyDescent="0.25"/>
  <cols>
    <col min="1" max="1" width="10.7109375" style="118" customWidth="1"/>
    <col min="2" max="2" width="12.5703125" style="118" customWidth="1"/>
    <col min="3" max="3" width="12.140625" style="118" customWidth="1"/>
    <col min="4" max="4" width="36.85546875" style="118" customWidth="1"/>
    <col min="5" max="12" width="11.140625" style="118" customWidth="1"/>
    <col min="13" max="16" width="10.85546875" style="118" bestFit="1" customWidth="1"/>
    <col min="17" max="16384" width="9.140625" style="118"/>
  </cols>
  <sheetData>
    <row r="1" spans="1:16" ht="21" x14ac:dyDescent="0.25">
      <c r="A1" s="305" t="str">
        <f>+'Indice-Index'!C27</f>
        <v>2.16 Tempo speso sulle piattaforme di servizi VOD gratuiti - Time spent on free video on demand  platforms</v>
      </c>
      <c r="B1" s="506"/>
      <c r="C1" s="506"/>
      <c r="D1" s="507"/>
      <c r="E1" s="507"/>
      <c r="F1" s="507"/>
      <c r="G1" s="507"/>
      <c r="H1" s="507"/>
      <c r="I1" s="507"/>
      <c r="J1" s="507"/>
      <c r="K1" s="492"/>
      <c r="L1" s="492"/>
      <c r="M1" s="492"/>
      <c r="N1" s="492"/>
      <c r="O1" s="492"/>
      <c r="P1" s="492"/>
    </row>
    <row r="2" spans="1:16" x14ac:dyDescent="0.25">
      <c r="A2" s="24"/>
      <c r="B2" s="24"/>
      <c r="C2" s="24"/>
      <c r="D2" s="24"/>
      <c r="E2" s="24"/>
      <c r="F2" s="24"/>
    </row>
    <row r="4" spans="1:16" ht="19.5" customHeight="1" x14ac:dyDescent="0.25">
      <c r="A4" s="166" t="s">
        <v>889</v>
      </c>
      <c r="B4" s="166"/>
    </row>
    <row r="5" spans="1:16" x14ac:dyDescent="0.25">
      <c r="A5" s="440">
        <v>43831</v>
      </c>
      <c r="B5" s="441">
        <v>26.221816666666665</v>
      </c>
    </row>
    <row r="6" spans="1:16" x14ac:dyDescent="0.25">
      <c r="A6" s="440">
        <v>43862</v>
      </c>
      <c r="B6" s="441">
        <v>31.837550000000004</v>
      </c>
    </row>
    <row r="7" spans="1:16" x14ac:dyDescent="0.25">
      <c r="A7" s="440">
        <v>43891</v>
      </c>
      <c r="B7" s="441">
        <v>38.358850000000011</v>
      </c>
    </row>
    <row r="8" spans="1:16" x14ac:dyDescent="0.25">
      <c r="A8" s="440">
        <v>43922</v>
      </c>
      <c r="B8" s="441">
        <v>33.454149999999998</v>
      </c>
    </row>
    <row r="9" spans="1:16" x14ac:dyDescent="0.25">
      <c r="A9" s="440">
        <v>43952</v>
      </c>
      <c r="B9" s="441">
        <v>26.525849999999998</v>
      </c>
    </row>
    <row r="10" spans="1:16" x14ac:dyDescent="0.25">
      <c r="A10" s="440">
        <v>43983</v>
      </c>
      <c r="B10" s="441">
        <v>23.975466666666669</v>
      </c>
    </row>
    <row r="11" spans="1:16" x14ac:dyDescent="0.25">
      <c r="A11" s="440">
        <v>44013</v>
      </c>
      <c r="B11" s="441">
        <v>27.60348333333333</v>
      </c>
    </row>
    <row r="12" spans="1:16" x14ac:dyDescent="0.25">
      <c r="A12" s="440">
        <v>44044</v>
      </c>
      <c r="B12" s="441">
        <v>23.213966666666671</v>
      </c>
    </row>
    <row r="13" spans="1:16" x14ac:dyDescent="0.25">
      <c r="A13" s="440">
        <v>44075</v>
      </c>
      <c r="B13" s="441">
        <v>26.645766666666663</v>
      </c>
    </row>
    <row r="14" spans="1:16" x14ac:dyDescent="0.25">
      <c r="A14" s="440">
        <v>44105</v>
      </c>
      <c r="B14" s="441">
        <v>35.110350000000004</v>
      </c>
    </row>
    <row r="15" spans="1:16" x14ac:dyDescent="0.25">
      <c r="A15" s="440">
        <v>44136</v>
      </c>
      <c r="B15" s="441">
        <v>45.708949999999994</v>
      </c>
    </row>
    <row r="16" spans="1:16" x14ac:dyDescent="0.25">
      <c r="A16" s="440">
        <v>44166</v>
      </c>
      <c r="B16" s="441">
        <v>37.052100000000003</v>
      </c>
    </row>
    <row r="17" spans="1:2" x14ac:dyDescent="0.25">
      <c r="A17" s="440">
        <v>44197</v>
      </c>
      <c r="B17" s="441">
        <v>37.451983333333331</v>
      </c>
    </row>
    <row r="18" spans="1:2" x14ac:dyDescent="0.25">
      <c r="A18" s="440">
        <v>44228</v>
      </c>
      <c r="B18" s="441">
        <v>36.65414999999998</v>
      </c>
    </row>
    <row r="19" spans="1:2" x14ac:dyDescent="0.25">
      <c r="A19" s="947">
        <v>44256</v>
      </c>
      <c r="B19" s="948">
        <v>37.80803333333332</v>
      </c>
    </row>
    <row r="20" spans="1:2" x14ac:dyDescent="0.25">
      <c r="A20" s="440">
        <v>44287</v>
      </c>
      <c r="B20" s="441">
        <v>32.52878333333333</v>
      </c>
    </row>
    <row r="21" spans="1:2" x14ac:dyDescent="0.25">
      <c r="A21" s="440">
        <v>44317</v>
      </c>
      <c r="B21" s="441">
        <v>30.672966666666664</v>
      </c>
    </row>
    <row r="22" spans="1:2" ht="15.75" customHeight="1" x14ac:dyDescent="0.25">
      <c r="A22" s="440">
        <v>44348</v>
      </c>
      <c r="B22" s="441">
        <v>27.143733333333333</v>
      </c>
    </row>
    <row r="23" spans="1:2" x14ac:dyDescent="0.25">
      <c r="A23" s="440">
        <v>44378</v>
      </c>
      <c r="B23" s="441">
        <v>31.539633333333335</v>
      </c>
    </row>
    <row r="24" spans="1:2" x14ac:dyDescent="0.25">
      <c r="A24" s="440">
        <v>44409</v>
      </c>
      <c r="B24" s="441">
        <v>25.596316666666674</v>
      </c>
    </row>
    <row r="25" spans="1:2" x14ac:dyDescent="0.25">
      <c r="A25" s="440">
        <v>44441</v>
      </c>
      <c r="B25" s="441">
        <v>25.420983333333336</v>
      </c>
    </row>
    <row r="26" spans="1:2" x14ac:dyDescent="0.25">
      <c r="A26" s="440">
        <v>44472</v>
      </c>
      <c r="B26" s="441">
        <v>28.631449999999994</v>
      </c>
    </row>
    <row r="27" spans="1:2" x14ac:dyDescent="0.25">
      <c r="A27" s="440">
        <v>44504</v>
      </c>
      <c r="B27" s="441">
        <v>32.327916666666667</v>
      </c>
    </row>
    <row r="28" spans="1:2" x14ac:dyDescent="0.25">
      <c r="A28" s="440">
        <v>44535</v>
      </c>
      <c r="B28" s="441">
        <v>30.914033333333339</v>
      </c>
    </row>
    <row r="29" spans="1:2" x14ac:dyDescent="0.25">
      <c r="A29" s="514">
        <v>44562</v>
      </c>
      <c r="B29" s="349">
        <v>34.274999999999999</v>
      </c>
    </row>
    <row r="30" spans="1:2" x14ac:dyDescent="0.25">
      <c r="A30" s="514">
        <v>44593</v>
      </c>
      <c r="B30" s="349">
        <v>37.42263333333333</v>
      </c>
    </row>
    <row r="31" spans="1:2" x14ac:dyDescent="0.25">
      <c r="A31" s="949">
        <v>44621</v>
      </c>
      <c r="B31" s="950">
        <v>34.936966666666663</v>
      </c>
    </row>
    <row r="32" spans="1:2" x14ac:dyDescent="0.25">
      <c r="A32" s="515">
        <v>44652</v>
      </c>
      <c r="B32" s="441">
        <v>27.275783333333333</v>
      </c>
    </row>
    <row r="33" spans="1:8" x14ac:dyDescent="0.25">
      <c r="A33" s="515">
        <v>44682</v>
      </c>
      <c r="B33" s="441">
        <v>27.226283333333335</v>
      </c>
    </row>
    <row r="34" spans="1:8" x14ac:dyDescent="0.25">
      <c r="A34" s="515">
        <v>44713</v>
      </c>
      <c r="B34" s="441">
        <v>25.229083333333335</v>
      </c>
    </row>
    <row r="35" spans="1:8" x14ac:dyDescent="0.25">
      <c r="A35" s="515">
        <v>44743</v>
      </c>
      <c r="B35" s="941">
        <v>25.655216666666664</v>
      </c>
    </row>
    <row r="36" spans="1:8" ht="19.5" customHeight="1" x14ac:dyDescent="0.25">
      <c r="A36" s="515">
        <v>44774</v>
      </c>
      <c r="B36" s="941">
        <v>25.152666666666669</v>
      </c>
      <c r="D36" s="444" t="s">
        <v>362</v>
      </c>
      <c r="E36" s="442" t="str">
        <f>+'2.15'!E36</f>
        <v>3M20</v>
      </c>
      <c r="F36" s="442" t="str">
        <f>+'2.15'!F36</f>
        <v>3M21</v>
      </c>
      <c r="G36" s="442" t="str">
        <f>+'2.15'!G36</f>
        <v>3M22</v>
      </c>
      <c r="H36" s="442" t="str">
        <f>+'2.15'!H36</f>
        <v>3M23</v>
      </c>
    </row>
    <row r="37" spans="1:8" x14ac:dyDescent="0.25">
      <c r="A37" s="942">
        <v>44805</v>
      </c>
      <c r="B37" s="441">
        <v>27.45528333333333</v>
      </c>
      <c r="D37" s="444" t="s">
        <v>364</v>
      </c>
      <c r="E37" s="332"/>
      <c r="F37" s="332"/>
      <c r="G37" s="332"/>
      <c r="H37" s="332"/>
    </row>
    <row r="38" spans="1:8" x14ac:dyDescent="0.25">
      <c r="A38" s="440">
        <v>44837</v>
      </c>
      <c r="B38" s="441">
        <v>30.413866666666699</v>
      </c>
      <c r="D38" s="513" t="s">
        <v>425</v>
      </c>
      <c r="E38" s="302">
        <v>30.580000000000002</v>
      </c>
      <c r="F38" s="302">
        <v>39.130250000000004</v>
      </c>
      <c r="G38" s="302">
        <v>41.942750000000004</v>
      </c>
      <c r="H38" s="302">
        <v>35.210683333333336</v>
      </c>
    </row>
    <row r="39" spans="1:8" x14ac:dyDescent="0.25">
      <c r="A39" s="440">
        <v>44869</v>
      </c>
      <c r="B39" s="441">
        <v>28.865283333333331</v>
      </c>
      <c r="D39" s="528" t="s">
        <v>426</v>
      </c>
      <c r="E39" s="302">
        <v>28.206766666666667</v>
      </c>
      <c r="F39" s="302">
        <v>37.077416666666664</v>
      </c>
      <c r="G39" s="302">
        <v>40.623100000000001</v>
      </c>
      <c r="H39" s="302">
        <v>33.975233333333335</v>
      </c>
    </row>
    <row r="40" spans="1:8" x14ac:dyDescent="0.25">
      <c r="A40" s="440">
        <v>44900</v>
      </c>
      <c r="B40" s="441">
        <v>27.89651666666667</v>
      </c>
      <c r="D40" s="513" t="s">
        <v>422</v>
      </c>
      <c r="E40" s="302">
        <v>29.764283333333331</v>
      </c>
      <c r="F40" s="302">
        <v>21.136516666666669</v>
      </c>
      <c r="G40" s="302">
        <v>19.0184</v>
      </c>
      <c r="H40" s="302">
        <v>12.539400000000001</v>
      </c>
    </row>
    <row r="41" spans="1:8" x14ac:dyDescent="0.25">
      <c r="A41" s="515">
        <v>44927</v>
      </c>
      <c r="B41" s="441">
        <v>29.806850000000004</v>
      </c>
      <c r="D41" s="513" t="s">
        <v>427</v>
      </c>
      <c r="E41" s="302">
        <v>29.764283333333331</v>
      </c>
      <c r="F41" s="302">
        <v>21.136516666666669</v>
      </c>
      <c r="G41" s="302">
        <v>19.0184</v>
      </c>
      <c r="H41" s="302">
        <v>12.539400000000001</v>
      </c>
    </row>
    <row r="42" spans="1:8" x14ac:dyDescent="0.25">
      <c r="A42" s="515">
        <v>44958</v>
      </c>
      <c r="B42" s="441">
        <v>34.092599999999997</v>
      </c>
      <c r="D42" s="513" t="s">
        <v>423</v>
      </c>
      <c r="E42" s="302">
        <v>5.748733333333333</v>
      </c>
      <c r="F42" s="302">
        <v>6.2344666666666662</v>
      </c>
      <c r="G42" s="302">
        <v>6.8923500000000013</v>
      </c>
      <c r="H42" s="302">
        <v>3.5659666666666672</v>
      </c>
    </row>
    <row r="43" spans="1:8" x14ac:dyDescent="0.25">
      <c r="A43" s="951">
        <v>44986</v>
      </c>
      <c r="B43" s="948">
        <v>29.972733333333334</v>
      </c>
      <c r="D43" s="513" t="s">
        <v>424</v>
      </c>
      <c r="E43" s="302">
        <v>2.5180833333333337</v>
      </c>
      <c r="F43" s="302">
        <v>2.5091333333333332</v>
      </c>
      <c r="G43" s="302">
        <v>3.7011499999999997</v>
      </c>
      <c r="H43" s="302">
        <v>1.3964833333333333</v>
      </c>
    </row>
    <row r="44" spans="1:8" x14ac:dyDescent="0.25">
      <c r="A44" s="492"/>
      <c r="B44" s="492"/>
      <c r="D44" s="574" t="s">
        <v>421</v>
      </c>
    </row>
    <row r="45" spans="1:8" x14ac:dyDescent="0.25">
      <c r="A45" s="492"/>
      <c r="B45" s="492"/>
    </row>
    <row r="46" spans="1:8" x14ac:dyDescent="0.25">
      <c r="A46" s="492"/>
      <c r="B46" s="492"/>
      <c r="D46" s="234" t="s">
        <v>719</v>
      </c>
    </row>
    <row r="47" spans="1:8" x14ac:dyDescent="0.25">
      <c r="A47" s="492"/>
      <c r="B47" s="492"/>
      <c r="D47" s="944" t="s">
        <v>882</v>
      </c>
    </row>
    <row r="48" spans="1:8" x14ac:dyDescent="0.25">
      <c r="A48" s="492"/>
      <c r="B48" s="492"/>
      <c r="D48" s="234" t="s">
        <v>428</v>
      </c>
    </row>
    <row r="49" spans="1:4" x14ac:dyDescent="0.25">
      <c r="A49" s="492"/>
      <c r="B49" s="492"/>
      <c r="D49" s="234" t="s">
        <v>883</v>
      </c>
    </row>
    <row r="50" spans="1:4" x14ac:dyDescent="0.25">
      <c r="A50" s="492"/>
      <c r="B50" s="492"/>
    </row>
    <row r="51" spans="1:4" x14ac:dyDescent="0.25">
      <c r="A51" s="492"/>
      <c r="B51" s="492"/>
    </row>
    <row r="52" spans="1:4" x14ac:dyDescent="0.25">
      <c r="A52" s="492"/>
      <c r="B52" s="492"/>
    </row>
    <row r="53" spans="1:4" x14ac:dyDescent="0.25">
      <c r="A53" s="492"/>
      <c r="B53" s="492"/>
    </row>
    <row r="54" spans="1:4" x14ac:dyDescent="0.25">
      <c r="A54" s="492"/>
      <c r="B54" s="492"/>
    </row>
    <row r="55" spans="1:4" x14ac:dyDescent="0.25">
      <c r="A55" s="492"/>
      <c r="B55" s="492"/>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B11B4-4298-4182-BE00-3841BB7EB669}">
  <sheetPr>
    <tabColor rgb="FFFF0000"/>
  </sheetPr>
  <dimension ref="A1:BZ192"/>
  <sheetViews>
    <sheetView showGridLines="0" zoomScale="90" zoomScaleNormal="90" workbookViewId="0">
      <pane xSplit="3" ySplit="4" topLeftCell="D5" activePane="bottomRight" state="frozen"/>
      <selection pane="topRight" activeCell="D1" sqref="D1"/>
      <selection pane="bottomLeft" activeCell="A4" sqref="A4"/>
      <selection pane="bottomRight"/>
    </sheetView>
  </sheetViews>
  <sheetFormatPr defaultColWidth="9.140625" defaultRowHeight="15" x14ac:dyDescent="0.25"/>
  <cols>
    <col min="1" max="1" width="20" style="52" customWidth="1"/>
    <col min="2" max="2" width="22.28515625" style="52" customWidth="1"/>
    <col min="3" max="3" width="40.140625" style="52" customWidth="1"/>
    <col min="4" max="102" width="10.42578125" style="52" customWidth="1"/>
    <col min="103" max="16384" width="9.140625" style="52"/>
  </cols>
  <sheetData>
    <row r="1" spans="1:78" ht="21" x14ac:dyDescent="0.25">
      <c r="A1" s="747" t="str">
        <f>+'Indice-Index'!C28</f>
        <v>Principali indicatori/Serie storica - Main indicators/Time series</v>
      </c>
      <c r="B1" s="964"/>
      <c r="C1" s="964"/>
      <c r="D1" s="966"/>
      <c r="E1" s="966"/>
      <c r="F1" s="966"/>
      <c r="G1" s="966"/>
      <c r="H1" s="966"/>
      <c r="I1" s="966"/>
      <c r="J1" s="966"/>
    </row>
    <row r="2" spans="1:78" s="164" customFormat="1" ht="21" x14ac:dyDescent="0.25">
      <c r="A2" s="965"/>
      <c r="B2" s="966"/>
      <c r="C2" s="966"/>
      <c r="D2" s="966"/>
      <c r="E2" s="966"/>
      <c r="F2" s="966"/>
      <c r="G2" s="966"/>
      <c r="H2" s="966"/>
      <c r="I2" s="966"/>
      <c r="J2" s="966"/>
    </row>
    <row r="3" spans="1:78" s="326" customFormat="1" x14ac:dyDescent="0.25">
      <c r="D3" s="326" t="str">
        <f>+[3]Dataset!B4</f>
        <v>a2017m1</v>
      </c>
      <c r="E3" s="326" t="str">
        <f>+[3]Dataset!C4</f>
        <v>a2017m2</v>
      </c>
      <c r="F3" s="326" t="str">
        <f>+[3]Dataset!D4</f>
        <v>a2017m3</v>
      </c>
      <c r="G3" s="326" t="str">
        <f>+[3]Dataset!E4</f>
        <v>a2017m4</v>
      </c>
      <c r="H3" s="326" t="str">
        <f>+[3]Dataset!F4</f>
        <v>a2017m5</v>
      </c>
      <c r="I3" s="326" t="str">
        <f>+[3]Dataset!G4</f>
        <v>a2017m6</v>
      </c>
      <c r="J3" s="326" t="str">
        <f>+[3]Dataset!H4</f>
        <v>a2017m7</v>
      </c>
      <c r="K3" s="326" t="str">
        <f>+[3]Dataset!I4</f>
        <v>a2017m8</v>
      </c>
      <c r="L3" s="326" t="str">
        <f>+[3]Dataset!J4</f>
        <v>a2017m9</v>
      </c>
      <c r="M3" s="326" t="str">
        <f>+[3]Dataset!K4</f>
        <v>a2017m10</v>
      </c>
      <c r="N3" s="326" t="str">
        <f>+[3]Dataset!L4</f>
        <v>a2017m11</v>
      </c>
      <c r="O3" s="326" t="str">
        <f>+[3]Dataset!M4</f>
        <v>a2017m12</v>
      </c>
      <c r="P3" s="326" t="str">
        <f>+[3]Dataset!N4</f>
        <v>a2018m1</v>
      </c>
      <c r="Q3" s="326" t="str">
        <f>+[3]Dataset!O4</f>
        <v>a2018m2</v>
      </c>
      <c r="R3" s="326" t="str">
        <f>+[3]Dataset!P4</f>
        <v>a2018m3</v>
      </c>
      <c r="S3" s="326" t="str">
        <f>+[3]Dataset!Q4</f>
        <v>a2018m4</v>
      </c>
      <c r="T3" s="326" t="str">
        <f>+[3]Dataset!R4</f>
        <v>a2018m5</v>
      </c>
      <c r="U3" s="326" t="str">
        <f>+[3]Dataset!S4</f>
        <v>a2018m6</v>
      </c>
      <c r="V3" s="326" t="str">
        <f>+[3]Dataset!T4</f>
        <v>a2018m7</v>
      </c>
      <c r="W3" s="326" t="str">
        <f>+[3]Dataset!U4</f>
        <v>a2018m8</v>
      </c>
      <c r="X3" s="326" t="str">
        <f>+[3]Dataset!V4</f>
        <v>a2018m9</v>
      </c>
      <c r="Y3" s="326" t="str">
        <f>+[3]Dataset!W4</f>
        <v>a2018m10</v>
      </c>
      <c r="Z3" s="326" t="str">
        <f>+[3]Dataset!X4</f>
        <v>a2018m11</v>
      </c>
      <c r="AA3" s="326" t="str">
        <f>+[3]Dataset!Y4</f>
        <v>a2018m12</v>
      </c>
      <c r="AB3" s="326" t="str">
        <f>+[3]Dataset!Z4</f>
        <v>a2019m1</v>
      </c>
      <c r="AC3" s="326" t="str">
        <f>+[3]Dataset!AA4</f>
        <v>a2019m2</v>
      </c>
      <c r="AD3" s="326" t="str">
        <f>+[3]Dataset!AB4</f>
        <v>a2019m3</v>
      </c>
      <c r="AE3" s="326" t="str">
        <f>+[3]Dataset!AC4</f>
        <v>a2019m4</v>
      </c>
      <c r="AF3" s="326" t="str">
        <f>+[3]Dataset!AD4</f>
        <v>a2019m5</v>
      </c>
      <c r="AG3" s="326" t="str">
        <f>+[3]Dataset!AE4</f>
        <v>a2019m6</v>
      </c>
      <c r="AH3" s="326" t="str">
        <f>+[3]Dataset!AF4</f>
        <v>a2019m7</v>
      </c>
      <c r="AI3" s="326" t="str">
        <f>+[3]Dataset!AG4</f>
        <v>a2019m8</v>
      </c>
      <c r="AJ3" s="326" t="str">
        <f>+[3]Dataset!AH4</f>
        <v>a2019m9</v>
      </c>
      <c r="AK3" s="326" t="str">
        <f>+[3]Dataset!AI4</f>
        <v>a2019m10</v>
      </c>
      <c r="AL3" s="326" t="str">
        <f>+[3]Dataset!AJ4</f>
        <v>a2019m11</v>
      </c>
      <c r="AM3" s="326" t="str">
        <f>+[3]Dataset!AK4</f>
        <v>a2019m12</v>
      </c>
      <c r="AN3" s="326" t="str">
        <f>+[3]Dataset!AL4</f>
        <v>a2020m1</v>
      </c>
      <c r="AO3" s="326" t="str">
        <f>+[3]Dataset!AM4</f>
        <v>a2020m2</v>
      </c>
      <c r="AP3" s="326" t="str">
        <f>+[3]Dataset!AN4</f>
        <v>a2020m3</v>
      </c>
      <c r="AQ3" s="326" t="str">
        <f>+[3]Dataset!AO4</f>
        <v>a2020m4</v>
      </c>
      <c r="AR3" s="326" t="str">
        <f>+[3]Dataset!AP4</f>
        <v>a2020m5</v>
      </c>
      <c r="AS3" s="326" t="str">
        <f>+[3]Dataset!AQ4</f>
        <v>a2020m6</v>
      </c>
      <c r="AT3" s="326" t="str">
        <f>+[3]Dataset!AR4</f>
        <v>a2020m7</v>
      </c>
      <c r="AU3" s="326" t="str">
        <f>+[3]Dataset!AS4</f>
        <v>a2020m8</v>
      </c>
      <c r="AV3" s="326" t="str">
        <f>+[3]Dataset!AT4</f>
        <v>a2020m9</v>
      </c>
      <c r="AW3" s="326" t="str">
        <f>+[3]Dataset!AU4</f>
        <v>a2020m10</v>
      </c>
      <c r="AX3" s="326" t="str">
        <f>+[3]Dataset!AV4</f>
        <v>a2020m11</v>
      </c>
      <c r="AY3" s="326" t="str">
        <f>+[3]Dataset!AW4</f>
        <v>a2020m12</v>
      </c>
      <c r="AZ3" s="326" t="str">
        <f>+[3]Dataset!AX4</f>
        <v>a2021m1</v>
      </c>
      <c r="BA3" s="326" t="str">
        <f>+[3]Dataset!AY4</f>
        <v>a2021m2</v>
      </c>
      <c r="BB3" s="326" t="str">
        <f>+[3]Dataset!AZ4</f>
        <v>a2021m3</v>
      </c>
      <c r="BC3" s="326" t="str">
        <f>+[3]Dataset!BA4</f>
        <v>a2021m4</v>
      </c>
      <c r="BD3" s="326" t="str">
        <f>+[3]Dataset!BB4</f>
        <v>a2021m5</v>
      </c>
      <c r="BE3" s="326" t="str">
        <f>+[3]Dataset!BC4</f>
        <v>a2021m6</v>
      </c>
      <c r="BF3" s="326" t="str">
        <f>+[3]Dataset!BD4</f>
        <v>a2021m7</v>
      </c>
      <c r="BG3" s="326" t="str">
        <f>+[3]Dataset!BE4</f>
        <v>a2021m8</v>
      </c>
      <c r="BH3" s="326" t="str">
        <f>+[3]Dataset!BF4</f>
        <v>a2021m9</v>
      </c>
      <c r="BI3" s="326" t="str">
        <f>+[3]Dataset!BG4</f>
        <v>a2021m10</v>
      </c>
      <c r="BJ3" s="326" t="str">
        <f>+[3]Dataset!BH4</f>
        <v>a2021m11</v>
      </c>
      <c r="BK3" s="326" t="str">
        <f>+[3]Dataset!BI4</f>
        <v>a2021m12</v>
      </c>
      <c r="BL3" s="326" t="str">
        <f>+[3]Dataset!BJ4</f>
        <v>a2022m1</v>
      </c>
      <c r="BM3" s="326" t="str">
        <f>+[3]Dataset!BK4</f>
        <v>a2022m2</v>
      </c>
      <c r="BN3" s="326" t="str">
        <f>+[3]Dataset!BL4</f>
        <v>a2022m3</v>
      </c>
      <c r="BO3" s="326" t="str">
        <f>+[3]Dataset!BM4</f>
        <v>a2022m4</v>
      </c>
      <c r="BP3" s="326" t="str">
        <f>+[3]Dataset!BN4</f>
        <v>a2022m5</v>
      </c>
      <c r="BQ3" s="326" t="str">
        <f>+[3]Dataset!BO4</f>
        <v>a2022m6</v>
      </c>
      <c r="BR3" s="326" t="str">
        <f>+[3]Dataset!BP4</f>
        <v>a2022m7</v>
      </c>
      <c r="BS3" s="326" t="str">
        <f>+[3]Dataset!BQ4</f>
        <v>a2022m8</v>
      </c>
      <c r="BT3" s="326" t="str">
        <f>+[3]Dataset!BR4</f>
        <v>a2022m9</v>
      </c>
      <c r="BU3" s="326" t="str">
        <f>+[3]Dataset!BS4</f>
        <v>a2022m10</v>
      </c>
      <c r="BV3" s="326" t="str">
        <f>+[3]Dataset!BT4</f>
        <v>a2022m11</v>
      </c>
      <c r="BW3" s="326" t="str">
        <f>+[3]Dataset!BU4</f>
        <v>a2022m12</v>
      </c>
      <c r="BX3" s="326" t="str">
        <f>+[3]Dataset!BV4</f>
        <v>a2023m1</v>
      </c>
      <c r="BY3" s="326" t="str">
        <f>+[3]Dataset!BW4</f>
        <v>a2023m2</v>
      </c>
      <c r="BZ3" s="326" t="str">
        <f>+[3]Dataset!BX4</f>
        <v>a2023m3</v>
      </c>
    </row>
    <row r="5" spans="1:78" ht="16.5" customHeight="1" x14ac:dyDescent="0.25"/>
    <row r="6" spans="1:78" ht="16.5" customHeight="1" x14ac:dyDescent="0.25">
      <c r="A6" s="1000" t="s">
        <v>835</v>
      </c>
      <c r="B6" s="848"/>
      <c r="C6" s="836" t="s">
        <v>448</v>
      </c>
      <c r="D6" s="837">
        <v>1977.13</v>
      </c>
      <c r="E6" s="837">
        <v>2161.1970000000001</v>
      </c>
      <c r="F6" s="837">
        <v>1812.3579999999999</v>
      </c>
      <c r="G6" s="837">
        <v>1681.76</v>
      </c>
      <c r="H6" s="837">
        <v>1579.8150000000001</v>
      </c>
      <c r="I6" s="837">
        <v>1401.8489999999999</v>
      </c>
      <c r="J6" s="837">
        <v>1216.9929999999999</v>
      </c>
      <c r="K6" s="837">
        <v>1229.3019999999999</v>
      </c>
      <c r="L6" s="837">
        <v>1592.6869999999999</v>
      </c>
      <c r="M6" s="837">
        <v>1623.28</v>
      </c>
      <c r="N6" s="837">
        <v>1837.127</v>
      </c>
      <c r="O6" s="837">
        <v>1809.5440000000001</v>
      </c>
      <c r="P6" s="837">
        <v>1942.6669999999999</v>
      </c>
      <c r="Q6" s="837">
        <v>2337.91</v>
      </c>
      <c r="R6" s="837">
        <v>1914.1</v>
      </c>
      <c r="S6" s="837">
        <v>1761.5309999999999</v>
      </c>
      <c r="T6" s="837">
        <v>1684.6969999999999</v>
      </c>
      <c r="U6" s="837">
        <v>1352.499</v>
      </c>
      <c r="V6" s="837">
        <v>1258.951</v>
      </c>
      <c r="W6" s="837">
        <v>1307.576</v>
      </c>
      <c r="X6" s="837">
        <v>1601.941</v>
      </c>
      <c r="Y6" s="837">
        <v>1680.0129999999999</v>
      </c>
      <c r="Z6" s="837">
        <v>1745.7360000000001</v>
      </c>
      <c r="AA6" s="837">
        <v>1724.0450000000001</v>
      </c>
      <c r="AB6" s="837">
        <v>1872.6759999999999</v>
      </c>
      <c r="AC6" s="837">
        <v>2158.21</v>
      </c>
      <c r="AD6" s="837">
        <v>1736.578</v>
      </c>
      <c r="AE6" s="837">
        <v>1696.2550000000001</v>
      </c>
      <c r="AF6" s="837">
        <v>1679.5309999999999</v>
      </c>
      <c r="AG6" s="837">
        <v>1372.415</v>
      </c>
      <c r="AH6" s="837">
        <v>1180.5889999999999</v>
      </c>
      <c r="AI6" s="837">
        <v>1131.5989999999999</v>
      </c>
      <c r="AJ6" s="837">
        <v>1477.0260000000001</v>
      </c>
      <c r="AK6" s="837">
        <v>1646.999</v>
      </c>
      <c r="AL6" s="837">
        <v>1781.1110000000001</v>
      </c>
      <c r="AM6" s="837">
        <v>1705.433</v>
      </c>
      <c r="AN6" s="837">
        <v>1882.9090000000001</v>
      </c>
      <c r="AO6" s="837">
        <v>2332.0160000000001</v>
      </c>
      <c r="AP6" s="837">
        <v>2365.9360000000001</v>
      </c>
      <c r="AQ6" s="837">
        <v>2187.5610000000001</v>
      </c>
      <c r="AR6" s="837">
        <v>1805.8579999999999</v>
      </c>
      <c r="AS6" s="837">
        <v>1594.6010000000001</v>
      </c>
      <c r="AT6" s="837">
        <v>1257.865</v>
      </c>
      <c r="AU6" s="837">
        <v>1206.8</v>
      </c>
      <c r="AV6" s="837">
        <v>1486.136</v>
      </c>
      <c r="AW6" s="837">
        <v>1803.8019999999999</v>
      </c>
      <c r="AX6" s="837">
        <v>2009.912</v>
      </c>
      <c r="AY6" s="837">
        <v>1953.8340000000001</v>
      </c>
      <c r="AZ6" s="837">
        <v>1973.633</v>
      </c>
      <c r="BA6" s="837">
        <v>1903.0429999999999</v>
      </c>
      <c r="BB6" s="837">
        <v>2195.5369999999998</v>
      </c>
      <c r="BC6" s="837">
        <v>1857.742</v>
      </c>
      <c r="BD6" s="837">
        <v>1720.069</v>
      </c>
      <c r="BE6" s="837">
        <v>1695.13</v>
      </c>
      <c r="BF6" s="837">
        <v>1444.829</v>
      </c>
      <c r="BG6" s="837">
        <v>1125.095</v>
      </c>
      <c r="BH6" s="837">
        <v>1443.982</v>
      </c>
      <c r="BI6" s="837">
        <v>1673.7</v>
      </c>
      <c r="BJ6" s="837">
        <v>1813.9870000000001</v>
      </c>
      <c r="BK6" s="837">
        <v>1785.4929999999999</v>
      </c>
      <c r="BL6" s="837">
        <v>1900.9190000000001</v>
      </c>
      <c r="BM6" s="837">
        <v>2275.732</v>
      </c>
      <c r="BN6" s="837">
        <v>1799.777</v>
      </c>
      <c r="BO6" s="837">
        <v>1634.2940000000001</v>
      </c>
      <c r="BP6" s="837">
        <v>1562.94</v>
      </c>
      <c r="BQ6" s="837">
        <v>1263.068</v>
      </c>
      <c r="BR6" s="837">
        <v>1103.181</v>
      </c>
      <c r="BS6" s="837">
        <v>1079.625</v>
      </c>
      <c r="BT6" s="837">
        <v>1468.922</v>
      </c>
      <c r="BU6" s="837">
        <v>1593.925</v>
      </c>
      <c r="BV6" s="837">
        <v>1696.8219999999999</v>
      </c>
      <c r="BW6" s="837">
        <v>1791.684</v>
      </c>
      <c r="BX6" s="837">
        <v>1781.3610000000001</v>
      </c>
      <c r="BY6" s="837">
        <v>2175.614</v>
      </c>
      <c r="BZ6" s="837">
        <v>1634.443</v>
      </c>
    </row>
    <row r="7" spans="1:78" ht="16.5" customHeight="1" x14ac:dyDescent="0.25">
      <c r="A7" s="1003"/>
      <c r="B7" s="835"/>
      <c r="C7" s="845" t="s">
        <v>449</v>
      </c>
      <c r="D7" s="839">
        <v>769.15300000000002</v>
      </c>
      <c r="E7" s="839">
        <v>690.05899999999997</v>
      </c>
      <c r="F7" s="839">
        <v>644.23800000000006</v>
      </c>
      <c r="G7" s="839">
        <v>588.56500000000005</v>
      </c>
      <c r="H7" s="839">
        <v>630.13900000000001</v>
      </c>
      <c r="I7" s="839">
        <v>494.29899999999998</v>
      </c>
      <c r="J7" s="839">
        <v>489.654</v>
      </c>
      <c r="K7" s="839">
        <v>524.34500000000003</v>
      </c>
      <c r="L7" s="839">
        <v>574.39800000000002</v>
      </c>
      <c r="M7" s="839">
        <v>579.322</v>
      </c>
      <c r="N7" s="839">
        <v>608.82100000000003</v>
      </c>
      <c r="O7" s="839">
        <v>677.29499999999996</v>
      </c>
      <c r="P7" s="839">
        <v>665.53099999999995</v>
      </c>
      <c r="Q7" s="839">
        <v>647.29700000000003</v>
      </c>
      <c r="R7" s="839">
        <v>653.93700000000001</v>
      </c>
      <c r="S7" s="839">
        <v>599.86</v>
      </c>
      <c r="T7" s="839">
        <v>628.42700000000002</v>
      </c>
      <c r="U7" s="839">
        <v>492.72199999999998</v>
      </c>
      <c r="V7" s="839">
        <v>471.70800000000003</v>
      </c>
      <c r="W7" s="839">
        <v>490.60599999999999</v>
      </c>
      <c r="X7" s="839">
        <v>571.11900000000003</v>
      </c>
      <c r="Y7" s="839">
        <v>614.23299999999995</v>
      </c>
      <c r="Z7" s="839">
        <v>588.46299999999997</v>
      </c>
      <c r="AA7" s="839">
        <v>626.34</v>
      </c>
      <c r="AB7" s="839">
        <v>669.29899999999998</v>
      </c>
      <c r="AC7" s="839">
        <v>610.41099999999994</v>
      </c>
      <c r="AD7" s="839">
        <v>616.24599999999998</v>
      </c>
      <c r="AE7" s="839">
        <v>571.54</v>
      </c>
      <c r="AF7" s="839">
        <v>663.82100000000003</v>
      </c>
      <c r="AG7" s="839">
        <v>483.51</v>
      </c>
      <c r="AH7" s="839">
        <v>477.738</v>
      </c>
      <c r="AI7" s="839">
        <v>429.54399999999998</v>
      </c>
      <c r="AJ7" s="839">
        <v>461.24400000000003</v>
      </c>
      <c r="AK7" s="839">
        <v>522.702</v>
      </c>
      <c r="AL7" s="839">
        <v>568.86900000000003</v>
      </c>
      <c r="AM7" s="839">
        <v>550.85400000000004</v>
      </c>
      <c r="AN7" s="839">
        <v>580.40700000000004</v>
      </c>
      <c r="AO7" s="839">
        <v>583.57000000000005</v>
      </c>
      <c r="AP7" s="839">
        <v>706.21100000000001</v>
      </c>
      <c r="AQ7" s="839">
        <v>687.30600000000004</v>
      </c>
      <c r="AR7" s="839">
        <v>555.43200000000002</v>
      </c>
      <c r="AS7" s="839">
        <v>466.65699999999998</v>
      </c>
      <c r="AT7" s="839">
        <v>424.14299999999997</v>
      </c>
      <c r="AU7" s="839">
        <v>415.32100000000003</v>
      </c>
      <c r="AV7" s="839">
        <v>485.80500000000001</v>
      </c>
      <c r="AW7" s="839">
        <v>561.428</v>
      </c>
      <c r="AX7" s="839">
        <v>531.47400000000005</v>
      </c>
      <c r="AY7" s="839">
        <v>575.70799999999997</v>
      </c>
      <c r="AZ7" s="839">
        <v>595.38400000000001</v>
      </c>
      <c r="BA7" s="839">
        <v>527.17999999999995</v>
      </c>
      <c r="BB7" s="839">
        <v>520.73400000000004</v>
      </c>
      <c r="BC7" s="839">
        <v>474.53100000000001</v>
      </c>
      <c r="BD7" s="839">
        <v>552.18700000000001</v>
      </c>
      <c r="BE7" s="839">
        <v>422.46300000000002</v>
      </c>
      <c r="BF7" s="839">
        <v>662.85299999999995</v>
      </c>
      <c r="BG7" s="839">
        <v>675.75099999999998</v>
      </c>
      <c r="BH7" s="839">
        <v>418.702</v>
      </c>
      <c r="BI7" s="839">
        <v>423.678</v>
      </c>
      <c r="BJ7" s="839">
        <v>443.40699999999998</v>
      </c>
      <c r="BK7" s="839">
        <v>446.70699999999999</v>
      </c>
      <c r="BL7" s="839">
        <v>471.55200000000002</v>
      </c>
      <c r="BM7" s="839">
        <v>471.99599999999998</v>
      </c>
      <c r="BN7" s="839">
        <v>456.16399999999999</v>
      </c>
      <c r="BO7" s="839">
        <v>420.40300000000002</v>
      </c>
      <c r="BP7" s="839">
        <v>490.56099999999998</v>
      </c>
      <c r="BQ7" s="839">
        <v>371.74299999999999</v>
      </c>
      <c r="BR7" s="839">
        <v>429.64400000000001</v>
      </c>
      <c r="BS7" s="839">
        <v>394.27499999999998</v>
      </c>
      <c r="BT7" s="839">
        <v>372.42200000000003</v>
      </c>
      <c r="BU7" s="839">
        <v>395.39800000000002</v>
      </c>
      <c r="BV7" s="839">
        <v>478.02</v>
      </c>
      <c r="BW7" s="839">
        <v>435.51499999999999</v>
      </c>
      <c r="BX7" s="839">
        <v>459.05900000000003</v>
      </c>
      <c r="BY7" s="839">
        <v>455.94</v>
      </c>
      <c r="BZ7" s="839">
        <v>462.57600000000002</v>
      </c>
    </row>
    <row r="8" spans="1:78" ht="16.5" customHeight="1" x14ac:dyDescent="0.25">
      <c r="A8" s="1003"/>
      <c r="B8" s="835"/>
      <c r="C8" s="845" t="s">
        <v>450</v>
      </c>
      <c r="D8" s="839">
        <v>808.55899999999997</v>
      </c>
      <c r="E8" s="839">
        <v>732.53099999999995</v>
      </c>
      <c r="F8" s="839">
        <v>690.29899999999998</v>
      </c>
      <c r="G8" s="839">
        <v>643.41999999999996</v>
      </c>
      <c r="H8" s="839">
        <v>593.495</v>
      </c>
      <c r="I8" s="839">
        <v>523.81600000000003</v>
      </c>
      <c r="J8" s="839">
        <v>491.62099999999998</v>
      </c>
      <c r="K8" s="839">
        <v>417.14299999999997</v>
      </c>
      <c r="L8" s="839">
        <v>542.875</v>
      </c>
      <c r="M8" s="839">
        <v>633.77</v>
      </c>
      <c r="N8" s="839">
        <v>744.05200000000002</v>
      </c>
      <c r="O8" s="839">
        <v>746.41800000000001</v>
      </c>
      <c r="P8" s="839">
        <v>759.95899999999995</v>
      </c>
      <c r="Q8" s="839">
        <v>779.78399999999999</v>
      </c>
      <c r="R8" s="839">
        <v>781.28200000000004</v>
      </c>
      <c r="S8" s="839">
        <v>673.48599999999999</v>
      </c>
      <c r="T8" s="839">
        <v>667.62400000000002</v>
      </c>
      <c r="U8" s="839">
        <v>597.82399999999996</v>
      </c>
      <c r="V8" s="839">
        <v>545.71500000000003</v>
      </c>
      <c r="W8" s="839">
        <v>468.53699999999998</v>
      </c>
      <c r="X8" s="839">
        <v>568.52800000000002</v>
      </c>
      <c r="Y8" s="839">
        <v>711.029</v>
      </c>
      <c r="Z8" s="839">
        <v>800.82600000000002</v>
      </c>
      <c r="AA8" s="839">
        <v>786.572</v>
      </c>
      <c r="AB8" s="839">
        <v>833.17100000000005</v>
      </c>
      <c r="AC8" s="839">
        <v>759.52700000000004</v>
      </c>
      <c r="AD8" s="839">
        <v>739.71699999999998</v>
      </c>
      <c r="AE8" s="839">
        <v>704.15899999999999</v>
      </c>
      <c r="AF8" s="839">
        <v>671.15899999999999</v>
      </c>
      <c r="AG8" s="839">
        <v>572.92600000000004</v>
      </c>
      <c r="AH8" s="839">
        <v>504.553</v>
      </c>
      <c r="AI8" s="839">
        <v>476.46300000000002</v>
      </c>
      <c r="AJ8" s="839">
        <v>567.91300000000001</v>
      </c>
      <c r="AK8" s="839">
        <v>678.45500000000004</v>
      </c>
      <c r="AL8" s="839">
        <v>796.67200000000003</v>
      </c>
      <c r="AM8" s="839">
        <v>766.95799999999997</v>
      </c>
      <c r="AN8" s="839">
        <v>766.96400000000006</v>
      </c>
      <c r="AO8" s="839">
        <v>769.22699999999998</v>
      </c>
      <c r="AP8" s="839">
        <v>998.15800000000002</v>
      </c>
      <c r="AQ8" s="839">
        <v>965.43600000000004</v>
      </c>
      <c r="AR8" s="839">
        <v>792.976</v>
      </c>
      <c r="AS8" s="839">
        <v>648.86599999999999</v>
      </c>
      <c r="AT8" s="839">
        <v>501.54</v>
      </c>
      <c r="AU8" s="839">
        <v>487.012</v>
      </c>
      <c r="AV8" s="839">
        <v>606.96299999999997</v>
      </c>
      <c r="AW8" s="839">
        <v>799.74900000000002</v>
      </c>
      <c r="AX8" s="839">
        <v>951.78200000000004</v>
      </c>
      <c r="AY8" s="839">
        <v>917.56</v>
      </c>
      <c r="AZ8" s="839">
        <v>926.31100000000004</v>
      </c>
      <c r="BA8" s="839">
        <v>865.17</v>
      </c>
      <c r="BB8" s="839">
        <v>844.3</v>
      </c>
      <c r="BC8" s="839">
        <v>851.68600000000004</v>
      </c>
      <c r="BD8" s="839">
        <v>763.68</v>
      </c>
      <c r="BE8" s="839">
        <v>597.99199999999996</v>
      </c>
      <c r="BF8" s="839">
        <v>513.75900000000001</v>
      </c>
      <c r="BG8" s="839">
        <v>466.37599999999998</v>
      </c>
      <c r="BH8" s="839">
        <v>572.84699999999998</v>
      </c>
      <c r="BI8" s="839">
        <v>701.00599999999997</v>
      </c>
      <c r="BJ8" s="839">
        <v>792.78700000000003</v>
      </c>
      <c r="BK8" s="839">
        <v>780.57799999999997</v>
      </c>
      <c r="BL8" s="839">
        <v>800.68399999999997</v>
      </c>
      <c r="BM8" s="839">
        <v>764.99099999999999</v>
      </c>
      <c r="BN8" s="839">
        <v>714.66700000000003</v>
      </c>
      <c r="BO8" s="839">
        <v>613.29700000000003</v>
      </c>
      <c r="BP8" s="839">
        <v>558.15200000000004</v>
      </c>
      <c r="BQ8" s="839">
        <v>498.096</v>
      </c>
      <c r="BR8" s="839">
        <v>445.00799999999998</v>
      </c>
      <c r="BS8" s="839">
        <v>414.78800000000001</v>
      </c>
      <c r="BT8" s="839">
        <v>494.58499999999998</v>
      </c>
      <c r="BU8" s="839">
        <v>590.24400000000003</v>
      </c>
      <c r="BV8" s="839">
        <v>697.548</v>
      </c>
      <c r="BW8" s="839">
        <v>678.92499999999995</v>
      </c>
      <c r="BX8" s="839">
        <v>687.60799999999995</v>
      </c>
      <c r="BY8" s="839">
        <v>648.89800000000002</v>
      </c>
      <c r="BZ8" s="839">
        <v>637.28800000000001</v>
      </c>
    </row>
    <row r="9" spans="1:78" ht="16.5" customHeight="1" x14ac:dyDescent="0.25">
      <c r="A9" s="1003"/>
      <c r="B9" s="835"/>
      <c r="C9" s="846" t="s">
        <v>828</v>
      </c>
      <c r="D9" s="840">
        <v>4368.2160000000003</v>
      </c>
      <c r="E9" s="840">
        <v>4357.1369999999997</v>
      </c>
      <c r="F9" s="840">
        <v>3883.0259999999998</v>
      </c>
      <c r="G9" s="840">
        <v>3637.6309999999999</v>
      </c>
      <c r="H9" s="840">
        <v>3502.67</v>
      </c>
      <c r="I9" s="840">
        <v>3143.2570000000001</v>
      </c>
      <c r="J9" s="840">
        <v>2882.58</v>
      </c>
      <c r="K9" s="840">
        <v>2831.5390000000002</v>
      </c>
      <c r="L9" s="840">
        <v>3428.5030000000002</v>
      </c>
      <c r="M9" s="840">
        <v>3578.694</v>
      </c>
      <c r="N9" s="840">
        <v>3979.4639999999999</v>
      </c>
      <c r="O9" s="840">
        <v>4063.8180000000002</v>
      </c>
      <c r="P9" s="840">
        <v>4199.6880000000001</v>
      </c>
      <c r="Q9" s="840">
        <v>4546.5069999999996</v>
      </c>
      <c r="R9" s="840">
        <v>4078.5819999999999</v>
      </c>
      <c r="S9" s="840">
        <v>3716.0520000000001</v>
      </c>
      <c r="T9" s="840">
        <v>3697.547</v>
      </c>
      <c r="U9" s="840">
        <v>3136.9070000000002</v>
      </c>
      <c r="V9" s="840">
        <v>2943.6120000000001</v>
      </c>
      <c r="W9" s="840">
        <v>2923.5740000000001</v>
      </c>
      <c r="X9" s="840">
        <v>3389.6689999999999</v>
      </c>
      <c r="Y9" s="840">
        <v>3698.788</v>
      </c>
      <c r="Z9" s="840">
        <v>3837.0970000000002</v>
      </c>
      <c r="AA9" s="840">
        <v>3879.3980000000001</v>
      </c>
      <c r="AB9" s="840">
        <v>4139.0510000000004</v>
      </c>
      <c r="AC9" s="840">
        <v>4247.3739999999998</v>
      </c>
      <c r="AD9" s="840">
        <v>3768.5079999999998</v>
      </c>
      <c r="AE9" s="840">
        <v>3661.3389999999999</v>
      </c>
      <c r="AF9" s="840">
        <v>3703.9679999999998</v>
      </c>
      <c r="AG9" s="840">
        <v>3093.4369999999999</v>
      </c>
      <c r="AH9" s="840">
        <v>2835.5859999999998</v>
      </c>
      <c r="AI9" s="840">
        <v>2711.973</v>
      </c>
      <c r="AJ9" s="840">
        <v>3202.58</v>
      </c>
      <c r="AK9" s="840">
        <v>3568.0169999999998</v>
      </c>
      <c r="AL9" s="840">
        <v>3875.3</v>
      </c>
      <c r="AM9" s="840">
        <v>3769.8980000000001</v>
      </c>
      <c r="AN9" s="840">
        <v>4013.79</v>
      </c>
      <c r="AO9" s="840">
        <v>4427.9539999999997</v>
      </c>
      <c r="AP9" s="840">
        <v>5041.6989999999996</v>
      </c>
      <c r="AQ9" s="840">
        <v>4834.9260000000004</v>
      </c>
      <c r="AR9" s="840">
        <v>3942.2269999999999</v>
      </c>
      <c r="AS9" s="840">
        <v>3421.2820000000002</v>
      </c>
      <c r="AT9" s="840">
        <v>2835.1350000000002</v>
      </c>
      <c r="AU9" s="840">
        <v>2730.2840000000001</v>
      </c>
      <c r="AV9" s="840">
        <v>3248.9940000000001</v>
      </c>
      <c r="AW9" s="840">
        <v>3890.0160000000001</v>
      </c>
      <c r="AX9" s="840">
        <v>4281.3109999999997</v>
      </c>
      <c r="AY9" s="840">
        <v>4251.4750000000004</v>
      </c>
      <c r="AZ9" s="840">
        <v>4320.8429999999998</v>
      </c>
      <c r="BA9" s="840">
        <v>4074.3</v>
      </c>
      <c r="BB9" s="840">
        <v>4310.2309999999998</v>
      </c>
      <c r="BC9" s="840">
        <v>3930.127</v>
      </c>
      <c r="BD9" s="840">
        <v>3694.7089999999998</v>
      </c>
      <c r="BE9" s="840">
        <v>3367.9319999999998</v>
      </c>
      <c r="BF9" s="840">
        <v>3252.6750000000002</v>
      </c>
      <c r="BG9" s="840">
        <v>2861.5619999999999</v>
      </c>
      <c r="BH9" s="840">
        <v>3083.5880000000002</v>
      </c>
      <c r="BI9" s="840">
        <v>3402.576</v>
      </c>
      <c r="BJ9" s="840">
        <v>3627.826</v>
      </c>
      <c r="BK9" s="840">
        <v>3603.529</v>
      </c>
      <c r="BL9" s="840">
        <v>3801.9119999999998</v>
      </c>
      <c r="BM9" s="840">
        <v>4140.82</v>
      </c>
      <c r="BN9" s="840">
        <v>3561.5059999999999</v>
      </c>
      <c r="BO9" s="840">
        <v>3228.915</v>
      </c>
      <c r="BP9" s="840">
        <v>3146.808</v>
      </c>
      <c r="BQ9" s="840">
        <v>2681.741</v>
      </c>
      <c r="BR9" s="840">
        <v>2542.808</v>
      </c>
      <c r="BS9" s="840">
        <v>2449.828</v>
      </c>
      <c r="BT9" s="840">
        <v>2876.9229999999998</v>
      </c>
      <c r="BU9" s="840">
        <v>3117.3290000000002</v>
      </c>
      <c r="BV9" s="840">
        <v>3478.5129999999999</v>
      </c>
      <c r="BW9" s="840">
        <v>3531.3870000000002</v>
      </c>
      <c r="BX9" s="840">
        <v>3544.029</v>
      </c>
      <c r="BY9" s="840">
        <v>3846.0520000000001</v>
      </c>
      <c r="BZ9" s="840">
        <v>3266.3440000000001</v>
      </c>
    </row>
    <row r="10" spans="1:78" ht="16.5" customHeight="1" x14ac:dyDescent="0.25">
      <c r="A10" s="1003"/>
      <c r="B10" s="835"/>
      <c r="C10" s="845" t="s">
        <v>451</v>
      </c>
      <c r="D10" s="839">
        <v>1844.405</v>
      </c>
      <c r="E10" s="839">
        <v>1802.463</v>
      </c>
      <c r="F10" s="839">
        <v>1753.3820000000001</v>
      </c>
      <c r="G10" s="839">
        <v>1634.8030000000001</v>
      </c>
      <c r="H10" s="839">
        <v>1588.4159999999999</v>
      </c>
      <c r="I10" s="839">
        <v>1267.471</v>
      </c>
      <c r="J10" s="839">
        <v>1104.58</v>
      </c>
      <c r="K10" s="839">
        <v>948.69500000000005</v>
      </c>
      <c r="L10" s="839">
        <v>1435.249</v>
      </c>
      <c r="M10" s="839">
        <v>1722.412</v>
      </c>
      <c r="N10" s="839">
        <v>1883.4349999999999</v>
      </c>
      <c r="O10" s="839">
        <v>1661.671</v>
      </c>
      <c r="P10" s="839">
        <v>1840.5909999999999</v>
      </c>
      <c r="Q10" s="839">
        <v>1907.7570000000001</v>
      </c>
      <c r="R10" s="839">
        <v>1900.0360000000001</v>
      </c>
      <c r="S10" s="839">
        <v>1714.424</v>
      </c>
      <c r="T10" s="839">
        <v>1658.0250000000001</v>
      </c>
      <c r="U10" s="839">
        <v>1272.4090000000001</v>
      </c>
      <c r="V10" s="839">
        <v>1334.1579999999999</v>
      </c>
      <c r="W10" s="839">
        <v>894.13300000000004</v>
      </c>
      <c r="X10" s="839">
        <v>1290.4739999999999</v>
      </c>
      <c r="Y10" s="839">
        <v>1659.473</v>
      </c>
      <c r="Z10" s="839">
        <v>1815.6880000000001</v>
      </c>
      <c r="AA10" s="839">
        <v>1550.5</v>
      </c>
      <c r="AB10" s="839">
        <v>1723.4549999999999</v>
      </c>
      <c r="AC10" s="839">
        <v>1751.4960000000001</v>
      </c>
      <c r="AD10" s="839">
        <v>1784.3240000000001</v>
      </c>
      <c r="AE10" s="839">
        <v>1656.12</v>
      </c>
      <c r="AF10" s="839">
        <v>1722.4929999999999</v>
      </c>
      <c r="AG10" s="839">
        <v>1314.819</v>
      </c>
      <c r="AH10" s="839">
        <v>1136.404</v>
      </c>
      <c r="AI10" s="839">
        <v>966.60799999999995</v>
      </c>
      <c r="AJ10" s="839">
        <v>1380.5709999999999</v>
      </c>
      <c r="AK10" s="839">
        <v>1630.838</v>
      </c>
      <c r="AL10" s="839">
        <v>1740.153</v>
      </c>
      <c r="AM10" s="839">
        <v>1565.3240000000001</v>
      </c>
      <c r="AN10" s="839">
        <v>1734.4670000000001</v>
      </c>
      <c r="AO10" s="839">
        <v>1794.425</v>
      </c>
      <c r="AP10" s="839">
        <v>2121.395</v>
      </c>
      <c r="AQ10" s="839">
        <v>1971.126</v>
      </c>
      <c r="AR10" s="839">
        <v>1740.383</v>
      </c>
      <c r="AS10" s="839">
        <v>1416.1579999999999</v>
      </c>
      <c r="AT10" s="839">
        <v>1166.8969999999999</v>
      </c>
      <c r="AU10" s="839">
        <v>1036.558</v>
      </c>
      <c r="AV10" s="839">
        <v>1450.1010000000001</v>
      </c>
      <c r="AW10" s="839">
        <v>1785.6759999999999</v>
      </c>
      <c r="AX10" s="839">
        <v>1947.72</v>
      </c>
      <c r="AY10" s="839">
        <v>1745.9349999999999</v>
      </c>
      <c r="AZ10" s="839">
        <v>1855.3879999999999</v>
      </c>
      <c r="BA10" s="839">
        <v>1838.413</v>
      </c>
      <c r="BB10" s="839">
        <v>1860.1079999999999</v>
      </c>
      <c r="BC10" s="839">
        <v>1840.5150000000001</v>
      </c>
      <c r="BD10" s="839">
        <v>1621.44</v>
      </c>
      <c r="BE10" s="839">
        <v>1174.963</v>
      </c>
      <c r="BF10" s="839">
        <v>1061.8910000000001</v>
      </c>
      <c r="BG10" s="839">
        <v>959.68899999999996</v>
      </c>
      <c r="BH10" s="839">
        <v>1348.194</v>
      </c>
      <c r="BI10" s="839">
        <v>1626.818</v>
      </c>
      <c r="BJ10" s="839">
        <v>1772.2470000000001</v>
      </c>
      <c r="BK10" s="839">
        <v>1632.5830000000001</v>
      </c>
      <c r="BL10" s="839">
        <v>1813.5809999999999</v>
      </c>
      <c r="BM10" s="839">
        <v>1750.6389999999999</v>
      </c>
      <c r="BN10" s="839">
        <v>1772.913</v>
      </c>
      <c r="BO10" s="839">
        <v>1574.2239999999999</v>
      </c>
      <c r="BP10" s="839">
        <v>1501.383</v>
      </c>
      <c r="BQ10" s="839">
        <v>1189.3710000000001</v>
      </c>
      <c r="BR10" s="839">
        <v>1011.516</v>
      </c>
      <c r="BS10" s="839">
        <v>981.80399999999997</v>
      </c>
      <c r="BT10" s="839">
        <v>1394.078</v>
      </c>
      <c r="BU10" s="839">
        <v>1545.934</v>
      </c>
      <c r="BV10" s="839">
        <v>1609.271</v>
      </c>
      <c r="BW10" s="839">
        <v>1463.6759999999999</v>
      </c>
      <c r="BX10" s="839">
        <v>1622.884</v>
      </c>
      <c r="BY10" s="839">
        <v>1638.175</v>
      </c>
      <c r="BZ10" s="839">
        <v>1669.3510000000001</v>
      </c>
    </row>
    <row r="11" spans="1:78" ht="16.5" customHeight="1" x14ac:dyDescent="0.25">
      <c r="A11" s="1003"/>
      <c r="B11" s="835"/>
      <c r="C11" s="845" t="s">
        <v>452</v>
      </c>
      <c r="D11" s="839">
        <v>575.09199999999998</v>
      </c>
      <c r="E11" s="839">
        <v>539.05600000000004</v>
      </c>
      <c r="F11" s="839">
        <v>543.36099999999999</v>
      </c>
      <c r="G11" s="839">
        <v>496.16500000000002</v>
      </c>
      <c r="H11" s="839">
        <v>474.33699999999999</v>
      </c>
      <c r="I11" s="839">
        <v>438.74299999999999</v>
      </c>
      <c r="J11" s="839">
        <v>419.154</v>
      </c>
      <c r="K11" s="839">
        <v>400.98899999999998</v>
      </c>
      <c r="L11" s="839">
        <v>467.75900000000001</v>
      </c>
      <c r="M11" s="839">
        <v>514.94000000000005</v>
      </c>
      <c r="N11" s="839">
        <v>548.93299999999999</v>
      </c>
      <c r="O11" s="839">
        <v>572.16200000000003</v>
      </c>
      <c r="P11" s="839">
        <v>527.02</v>
      </c>
      <c r="Q11" s="839">
        <v>552.17100000000005</v>
      </c>
      <c r="R11" s="839">
        <v>576.34199999999998</v>
      </c>
      <c r="S11" s="839">
        <v>491.68200000000002</v>
      </c>
      <c r="T11" s="839">
        <v>474.66500000000002</v>
      </c>
      <c r="U11" s="839">
        <v>855.83900000000006</v>
      </c>
      <c r="V11" s="839">
        <v>398.52199999999999</v>
      </c>
      <c r="W11" s="839">
        <v>372.709</v>
      </c>
      <c r="X11" s="839">
        <v>407.16899999999998</v>
      </c>
      <c r="Y11" s="839">
        <v>477.12299999999999</v>
      </c>
      <c r="Z11" s="839">
        <v>492.63799999999998</v>
      </c>
      <c r="AA11" s="839">
        <v>482.935</v>
      </c>
      <c r="AB11" s="839">
        <v>507.31599999999997</v>
      </c>
      <c r="AC11" s="839">
        <v>491.86</v>
      </c>
      <c r="AD11" s="839">
        <v>501.05700000000002</v>
      </c>
      <c r="AE11" s="839">
        <v>495.52100000000002</v>
      </c>
      <c r="AF11" s="839">
        <v>452.13099999999997</v>
      </c>
      <c r="AG11" s="839">
        <v>399.81099999999998</v>
      </c>
      <c r="AH11" s="839">
        <v>383.221</v>
      </c>
      <c r="AI11" s="839">
        <v>408.43900000000002</v>
      </c>
      <c r="AJ11" s="839">
        <v>461.26600000000002</v>
      </c>
      <c r="AK11" s="839">
        <v>534.49699999999996</v>
      </c>
      <c r="AL11" s="839">
        <v>570.45600000000002</v>
      </c>
      <c r="AM11" s="839">
        <v>569.63</v>
      </c>
      <c r="AN11" s="839">
        <v>535.03800000000001</v>
      </c>
      <c r="AO11" s="839">
        <v>492.52499999999998</v>
      </c>
      <c r="AP11" s="839">
        <v>703.74</v>
      </c>
      <c r="AQ11" s="839">
        <v>676.125</v>
      </c>
      <c r="AR11" s="839">
        <v>522.87099999999998</v>
      </c>
      <c r="AS11" s="839">
        <v>465.44799999999998</v>
      </c>
      <c r="AT11" s="839">
        <v>407.40499999999997</v>
      </c>
      <c r="AU11" s="839">
        <v>397.29599999999999</v>
      </c>
      <c r="AV11" s="839">
        <v>447.101</v>
      </c>
      <c r="AW11" s="839">
        <v>512.41800000000001</v>
      </c>
      <c r="AX11" s="839">
        <v>568.67499999999995</v>
      </c>
      <c r="AY11" s="839">
        <v>580.726</v>
      </c>
      <c r="AZ11" s="839">
        <v>527.49300000000005</v>
      </c>
      <c r="BA11" s="839">
        <v>516.91300000000001</v>
      </c>
      <c r="BB11" s="839">
        <v>520.12</v>
      </c>
      <c r="BC11" s="839">
        <v>505.18200000000002</v>
      </c>
      <c r="BD11" s="839">
        <v>444.78899999999999</v>
      </c>
      <c r="BE11" s="839">
        <v>380.29300000000001</v>
      </c>
      <c r="BF11" s="839">
        <v>369.85599999999999</v>
      </c>
      <c r="BG11" s="839">
        <v>349.18900000000002</v>
      </c>
      <c r="BH11" s="839">
        <v>371.49200000000002</v>
      </c>
      <c r="BI11" s="839">
        <v>405.04599999999999</v>
      </c>
      <c r="BJ11" s="839">
        <v>429.09899999999999</v>
      </c>
      <c r="BK11" s="839">
        <v>440.72199999999998</v>
      </c>
      <c r="BL11" s="839">
        <v>472.358</v>
      </c>
      <c r="BM11" s="839">
        <v>421.41899999999998</v>
      </c>
      <c r="BN11" s="839">
        <v>437.86799999999999</v>
      </c>
      <c r="BO11" s="839">
        <v>427.459</v>
      </c>
      <c r="BP11" s="839">
        <v>411.29300000000001</v>
      </c>
      <c r="BQ11" s="839">
        <v>369.875</v>
      </c>
      <c r="BR11" s="839">
        <v>363.67</v>
      </c>
      <c r="BS11" s="839">
        <v>327.28100000000001</v>
      </c>
      <c r="BT11" s="839">
        <v>367.19200000000001</v>
      </c>
      <c r="BU11" s="839">
        <v>390.12599999999998</v>
      </c>
      <c r="BV11" s="839">
        <v>407.18700000000001</v>
      </c>
      <c r="BW11" s="839">
        <v>427.68</v>
      </c>
      <c r="BX11" s="839">
        <v>443.70100000000002</v>
      </c>
      <c r="BY11" s="839">
        <v>408.96499999999997</v>
      </c>
      <c r="BZ11" s="839">
        <v>403.30099999999999</v>
      </c>
    </row>
    <row r="12" spans="1:78" ht="16.5" customHeight="1" x14ac:dyDescent="0.25">
      <c r="A12" s="1003"/>
      <c r="B12" s="833" t="s">
        <v>827</v>
      </c>
      <c r="C12" s="845" t="s">
        <v>453</v>
      </c>
      <c r="D12" s="839">
        <v>465.50700000000001</v>
      </c>
      <c r="E12" s="839">
        <v>431.4</v>
      </c>
      <c r="F12" s="839">
        <v>423.173</v>
      </c>
      <c r="G12" s="839">
        <v>392.21199999999999</v>
      </c>
      <c r="H12" s="839">
        <v>382.66399999999999</v>
      </c>
      <c r="I12" s="839">
        <v>372.61700000000002</v>
      </c>
      <c r="J12" s="839">
        <v>346.416</v>
      </c>
      <c r="K12" s="839">
        <v>299.351</v>
      </c>
      <c r="L12" s="839">
        <v>389.11700000000002</v>
      </c>
      <c r="M12" s="839">
        <v>396.32600000000002</v>
      </c>
      <c r="N12" s="839">
        <v>420.47</v>
      </c>
      <c r="O12" s="839">
        <v>403.06400000000002</v>
      </c>
      <c r="P12" s="839">
        <v>437.96499999999997</v>
      </c>
      <c r="Q12" s="839">
        <v>450.59300000000002</v>
      </c>
      <c r="R12" s="839">
        <v>439.94</v>
      </c>
      <c r="S12" s="839">
        <v>386.11200000000002</v>
      </c>
      <c r="T12" s="839">
        <v>393.17099999999999</v>
      </c>
      <c r="U12" s="839">
        <v>362.08300000000003</v>
      </c>
      <c r="V12" s="839">
        <v>335.19600000000003</v>
      </c>
      <c r="W12" s="839">
        <v>295.702</v>
      </c>
      <c r="X12" s="839">
        <v>355.66800000000001</v>
      </c>
      <c r="Y12" s="839">
        <v>390.25299999999999</v>
      </c>
      <c r="Z12" s="839">
        <v>407.541</v>
      </c>
      <c r="AA12" s="839">
        <v>386.709</v>
      </c>
      <c r="AB12" s="839">
        <v>434.221</v>
      </c>
      <c r="AC12" s="839">
        <v>408.98399999999998</v>
      </c>
      <c r="AD12" s="839">
        <v>404.01</v>
      </c>
      <c r="AE12" s="839">
        <v>387.12099999999998</v>
      </c>
      <c r="AF12" s="839">
        <v>405.84300000000002</v>
      </c>
      <c r="AG12" s="839">
        <v>359.19499999999999</v>
      </c>
      <c r="AH12" s="839">
        <v>321.64</v>
      </c>
      <c r="AI12" s="839">
        <v>289.39400000000001</v>
      </c>
      <c r="AJ12" s="839">
        <v>375.39800000000002</v>
      </c>
      <c r="AK12" s="839">
        <v>418.036</v>
      </c>
      <c r="AL12" s="839">
        <v>453.76</v>
      </c>
      <c r="AM12" s="839">
        <v>428.53500000000003</v>
      </c>
      <c r="AN12" s="839">
        <v>428.20600000000002</v>
      </c>
      <c r="AO12" s="839">
        <v>414.53699999999998</v>
      </c>
      <c r="AP12" s="839">
        <v>533.43100000000004</v>
      </c>
      <c r="AQ12" s="839">
        <v>537.50300000000004</v>
      </c>
      <c r="AR12" s="839">
        <v>449.18400000000003</v>
      </c>
      <c r="AS12" s="839">
        <v>401.12400000000002</v>
      </c>
      <c r="AT12" s="839">
        <v>321.20499999999998</v>
      </c>
      <c r="AU12" s="839">
        <v>291.416</v>
      </c>
      <c r="AV12" s="839">
        <v>360.97</v>
      </c>
      <c r="AW12" s="839">
        <v>405.23599999999999</v>
      </c>
      <c r="AX12" s="839">
        <v>448.04700000000003</v>
      </c>
      <c r="AY12" s="839">
        <v>432.387</v>
      </c>
      <c r="AZ12" s="839">
        <v>453.67099999999999</v>
      </c>
      <c r="BA12" s="839">
        <v>430.40600000000001</v>
      </c>
      <c r="BB12" s="839">
        <v>417.64299999999997</v>
      </c>
      <c r="BC12" s="839">
        <v>429.10199999999998</v>
      </c>
      <c r="BD12" s="839">
        <v>394.40600000000001</v>
      </c>
      <c r="BE12" s="839">
        <v>372.33</v>
      </c>
      <c r="BF12" s="839">
        <v>321.02499999999998</v>
      </c>
      <c r="BG12" s="839">
        <v>280.86799999999999</v>
      </c>
      <c r="BH12" s="839">
        <v>341.53</v>
      </c>
      <c r="BI12" s="839">
        <v>365.04500000000002</v>
      </c>
      <c r="BJ12" s="839">
        <v>377.24299999999999</v>
      </c>
      <c r="BK12" s="839">
        <v>377.16899999999998</v>
      </c>
      <c r="BL12" s="839">
        <v>406.80099999999999</v>
      </c>
      <c r="BM12" s="839">
        <v>386.31400000000002</v>
      </c>
      <c r="BN12" s="839">
        <v>421.50400000000002</v>
      </c>
      <c r="BO12" s="839">
        <v>372.80799999999999</v>
      </c>
      <c r="BP12" s="839">
        <v>345.22</v>
      </c>
      <c r="BQ12" s="839">
        <v>324.68099999999998</v>
      </c>
      <c r="BR12" s="839">
        <v>296.928</v>
      </c>
      <c r="BS12" s="839">
        <v>285.98599999999999</v>
      </c>
      <c r="BT12" s="839">
        <v>341.19299999999998</v>
      </c>
      <c r="BU12" s="839">
        <v>347.66699999999997</v>
      </c>
      <c r="BV12" s="839">
        <v>373.27100000000002</v>
      </c>
      <c r="BW12" s="839">
        <v>335.65</v>
      </c>
      <c r="BX12" s="839">
        <v>352.20400000000001</v>
      </c>
      <c r="BY12" s="839">
        <v>330.85399999999998</v>
      </c>
      <c r="BZ12" s="839">
        <v>330.70699999999999</v>
      </c>
    </row>
    <row r="13" spans="1:78" ht="16.5" customHeight="1" x14ac:dyDescent="0.25">
      <c r="A13" s="1003"/>
      <c r="B13" s="833" t="s">
        <v>838</v>
      </c>
      <c r="C13" s="846" t="s">
        <v>829</v>
      </c>
      <c r="D13" s="840">
        <v>3583.22</v>
      </c>
      <c r="E13" s="840">
        <v>3512.1179999999999</v>
      </c>
      <c r="F13" s="840">
        <v>3434.989</v>
      </c>
      <c r="G13" s="840">
        <v>3185.7379999999998</v>
      </c>
      <c r="H13" s="840">
        <v>3067.4879999999998</v>
      </c>
      <c r="I13" s="840">
        <v>2635.4670000000001</v>
      </c>
      <c r="J13" s="840">
        <v>2419.3389999999999</v>
      </c>
      <c r="K13" s="840">
        <v>2241.8220000000001</v>
      </c>
      <c r="L13" s="840">
        <v>3058.9140000000002</v>
      </c>
      <c r="M13" s="840">
        <v>3373.8539999999998</v>
      </c>
      <c r="N13" s="840">
        <v>3638.8209999999999</v>
      </c>
      <c r="O13" s="840">
        <v>3308.2440000000001</v>
      </c>
      <c r="P13" s="840">
        <v>3514.73</v>
      </c>
      <c r="Q13" s="840">
        <v>3694.0010000000002</v>
      </c>
      <c r="R13" s="840">
        <v>3653.4659999999999</v>
      </c>
      <c r="S13" s="840">
        <v>3372.2280000000001</v>
      </c>
      <c r="T13" s="840">
        <v>3275.8850000000002</v>
      </c>
      <c r="U13" s="840">
        <v>3172.1680000000001</v>
      </c>
      <c r="V13" s="840">
        <v>2722.721</v>
      </c>
      <c r="W13" s="840">
        <v>2201.665</v>
      </c>
      <c r="X13" s="840">
        <v>2699.9690000000001</v>
      </c>
      <c r="Y13" s="840">
        <v>3217.3809999999999</v>
      </c>
      <c r="Z13" s="840">
        <v>3403.777</v>
      </c>
      <c r="AA13" s="840">
        <v>3092.2910000000002</v>
      </c>
      <c r="AB13" s="840">
        <v>3411.7190000000001</v>
      </c>
      <c r="AC13" s="840">
        <v>3395.009</v>
      </c>
      <c r="AD13" s="840">
        <v>3427.0810000000001</v>
      </c>
      <c r="AE13" s="840">
        <v>3263.02</v>
      </c>
      <c r="AF13" s="840">
        <v>3321.5459999999998</v>
      </c>
      <c r="AG13" s="840">
        <v>2754.88</v>
      </c>
      <c r="AH13" s="840">
        <v>2506.3539999999998</v>
      </c>
      <c r="AI13" s="840">
        <v>2354.433</v>
      </c>
      <c r="AJ13" s="840">
        <v>2924.259</v>
      </c>
      <c r="AK13" s="840">
        <v>3352.529</v>
      </c>
      <c r="AL13" s="840">
        <v>3580.3330000000001</v>
      </c>
      <c r="AM13" s="840">
        <v>3414.3040000000001</v>
      </c>
      <c r="AN13" s="840">
        <v>3566.7849999999999</v>
      </c>
      <c r="AO13" s="840">
        <v>3563.7979999999998</v>
      </c>
      <c r="AP13" s="840">
        <v>4484.6499999999996</v>
      </c>
      <c r="AQ13" s="840">
        <v>4370.6499999999996</v>
      </c>
      <c r="AR13" s="840">
        <v>3722.614</v>
      </c>
      <c r="AS13" s="840">
        <v>3195.377</v>
      </c>
      <c r="AT13" s="840">
        <v>2706.1889999999999</v>
      </c>
      <c r="AU13" s="840">
        <v>2493.3240000000001</v>
      </c>
      <c r="AV13" s="840">
        <v>3087.902</v>
      </c>
      <c r="AW13" s="840">
        <v>3598.7640000000001</v>
      </c>
      <c r="AX13" s="840">
        <v>3980.2640000000001</v>
      </c>
      <c r="AY13" s="840">
        <v>3871.069</v>
      </c>
      <c r="AZ13" s="840">
        <v>3849.335</v>
      </c>
      <c r="BA13" s="840">
        <v>3765.3809999999999</v>
      </c>
      <c r="BB13" s="840">
        <v>3651.5839999999998</v>
      </c>
      <c r="BC13" s="840">
        <v>3629.335</v>
      </c>
      <c r="BD13" s="840">
        <v>3261.549</v>
      </c>
      <c r="BE13" s="840">
        <v>2653.9319999999998</v>
      </c>
      <c r="BF13" s="840">
        <v>2460.3429999999998</v>
      </c>
      <c r="BG13" s="840">
        <v>2277.5349999999999</v>
      </c>
      <c r="BH13" s="840">
        <v>2811.491</v>
      </c>
      <c r="BI13" s="840">
        <v>3241.8510000000001</v>
      </c>
      <c r="BJ13" s="840">
        <v>3502.7510000000002</v>
      </c>
      <c r="BK13" s="840">
        <v>3435.7939999999999</v>
      </c>
      <c r="BL13" s="840">
        <v>3719.4110000000001</v>
      </c>
      <c r="BM13" s="840">
        <v>3527.9430000000002</v>
      </c>
      <c r="BN13" s="840">
        <v>3565.2289999999998</v>
      </c>
      <c r="BO13" s="840">
        <v>3269.8180000000002</v>
      </c>
      <c r="BP13" s="840">
        <v>3103.2710000000002</v>
      </c>
      <c r="BQ13" s="840">
        <v>2717.181</v>
      </c>
      <c r="BR13" s="840">
        <v>2442.5990000000002</v>
      </c>
      <c r="BS13" s="840">
        <v>2354.16</v>
      </c>
      <c r="BT13" s="840">
        <v>2952.53</v>
      </c>
      <c r="BU13" s="840">
        <v>3169.0830000000001</v>
      </c>
      <c r="BV13" s="840">
        <v>3352.1370000000002</v>
      </c>
      <c r="BW13" s="840">
        <v>3272.3420000000001</v>
      </c>
      <c r="BX13" s="840">
        <v>3460.078</v>
      </c>
      <c r="BY13" s="840">
        <v>3361.3359999999998</v>
      </c>
      <c r="BZ13" s="840">
        <v>3376.7939999999999</v>
      </c>
    </row>
    <row r="14" spans="1:78" ht="16.5" customHeight="1" x14ac:dyDescent="0.25">
      <c r="A14" s="1003"/>
      <c r="B14" s="834" t="s">
        <v>834</v>
      </c>
      <c r="C14" s="845" t="s">
        <v>454</v>
      </c>
      <c r="D14" s="839">
        <v>339.62400000000002</v>
      </c>
      <c r="E14" s="839">
        <v>334.98099999999999</v>
      </c>
      <c r="F14" s="839">
        <v>294.23899999999998</v>
      </c>
      <c r="G14" s="839">
        <v>275.58600000000001</v>
      </c>
      <c r="H14" s="839">
        <v>267.858</v>
      </c>
      <c r="I14" s="839">
        <v>260.48899999999998</v>
      </c>
      <c r="J14" s="839">
        <v>221.30199999999999</v>
      </c>
      <c r="K14" s="839">
        <v>214.434</v>
      </c>
      <c r="L14" s="839">
        <v>270.35700000000003</v>
      </c>
      <c r="M14" s="839">
        <v>287.56400000000002</v>
      </c>
      <c r="N14" s="839">
        <v>345.78</v>
      </c>
      <c r="O14" s="839">
        <v>322.59199999999998</v>
      </c>
      <c r="P14" s="839">
        <v>357.34399999999999</v>
      </c>
      <c r="Q14" s="839">
        <v>386.11</v>
      </c>
      <c r="R14" s="839">
        <v>472.73700000000002</v>
      </c>
      <c r="S14" s="839">
        <v>389.63200000000001</v>
      </c>
      <c r="T14" s="839">
        <v>471.06299999999999</v>
      </c>
      <c r="U14" s="839">
        <v>388.94099999999997</v>
      </c>
      <c r="V14" s="839">
        <v>264.44900000000001</v>
      </c>
      <c r="W14" s="839">
        <v>248.15600000000001</v>
      </c>
      <c r="X14" s="839">
        <v>320.98200000000003</v>
      </c>
      <c r="Y14" s="839">
        <v>399.62299999999999</v>
      </c>
      <c r="Z14" s="839">
        <v>403.80700000000002</v>
      </c>
      <c r="AA14" s="839">
        <v>358.95400000000001</v>
      </c>
      <c r="AB14" s="839">
        <v>409.37799999999999</v>
      </c>
      <c r="AC14" s="839">
        <v>411.35599999999999</v>
      </c>
      <c r="AD14" s="839">
        <v>387.12099999999998</v>
      </c>
      <c r="AE14" s="839">
        <v>366.01400000000001</v>
      </c>
      <c r="AF14" s="839">
        <v>401.76799999999997</v>
      </c>
      <c r="AG14" s="839">
        <v>335.29599999999999</v>
      </c>
      <c r="AH14" s="839">
        <v>260.65499999999997</v>
      </c>
      <c r="AI14" s="839">
        <v>319.572</v>
      </c>
      <c r="AJ14" s="839">
        <v>380.35899999999998</v>
      </c>
      <c r="AK14" s="839">
        <v>371.07799999999997</v>
      </c>
      <c r="AL14" s="839">
        <v>388.05399999999997</v>
      </c>
      <c r="AM14" s="839">
        <v>341.58600000000001</v>
      </c>
      <c r="AN14" s="839">
        <v>372.13</v>
      </c>
      <c r="AO14" s="839">
        <v>382.20299999999997</v>
      </c>
      <c r="AP14" s="839">
        <v>543.12699999999995</v>
      </c>
      <c r="AQ14" s="839">
        <v>525.66899999999998</v>
      </c>
      <c r="AR14" s="839">
        <v>446.66699999999997</v>
      </c>
      <c r="AS14" s="839">
        <v>344.45800000000003</v>
      </c>
      <c r="AT14" s="839">
        <v>225.63800000000001</v>
      </c>
      <c r="AU14" s="839">
        <v>204.38200000000001</v>
      </c>
      <c r="AV14" s="839">
        <v>297.35500000000002</v>
      </c>
      <c r="AW14" s="839">
        <v>361.38299999999998</v>
      </c>
      <c r="AX14" s="839">
        <v>417.54399999999998</v>
      </c>
      <c r="AY14" s="839">
        <v>370.49200000000002</v>
      </c>
      <c r="AZ14" s="839">
        <v>455.61399999999998</v>
      </c>
      <c r="BA14" s="839">
        <v>488.35300000000001</v>
      </c>
      <c r="BB14" s="839">
        <v>380.38400000000001</v>
      </c>
      <c r="BC14" s="839">
        <v>383.13799999999998</v>
      </c>
      <c r="BD14" s="839">
        <v>330.68</v>
      </c>
      <c r="BE14" s="839">
        <v>258.21600000000001</v>
      </c>
      <c r="BF14" s="839">
        <v>213.078</v>
      </c>
      <c r="BG14" s="839">
        <v>172.3</v>
      </c>
      <c r="BH14" s="839">
        <v>242.37100000000001</v>
      </c>
      <c r="BI14" s="839">
        <v>322.39600000000002</v>
      </c>
      <c r="BJ14" s="839">
        <v>313.10199999999998</v>
      </c>
      <c r="BK14" s="839">
        <v>290.27300000000002</v>
      </c>
      <c r="BL14" s="839">
        <v>370.57600000000002</v>
      </c>
      <c r="BM14" s="839">
        <v>323.31299999999999</v>
      </c>
      <c r="BN14" s="839">
        <v>449.43200000000002</v>
      </c>
      <c r="BO14" s="839">
        <v>382.30200000000002</v>
      </c>
      <c r="BP14" s="839">
        <v>340.911</v>
      </c>
      <c r="BQ14" s="839">
        <v>277.661</v>
      </c>
      <c r="BR14" s="839">
        <v>245.76300000000001</v>
      </c>
      <c r="BS14" s="839">
        <v>208.36600000000001</v>
      </c>
      <c r="BT14" s="839">
        <v>320.36799999999999</v>
      </c>
      <c r="BU14" s="839">
        <v>356.73899999999998</v>
      </c>
      <c r="BV14" s="839">
        <v>314.18099999999998</v>
      </c>
      <c r="BW14" s="839">
        <v>272.86900000000003</v>
      </c>
      <c r="BX14" s="839">
        <v>282.59899999999999</v>
      </c>
      <c r="BY14" s="839">
        <v>294.69900000000001</v>
      </c>
      <c r="BZ14" s="839">
        <v>306.322</v>
      </c>
    </row>
    <row r="15" spans="1:78" ht="16.5" customHeight="1" x14ac:dyDescent="0.25">
      <c r="A15" s="1003"/>
      <c r="B15" s="835"/>
      <c r="C15" s="846" t="s">
        <v>830</v>
      </c>
      <c r="D15" s="840">
        <v>394.14699999999999</v>
      </c>
      <c r="E15" s="840">
        <v>395.01</v>
      </c>
      <c r="F15" s="840">
        <v>347.16</v>
      </c>
      <c r="G15" s="840">
        <v>327.26299999999998</v>
      </c>
      <c r="H15" s="840">
        <v>319.005</v>
      </c>
      <c r="I15" s="840">
        <v>311.97399999999999</v>
      </c>
      <c r="J15" s="840">
        <v>274.93099999999998</v>
      </c>
      <c r="K15" s="840">
        <v>268.584</v>
      </c>
      <c r="L15" s="840">
        <v>328.52800000000002</v>
      </c>
      <c r="M15" s="840">
        <v>338.24400000000003</v>
      </c>
      <c r="N15" s="840">
        <v>398.69299999999998</v>
      </c>
      <c r="O15" s="840">
        <v>376.911</v>
      </c>
      <c r="P15" s="840">
        <v>414.99900000000002</v>
      </c>
      <c r="Q15" s="840">
        <v>440.06</v>
      </c>
      <c r="R15" s="840">
        <v>523.18899999999996</v>
      </c>
      <c r="S15" s="840">
        <v>435.166</v>
      </c>
      <c r="T15" s="840">
        <v>519.63499999999999</v>
      </c>
      <c r="U15" s="840">
        <v>442.11799999999999</v>
      </c>
      <c r="V15" s="840">
        <v>318.00200000000001</v>
      </c>
      <c r="W15" s="840">
        <v>299.40300000000002</v>
      </c>
      <c r="X15" s="840">
        <v>376.00299999999999</v>
      </c>
      <c r="Y15" s="840">
        <v>456.08600000000001</v>
      </c>
      <c r="Z15" s="840">
        <v>457.53</v>
      </c>
      <c r="AA15" s="840">
        <v>411.13200000000001</v>
      </c>
      <c r="AB15" s="840">
        <v>468.04199999999997</v>
      </c>
      <c r="AC15" s="840">
        <v>463.358</v>
      </c>
      <c r="AD15" s="840">
        <v>434.01600000000002</v>
      </c>
      <c r="AE15" s="840">
        <v>414.00900000000001</v>
      </c>
      <c r="AF15" s="840">
        <v>447.50400000000002</v>
      </c>
      <c r="AG15" s="840">
        <v>385.827</v>
      </c>
      <c r="AH15" s="840">
        <v>306.89699999999999</v>
      </c>
      <c r="AI15" s="840">
        <v>366.98099999999999</v>
      </c>
      <c r="AJ15" s="840">
        <v>428.62</v>
      </c>
      <c r="AK15" s="840">
        <v>371.07799999999997</v>
      </c>
      <c r="AL15" s="840">
        <v>442.83300000000003</v>
      </c>
      <c r="AM15" s="840">
        <v>390.53899999999999</v>
      </c>
      <c r="AN15" s="840">
        <v>422.28</v>
      </c>
      <c r="AO15" s="840">
        <v>431.113</v>
      </c>
      <c r="AP15" s="840">
        <v>603.43700000000001</v>
      </c>
      <c r="AQ15" s="840">
        <v>596.78399999999999</v>
      </c>
      <c r="AR15" s="840">
        <v>501.78500000000003</v>
      </c>
      <c r="AS15" s="840">
        <v>399.64299999999997</v>
      </c>
      <c r="AT15" s="840">
        <v>273.81400000000002</v>
      </c>
      <c r="AU15" s="840">
        <v>249.226</v>
      </c>
      <c r="AV15" s="840">
        <v>343.63299999999998</v>
      </c>
      <c r="AW15" s="840">
        <v>410.56099999999998</v>
      </c>
      <c r="AX15" s="840">
        <v>467.22800000000001</v>
      </c>
      <c r="AY15" s="840">
        <v>370.49200000000002</v>
      </c>
      <c r="AZ15" s="840">
        <v>503.41800000000001</v>
      </c>
      <c r="BA15" s="840">
        <v>536.61300000000006</v>
      </c>
      <c r="BB15" s="840">
        <v>426.983</v>
      </c>
      <c r="BC15" s="840">
        <v>435.62900000000002</v>
      </c>
      <c r="BD15" s="840">
        <v>381.02199999999999</v>
      </c>
      <c r="BE15" s="840">
        <v>308.45999999999998</v>
      </c>
      <c r="BF15" s="840">
        <v>260.404</v>
      </c>
      <c r="BG15" s="840">
        <v>220.81</v>
      </c>
      <c r="BH15" s="840">
        <v>287.89</v>
      </c>
      <c r="BI15" s="840">
        <v>369.346</v>
      </c>
      <c r="BJ15" s="840">
        <v>362.565</v>
      </c>
      <c r="BK15" s="840">
        <v>338.202</v>
      </c>
      <c r="BL15" s="840">
        <v>420.59699999999998</v>
      </c>
      <c r="BM15" s="840">
        <v>361.54199999999997</v>
      </c>
      <c r="BN15" s="840">
        <v>490.37900000000002</v>
      </c>
      <c r="BO15" s="840">
        <v>424.75099999999998</v>
      </c>
      <c r="BP15" s="840">
        <v>381.33499999999998</v>
      </c>
      <c r="BQ15" s="840">
        <v>321.12099999999998</v>
      </c>
      <c r="BR15" s="840">
        <v>286.30399999999997</v>
      </c>
      <c r="BS15" s="840">
        <v>242.18700000000001</v>
      </c>
      <c r="BT15" s="840">
        <v>358.51100000000002</v>
      </c>
      <c r="BU15" s="840">
        <v>395.209</v>
      </c>
      <c r="BV15" s="840">
        <v>357.63299999999998</v>
      </c>
      <c r="BW15" s="840">
        <v>312.29300000000001</v>
      </c>
      <c r="BX15" s="840">
        <v>323.92899999999997</v>
      </c>
      <c r="BY15" s="840">
        <v>334.57799999999997</v>
      </c>
      <c r="BZ15" s="840">
        <v>346.57900000000001</v>
      </c>
    </row>
    <row r="16" spans="1:78" ht="16.5" customHeight="1" x14ac:dyDescent="0.25">
      <c r="A16" s="1003"/>
      <c r="B16" s="835"/>
      <c r="C16" s="845" t="s">
        <v>455</v>
      </c>
      <c r="D16" s="839">
        <v>169.422</v>
      </c>
      <c r="E16" s="839">
        <v>157.09399999999999</v>
      </c>
      <c r="F16" s="839">
        <v>175.03100000000001</v>
      </c>
      <c r="G16" s="839">
        <v>182.25</v>
      </c>
      <c r="H16" s="839">
        <v>155.447</v>
      </c>
      <c r="I16" s="839">
        <v>166.15799999999999</v>
      </c>
      <c r="J16" s="839">
        <v>150.255</v>
      </c>
      <c r="K16" s="839">
        <v>179.595</v>
      </c>
      <c r="L16" s="839">
        <v>209.18899999999999</v>
      </c>
      <c r="M16" s="839">
        <v>214.696</v>
      </c>
      <c r="N16" s="839">
        <v>217.48400000000001</v>
      </c>
      <c r="O16" s="839">
        <v>208.04</v>
      </c>
      <c r="P16" s="839">
        <v>199.96799999999999</v>
      </c>
      <c r="Q16" s="839">
        <v>196.71700000000001</v>
      </c>
      <c r="R16" s="839">
        <v>203.678</v>
      </c>
      <c r="S16" s="839">
        <v>196.39599999999999</v>
      </c>
      <c r="T16" s="839">
        <v>186.93600000000001</v>
      </c>
      <c r="U16" s="839">
        <v>199.79599999999999</v>
      </c>
      <c r="V16" s="839">
        <v>183.714</v>
      </c>
      <c r="W16" s="839">
        <v>188.33</v>
      </c>
      <c r="X16" s="839">
        <v>218.04400000000001</v>
      </c>
      <c r="Y16" s="839">
        <v>222.88300000000001</v>
      </c>
      <c r="Z16" s="839">
        <v>221.75200000000001</v>
      </c>
      <c r="AA16" s="839">
        <v>216.083</v>
      </c>
      <c r="AB16" s="839">
        <v>249.458</v>
      </c>
      <c r="AC16" s="839">
        <v>219.86</v>
      </c>
      <c r="AD16" s="839">
        <v>231.095</v>
      </c>
      <c r="AE16" s="839">
        <v>217.214</v>
      </c>
      <c r="AF16" s="839">
        <v>215.20599999999999</v>
      </c>
      <c r="AG16" s="839">
        <v>194.55199999999999</v>
      </c>
      <c r="AH16" s="839">
        <v>202.126</v>
      </c>
      <c r="AI16" s="839">
        <v>202.42400000000001</v>
      </c>
      <c r="AJ16" s="839">
        <v>240.30699999999999</v>
      </c>
      <c r="AK16" s="839">
        <v>213.02500000000001</v>
      </c>
      <c r="AL16" s="839">
        <v>227.3</v>
      </c>
      <c r="AM16" s="839">
        <v>222.44900000000001</v>
      </c>
      <c r="AN16" s="839">
        <v>249.19399999999999</v>
      </c>
      <c r="AO16" s="839">
        <v>225.083</v>
      </c>
      <c r="AP16" s="839">
        <v>269.85000000000002</v>
      </c>
      <c r="AQ16" s="839">
        <v>280.298</v>
      </c>
      <c r="AR16" s="839">
        <v>239.297</v>
      </c>
      <c r="AS16" s="839">
        <v>215.703</v>
      </c>
      <c r="AT16" s="839">
        <v>190.61199999999999</v>
      </c>
      <c r="AU16" s="839">
        <v>225.78700000000001</v>
      </c>
      <c r="AV16" s="839">
        <v>215.935</v>
      </c>
      <c r="AW16" s="839">
        <v>200.136</v>
      </c>
      <c r="AX16" s="839">
        <v>219.71299999999999</v>
      </c>
      <c r="AY16" s="839">
        <v>218.78</v>
      </c>
      <c r="AZ16" s="839">
        <v>203.815</v>
      </c>
      <c r="BA16" s="839">
        <v>193.14699999999999</v>
      </c>
      <c r="BB16" s="839">
        <v>194.06899999999999</v>
      </c>
      <c r="BC16" s="839">
        <v>200.43199999999999</v>
      </c>
      <c r="BD16" s="839">
        <v>186.90600000000001</v>
      </c>
      <c r="BE16" s="839">
        <v>173.03200000000001</v>
      </c>
      <c r="BF16" s="839">
        <v>187.80600000000001</v>
      </c>
      <c r="BG16" s="839">
        <v>167.828</v>
      </c>
      <c r="BH16" s="839">
        <v>182.488</v>
      </c>
      <c r="BI16" s="839">
        <v>179.351</v>
      </c>
      <c r="BJ16" s="839">
        <v>172.869</v>
      </c>
      <c r="BK16" s="839">
        <v>196.83</v>
      </c>
      <c r="BL16" s="839">
        <v>190.702</v>
      </c>
      <c r="BM16" s="839">
        <v>162.29499999999999</v>
      </c>
      <c r="BN16" s="839">
        <v>181.63300000000001</v>
      </c>
      <c r="BO16" s="839">
        <v>179.01400000000001</v>
      </c>
      <c r="BP16" s="839">
        <v>194.43299999999999</v>
      </c>
      <c r="BQ16" s="839">
        <v>184.83199999999999</v>
      </c>
      <c r="BR16" s="839">
        <v>185.64599999999999</v>
      </c>
      <c r="BS16" s="839">
        <v>181.19200000000001</v>
      </c>
      <c r="BT16" s="839">
        <v>195.99799999999999</v>
      </c>
      <c r="BU16" s="839">
        <v>198.03200000000001</v>
      </c>
      <c r="BV16" s="839">
        <v>200.81200000000001</v>
      </c>
      <c r="BW16" s="839">
        <v>246.20400000000001</v>
      </c>
      <c r="BX16" s="839">
        <v>239.26</v>
      </c>
      <c r="BY16" s="839">
        <v>185.93</v>
      </c>
      <c r="BZ16" s="839">
        <v>181.24199999999999</v>
      </c>
    </row>
    <row r="17" spans="1:78" ht="16.5" customHeight="1" x14ac:dyDescent="0.25">
      <c r="A17" s="1003"/>
      <c r="B17" s="835"/>
      <c r="C17" s="846" t="s">
        <v>833</v>
      </c>
      <c r="D17" s="840">
        <v>799.28700000000003</v>
      </c>
      <c r="E17" s="840">
        <v>726.43499999999995</v>
      </c>
      <c r="F17" s="840">
        <v>694.69500000000005</v>
      </c>
      <c r="G17" s="840">
        <v>734.04700000000003</v>
      </c>
      <c r="H17" s="840">
        <v>662.673</v>
      </c>
      <c r="I17" s="840">
        <v>637.47199999999998</v>
      </c>
      <c r="J17" s="840">
        <v>595.62099999999998</v>
      </c>
      <c r="K17" s="840">
        <v>670.91300000000001</v>
      </c>
      <c r="L17" s="840">
        <v>775.721</v>
      </c>
      <c r="M17" s="840">
        <v>762.76300000000003</v>
      </c>
      <c r="N17" s="840">
        <v>769.68899999999996</v>
      </c>
      <c r="O17" s="840">
        <v>795.00699999999995</v>
      </c>
      <c r="P17" s="840">
        <v>748.02800000000002</v>
      </c>
      <c r="Q17" s="840">
        <v>747.33500000000004</v>
      </c>
      <c r="R17" s="840">
        <v>744.53800000000001</v>
      </c>
      <c r="S17" s="840">
        <v>741.51700000000005</v>
      </c>
      <c r="T17" s="840">
        <v>655.31799999999998</v>
      </c>
      <c r="U17" s="840">
        <v>583.33500000000004</v>
      </c>
      <c r="V17" s="840">
        <v>605.28300000000002</v>
      </c>
      <c r="W17" s="840">
        <v>648.87</v>
      </c>
      <c r="X17" s="840">
        <v>726.68499999999995</v>
      </c>
      <c r="Y17" s="840">
        <v>756.14499999999998</v>
      </c>
      <c r="Z17" s="840">
        <v>752.96799999999996</v>
      </c>
      <c r="AA17" s="840">
        <v>786.37</v>
      </c>
      <c r="AB17" s="840">
        <v>761.072</v>
      </c>
      <c r="AC17" s="840">
        <v>738.64700000000005</v>
      </c>
      <c r="AD17" s="840">
        <v>754.73699999999997</v>
      </c>
      <c r="AE17" s="840">
        <v>772.40800000000002</v>
      </c>
      <c r="AF17" s="840">
        <v>731.95299999999997</v>
      </c>
      <c r="AG17" s="840">
        <v>627.69100000000003</v>
      </c>
      <c r="AH17" s="840">
        <v>619.226</v>
      </c>
      <c r="AI17" s="840">
        <v>655.77300000000002</v>
      </c>
      <c r="AJ17" s="840">
        <v>764.66</v>
      </c>
      <c r="AK17" s="840">
        <v>421.02699999999999</v>
      </c>
      <c r="AL17" s="840">
        <v>742.64</v>
      </c>
      <c r="AM17" s="840">
        <v>724.94600000000003</v>
      </c>
      <c r="AN17" s="840">
        <v>759.65</v>
      </c>
      <c r="AO17" s="840">
        <v>742.59400000000005</v>
      </c>
      <c r="AP17" s="840">
        <v>889.07500000000005</v>
      </c>
      <c r="AQ17" s="840">
        <v>867.47699999999998</v>
      </c>
      <c r="AR17" s="840">
        <v>667.67499999999995</v>
      </c>
      <c r="AS17" s="840">
        <v>612.91700000000003</v>
      </c>
      <c r="AT17" s="840">
        <v>643.97400000000005</v>
      </c>
      <c r="AU17" s="840">
        <v>628.10799999999995</v>
      </c>
      <c r="AV17" s="840">
        <v>650.19000000000005</v>
      </c>
      <c r="AW17" s="840">
        <v>688.02099999999996</v>
      </c>
      <c r="AX17" s="840">
        <v>750.85</v>
      </c>
      <c r="AY17" s="840">
        <v>770.21699999999998</v>
      </c>
      <c r="AZ17" s="840">
        <v>749.41099999999994</v>
      </c>
      <c r="BA17" s="840">
        <v>683.35500000000002</v>
      </c>
      <c r="BB17" s="840">
        <v>666.08399999999995</v>
      </c>
      <c r="BC17" s="840">
        <v>672.69299999999998</v>
      </c>
      <c r="BD17" s="840">
        <v>629.23500000000001</v>
      </c>
      <c r="BE17" s="840">
        <v>612.02</v>
      </c>
      <c r="BF17" s="840">
        <v>553.56399999999996</v>
      </c>
      <c r="BG17" s="840">
        <v>496.82900000000001</v>
      </c>
      <c r="BH17" s="840">
        <v>580.71699999999998</v>
      </c>
      <c r="BI17" s="840">
        <v>601.07500000000005</v>
      </c>
      <c r="BJ17" s="840">
        <v>617.97900000000004</v>
      </c>
      <c r="BK17" s="840">
        <v>659.52</v>
      </c>
      <c r="BL17" s="840">
        <v>660.55499999999995</v>
      </c>
      <c r="BM17" s="840">
        <v>586.57600000000002</v>
      </c>
      <c r="BN17" s="840">
        <v>652.43499999999995</v>
      </c>
      <c r="BO17" s="840">
        <v>628.48299999999995</v>
      </c>
      <c r="BP17" s="840">
        <v>613.86400000000003</v>
      </c>
      <c r="BQ17" s="840">
        <v>583.42600000000004</v>
      </c>
      <c r="BR17" s="840">
        <v>600.49699999999996</v>
      </c>
      <c r="BS17" s="840">
        <v>567.01</v>
      </c>
      <c r="BT17" s="840">
        <v>635.50800000000004</v>
      </c>
      <c r="BU17" s="840">
        <v>642.09699999999998</v>
      </c>
      <c r="BV17" s="840">
        <v>612.06799999999998</v>
      </c>
      <c r="BW17" s="840">
        <v>664.96699999999998</v>
      </c>
      <c r="BX17" s="840">
        <v>688.61599999999999</v>
      </c>
      <c r="BY17" s="840">
        <v>604.17499999999995</v>
      </c>
      <c r="BZ17" s="840">
        <v>607.66600000000005</v>
      </c>
    </row>
    <row r="18" spans="1:78" ht="16.5" customHeight="1" x14ac:dyDescent="0.25">
      <c r="A18" s="1003"/>
      <c r="B18" s="835"/>
      <c r="C18" s="845" t="s">
        <v>456</v>
      </c>
      <c r="D18" s="839">
        <v>136.10900000000001</v>
      </c>
      <c r="E18" s="839">
        <v>127.524</v>
      </c>
      <c r="F18" s="839">
        <v>140.72200000000001</v>
      </c>
      <c r="G18" s="839">
        <v>133.84800000000001</v>
      </c>
      <c r="H18" s="839">
        <v>135.44399999999999</v>
      </c>
      <c r="I18" s="839">
        <v>128.624</v>
      </c>
      <c r="J18" s="839">
        <v>114.614</v>
      </c>
      <c r="K18" s="839">
        <v>139.76300000000001</v>
      </c>
      <c r="L18" s="839">
        <v>146.375</v>
      </c>
      <c r="M18" s="839">
        <v>147.59</v>
      </c>
      <c r="N18" s="839">
        <v>156.73400000000001</v>
      </c>
      <c r="O18" s="839">
        <v>162.48400000000001</v>
      </c>
      <c r="P18" s="839">
        <v>160.99799999999999</v>
      </c>
      <c r="Q18" s="839">
        <v>157.22999999999999</v>
      </c>
      <c r="R18" s="839">
        <v>158.28700000000001</v>
      </c>
      <c r="S18" s="839">
        <v>140.64599999999999</v>
      </c>
      <c r="T18" s="839">
        <v>128.887</v>
      </c>
      <c r="U18" s="839">
        <v>132.678</v>
      </c>
      <c r="V18" s="839">
        <v>139.464</v>
      </c>
      <c r="W18" s="839">
        <v>139.48099999999999</v>
      </c>
      <c r="X18" s="839">
        <v>134.95099999999999</v>
      </c>
      <c r="Y18" s="839">
        <v>148.136</v>
      </c>
      <c r="Z18" s="839">
        <v>155.26</v>
      </c>
      <c r="AA18" s="839">
        <v>152.446</v>
      </c>
      <c r="AB18" s="839">
        <v>160.798</v>
      </c>
      <c r="AC18" s="839">
        <v>149.17699999999999</v>
      </c>
      <c r="AD18" s="839">
        <v>152.999</v>
      </c>
      <c r="AE18" s="839">
        <v>158.86799999999999</v>
      </c>
      <c r="AF18" s="839">
        <v>162.05500000000001</v>
      </c>
      <c r="AG18" s="839">
        <v>145.08099999999999</v>
      </c>
      <c r="AH18" s="839">
        <v>143.733</v>
      </c>
      <c r="AI18" s="839">
        <v>159.66200000000001</v>
      </c>
      <c r="AJ18" s="839">
        <v>155.30099999999999</v>
      </c>
      <c r="AK18" s="839">
        <v>170.82300000000001</v>
      </c>
      <c r="AL18" s="839">
        <v>192.40799999999999</v>
      </c>
      <c r="AM18" s="839">
        <v>173.797</v>
      </c>
      <c r="AN18" s="839">
        <v>178.15</v>
      </c>
      <c r="AO18" s="839">
        <v>157.548</v>
      </c>
      <c r="AP18" s="839">
        <v>205.28200000000001</v>
      </c>
      <c r="AQ18" s="839">
        <v>223.749</v>
      </c>
      <c r="AR18" s="839">
        <v>190.34800000000001</v>
      </c>
      <c r="AS18" s="839">
        <v>176.52500000000001</v>
      </c>
      <c r="AT18" s="839">
        <v>163.66</v>
      </c>
      <c r="AU18" s="839">
        <v>163.34100000000001</v>
      </c>
      <c r="AV18" s="839">
        <v>175.21899999999999</v>
      </c>
      <c r="AW18" s="839">
        <v>191.55099999999999</v>
      </c>
      <c r="AX18" s="839">
        <v>212.53100000000001</v>
      </c>
      <c r="AY18" s="839">
        <v>209.14699999999999</v>
      </c>
      <c r="AZ18" s="839">
        <v>206.71799999999999</v>
      </c>
      <c r="BA18" s="839">
        <v>194.44800000000001</v>
      </c>
      <c r="BB18" s="839">
        <v>188.434</v>
      </c>
      <c r="BC18" s="839">
        <v>195.14699999999999</v>
      </c>
      <c r="BD18" s="839">
        <v>171.77799999999999</v>
      </c>
      <c r="BE18" s="839">
        <v>159.07499999999999</v>
      </c>
      <c r="BF18" s="839">
        <v>149.39099999999999</v>
      </c>
      <c r="BG18" s="839">
        <v>153.791</v>
      </c>
      <c r="BH18" s="839">
        <v>161.28200000000001</v>
      </c>
      <c r="BI18" s="839">
        <v>161.00399999999999</v>
      </c>
      <c r="BJ18" s="839">
        <v>165.91399999999999</v>
      </c>
      <c r="BK18" s="839">
        <v>168.16300000000001</v>
      </c>
      <c r="BL18" s="839">
        <v>166.60599999999999</v>
      </c>
      <c r="BM18" s="839">
        <v>162.37100000000001</v>
      </c>
      <c r="BN18" s="839">
        <v>167.501</v>
      </c>
      <c r="BO18" s="839">
        <v>161.66399999999999</v>
      </c>
      <c r="BP18" s="839">
        <v>151.51900000000001</v>
      </c>
      <c r="BQ18" s="839">
        <v>143.90199999999999</v>
      </c>
      <c r="BR18" s="839">
        <v>146.672</v>
      </c>
      <c r="BS18" s="839">
        <v>143.30699999999999</v>
      </c>
      <c r="BT18" s="839">
        <v>158.09</v>
      </c>
      <c r="BU18" s="839">
        <v>160.982</v>
      </c>
      <c r="BV18" s="839">
        <v>166.505</v>
      </c>
      <c r="BW18" s="839">
        <v>156.00299999999999</v>
      </c>
      <c r="BX18" s="839">
        <v>162.96899999999999</v>
      </c>
      <c r="BY18" s="839">
        <v>151.52699999999999</v>
      </c>
      <c r="BZ18" s="839">
        <v>158.13</v>
      </c>
    </row>
    <row r="19" spans="1:78" ht="16.5" customHeight="1" x14ac:dyDescent="0.25">
      <c r="A19" s="1003"/>
      <c r="B19" s="835"/>
      <c r="C19" s="846" t="s">
        <v>831</v>
      </c>
      <c r="D19" s="840">
        <v>770.85900000000004</v>
      </c>
      <c r="E19" s="840">
        <v>705.50199999999995</v>
      </c>
      <c r="F19" s="840">
        <v>671.03</v>
      </c>
      <c r="G19" s="840">
        <v>643.20799999999997</v>
      </c>
      <c r="H19" s="840">
        <v>630.23900000000003</v>
      </c>
      <c r="I19" s="840">
        <v>657.77</v>
      </c>
      <c r="J19" s="840">
        <v>630.91499999999996</v>
      </c>
      <c r="K19" s="840">
        <v>693.28800000000001</v>
      </c>
      <c r="L19" s="840">
        <v>703.11099999999999</v>
      </c>
      <c r="M19" s="840">
        <v>676.30200000000002</v>
      </c>
      <c r="N19" s="840">
        <v>700.89599999999996</v>
      </c>
      <c r="O19" s="840">
        <v>732.726</v>
      </c>
      <c r="P19" s="840">
        <v>737.40300000000002</v>
      </c>
      <c r="Q19" s="840">
        <v>729.34199999999998</v>
      </c>
      <c r="R19" s="840">
        <v>698.32299999999998</v>
      </c>
      <c r="S19" s="840">
        <v>623.21699999999998</v>
      </c>
      <c r="T19" s="840">
        <v>597.06399999999996</v>
      </c>
      <c r="U19" s="840">
        <v>612.80899999999997</v>
      </c>
      <c r="V19" s="840">
        <v>678.57299999999998</v>
      </c>
      <c r="W19" s="840">
        <v>658.56299999999999</v>
      </c>
      <c r="X19" s="840">
        <v>667.54100000000005</v>
      </c>
      <c r="Y19" s="840">
        <v>665.49099999999999</v>
      </c>
      <c r="Z19" s="840">
        <v>698.58299999999997</v>
      </c>
      <c r="AA19" s="840">
        <v>717.81899999999996</v>
      </c>
      <c r="AB19" s="840">
        <v>764.13099999999997</v>
      </c>
      <c r="AC19" s="840">
        <v>697.25</v>
      </c>
      <c r="AD19" s="840">
        <v>675.39400000000001</v>
      </c>
      <c r="AE19" s="840">
        <v>705.04700000000003</v>
      </c>
      <c r="AF19" s="840">
        <v>719.34199999999998</v>
      </c>
      <c r="AG19" s="840">
        <v>685.86800000000005</v>
      </c>
      <c r="AH19" s="840">
        <v>685.55399999999997</v>
      </c>
      <c r="AI19" s="840">
        <v>726.42</v>
      </c>
      <c r="AJ19" s="840">
        <v>777.84400000000005</v>
      </c>
      <c r="AK19" s="840">
        <v>770.50699999999995</v>
      </c>
      <c r="AL19" s="840">
        <v>827.822</v>
      </c>
      <c r="AM19" s="840">
        <v>797.64200000000005</v>
      </c>
      <c r="AN19" s="840">
        <v>826.245</v>
      </c>
      <c r="AO19" s="840">
        <v>796.11500000000001</v>
      </c>
      <c r="AP19" s="840">
        <v>989.27800000000002</v>
      </c>
      <c r="AQ19" s="840">
        <v>1042.183</v>
      </c>
      <c r="AR19" s="840">
        <v>909.577</v>
      </c>
      <c r="AS19" s="840">
        <v>851.44399999999996</v>
      </c>
      <c r="AT19" s="840">
        <v>764.94200000000001</v>
      </c>
      <c r="AU19" s="840">
        <v>733.66700000000003</v>
      </c>
      <c r="AV19" s="840">
        <v>812.31399999999996</v>
      </c>
      <c r="AW19" s="840">
        <v>820.48900000000003</v>
      </c>
      <c r="AX19" s="840">
        <v>857.67600000000004</v>
      </c>
      <c r="AY19" s="840">
        <v>837.69500000000005</v>
      </c>
      <c r="AZ19" s="840">
        <v>844.51199999999994</v>
      </c>
      <c r="BA19" s="840">
        <v>814.05700000000002</v>
      </c>
      <c r="BB19" s="840">
        <v>808.89700000000005</v>
      </c>
      <c r="BC19" s="840">
        <v>837.09199999999998</v>
      </c>
      <c r="BD19" s="840">
        <v>730.82100000000003</v>
      </c>
      <c r="BE19" s="840">
        <v>739.17</v>
      </c>
      <c r="BF19" s="840">
        <v>659.447</v>
      </c>
      <c r="BG19" s="840">
        <v>648.83000000000004</v>
      </c>
      <c r="BH19" s="840">
        <v>702.03800000000001</v>
      </c>
      <c r="BI19" s="840">
        <v>713.71199999999999</v>
      </c>
      <c r="BJ19" s="840">
        <v>733.78599999999994</v>
      </c>
      <c r="BK19" s="840">
        <v>739.02599999999995</v>
      </c>
      <c r="BL19" s="840">
        <v>778.82299999999998</v>
      </c>
      <c r="BM19" s="840">
        <v>725.26199999999994</v>
      </c>
      <c r="BN19" s="840">
        <v>691.50800000000004</v>
      </c>
      <c r="BO19" s="840">
        <v>664.23</v>
      </c>
      <c r="BP19" s="840">
        <v>646.83799999999997</v>
      </c>
      <c r="BQ19" s="840">
        <v>631.54600000000005</v>
      </c>
      <c r="BR19" s="840">
        <v>619.82000000000005</v>
      </c>
      <c r="BS19" s="840">
        <v>636.92999999999995</v>
      </c>
      <c r="BT19" s="840">
        <v>658.98699999999997</v>
      </c>
      <c r="BU19" s="840">
        <v>628.98800000000006</v>
      </c>
      <c r="BV19" s="840">
        <v>670.47299999999996</v>
      </c>
      <c r="BW19" s="840">
        <v>672.54200000000003</v>
      </c>
      <c r="BX19" s="840">
        <v>728.18600000000004</v>
      </c>
      <c r="BY19" s="840">
        <v>661.71900000000005</v>
      </c>
      <c r="BZ19" s="840">
        <v>679.38199999999995</v>
      </c>
    </row>
    <row r="20" spans="1:78" ht="16.5" customHeight="1" x14ac:dyDescent="0.25">
      <c r="A20" s="1003"/>
      <c r="B20" s="842"/>
      <c r="C20" s="169" t="s">
        <v>832</v>
      </c>
      <c r="D20" s="855"/>
      <c r="E20" s="856"/>
      <c r="F20" s="856"/>
      <c r="G20" s="857"/>
      <c r="H20" s="857" t="s">
        <v>848</v>
      </c>
      <c r="I20" s="857"/>
      <c r="J20" s="857"/>
      <c r="K20" s="857"/>
      <c r="L20" s="857"/>
      <c r="M20" s="857"/>
      <c r="N20" s="857"/>
      <c r="O20" s="857"/>
      <c r="P20" s="857"/>
      <c r="Q20" s="857"/>
      <c r="R20" s="857"/>
      <c r="S20" s="857"/>
      <c r="T20" s="857"/>
      <c r="U20" s="841">
        <v>8724.7364394361812</v>
      </c>
      <c r="V20" s="841">
        <v>7980.1640233589687</v>
      </c>
      <c r="W20" s="841">
        <v>7420.6626877958433</v>
      </c>
      <c r="X20" s="841">
        <v>8551.4917465832623</v>
      </c>
      <c r="Y20" s="841">
        <v>9460.7227602493203</v>
      </c>
      <c r="Z20" s="841">
        <v>9822.9104028863494</v>
      </c>
      <c r="AA20" s="841">
        <v>9600.8126978425353</v>
      </c>
      <c r="AB20" s="841">
        <v>10246.295510527971</v>
      </c>
      <c r="AC20" s="841">
        <v>10215.859072898267</v>
      </c>
      <c r="AD20" s="841">
        <v>9707.8989778323739</v>
      </c>
      <c r="AE20" s="841">
        <v>9457.0320175610959</v>
      </c>
      <c r="AF20" s="841">
        <v>9567.8628754872734</v>
      </c>
      <c r="AG20" s="841">
        <v>8211.9338596680973</v>
      </c>
      <c r="AH20" s="841">
        <v>7571.8291700241734</v>
      </c>
      <c r="AI20" s="841">
        <v>7431.4660231303824</v>
      </c>
      <c r="AJ20" s="841">
        <v>8721.0056483081808</v>
      </c>
      <c r="AK20" s="841">
        <v>9463.8112901356199</v>
      </c>
      <c r="AL20" s="841">
        <v>10119.395131771596</v>
      </c>
      <c r="AM20" s="841">
        <v>9750.6219335222177</v>
      </c>
      <c r="AN20" s="841">
        <v>10182.028101513997</v>
      </c>
      <c r="AO20" s="841">
        <v>10543.7167818609</v>
      </c>
      <c r="AP20" s="841">
        <v>12792.528290356726</v>
      </c>
      <c r="AQ20" s="841">
        <v>12584.971279191759</v>
      </c>
      <c r="AR20" s="841">
        <v>10489.016192202022</v>
      </c>
      <c r="AS20" s="841">
        <v>9150.628628086215</v>
      </c>
      <c r="AT20" s="841">
        <v>7837.6454517541924</v>
      </c>
      <c r="AU20" s="841">
        <v>7403.0069809319421</v>
      </c>
      <c r="AV20" s="841">
        <v>8657.4581701673196</v>
      </c>
      <c r="AW20" s="841">
        <v>9976.5991685664485</v>
      </c>
      <c r="AX20" s="841">
        <v>10928.446943540168</v>
      </c>
      <c r="AY20" s="841">
        <v>10780.27224479826</v>
      </c>
      <c r="AZ20" s="841">
        <v>10851.060409529828</v>
      </c>
      <c r="BA20" s="841">
        <v>10420.920455802632</v>
      </c>
      <c r="BB20" s="841">
        <v>10417.467437453524</v>
      </c>
      <c r="BC20" s="841">
        <v>10074.403604925563</v>
      </c>
      <c r="BD20" s="841">
        <v>9251.849763934888</v>
      </c>
      <c r="BE20" s="841">
        <v>8200.6725478207718</v>
      </c>
      <c r="BF20" s="841">
        <v>7654.112319418311</v>
      </c>
      <c r="BG20" s="841">
        <v>6968.9966808796289</v>
      </c>
      <c r="BH20" s="841">
        <v>7969.3640397211066</v>
      </c>
      <c r="BI20" s="841">
        <v>8830.5170521740056</v>
      </c>
      <c r="BJ20" s="841">
        <v>9348.0770032084674</v>
      </c>
      <c r="BK20" s="841">
        <v>9271.1302288540519</v>
      </c>
      <c r="BL20" s="841">
        <v>9808.1027451838181</v>
      </c>
      <c r="BM20" s="841">
        <v>9711.2493900516893</v>
      </c>
      <c r="BN20" s="841">
        <v>9313.865787959623</v>
      </c>
      <c r="BO20" s="841">
        <v>8587.1387836745125</v>
      </c>
      <c r="BP20" s="841">
        <v>8390.1180000000004</v>
      </c>
      <c r="BQ20" s="841">
        <v>7394.875</v>
      </c>
      <c r="BR20" s="841">
        <v>6943.5360000000001</v>
      </c>
      <c r="BS20" s="841">
        <v>6711.509</v>
      </c>
      <c r="BT20" s="841">
        <v>7914.88</v>
      </c>
      <c r="BU20" s="841">
        <v>8383.5550000000003</v>
      </c>
      <c r="BV20" s="841">
        <v>8893.8389999999999</v>
      </c>
      <c r="BW20" s="841">
        <v>8891.5380000000005</v>
      </c>
      <c r="BX20" s="841">
        <v>9209.0229999999992</v>
      </c>
      <c r="BY20" s="841">
        <v>9248.3449999999993</v>
      </c>
      <c r="BZ20" s="841">
        <v>8714.4179999999997</v>
      </c>
    </row>
    <row r="21" spans="1:78" ht="16.5" customHeight="1" x14ac:dyDescent="0.25">
      <c r="A21" s="1003"/>
      <c r="B21" s="848"/>
      <c r="C21" s="836" t="s">
        <v>448</v>
      </c>
      <c r="D21" s="837">
        <v>4946.0940000000001</v>
      </c>
      <c r="E21" s="837">
        <v>6016.0550000000003</v>
      </c>
      <c r="F21" s="837">
        <v>5128.9920000000002</v>
      </c>
      <c r="G21" s="837">
        <v>4718.4709999999995</v>
      </c>
      <c r="H21" s="837">
        <v>4423.3829999999998</v>
      </c>
      <c r="I21" s="837">
        <v>4043.3649999999998</v>
      </c>
      <c r="J21" s="837">
        <v>3025.6480000000001</v>
      </c>
      <c r="K21" s="837">
        <v>2977.8040000000001</v>
      </c>
      <c r="L21" s="837">
        <v>4364.7629999999999</v>
      </c>
      <c r="M21" s="837">
        <v>4679.7439999999997</v>
      </c>
      <c r="N21" s="837">
        <v>5218.1270000000004</v>
      </c>
      <c r="O21" s="837">
        <v>4673.098</v>
      </c>
      <c r="P21" s="837">
        <v>5244.2730000000001</v>
      </c>
      <c r="Q21" s="837">
        <v>6804.2269999999999</v>
      </c>
      <c r="R21" s="837">
        <v>4915.1989999999996</v>
      </c>
      <c r="S21" s="837">
        <v>4801.5540000000001</v>
      </c>
      <c r="T21" s="837">
        <v>4569.6409999999996</v>
      </c>
      <c r="U21" s="837">
        <v>3283.2190000000001</v>
      </c>
      <c r="V21" s="837">
        <v>3062.3870000000002</v>
      </c>
      <c r="W21" s="837">
        <v>3190.346</v>
      </c>
      <c r="X21" s="837">
        <v>4551.8919999999998</v>
      </c>
      <c r="Y21" s="837">
        <v>4733.567</v>
      </c>
      <c r="Z21" s="837">
        <v>4788.4279999999999</v>
      </c>
      <c r="AA21" s="837">
        <v>4478.8040000000001</v>
      </c>
      <c r="AB21" s="837">
        <v>4838.1360000000004</v>
      </c>
      <c r="AC21" s="837">
        <v>6237.7690000000002</v>
      </c>
      <c r="AD21" s="837">
        <v>4695.72</v>
      </c>
      <c r="AE21" s="837">
        <v>4572.6490000000003</v>
      </c>
      <c r="AF21" s="837">
        <v>4407.8</v>
      </c>
      <c r="AG21" s="837">
        <v>3598.3589999999999</v>
      </c>
      <c r="AH21" s="837">
        <v>2787.2710000000002</v>
      </c>
      <c r="AI21" s="837">
        <v>2529.1779999999999</v>
      </c>
      <c r="AJ21" s="837">
        <v>3957.26</v>
      </c>
      <c r="AK21" s="837">
        <v>4662.0810000000001</v>
      </c>
      <c r="AL21" s="837">
        <v>4815.665</v>
      </c>
      <c r="AM21" s="837">
        <v>4445.2889999999998</v>
      </c>
      <c r="AN21" s="837">
        <v>4979.7209999999995</v>
      </c>
      <c r="AO21" s="837">
        <v>6658.8389999999999</v>
      </c>
      <c r="AP21" s="837">
        <v>5803.6009999999997</v>
      </c>
      <c r="AQ21" s="837">
        <v>5481.6769999999997</v>
      </c>
      <c r="AR21" s="837">
        <v>4789.5469999999996</v>
      </c>
      <c r="AS21" s="837">
        <v>4544.2560000000003</v>
      </c>
      <c r="AT21" s="837">
        <v>3100.0880000000002</v>
      </c>
      <c r="AU21" s="837">
        <v>2840.57</v>
      </c>
      <c r="AV21" s="837">
        <v>3940.1970000000001</v>
      </c>
      <c r="AW21" s="837">
        <v>4902.2820000000002</v>
      </c>
      <c r="AX21" s="837">
        <v>5219.3500000000004</v>
      </c>
      <c r="AY21" s="837">
        <v>4754.0730000000003</v>
      </c>
      <c r="AZ21" s="837">
        <v>5164.9049999999997</v>
      </c>
      <c r="BA21" s="837">
        <v>5104.4930000000004</v>
      </c>
      <c r="BB21" s="837">
        <v>6214.6490000000003</v>
      </c>
      <c r="BC21" s="837">
        <v>4735.8090000000002</v>
      </c>
      <c r="BD21" s="837">
        <v>4485.8</v>
      </c>
      <c r="BE21" s="837">
        <v>4943.75</v>
      </c>
      <c r="BF21" s="837">
        <v>3939.739</v>
      </c>
      <c r="BG21" s="837">
        <v>2651.8380000000002</v>
      </c>
      <c r="BH21" s="837">
        <v>4062.252</v>
      </c>
      <c r="BI21" s="837">
        <v>4611.0370000000003</v>
      </c>
      <c r="BJ21" s="837">
        <v>4990.8310000000001</v>
      </c>
      <c r="BK21" s="837">
        <v>4448.3280000000004</v>
      </c>
      <c r="BL21" s="837">
        <v>4828.4350000000004</v>
      </c>
      <c r="BM21" s="837">
        <v>6422.4070000000002</v>
      </c>
      <c r="BN21" s="837">
        <v>4608.9059999999999</v>
      </c>
      <c r="BO21" s="837">
        <v>4341.0460000000003</v>
      </c>
      <c r="BP21" s="837">
        <v>4301.018</v>
      </c>
      <c r="BQ21" s="837">
        <v>3394.97</v>
      </c>
      <c r="BR21" s="837">
        <v>2499.9110000000001</v>
      </c>
      <c r="BS21" s="837">
        <v>2513.7440000000001</v>
      </c>
      <c r="BT21" s="837">
        <v>3693.1579999999999</v>
      </c>
      <c r="BU21" s="837">
        <v>4205.7780000000002</v>
      </c>
      <c r="BV21" s="837">
        <v>4506.058</v>
      </c>
      <c r="BW21" s="837">
        <v>4479.1350000000002</v>
      </c>
      <c r="BX21" s="837">
        <v>4464.3530000000001</v>
      </c>
      <c r="BY21" s="837">
        <v>6215.9809999999998</v>
      </c>
      <c r="BZ21" s="837">
        <v>4307.6360000000004</v>
      </c>
    </row>
    <row r="22" spans="1:78" ht="16.5" customHeight="1" x14ac:dyDescent="0.25">
      <c r="A22" s="1003"/>
      <c r="B22" s="835"/>
      <c r="C22" s="845" t="s">
        <v>449</v>
      </c>
      <c r="D22" s="839">
        <v>1962.3040000000001</v>
      </c>
      <c r="E22" s="839">
        <v>1713.452</v>
      </c>
      <c r="F22" s="839">
        <v>1737.2670000000001</v>
      </c>
      <c r="G22" s="839">
        <v>1492.8150000000001</v>
      </c>
      <c r="H22" s="839">
        <v>1555.0519999999999</v>
      </c>
      <c r="I22" s="839">
        <v>1438.5809999999999</v>
      </c>
      <c r="J22" s="839">
        <v>1376.5989999999999</v>
      </c>
      <c r="K22" s="839">
        <v>1383.568</v>
      </c>
      <c r="L22" s="839">
        <v>1577.5840000000001</v>
      </c>
      <c r="M22" s="839">
        <v>1546.482</v>
      </c>
      <c r="N22" s="839">
        <v>1509.549</v>
      </c>
      <c r="O22" s="839">
        <v>1760.998</v>
      </c>
      <c r="P22" s="839">
        <v>1601.09</v>
      </c>
      <c r="Q22" s="839">
        <v>1290.0250000000001</v>
      </c>
      <c r="R22" s="839">
        <v>1693.9680000000001</v>
      </c>
      <c r="S22" s="839">
        <v>1497.713</v>
      </c>
      <c r="T22" s="839">
        <v>1486.6179999999999</v>
      </c>
      <c r="U22" s="839">
        <v>1358.0250000000001</v>
      </c>
      <c r="V22" s="839">
        <v>1238.4190000000001</v>
      </c>
      <c r="W22" s="839">
        <v>1254.3579999999999</v>
      </c>
      <c r="X22" s="839">
        <v>1683.181</v>
      </c>
      <c r="Y22" s="839">
        <v>1572.249</v>
      </c>
      <c r="Z22" s="839">
        <v>1517.633</v>
      </c>
      <c r="AA22" s="839">
        <v>1521.7809999999999</v>
      </c>
      <c r="AB22" s="839">
        <v>1635.6379999999999</v>
      </c>
      <c r="AC22" s="839">
        <v>1463.9860000000001</v>
      </c>
      <c r="AD22" s="839">
        <v>1611.1890000000001</v>
      </c>
      <c r="AE22" s="839">
        <v>1426.58</v>
      </c>
      <c r="AF22" s="839">
        <v>1489.595</v>
      </c>
      <c r="AG22" s="839">
        <v>1305.2349999999999</v>
      </c>
      <c r="AH22" s="839">
        <v>1167.8630000000001</v>
      </c>
      <c r="AI22" s="839">
        <v>1175.077</v>
      </c>
      <c r="AJ22" s="839">
        <v>1315.2149999999999</v>
      </c>
      <c r="AK22" s="839">
        <v>1475.442</v>
      </c>
      <c r="AL22" s="839">
        <v>1520.721</v>
      </c>
      <c r="AM22" s="839">
        <v>1354.962</v>
      </c>
      <c r="AN22" s="839">
        <v>1453.721</v>
      </c>
      <c r="AO22" s="839">
        <v>1484.664</v>
      </c>
      <c r="AP22" s="839">
        <v>2010.9639999999999</v>
      </c>
      <c r="AQ22" s="839">
        <v>1890.671</v>
      </c>
      <c r="AR22" s="839">
        <v>1574.5160000000001</v>
      </c>
      <c r="AS22" s="839">
        <v>1283.0709999999999</v>
      </c>
      <c r="AT22" s="839">
        <v>1102.654</v>
      </c>
      <c r="AU22" s="839">
        <v>1095.098</v>
      </c>
      <c r="AV22" s="839">
        <v>1353.202</v>
      </c>
      <c r="AW22" s="839">
        <v>1461.796</v>
      </c>
      <c r="AX22" s="839">
        <v>1520.336</v>
      </c>
      <c r="AY22" s="839">
        <v>1495.952</v>
      </c>
      <c r="AZ22" s="839">
        <v>1564.865</v>
      </c>
      <c r="BA22" s="839">
        <v>1413.037</v>
      </c>
      <c r="BB22" s="839">
        <v>1348.9839999999999</v>
      </c>
      <c r="BC22" s="839">
        <v>1279.154</v>
      </c>
      <c r="BD22" s="839">
        <v>1248.883</v>
      </c>
      <c r="BE22" s="839">
        <v>1189.085</v>
      </c>
      <c r="BF22" s="839">
        <v>1194.616</v>
      </c>
      <c r="BG22" s="839">
        <v>1269.692</v>
      </c>
      <c r="BH22" s="839">
        <v>1157.904</v>
      </c>
      <c r="BI22" s="839">
        <v>1094.4590000000001</v>
      </c>
      <c r="BJ22" s="839">
        <v>1085.0129999999999</v>
      </c>
      <c r="BK22" s="839">
        <v>1097.1659999999999</v>
      </c>
      <c r="BL22" s="839">
        <v>1174.3800000000001</v>
      </c>
      <c r="BM22" s="839">
        <v>1068.328</v>
      </c>
      <c r="BN22" s="839">
        <v>1250.1659999999999</v>
      </c>
      <c r="BO22" s="839">
        <v>1092.6780000000001</v>
      </c>
      <c r="BP22" s="839">
        <v>996.50599999999997</v>
      </c>
      <c r="BQ22" s="839">
        <v>959.85699999999997</v>
      </c>
      <c r="BR22" s="839">
        <v>1006.752</v>
      </c>
      <c r="BS22" s="839">
        <v>992.13800000000003</v>
      </c>
      <c r="BT22" s="839">
        <v>959.59400000000005</v>
      </c>
      <c r="BU22" s="839">
        <v>976.178</v>
      </c>
      <c r="BV22" s="839">
        <v>944.86099999999999</v>
      </c>
      <c r="BW22" s="839">
        <v>975.94399999999996</v>
      </c>
      <c r="BX22" s="839">
        <v>1038.856</v>
      </c>
      <c r="BY22" s="839">
        <v>923.84699999999998</v>
      </c>
      <c r="BZ22" s="839">
        <v>1018.732</v>
      </c>
    </row>
    <row r="23" spans="1:78" ht="16.5" customHeight="1" x14ac:dyDescent="0.25">
      <c r="A23" s="1003"/>
      <c r="B23" s="835"/>
      <c r="C23" s="845" t="s">
        <v>450</v>
      </c>
      <c r="D23" s="839">
        <v>1879.962</v>
      </c>
      <c r="E23" s="839">
        <v>1788.662</v>
      </c>
      <c r="F23" s="839">
        <v>1814.75</v>
      </c>
      <c r="G23" s="839">
        <v>1681.8810000000001</v>
      </c>
      <c r="H23" s="839">
        <v>1558.0160000000001</v>
      </c>
      <c r="I23" s="839">
        <v>1401.4880000000001</v>
      </c>
      <c r="J23" s="839">
        <v>1113.9280000000001</v>
      </c>
      <c r="K23" s="839">
        <v>875.32500000000005</v>
      </c>
      <c r="L23" s="839">
        <v>1244.5350000000001</v>
      </c>
      <c r="M23" s="839">
        <v>1386.0640000000001</v>
      </c>
      <c r="N23" s="839">
        <v>1493.7329999999999</v>
      </c>
      <c r="O23" s="839">
        <v>1478.731</v>
      </c>
      <c r="P23" s="839">
        <v>1539.752</v>
      </c>
      <c r="Q23" s="839">
        <v>1405.586</v>
      </c>
      <c r="R23" s="839">
        <v>1564.085</v>
      </c>
      <c r="S23" s="839">
        <v>1383.0619999999999</v>
      </c>
      <c r="T23" s="839">
        <v>1440.3040000000001</v>
      </c>
      <c r="U23" s="839">
        <v>1243.8440000000001</v>
      </c>
      <c r="V23" s="839">
        <v>1009.268</v>
      </c>
      <c r="W23" s="839">
        <v>871.76800000000003</v>
      </c>
      <c r="X23" s="839">
        <v>1251.2080000000001</v>
      </c>
      <c r="Y23" s="839">
        <v>1461.6790000000001</v>
      </c>
      <c r="Z23" s="839">
        <v>1582.421</v>
      </c>
      <c r="AA23" s="839">
        <v>1498.431</v>
      </c>
      <c r="AB23" s="839">
        <v>1571.261</v>
      </c>
      <c r="AC23" s="839">
        <v>1428.3150000000001</v>
      </c>
      <c r="AD23" s="839">
        <v>1470.615</v>
      </c>
      <c r="AE23" s="839">
        <v>1474.4659999999999</v>
      </c>
      <c r="AF23" s="839">
        <v>1321.29</v>
      </c>
      <c r="AG23" s="839">
        <v>1220.5709999999999</v>
      </c>
      <c r="AH23" s="839">
        <v>1070.02</v>
      </c>
      <c r="AI23" s="839">
        <v>861.53599999999994</v>
      </c>
      <c r="AJ23" s="839">
        <v>1169.2380000000001</v>
      </c>
      <c r="AK23" s="839">
        <v>1392.0219999999999</v>
      </c>
      <c r="AL23" s="839">
        <v>1460.0160000000001</v>
      </c>
      <c r="AM23" s="839">
        <v>1407.1679999999999</v>
      </c>
      <c r="AN23" s="839">
        <v>1414.8679999999999</v>
      </c>
      <c r="AO23" s="839">
        <v>1307.489</v>
      </c>
      <c r="AP23" s="839">
        <v>1399.75</v>
      </c>
      <c r="AQ23" s="839">
        <v>1511.9380000000001</v>
      </c>
      <c r="AR23" s="839">
        <v>1269.9690000000001</v>
      </c>
      <c r="AS23" s="839">
        <v>1036.489</v>
      </c>
      <c r="AT23" s="839">
        <v>968.42600000000004</v>
      </c>
      <c r="AU23" s="839">
        <v>917.60299999999995</v>
      </c>
      <c r="AV23" s="839">
        <v>1236.4949999999999</v>
      </c>
      <c r="AW23" s="839">
        <v>1645.9159999999999</v>
      </c>
      <c r="AX23" s="839">
        <v>1826.81</v>
      </c>
      <c r="AY23" s="839">
        <v>1720.566</v>
      </c>
      <c r="AZ23" s="839">
        <v>1753.425</v>
      </c>
      <c r="BA23" s="839">
        <v>1743.184</v>
      </c>
      <c r="BB23" s="839">
        <v>1709.6790000000001</v>
      </c>
      <c r="BC23" s="839">
        <v>1854.809</v>
      </c>
      <c r="BD23" s="839">
        <v>1879.4960000000001</v>
      </c>
      <c r="BE23" s="839">
        <v>1269.6510000000001</v>
      </c>
      <c r="BF23" s="839">
        <v>1104.8779999999999</v>
      </c>
      <c r="BG23" s="839">
        <v>811.03300000000002</v>
      </c>
      <c r="BH23" s="839">
        <v>1249.2570000000001</v>
      </c>
      <c r="BI23" s="839">
        <v>1513.778</v>
      </c>
      <c r="BJ23" s="839">
        <v>1619.28</v>
      </c>
      <c r="BK23" s="839">
        <v>1555.932</v>
      </c>
      <c r="BL23" s="839">
        <v>1514.3409999999999</v>
      </c>
      <c r="BM23" s="839">
        <v>1661.5440000000001</v>
      </c>
      <c r="BN23" s="839">
        <v>1554.35</v>
      </c>
      <c r="BO23" s="839">
        <v>1399.289</v>
      </c>
      <c r="BP23" s="839">
        <v>1311.04</v>
      </c>
      <c r="BQ23" s="839">
        <v>1072.7170000000001</v>
      </c>
      <c r="BR23" s="839">
        <v>885.51700000000005</v>
      </c>
      <c r="BS23" s="839">
        <v>750.23900000000003</v>
      </c>
      <c r="BT23" s="839">
        <v>980.44600000000003</v>
      </c>
      <c r="BU23" s="839">
        <v>1380.9949999999999</v>
      </c>
      <c r="BV23" s="839">
        <v>1526.24</v>
      </c>
      <c r="BW23" s="839">
        <v>1440.585</v>
      </c>
      <c r="BX23" s="839">
        <v>1417.904</v>
      </c>
      <c r="BY23" s="839">
        <v>1424.7729999999999</v>
      </c>
      <c r="BZ23" s="839">
        <v>1491.49</v>
      </c>
    </row>
    <row r="24" spans="1:78" ht="16.5" customHeight="1" x14ac:dyDescent="0.25">
      <c r="A24" s="1003"/>
      <c r="B24" s="835"/>
      <c r="C24" s="846" t="s">
        <v>828</v>
      </c>
      <c r="D24" s="840">
        <v>10516.393</v>
      </c>
      <c r="E24" s="840">
        <v>11234.475</v>
      </c>
      <c r="F24" s="840">
        <v>10379.902</v>
      </c>
      <c r="G24" s="840">
        <v>9602.018</v>
      </c>
      <c r="H24" s="840">
        <v>9113.5280000000002</v>
      </c>
      <c r="I24" s="840">
        <v>8525.0840000000007</v>
      </c>
      <c r="J24" s="840">
        <v>6922.9769999999999</v>
      </c>
      <c r="K24" s="840">
        <v>6572.1059999999998</v>
      </c>
      <c r="L24" s="840">
        <v>8716.2160000000003</v>
      </c>
      <c r="M24" s="840">
        <v>9333.6020000000008</v>
      </c>
      <c r="N24" s="840">
        <v>9886.6849999999995</v>
      </c>
      <c r="O24" s="840">
        <v>9623.1859999999997</v>
      </c>
      <c r="P24" s="840">
        <v>10129.771000000001</v>
      </c>
      <c r="Q24" s="840">
        <v>11026.829</v>
      </c>
      <c r="R24" s="840">
        <v>9685.6180000000004</v>
      </c>
      <c r="S24" s="840">
        <v>9216.5300000000007</v>
      </c>
      <c r="T24" s="840">
        <v>9049.9529999999995</v>
      </c>
      <c r="U24" s="840">
        <v>7327.9459999999999</v>
      </c>
      <c r="V24" s="840">
        <v>6545.6189999999997</v>
      </c>
      <c r="W24" s="840">
        <v>6605.6750000000002</v>
      </c>
      <c r="X24" s="840">
        <v>8890.6419999999998</v>
      </c>
      <c r="Y24" s="840">
        <v>9254.0519999999997</v>
      </c>
      <c r="Z24" s="840">
        <v>9473.5349999999999</v>
      </c>
      <c r="AA24" s="840">
        <v>9119.24</v>
      </c>
      <c r="AB24" s="840">
        <v>9651.5830000000005</v>
      </c>
      <c r="AC24" s="840">
        <v>10645.523999999999</v>
      </c>
      <c r="AD24" s="840">
        <v>9258.9380000000001</v>
      </c>
      <c r="AE24" s="840">
        <v>8935.0570000000007</v>
      </c>
      <c r="AF24" s="840">
        <v>8611.384</v>
      </c>
      <c r="AG24" s="840">
        <v>7524.3090000000002</v>
      </c>
      <c r="AH24" s="840">
        <v>6291.5060000000003</v>
      </c>
      <c r="AI24" s="840">
        <v>5828.4949999999999</v>
      </c>
      <c r="AJ24" s="840">
        <v>7922.03</v>
      </c>
      <c r="AK24" s="840">
        <v>9026.4779999999992</v>
      </c>
      <c r="AL24" s="840">
        <v>9273.42</v>
      </c>
      <c r="AM24" s="840">
        <v>8702.2150000000001</v>
      </c>
      <c r="AN24" s="840">
        <v>9406.8330000000005</v>
      </c>
      <c r="AO24" s="840">
        <v>10951.514999999999</v>
      </c>
      <c r="AP24" s="840">
        <v>10980.173000000001</v>
      </c>
      <c r="AQ24" s="840">
        <v>10792.825000000001</v>
      </c>
      <c r="AR24" s="840">
        <v>9262.0159999999996</v>
      </c>
      <c r="AS24" s="840">
        <v>8331.4680000000008</v>
      </c>
      <c r="AT24" s="840">
        <v>6546.7659999999996</v>
      </c>
      <c r="AU24" s="840">
        <v>6006.3879999999999</v>
      </c>
      <c r="AV24" s="840">
        <v>7964.6540000000005</v>
      </c>
      <c r="AW24" s="840">
        <v>9485.9330000000009</v>
      </c>
      <c r="AX24" s="840">
        <v>10118.847</v>
      </c>
      <c r="AY24" s="840">
        <v>9563.8439999999991</v>
      </c>
      <c r="AZ24" s="840">
        <v>10137.916999999999</v>
      </c>
      <c r="BA24" s="840">
        <v>9832.5450000000001</v>
      </c>
      <c r="BB24" s="840">
        <v>10832.876</v>
      </c>
      <c r="BC24" s="840">
        <v>9499.3410000000003</v>
      </c>
      <c r="BD24" s="840">
        <v>9128.9719999999998</v>
      </c>
      <c r="BE24" s="840">
        <v>8847.2099999999991</v>
      </c>
      <c r="BF24" s="840">
        <v>7553.83</v>
      </c>
      <c r="BG24" s="840">
        <v>5962.08</v>
      </c>
      <c r="BH24" s="840">
        <v>7830.116</v>
      </c>
      <c r="BI24" s="840">
        <v>8470.4740000000002</v>
      </c>
      <c r="BJ24" s="840">
        <v>8808.2780000000002</v>
      </c>
      <c r="BK24" s="840">
        <v>8272.9539999999997</v>
      </c>
      <c r="BL24" s="840">
        <v>8812.52</v>
      </c>
      <c r="BM24" s="840">
        <v>10318.727999999999</v>
      </c>
      <c r="BN24" s="840">
        <v>8552.9480000000003</v>
      </c>
      <c r="BO24" s="840">
        <v>7976.9009999999998</v>
      </c>
      <c r="BP24" s="840">
        <v>7780.5140000000001</v>
      </c>
      <c r="BQ24" s="840">
        <v>6563.799</v>
      </c>
      <c r="BR24" s="840">
        <v>5562.2550000000001</v>
      </c>
      <c r="BS24" s="840">
        <v>5387.598</v>
      </c>
      <c r="BT24" s="840">
        <v>6797.1869999999999</v>
      </c>
      <c r="BU24" s="840">
        <v>7757.7539999999999</v>
      </c>
      <c r="BV24" s="840">
        <v>8278.77</v>
      </c>
      <c r="BW24" s="840">
        <v>8107.5129999999999</v>
      </c>
      <c r="BX24" s="840">
        <v>8156.9870000000001</v>
      </c>
      <c r="BY24" s="840">
        <v>9637.1610000000001</v>
      </c>
      <c r="BZ24" s="840">
        <v>7883.2330000000002</v>
      </c>
    </row>
    <row r="25" spans="1:78" ht="16.5" customHeight="1" x14ac:dyDescent="0.25">
      <c r="A25" s="1003"/>
      <c r="B25" s="835"/>
      <c r="C25" s="845" t="s">
        <v>451</v>
      </c>
      <c r="D25" s="839">
        <v>4278.6009999999997</v>
      </c>
      <c r="E25" s="839">
        <v>3896.8040000000001</v>
      </c>
      <c r="F25" s="839">
        <v>4018.5880000000002</v>
      </c>
      <c r="G25" s="839">
        <v>4166.1869999999999</v>
      </c>
      <c r="H25" s="839">
        <v>4123.3559999999998</v>
      </c>
      <c r="I25" s="839">
        <v>2769.52</v>
      </c>
      <c r="J25" s="839">
        <v>2370.5349999999999</v>
      </c>
      <c r="K25" s="839">
        <v>2111.81</v>
      </c>
      <c r="L25" s="839">
        <v>3356.4209999999998</v>
      </c>
      <c r="M25" s="839">
        <v>4235.433</v>
      </c>
      <c r="N25" s="839">
        <v>4389.1239999999998</v>
      </c>
      <c r="O25" s="839">
        <v>3971.152</v>
      </c>
      <c r="P25" s="839">
        <v>4364.8909999999996</v>
      </c>
      <c r="Q25" s="839">
        <v>4211.4639999999999</v>
      </c>
      <c r="R25" s="839">
        <v>4400.2150000000001</v>
      </c>
      <c r="S25" s="839">
        <v>4372.8519999999999</v>
      </c>
      <c r="T25" s="839">
        <v>3888.1219999999998</v>
      </c>
      <c r="U25" s="839">
        <v>3265.5819999999999</v>
      </c>
      <c r="V25" s="839">
        <v>3790.5120000000002</v>
      </c>
      <c r="W25" s="839">
        <v>1885.0150000000001</v>
      </c>
      <c r="X25" s="839">
        <v>2746.07</v>
      </c>
      <c r="Y25" s="839">
        <v>3721.2620000000002</v>
      </c>
      <c r="Z25" s="839">
        <v>4049.7530000000002</v>
      </c>
      <c r="AA25" s="839">
        <v>3563.2829999999999</v>
      </c>
      <c r="AB25" s="839">
        <v>3952.1280000000002</v>
      </c>
      <c r="AC25" s="839">
        <v>3849.1439999999998</v>
      </c>
      <c r="AD25" s="839">
        <v>4087.8670000000002</v>
      </c>
      <c r="AE25" s="839">
        <v>3778.1680000000001</v>
      </c>
      <c r="AF25" s="839">
        <v>3839.2330000000002</v>
      </c>
      <c r="AG25" s="839">
        <v>2936.9349999999999</v>
      </c>
      <c r="AH25" s="839">
        <v>2509.1979999999999</v>
      </c>
      <c r="AI25" s="839">
        <v>1980.096</v>
      </c>
      <c r="AJ25" s="839">
        <v>3154.4090000000001</v>
      </c>
      <c r="AK25" s="839">
        <v>3687.8130000000001</v>
      </c>
      <c r="AL25" s="839">
        <v>3874.6880000000001</v>
      </c>
      <c r="AM25" s="839">
        <v>3515.52</v>
      </c>
      <c r="AN25" s="839">
        <v>3932.3980000000001</v>
      </c>
      <c r="AO25" s="839">
        <v>3870.6849999999999</v>
      </c>
      <c r="AP25" s="839">
        <v>4756.835</v>
      </c>
      <c r="AQ25" s="839">
        <v>4631.0619999999999</v>
      </c>
      <c r="AR25" s="839">
        <v>4060.857</v>
      </c>
      <c r="AS25" s="839">
        <v>3317.8560000000002</v>
      </c>
      <c r="AT25" s="839">
        <v>2494.4839999999999</v>
      </c>
      <c r="AU25" s="839">
        <v>2446.0120000000002</v>
      </c>
      <c r="AV25" s="839">
        <v>3145.991</v>
      </c>
      <c r="AW25" s="839">
        <v>4026.944</v>
      </c>
      <c r="AX25" s="839">
        <v>4255.95</v>
      </c>
      <c r="AY25" s="839">
        <v>3871.9540000000002</v>
      </c>
      <c r="AZ25" s="839">
        <v>4041.2959999999998</v>
      </c>
      <c r="BA25" s="839">
        <v>3877.491</v>
      </c>
      <c r="BB25" s="839">
        <v>4000.8009999999999</v>
      </c>
      <c r="BC25" s="839">
        <v>4193.3519999999999</v>
      </c>
      <c r="BD25" s="839">
        <v>3587.45</v>
      </c>
      <c r="BE25" s="839">
        <v>2488.3879999999999</v>
      </c>
      <c r="BF25" s="839">
        <v>2192.7350000000001</v>
      </c>
      <c r="BG25" s="839">
        <v>1836.0640000000001</v>
      </c>
      <c r="BH25" s="839">
        <v>2987.8560000000002</v>
      </c>
      <c r="BI25" s="839">
        <v>3564.7080000000001</v>
      </c>
      <c r="BJ25" s="839">
        <v>3778.8020000000001</v>
      </c>
      <c r="BK25" s="839">
        <v>3444.721</v>
      </c>
      <c r="BL25" s="839">
        <v>3952.7919999999999</v>
      </c>
      <c r="BM25" s="839">
        <v>3718.8359999999998</v>
      </c>
      <c r="BN25" s="839">
        <v>3838.027</v>
      </c>
      <c r="BO25" s="839">
        <v>3477.777</v>
      </c>
      <c r="BP25" s="839">
        <v>3300.5650000000001</v>
      </c>
      <c r="BQ25" s="839">
        <v>2390.3960000000002</v>
      </c>
      <c r="BR25" s="839">
        <v>2001.89</v>
      </c>
      <c r="BS25" s="839">
        <v>1836.248</v>
      </c>
      <c r="BT25" s="839">
        <v>2963.9050000000002</v>
      </c>
      <c r="BU25" s="839">
        <v>3415.9430000000002</v>
      </c>
      <c r="BV25" s="839">
        <v>3282.3589999999999</v>
      </c>
      <c r="BW25" s="839">
        <v>3194.5120000000002</v>
      </c>
      <c r="BX25" s="839">
        <v>3548.58</v>
      </c>
      <c r="BY25" s="839">
        <v>3408.1309999999999</v>
      </c>
      <c r="BZ25" s="839">
        <v>3580.3620000000001</v>
      </c>
    </row>
    <row r="26" spans="1:78" ht="16.5" customHeight="1" x14ac:dyDescent="0.25">
      <c r="A26" s="1003"/>
      <c r="B26" s="833" t="s">
        <v>837</v>
      </c>
      <c r="C26" s="845" t="s">
        <v>452</v>
      </c>
      <c r="D26" s="839">
        <v>1353.693</v>
      </c>
      <c r="E26" s="839">
        <v>1423.6949999999999</v>
      </c>
      <c r="F26" s="839">
        <v>1441.5530000000001</v>
      </c>
      <c r="G26" s="839">
        <v>1319.268</v>
      </c>
      <c r="H26" s="839">
        <v>1240.8309999999999</v>
      </c>
      <c r="I26" s="839">
        <v>1038.0139999999999</v>
      </c>
      <c r="J26" s="839">
        <v>1035.771</v>
      </c>
      <c r="K26" s="839">
        <v>933.83600000000001</v>
      </c>
      <c r="L26" s="839">
        <v>1201.277</v>
      </c>
      <c r="M26" s="839">
        <v>1404.2550000000001</v>
      </c>
      <c r="N26" s="839">
        <v>1403.1179999999999</v>
      </c>
      <c r="O26" s="839">
        <v>1434.7080000000001</v>
      </c>
      <c r="P26" s="839">
        <v>1340.675</v>
      </c>
      <c r="Q26" s="839">
        <v>1411.396</v>
      </c>
      <c r="R26" s="839">
        <v>1561.6590000000001</v>
      </c>
      <c r="S26" s="839">
        <v>1307.7639999999999</v>
      </c>
      <c r="T26" s="839">
        <v>1258.604</v>
      </c>
      <c r="U26" s="839">
        <v>2504.027</v>
      </c>
      <c r="V26" s="839">
        <v>911.51700000000005</v>
      </c>
      <c r="W26" s="839">
        <v>898.85400000000004</v>
      </c>
      <c r="X26" s="839">
        <v>1093.8589999999999</v>
      </c>
      <c r="Y26" s="839">
        <v>1259.203</v>
      </c>
      <c r="Z26" s="839">
        <v>1308.6949999999999</v>
      </c>
      <c r="AA26" s="839">
        <v>1221.191</v>
      </c>
      <c r="AB26" s="839">
        <v>1283.8109999999999</v>
      </c>
      <c r="AC26" s="839">
        <v>1259.827</v>
      </c>
      <c r="AD26" s="839">
        <v>1329.3040000000001</v>
      </c>
      <c r="AE26" s="839">
        <v>1269.23</v>
      </c>
      <c r="AF26" s="839">
        <v>1194.7090000000001</v>
      </c>
      <c r="AG26" s="839">
        <v>994.96299999999997</v>
      </c>
      <c r="AH26" s="839">
        <v>946.322</v>
      </c>
      <c r="AI26" s="839">
        <v>989.57</v>
      </c>
      <c r="AJ26" s="839">
        <v>1228.548</v>
      </c>
      <c r="AK26" s="839">
        <v>1438.702</v>
      </c>
      <c r="AL26" s="839">
        <v>1557.992</v>
      </c>
      <c r="AM26" s="839">
        <v>1477.2329999999999</v>
      </c>
      <c r="AN26" s="839">
        <v>1385.145</v>
      </c>
      <c r="AO26" s="839">
        <v>1217.3330000000001</v>
      </c>
      <c r="AP26" s="839">
        <v>1826.24</v>
      </c>
      <c r="AQ26" s="839">
        <v>1845.991</v>
      </c>
      <c r="AR26" s="839">
        <v>1340.74</v>
      </c>
      <c r="AS26" s="839">
        <v>1097.431</v>
      </c>
      <c r="AT26" s="839">
        <v>1020.944</v>
      </c>
      <c r="AU26" s="839">
        <v>969.79700000000003</v>
      </c>
      <c r="AV26" s="839">
        <v>1145.6610000000001</v>
      </c>
      <c r="AW26" s="839">
        <v>1315.8510000000001</v>
      </c>
      <c r="AX26" s="839">
        <v>1442.299</v>
      </c>
      <c r="AY26" s="839">
        <v>1408.0609999999999</v>
      </c>
      <c r="AZ26" s="839">
        <v>1379.83</v>
      </c>
      <c r="BA26" s="839">
        <v>1396.3989999999999</v>
      </c>
      <c r="BB26" s="839">
        <v>1384.87</v>
      </c>
      <c r="BC26" s="839">
        <v>1340.954</v>
      </c>
      <c r="BD26" s="839">
        <v>1199.6479999999999</v>
      </c>
      <c r="BE26" s="839">
        <v>949.31899999999996</v>
      </c>
      <c r="BF26" s="839">
        <v>984.11199999999997</v>
      </c>
      <c r="BG26" s="839">
        <v>915.56299999999999</v>
      </c>
      <c r="BH26" s="839">
        <v>1007.883</v>
      </c>
      <c r="BI26" s="839">
        <v>1114.6020000000001</v>
      </c>
      <c r="BJ26" s="839">
        <v>1163.268</v>
      </c>
      <c r="BK26" s="839">
        <v>1189.32</v>
      </c>
      <c r="BL26" s="839">
        <v>1299.4849999999999</v>
      </c>
      <c r="BM26" s="839">
        <v>1203.8240000000001</v>
      </c>
      <c r="BN26" s="839">
        <v>1288.1590000000001</v>
      </c>
      <c r="BO26" s="839">
        <v>1233.9269999999999</v>
      </c>
      <c r="BP26" s="839">
        <v>1211.44</v>
      </c>
      <c r="BQ26" s="839">
        <v>1075.633</v>
      </c>
      <c r="BR26" s="839">
        <v>1064.8499999999999</v>
      </c>
      <c r="BS26" s="839">
        <v>872.19200000000001</v>
      </c>
      <c r="BT26" s="839">
        <v>1047.579</v>
      </c>
      <c r="BU26" s="839">
        <v>1098.1500000000001</v>
      </c>
      <c r="BV26" s="839">
        <v>1136.78</v>
      </c>
      <c r="BW26" s="839">
        <v>1152.3969999999999</v>
      </c>
      <c r="BX26" s="839">
        <v>1279.299</v>
      </c>
      <c r="BY26" s="839">
        <v>1169.5150000000001</v>
      </c>
      <c r="BZ26" s="839">
        <v>1183.6559999999999</v>
      </c>
    </row>
    <row r="27" spans="1:78" ht="16.5" customHeight="1" x14ac:dyDescent="0.25">
      <c r="A27" s="1003"/>
      <c r="B27" s="833" t="s">
        <v>839</v>
      </c>
      <c r="C27" s="845" t="s">
        <v>453</v>
      </c>
      <c r="D27" s="839">
        <v>1145.5809999999999</v>
      </c>
      <c r="E27" s="839">
        <v>1044.9359999999999</v>
      </c>
      <c r="F27" s="839">
        <v>1162.1030000000001</v>
      </c>
      <c r="G27" s="839">
        <v>1054.1600000000001</v>
      </c>
      <c r="H27" s="839">
        <v>984.173</v>
      </c>
      <c r="I27" s="839">
        <v>958.71400000000006</v>
      </c>
      <c r="J27" s="839">
        <v>888.625</v>
      </c>
      <c r="K27" s="839">
        <v>751.625</v>
      </c>
      <c r="L27" s="839">
        <v>997.01400000000001</v>
      </c>
      <c r="M27" s="839">
        <v>967.79300000000001</v>
      </c>
      <c r="N27" s="839">
        <v>1009.497</v>
      </c>
      <c r="O27" s="839">
        <v>910.43799999999999</v>
      </c>
      <c r="P27" s="839">
        <v>968.20299999999997</v>
      </c>
      <c r="Q27" s="839">
        <v>988.20899999999995</v>
      </c>
      <c r="R27" s="839">
        <v>1055.6010000000001</v>
      </c>
      <c r="S27" s="839">
        <v>898.68799999999999</v>
      </c>
      <c r="T27" s="839">
        <v>948.70100000000002</v>
      </c>
      <c r="U27" s="839">
        <v>916.48599999999999</v>
      </c>
      <c r="V27" s="839">
        <v>891.74099999999999</v>
      </c>
      <c r="W27" s="839">
        <v>729.06</v>
      </c>
      <c r="X27" s="839">
        <v>1032.7570000000001</v>
      </c>
      <c r="Y27" s="839">
        <v>1071.473</v>
      </c>
      <c r="Z27" s="839">
        <v>1043.1690000000001</v>
      </c>
      <c r="AA27" s="839">
        <v>992.202</v>
      </c>
      <c r="AB27" s="839">
        <v>1126.635</v>
      </c>
      <c r="AC27" s="839">
        <v>1058.643</v>
      </c>
      <c r="AD27" s="839">
        <v>1101.136</v>
      </c>
      <c r="AE27" s="839">
        <v>996.98699999999997</v>
      </c>
      <c r="AF27" s="839">
        <v>1063.6279999999999</v>
      </c>
      <c r="AG27" s="839">
        <v>981.41800000000001</v>
      </c>
      <c r="AH27" s="839">
        <v>918.29</v>
      </c>
      <c r="AI27" s="839">
        <v>850.94399999999996</v>
      </c>
      <c r="AJ27" s="839">
        <v>1189.7950000000001</v>
      </c>
      <c r="AK27" s="839">
        <v>1207.115</v>
      </c>
      <c r="AL27" s="839">
        <v>1197.3810000000001</v>
      </c>
      <c r="AM27" s="839">
        <v>1143.29</v>
      </c>
      <c r="AN27" s="839">
        <v>1146.55</v>
      </c>
      <c r="AO27" s="839">
        <v>1086.146</v>
      </c>
      <c r="AP27" s="839">
        <v>1503.046</v>
      </c>
      <c r="AQ27" s="839">
        <v>1458.386</v>
      </c>
      <c r="AR27" s="839">
        <v>1380.607</v>
      </c>
      <c r="AS27" s="839">
        <v>1147.539</v>
      </c>
      <c r="AT27" s="839">
        <v>964.46100000000001</v>
      </c>
      <c r="AU27" s="839">
        <v>868.69399999999996</v>
      </c>
      <c r="AV27" s="839">
        <v>1126.6500000000001</v>
      </c>
      <c r="AW27" s="839">
        <v>1211.932</v>
      </c>
      <c r="AX27" s="839">
        <v>1258.883</v>
      </c>
      <c r="AY27" s="839">
        <v>1164.1420000000001</v>
      </c>
      <c r="AZ27" s="839">
        <v>1310.4179999999999</v>
      </c>
      <c r="BA27" s="839">
        <v>1250.6210000000001</v>
      </c>
      <c r="BB27" s="839">
        <v>1133.0719999999999</v>
      </c>
      <c r="BC27" s="839">
        <v>1207.847</v>
      </c>
      <c r="BD27" s="839">
        <v>1136.7070000000001</v>
      </c>
      <c r="BE27" s="839">
        <v>1042.8409999999999</v>
      </c>
      <c r="BF27" s="839">
        <v>941.72500000000002</v>
      </c>
      <c r="BG27" s="839">
        <v>816.10900000000004</v>
      </c>
      <c r="BH27" s="839">
        <v>973.95</v>
      </c>
      <c r="BI27" s="839">
        <v>990.81799999999998</v>
      </c>
      <c r="BJ27" s="839">
        <v>930.42</v>
      </c>
      <c r="BK27" s="839">
        <v>901.26800000000003</v>
      </c>
      <c r="BL27" s="839">
        <v>1037.7660000000001</v>
      </c>
      <c r="BM27" s="839">
        <v>982.447</v>
      </c>
      <c r="BN27" s="839">
        <v>1118.0999999999999</v>
      </c>
      <c r="BO27" s="839">
        <v>1006.457</v>
      </c>
      <c r="BP27" s="839">
        <v>949.57100000000003</v>
      </c>
      <c r="BQ27" s="839">
        <v>862.73500000000001</v>
      </c>
      <c r="BR27" s="839">
        <v>845.39200000000005</v>
      </c>
      <c r="BS27" s="839">
        <v>801.67700000000002</v>
      </c>
      <c r="BT27" s="839">
        <v>973.42200000000003</v>
      </c>
      <c r="BU27" s="839">
        <v>989.375</v>
      </c>
      <c r="BV27" s="839">
        <v>1008.448</v>
      </c>
      <c r="BW27" s="839">
        <v>850.74900000000002</v>
      </c>
      <c r="BX27" s="839">
        <v>872.62</v>
      </c>
      <c r="BY27" s="839">
        <v>822.51300000000003</v>
      </c>
      <c r="BZ27" s="839">
        <v>839.52599999999995</v>
      </c>
    </row>
    <row r="28" spans="1:78" ht="16.5" customHeight="1" x14ac:dyDescent="0.25">
      <c r="A28" s="1003"/>
      <c r="B28" s="834" t="s">
        <v>834</v>
      </c>
      <c r="C28" s="846" t="s">
        <v>829</v>
      </c>
      <c r="D28" s="840">
        <v>8442.0660000000007</v>
      </c>
      <c r="E28" s="840">
        <v>8290.491</v>
      </c>
      <c r="F28" s="840">
        <v>8424.9920000000002</v>
      </c>
      <c r="G28" s="840">
        <v>8319.51</v>
      </c>
      <c r="H28" s="840">
        <v>8009.8440000000001</v>
      </c>
      <c r="I28" s="840">
        <v>6083.6</v>
      </c>
      <c r="J28" s="840">
        <v>5561.01</v>
      </c>
      <c r="K28" s="840">
        <v>5148.665</v>
      </c>
      <c r="L28" s="840">
        <v>7383.7160000000003</v>
      </c>
      <c r="M28" s="840">
        <v>8417.9480000000003</v>
      </c>
      <c r="N28" s="840">
        <v>8670.4860000000008</v>
      </c>
      <c r="O28" s="840">
        <v>7906.2650000000003</v>
      </c>
      <c r="P28" s="840">
        <v>8247.2080000000005</v>
      </c>
      <c r="Q28" s="840">
        <v>8399.0519999999997</v>
      </c>
      <c r="R28" s="840">
        <v>8696.5889999999999</v>
      </c>
      <c r="S28" s="840">
        <v>8704.0689999999995</v>
      </c>
      <c r="T28" s="840">
        <v>7884.4170000000004</v>
      </c>
      <c r="U28" s="840">
        <v>8173.2370000000001</v>
      </c>
      <c r="V28" s="840">
        <v>6958.7569999999996</v>
      </c>
      <c r="W28" s="840">
        <v>4860.1000000000004</v>
      </c>
      <c r="X28" s="840">
        <v>6378.2929999999997</v>
      </c>
      <c r="Y28" s="840">
        <v>7657.5150000000003</v>
      </c>
      <c r="Z28" s="840">
        <v>8013.4040000000005</v>
      </c>
      <c r="AA28" s="840">
        <v>7265.9160000000002</v>
      </c>
      <c r="AB28" s="840">
        <v>8043.5029999999997</v>
      </c>
      <c r="AC28" s="840">
        <v>7838.1530000000002</v>
      </c>
      <c r="AD28" s="840">
        <v>8313.8389999999999</v>
      </c>
      <c r="AE28" s="840">
        <v>7805.33</v>
      </c>
      <c r="AF28" s="840">
        <v>7918.2039999999997</v>
      </c>
      <c r="AG28" s="840">
        <v>6459.5050000000001</v>
      </c>
      <c r="AH28" s="840">
        <v>5844.973</v>
      </c>
      <c r="AI28" s="840">
        <v>5336.2640000000001</v>
      </c>
      <c r="AJ28" s="840">
        <v>7279.9629999999997</v>
      </c>
      <c r="AK28" s="840">
        <v>8198.0589999999993</v>
      </c>
      <c r="AL28" s="840">
        <v>8540.8410000000003</v>
      </c>
      <c r="AM28" s="840">
        <v>8140.3059999999996</v>
      </c>
      <c r="AN28" s="840">
        <v>8430.4259999999995</v>
      </c>
      <c r="AO28" s="840">
        <v>8083.5659999999998</v>
      </c>
      <c r="AP28" s="840">
        <v>10445.819</v>
      </c>
      <c r="AQ28" s="840">
        <v>10525.849</v>
      </c>
      <c r="AR28" s="840">
        <v>9325.2379999999994</v>
      </c>
      <c r="AS28" s="840">
        <v>7700.6509999999998</v>
      </c>
      <c r="AT28" s="840">
        <v>6259.3680000000004</v>
      </c>
      <c r="AU28" s="840">
        <v>5928.817</v>
      </c>
      <c r="AV28" s="840">
        <v>7417.2430000000004</v>
      </c>
      <c r="AW28" s="840">
        <v>8714.58</v>
      </c>
      <c r="AX28" s="840">
        <v>9363.0460000000003</v>
      </c>
      <c r="AY28" s="840">
        <v>8877.482</v>
      </c>
      <c r="AZ28" s="840">
        <v>9037.5519999999997</v>
      </c>
      <c r="BA28" s="840">
        <v>8849.4770000000008</v>
      </c>
      <c r="BB28" s="840">
        <v>8567.8430000000008</v>
      </c>
      <c r="BC28" s="840">
        <v>8841.0570000000007</v>
      </c>
      <c r="BD28" s="840">
        <v>7976.59</v>
      </c>
      <c r="BE28" s="840">
        <v>6111.1670000000004</v>
      </c>
      <c r="BF28" s="840">
        <v>5731.5280000000002</v>
      </c>
      <c r="BG28" s="840">
        <v>5173.3680000000004</v>
      </c>
      <c r="BH28" s="840">
        <v>6824.6360000000004</v>
      </c>
      <c r="BI28" s="840">
        <v>7793.9620000000004</v>
      </c>
      <c r="BJ28" s="840">
        <v>8023.7030000000004</v>
      </c>
      <c r="BK28" s="840">
        <v>7746.2359999999999</v>
      </c>
      <c r="BL28" s="840">
        <v>8627.2819999999992</v>
      </c>
      <c r="BM28" s="840">
        <v>8119.0320000000002</v>
      </c>
      <c r="BN28" s="840">
        <v>8462.0990000000002</v>
      </c>
      <c r="BO28" s="840">
        <v>7897.6750000000002</v>
      </c>
      <c r="BP28" s="840">
        <v>7549.5659999999998</v>
      </c>
      <c r="BQ28" s="840">
        <v>6210.3149999999996</v>
      </c>
      <c r="BR28" s="840">
        <v>5583.759</v>
      </c>
      <c r="BS28" s="840">
        <v>5177.74</v>
      </c>
      <c r="BT28" s="840">
        <v>7043.0839999999998</v>
      </c>
      <c r="BU28" s="840">
        <v>7652.2529999999997</v>
      </c>
      <c r="BV28" s="840">
        <v>7641.491</v>
      </c>
      <c r="BW28" s="840">
        <v>7506.3689999999997</v>
      </c>
      <c r="BX28" s="840">
        <v>8031.39</v>
      </c>
      <c r="BY28" s="840">
        <v>7594.0550000000003</v>
      </c>
      <c r="BZ28" s="840">
        <v>7875.7479999999996</v>
      </c>
    </row>
    <row r="29" spans="1:78" ht="16.5" customHeight="1" x14ac:dyDescent="0.25">
      <c r="A29" s="1003"/>
      <c r="B29" s="835"/>
      <c r="C29" s="845" t="s">
        <v>454</v>
      </c>
      <c r="D29" s="839">
        <v>997.24</v>
      </c>
      <c r="E29" s="839">
        <v>929.322</v>
      </c>
      <c r="F29" s="839">
        <v>881.06500000000005</v>
      </c>
      <c r="G29" s="839">
        <v>826.39800000000002</v>
      </c>
      <c r="H29" s="839">
        <v>842.44</v>
      </c>
      <c r="I29" s="839">
        <v>777.06299999999999</v>
      </c>
      <c r="J29" s="839">
        <v>616.17600000000004</v>
      </c>
      <c r="K29" s="839">
        <v>569.88300000000004</v>
      </c>
      <c r="L29" s="839">
        <v>784.15899999999999</v>
      </c>
      <c r="M29" s="839">
        <v>884.06</v>
      </c>
      <c r="N29" s="839">
        <v>1103.1379999999999</v>
      </c>
      <c r="O29" s="839">
        <v>1002.279</v>
      </c>
      <c r="P29" s="839">
        <v>1125.4449999999999</v>
      </c>
      <c r="Q29" s="839">
        <v>1190.171</v>
      </c>
      <c r="R29" s="839">
        <v>1391.08</v>
      </c>
      <c r="S29" s="839">
        <v>1234.837</v>
      </c>
      <c r="T29" s="839">
        <v>1477.722</v>
      </c>
      <c r="U29" s="839">
        <v>1209.979</v>
      </c>
      <c r="V29" s="839">
        <v>761.81700000000001</v>
      </c>
      <c r="W29" s="839">
        <v>743.08399999999995</v>
      </c>
      <c r="X29" s="839">
        <v>992.38599999999997</v>
      </c>
      <c r="Y29" s="839">
        <v>1278.739</v>
      </c>
      <c r="Z29" s="839">
        <v>1277.846</v>
      </c>
      <c r="AA29" s="839">
        <v>1045.816</v>
      </c>
      <c r="AB29" s="839">
        <v>1244.42</v>
      </c>
      <c r="AC29" s="839">
        <v>1285.269</v>
      </c>
      <c r="AD29" s="839">
        <v>1236.0309999999999</v>
      </c>
      <c r="AE29" s="839">
        <v>1168.2650000000001</v>
      </c>
      <c r="AF29" s="839">
        <v>1281.9570000000001</v>
      </c>
      <c r="AG29" s="839">
        <v>1043.175</v>
      </c>
      <c r="AH29" s="839">
        <v>786.51800000000003</v>
      </c>
      <c r="AI29" s="839">
        <v>913.89200000000005</v>
      </c>
      <c r="AJ29" s="839">
        <v>1130.856</v>
      </c>
      <c r="AK29" s="839">
        <v>1119.1410000000001</v>
      </c>
      <c r="AL29" s="839">
        <v>1157.049</v>
      </c>
      <c r="AM29" s="839">
        <v>992.44399999999996</v>
      </c>
      <c r="AN29" s="839">
        <v>1086.492</v>
      </c>
      <c r="AO29" s="839">
        <v>1135.306</v>
      </c>
      <c r="AP29" s="839">
        <v>1670.8030000000001</v>
      </c>
      <c r="AQ29" s="839">
        <v>1650.1780000000001</v>
      </c>
      <c r="AR29" s="839">
        <v>1560.2049999999999</v>
      </c>
      <c r="AS29" s="839">
        <v>1194.653</v>
      </c>
      <c r="AT29" s="839">
        <v>710.28099999999995</v>
      </c>
      <c r="AU29" s="839">
        <v>668.59900000000005</v>
      </c>
      <c r="AV29" s="839">
        <v>1017.269</v>
      </c>
      <c r="AW29" s="839">
        <v>1265.0450000000001</v>
      </c>
      <c r="AX29" s="839">
        <v>1399.682</v>
      </c>
      <c r="AY29" s="839">
        <v>1181.2860000000001</v>
      </c>
      <c r="AZ29" s="839">
        <v>1365.8309999999999</v>
      </c>
      <c r="BA29" s="839">
        <v>1529.6859999999999</v>
      </c>
      <c r="BB29" s="839">
        <v>1296.337</v>
      </c>
      <c r="BC29" s="839">
        <v>1279.8340000000001</v>
      </c>
      <c r="BD29" s="839">
        <v>1189.511</v>
      </c>
      <c r="BE29" s="839">
        <v>818.74599999999998</v>
      </c>
      <c r="BF29" s="839">
        <v>671.03399999999999</v>
      </c>
      <c r="BG29" s="839">
        <v>553.72900000000004</v>
      </c>
      <c r="BH29" s="839">
        <v>806.00599999999997</v>
      </c>
      <c r="BI29" s="839">
        <v>1086.4280000000001</v>
      </c>
      <c r="BJ29" s="839">
        <v>1005.404</v>
      </c>
      <c r="BK29" s="839">
        <v>926.27599999999995</v>
      </c>
      <c r="BL29" s="839">
        <v>1134.172</v>
      </c>
      <c r="BM29" s="839">
        <v>1052.134</v>
      </c>
      <c r="BN29" s="839">
        <v>1247.4369999999999</v>
      </c>
      <c r="BO29" s="839">
        <v>1074.5160000000001</v>
      </c>
      <c r="BP29" s="839">
        <v>958.15899999999999</v>
      </c>
      <c r="BQ29" s="839">
        <v>834.12900000000002</v>
      </c>
      <c r="BR29" s="839">
        <v>717.47299999999996</v>
      </c>
      <c r="BS29" s="839">
        <v>656.923</v>
      </c>
      <c r="BT29" s="839">
        <v>1032.0070000000001</v>
      </c>
      <c r="BU29" s="839">
        <v>1093.441</v>
      </c>
      <c r="BV29" s="839">
        <v>1012.088</v>
      </c>
      <c r="BW29" s="839">
        <v>826.07799999999997</v>
      </c>
      <c r="BX29" s="839">
        <v>868.61099999999999</v>
      </c>
      <c r="BY29" s="839">
        <v>916.56500000000005</v>
      </c>
      <c r="BZ29" s="839">
        <v>1000.171</v>
      </c>
    </row>
    <row r="30" spans="1:78" ht="16.5" customHeight="1" x14ac:dyDescent="0.25">
      <c r="A30" s="1003"/>
      <c r="B30" s="835"/>
      <c r="C30" s="846" t="s">
        <v>830</v>
      </c>
      <c r="D30" s="840">
        <v>1116.9590000000001</v>
      </c>
      <c r="E30" s="840">
        <v>1050.8420000000001</v>
      </c>
      <c r="F30" s="840">
        <v>992.51700000000005</v>
      </c>
      <c r="G30" s="840">
        <v>917.97</v>
      </c>
      <c r="H30" s="840">
        <v>934.678</v>
      </c>
      <c r="I30" s="840">
        <v>873.95500000000004</v>
      </c>
      <c r="J30" s="840">
        <v>717.68</v>
      </c>
      <c r="K30" s="840">
        <v>662.38599999999997</v>
      </c>
      <c r="L30" s="840">
        <v>887.77700000000004</v>
      </c>
      <c r="M30" s="840">
        <v>973.04399999999998</v>
      </c>
      <c r="N30" s="840">
        <v>1199.5809999999999</v>
      </c>
      <c r="O30" s="840">
        <v>1092.471</v>
      </c>
      <c r="P30" s="840">
        <v>1227.643</v>
      </c>
      <c r="Q30" s="840">
        <v>1290.2090000000001</v>
      </c>
      <c r="R30" s="840">
        <v>1487.1579999999999</v>
      </c>
      <c r="S30" s="840">
        <v>1322.8430000000001</v>
      </c>
      <c r="T30" s="840">
        <v>1572.124</v>
      </c>
      <c r="U30" s="840">
        <v>1303.367</v>
      </c>
      <c r="V30" s="840">
        <v>853.13499999999999</v>
      </c>
      <c r="W30" s="840">
        <v>834.80200000000002</v>
      </c>
      <c r="X30" s="840">
        <v>1093.653</v>
      </c>
      <c r="Y30" s="840">
        <v>1383.8009999999999</v>
      </c>
      <c r="Z30" s="840">
        <v>1378.797</v>
      </c>
      <c r="AA30" s="840">
        <v>1139.9390000000001</v>
      </c>
      <c r="AB30" s="840">
        <v>1357.59</v>
      </c>
      <c r="AC30" s="840">
        <v>1385.5239999999999</v>
      </c>
      <c r="AD30" s="840">
        <v>1329.31</v>
      </c>
      <c r="AE30" s="840">
        <v>1255.2829999999999</v>
      </c>
      <c r="AF30" s="840">
        <v>1364.7840000000001</v>
      </c>
      <c r="AG30" s="840">
        <v>1123.6759999999999</v>
      </c>
      <c r="AH30" s="840">
        <v>860.65800000000002</v>
      </c>
      <c r="AI30" s="840">
        <v>994.67600000000004</v>
      </c>
      <c r="AJ30" s="840">
        <v>1211.347</v>
      </c>
      <c r="AK30" s="840">
        <v>1119.1410000000001</v>
      </c>
      <c r="AL30" s="840">
        <v>1251.877</v>
      </c>
      <c r="AM30" s="840">
        <v>1073.184</v>
      </c>
      <c r="AN30" s="840">
        <v>1170.056</v>
      </c>
      <c r="AO30" s="840">
        <v>1222.278</v>
      </c>
      <c r="AP30" s="840">
        <v>1759.9590000000001</v>
      </c>
      <c r="AQ30" s="840">
        <v>1768.221</v>
      </c>
      <c r="AR30" s="840">
        <v>1664.4690000000001</v>
      </c>
      <c r="AS30" s="840">
        <v>1290.1990000000001</v>
      </c>
      <c r="AT30" s="840">
        <v>792.24300000000005</v>
      </c>
      <c r="AU30" s="840">
        <v>742.26800000000003</v>
      </c>
      <c r="AV30" s="840">
        <v>1097.4870000000001</v>
      </c>
      <c r="AW30" s="840">
        <v>1350.6289999999999</v>
      </c>
      <c r="AX30" s="840">
        <v>1488.239</v>
      </c>
      <c r="AY30" s="840">
        <v>1181.2860000000001</v>
      </c>
      <c r="AZ30" s="840">
        <v>1440.316</v>
      </c>
      <c r="BA30" s="840">
        <v>1608.9110000000001</v>
      </c>
      <c r="BB30" s="840">
        <v>1374.7070000000001</v>
      </c>
      <c r="BC30" s="840">
        <v>1368.7950000000001</v>
      </c>
      <c r="BD30" s="840">
        <v>1273.211</v>
      </c>
      <c r="BE30" s="840">
        <v>900.65800000000002</v>
      </c>
      <c r="BF30" s="840">
        <v>748.1</v>
      </c>
      <c r="BG30" s="840">
        <v>638.15800000000002</v>
      </c>
      <c r="BH30" s="840">
        <v>890.66200000000003</v>
      </c>
      <c r="BI30" s="840">
        <v>1175.8679999999999</v>
      </c>
      <c r="BJ30" s="840">
        <v>1101.9079999999999</v>
      </c>
      <c r="BK30" s="840">
        <v>1006.2910000000001</v>
      </c>
      <c r="BL30" s="840">
        <v>1224.4069999999999</v>
      </c>
      <c r="BM30" s="840">
        <v>1125.2729999999999</v>
      </c>
      <c r="BN30" s="840">
        <v>1327.9880000000001</v>
      </c>
      <c r="BO30" s="840">
        <v>1146.798</v>
      </c>
      <c r="BP30" s="840">
        <v>1026.4829999999999</v>
      </c>
      <c r="BQ30" s="840">
        <v>904.05899999999997</v>
      </c>
      <c r="BR30" s="840">
        <v>781.97400000000005</v>
      </c>
      <c r="BS30" s="840">
        <v>722.399</v>
      </c>
      <c r="BT30" s="840">
        <v>1108.8620000000001</v>
      </c>
      <c r="BU30" s="840">
        <v>1164.248</v>
      </c>
      <c r="BV30" s="840">
        <v>1096.6679999999999</v>
      </c>
      <c r="BW30" s="840">
        <v>899.69399999999996</v>
      </c>
      <c r="BX30" s="840">
        <v>953.26499999999999</v>
      </c>
      <c r="BY30" s="840">
        <v>997.59199999999998</v>
      </c>
      <c r="BZ30" s="840">
        <v>1099.2909999999999</v>
      </c>
    </row>
    <row r="31" spans="1:78" ht="16.5" customHeight="1" x14ac:dyDescent="0.25">
      <c r="A31" s="1003"/>
      <c r="B31" s="835"/>
      <c r="C31" s="845" t="s">
        <v>455</v>
      </c>
      <c r="D31" s="839">
        <v>404.68599999999998</v>
      </c>
      <c r="E31" s="839">
        <v>386.053</v>
      </c>
      <c r="F31" s="839">
        <v>530.38300000000004</v>
      </c>
      <c r="G31" s="839">
        <v>492.74900000000002</v>
      </c>
      <c r="H31" s="839">
        <v>399.548</v>
      </c>
      <c r="I31" s="839">
        <v>295.89400000000001</v>
      </c>
      <c r="J31" s="839">
        <v>399.89699999999999</v>
      </c>
      <c r="K31" s="839">
        <v>426.44299999999998</v>
      </c>
      <c r="L31" s="839">
        <v>620.13499999999999</v>
      </c>
      <c r="M31" s="839">
        <v>626.85599999999999</v>
      </c>
      <c r="N31" s="839">
        <v>600.03700000000003</v>
      </c>
      <c r="O31" s="839">
        <v>546.84299999999996</v>
      </c>
      <c r="P31" s="839">
        <v>507.089</v>
      </c>
      <c r="Q31" s="839">
        <v>504.67200000000003</v>
      </c>
      <c r="R31" s="839">
        <v>574.16700000000003</v>
      </c>
      <c r="S31" s="839">
        <v>631.11800000000005</v>
      </c>
      <c r="T31" s="839">
        <v>550.69299999999998</v>
      </c>
      <c r="U31" s="839">
        <v>489.26299999999998</v>
      </c>
      <c r="V31" s="839">
        <v>519.99900000000002</v>
      </c>
      <c r="W31" s="839">
        <v>501.68</v>
      </c>
      <c r="X31" s="839">
        <v>576.76900000000001</v>
      </c>
      <c r="Y31" s="839">
        <v>631.63699999999994</v>
      </c>
      <c r="Z31" s="839">
        <v>537.61099999999999</v>
      </c>
      <c r="AA31" s="839">
        <v>535.10699999999997</v>
      </c>
      <c r="AB31" s="839">
        <v>630.00199999999995</v>
      </c>
      <c r="AC31" s="839">
        <v>600.12199999999996</v>
      </c>
      <c r="AD31" s="839">
        <v>700.95600000000002</v>
      </c>
      <c r="AE31" s="839">
        <v>639.42499999999995</v>
      </c>
      <c r="AF31" s="839">
        <v>556.16099999999994</v>
      </c>
      <c r="AG31" s="839">
        <v>475.12599999999998</v>
      </c>
      <c r="AH31" s="839">
        <v>446.92099999999999</v>
      </c>
      <c r="AI31" s="839">
        <v>480.70499999999998</v>
      </c>
      <c r="AJ31" s="839">
        <v>519.25199999999995</v>
      </c>
      <c r="AK31" s="839">
        <v>559.63499999999999</v>
      </c>
      <c r="AL31" s="839">
        <v>612.64400000000001</v>
      </c>
      <c r="AM31" s="839">
        <v>515.23199999999997</v>
      </c>
      <c r="AN31" s="839">
        <v>592.39800000000002</v>
      </c>
      <c r="AO31" s="839">
        <v>634.73400000000004</v>
      </c>
      <c r="AP31" s="839">
        <v>609.05799999999999</v>
      </c>
      <c r="AQ31" s="839">
        <v>646.86599999999999</v>
      </c>
      <c r="AR31" s="839">
        <v>587.36800000000005</v>
      </c>
      <c r="AS31" s="839">
        <v>485.42599999999999</v>
      </c>
      <c r="AT31" s="839">
        <v>421.85500000000002</v>
      </c>
      <c r="AU31" s="839">
        <v>662.47299999999996</v>
      </c>
      <c r="AV31" s="839">
        <v>42.14</v>
      </c>
      <c r="AW31" s="839">
        <v>554.10199999999998</v>
      </c>
      <c r="AX31" s="839">
        <v>599.52300000000002</v>
      </c>
      <c r="AY31" s="839">
        <v>517.62900000000002</v>
      </c>
      <c r="AZ31" s="839">
        <v>509.81599999999997</v>
      </c>
      <c r="BA31" s="839">
        <v>598.90800000000002</v>
      </c>
      <c r="BB31" s="839">
        <v>570.91200000000003</v>
      </c>
      <c r="BC31" s="839">
        <v>537.32500000000005</v>
      </c>
      <c r="BD31" s="839">
        <v>453.88600000000002</v>
      </c>
      <c r="BE31" s="839">
        <v>393.64499999999998</v>
      </c>
      <c r="BF31" s="839">
        <v>410.39600000000002</v>
      </c>
      <c r="BG31" s="839">
        <v>415.18200000000002</v>
      </c>
      <c r="BH31" s="839">
        <v>389.471</v>
      </c>
      <c r="BI31" s="839">
        <v>413.90499999999997</v>
      </c>
      <c r="BJ31" s="839">
        <v>396.24700000000001</v>
      </c>
      <c r="BK31" s="839">
        <v>382.73099999999999</v>
      </c>
      <c r="BL31" s="839">
        <v>387.738</v>
      </c>
      <c r="BM31" s="839">
        <v>383.005</v>
      </c>
      <c r="BN31" s="839">
        <v>521.30600000000004</v>
      </c>
      <c r="BO31" s="839">
        <v>407.26600000000002</v>
      </c>
      <c r="BP31" s="839">
        <v>522.50900000000001</v>
      </c>
      <c r="BQ31" s="839">
        <v>414.45800000000003</v>
      </c>
      <c r="BR31" s="839">
        <v>383.14699999999999</v>
      </c>
      <c r="BS31" s="839">
        <v>409.279</v>
      </c>
      <c r="BT31" s="839">
        <v>458.16399999999999</v>
      </c>
      <c r="BU31" s="839">
        <v>481.13499999999999</v>
      </c>
      <c r="BV31" s="839">
        <v>465.55099999999999</v>
      </c>
      <c r="BW31" s="839">
        <v>488.27300000000002</v>
      </c>
      <c r="BX31" s="839">
        <v>507.029</v>
      </c>
      <c r="BY31" s="839">
        <v>496.33800000000002</v>
      </c>
      <c r="BZ31" s="839">
        <v>469.84500000000003</v>
      </c>
    </row>
    <row r="32" spans="1:78" ht="16.5" customHeight="1" x14ac:dyDescent="0.25">
      <c r="A32" s="1003"/>
      <c r="B32" s="835"/>
      <c r="C32" s="846" t="s">
        <v>833</v>
      </c>
      <c r="D32" s="840">
        <v>2029.08</v>
      </c>
      <c r="E32" s="840">
        <v>1987.7860000000001</v>
      </c>
      <c r="F32" s="840">
        <v>1998.672</v>
      </c>
      <c r="G32" s="840">
        <v>1936.4449999999999</v>
      </c>
      <c r="H32" s="840">
        <v>1675.9639999999999</v>
      </c>
      <c r="I32" s="840">
        <v>1371.6010000000001</v>
      </c>
      <c r="J32" s="840">
        <v>1427.2829999999999</v>
      </c>
      <c r="K32" s="840">
        <v>1450.2090000000001</v>
      </c>
      <c r="L32" s="840">
        <v>2048.2750000000001</v>
      </c>
      <c r="M32" s="840">
        <v>2138.0149999999999</v>
      </c>
      <c r="N32" s="840">
        <v>2069.8670000000002</v>
      </c>
      <c r="O32" s="840">
        <v>2006.2729999999999</v>
      </c>
      <c r="P32" s="840">
        <v>1835.076</v>
      </c>
      <c r="Q32" s="840">
        <v>1932.3979999999999</v>
      </c>
      <c r="R32" s="840">
        <v>1879.6690000000001</v>
      </c>
      <c r="S32" s="840">
        <v>2008.7950000000001</v>
      </c>
      <c r="T32" s="840">
        <v>1576.0650000000001</v>
      </c>
      <c r="U32" s="840">
        <v>1245.223</v>
      </c>
      <c r="V32" s="840">
        <v>1295.047</v>
      </c>
      <c r="W32" s="840">
        <v>1461.0319999999999</v>
      </c>
      <c r="X32" s="840">
        <v>1845.058</v>
      </c>
      <c r="Y32" s="840">
        <v>2042.422</v>
      </c>
      <c r="Z32" s="840">
        <v>1928.62</v>
      </c>
      <c r="AA32" s="840">
        <v>2028.2539999999999</v>
      </c>
      <c r="AB32" s="840">
        <v>1820.3989999999999</v>
      </c>
      <c r="AC32" s="840">
        <v>2060.3809999999999</v>
      </c>
      <c r="AD32" s="840">
        <v>2143.3710000000001</v>
      </c>
      <c r="AE32" s="840">
        <v>2187.2379999999998</v>
      </c>
      <c r="AF32" s="840">
        <v>1935.492</v>
      </c>
      <c r="AG32" s="840">
        <v>1401.1690000000001</v>
      </c>
      <c r="AH32" s="840">
        <v>1271.183</v>
      </c>
      <c r="AI32" s="840">
        <v>1456.145</v>
      </c>
      <c r="AJ32" s="840">
        <v>1756.672</v>
      </c>
      <c r="AK32" s="840">
        <v>1200.7260000000001</v>
      </c>
      <c r="AL32" s="840">
        <v>1889.327</v>
      </c>
      <c r="AM32" s="840">
        <v>1800</v>
      </c>
      <c r="AN32" s="840">
        <v>1781.193</v>
      </c>
      <c r="AO32" s="840">
        <v>2018.2719999999999</v>
      </c>
      <c r="AP32" s="840">
        <v>1821.982</v>
      </c>
      <c r="AQ32" s="840">
        <v>1783.6220000000001</v>
      </c>
      <c r="AR32" s="840">
        <v>1539.394</v>
      </c>
      <c r="AS32" s="840">
        <v>1409.3030000000001</v>
      </c>
      <c r="AT32" s="840">
        <v>1569.548</v>
      </c>
      <c r="AU32" s="840">
        <v>1691.3889999999999</v>
      </c>
      <c r="AV32" s="840">
        <v>1518.0650000000001</v>
      </c>
      <c r="AW32" s="840">
        <v>1800.153</v>
      </c>
      <c r="AX32" s="840">
        <v>1875.635</v>
      </c>
      <c r="AY32" s="840">
        <v>1926.3219999999999</v>
      </c>
      <c r="AZ32" s="840">
        <v>1784.3720000000001</v>
      </c>
      <c r="BA32" s="840">
        <v>1888.075</v>
      </c>
      <c r="BB32" s="840">
        <v>1766.223</v>
      </c>
      <c r="BC32" s="840">
        <v>1736.5920000000001</v>
      </c>
      <c r="BD32" s="840">
        <v>1642.018</v>
      </c>
      <c r="BE32" s="840">
        <v>1466.633</v>
      </c>
      <c r="BF32" s="840">
        <v>1246.2619999999999</v>
      </c>
      <c r="BG32" s="840">
        <v>1170.819</v>
      </c>
      <c r="BH32" s="840">
        <v>1354.4349999999999</v>
      </c>
      <c r="BI32" s="840">
        <v>1473.6559999999999</v>
      </c>
      <c r="BJ32" s="840">
        <v>1489.152</v>
      </c>
      <c r="BK32" s="840">
        <v>1470.2739999999999</v>
      </c>
      <c r="BL32" s="840">
        <v>1371.971</v>
      </c>
      <c r="BM32" s="840">
        <v>1336.873</v>
      </c>
      <c r="BN32" s="840">
        <v>1507.7470000000001</v>
      </c>
      <c r="BO32" s="840">
        <v>1410.35</v>
      </c>
      <c r="BP32" s="840">
        <v>1546.2570000000001</v>
      </c>
      <c r="BQ32" s="840">
        <v>1210.019</v>
      </c>
      <c r="BR32" s="840">
        <v>1178.817</v>
      </c>
      <c r="BS32" s="840">
        <v>1192.3989999999999</v>
      </c>
      <c r="BT32" s="840">
        <v>1499.7470000000001</v>
      </c>
      <c r="BU32" s="840">
        <v>1589.6559999999999</v>
      </c>
      <c r="BV32" s="840">
        <v>1383.047</v>
      </c>
      <c r="BW32" s="840">
        <v>1369.7270000000001</v>
      </c>
      <c r="BX32" s="840">
        <v>1493.2750000000001</v>
      </c>
      <c r="BY32" s="840">
        <v>1464.625</v>
      </c>
      <c r="BZ32" s="840">
        <v>1440.7819999999999</v>
      </c>
    </row>
    <row r="33" spans="1:78" ht="16.5" customHeight="1" x14ac:dyDescent="0.25">
      <c r="A33" s="1003"/>
      <c r="B33" s="835"/>
      <c r="C33" s="845" t="s">
        <v>456</v>
      </c>
      <c r="D33" s="839">
        <v>376.59300000000002</v>
      </c>
      <c r="E33" s="839">
        <v>360.91500000000002</v>
      </c>
      <c r="F33" s="839">
        <v>468.39800000000002</v>
      </c>
      <c r="G33" s="839">
        <v>432.11099999999999</v>
      </c>
      <c r="H33" s="839">
        <v>425.38799999999998</v>
      </c>
      <c r="I33" s="839">
        <v>328.303</v>
      </c>
      <c r="J33" s="839">
        <v>254.423</v>
      </c>
      <c r="K33" s="839">
        <v>265.58100000000002</v>
      </c>
      <c r="L33" s="839">
        <v>365.36700000000002</v>
      </c>
      <c r="M33" s="839">
        <v>386.23099999999999</v>
      </c>
      <c r="N33" s="839">
        <v>409.863</v>
      </c>
      <c r="O33" s="839">
        <v>357.447</v>
      </c>
      <c r="P33" s="839">
        <v>366.12200000000001</v>
      </c>
      <c r="Q33" s="839">
        <v>386.75799999999998</v>
      </c>
      <c r="R33" s="839">
        <v>407.42200000000003</v>
      </c>
      <c r="S33" s="839">
        <v>389.74799999999999</v>
      </c>
      <c r="T33" s="839">
        <v>322.67700000000002</v>
      </c>
      <c r="U33" s="839">
        <v>266.14600000000002</v>
      </c>
      <c r="V33" s="839">
        <v>260.25299999999999</v>
      </c>
      <c r="W33" s="839">
        <v>273.74099999999999</v>
      </c>
      <c r="X33" s="839">
        <v>298.38299999999998</v>
      </c>
      <c r="Y33" s="839">
        <v>372.536</v>
      </c>
      <c r="Z33" s="839">
        <v>395.95299999999997</v>
      </c>
      <c r="AA33" s="839">
        <v>334.52499999999998</v>
      </c>
      <c r="AB33" s="839">
        <v>361.14400000000001</v>
      </c>
      <c r="AC33" s="839">
        <v>372.48700000000002</v>
      </c>
      <c r="AD33" s="839">
        <v>423.99700000000001</v>
      </c>
      <c r="AE33" s="839">
        <v>414.51400000000001</v>
      </c>
      <c r="AF33" s="839">
        <v>429.04300000000001</v>
      </c>
      <c r="AG33" s="839">
        <v>294.89100000000002</v>
      </c>
      <c r="AH33" s="839">
        <v>274.95400000000001</v>
      </c>
      <c r="AI33" s="839">
        <v>294.59500000000003</v>
      </c>
      <c r="AJ33" s="839">
        <v>376.63600000000002</v>
      </c>
      <c r="AK33" s="839">
        <v>435.68</v>
      </c>
      <c r="AL33" s="839">
        <v>521.89400000000001</v>
      </c>
      <c r="AM33" s="839">
        <v>418.50099999999998</v>
      </c>
      <c r="AN33" s="839">
        <v>389.06400000000002</v>
      </c>
      <c r="AO33" s="839">
        <v>336.05799999999999</v>
      </c>
      <c r="AP33" s="839">
        <v>427.601</v>
      </c>
      <c r="AQ33" s="839">
        <v>411.86900000000003</v>
      </c>
      <c r="AR33" s="839">
        <v>430.61599999999999</v>
      </c>
      <c r="AS33" s="839">
        <v>405.916</v>
      </c>
      <c r="AT33" s="839">
        <v>305.27300000000002</v>
      </c>
      <c r="AU33" s="839">
        <v>290.65100000000001</v>
      </c>
      <c r="AV33" s="839">
        <v>455.04199999999997</v>
      </c>
      <c r="AW33" s="839">
        <v>537.61099999999999</v>
      </c>
      <c r="AX33" s="839">
        <v>611.03599999999994</v>
      </c>
      <c r="AY33" s="839">
        <v>496.399</v>
      </c>
      <c r="AZ33" s="839">
        <v>427.31200000000001</v>
      </c>
      <c r="BA33" s="839">
        <v>495.755</v>
      </c>
      <c r="BB33" s="839">
        <v>487.31700000000001</v>
      </c>
      <c r="BC33" s="839">
        <v>519.42399999999998</v>
      </c>
      <c r="BD33" s="839">
        <v>466.96</v>
      </c>
      <c r="BE33" s="839">
        <v>346.5</v>
      </c>
      <c r="BF33" s="839">
        <v>273.28100000000001</v>
      </c>
      <c r="BG33" s="839">
        <v>300.69099999999997</v>
      </c>
      <c r="BH33" s="839">
        <v>392.44600000000003</v>
      </c>
      <c r="BI33" s="839">
        <v>430.72899999999998</v>
      </c>
      <c r="BJ33" s="839">
        <v>449.20800000000003</v>
      </c>
      <c r="BK33" s="839">
        <v>407.53899999999999</v>
      </c>
      <c r="BL33" s="839">
        <v>357.76100000000002</v>
      </c>
      <c r="BM33" s="839">
        <v>374.80500000000001</v>
      </c>
      <c r="BN33" s="839">
        <v>424.04899999999998</v>
      </c>
      <c r="BO33" s="839">
        <v>384.26299999999998</v>
      </c>
      <c r="BP33" s="839">
        <v>355.71699999999998</v>
      </c>
      <c r="BQ33" s="839">
        <v>279.69799999999998</v>
      </c>
      <c r="BR33" s="839">
        <v>289.649</v>
      </c>
      <c r="BS33" s="839">
        <v>295.87200000000001</v>
      </c>
      <c r="BT33" s="839">
        <v>408.95299999999997</v>
      </c>
      <c r="BU33" s="839">
        <v>519.89099999999996</v>
      </c>
      <c r="BV33" s="839">
        <v>530.14</v>
      </c>
      <c r="BW33" s="839">
        <v>380.38200000000001</v>
      </c>
      <c r="BX33" s="839">
        <v>404.01900000000001</v>
      </c>
      <c r="BY33" s="839">
        <v>370.91399999999999</v>
      </c>
      <c r="BZ33" s="839">
        <v>496.03399999999999</v>
      </c>
    </row>
    <row r="34" spans="1:78" ht="16.5" customHeight="1" x14ac:dyDescent="0.25">
      <c r="A34" s="1003"/>
      <c r="B34" s="835"/>
      <c r="C34" s="846" t="s">
        <v>831</v>
      </c>
      <c r="D34" s="840">
        <v>1500.3979999999999</v>
      </c>
      <c r="E34" s="840">
        <v>1408.182</v>
      </c>
      <c r="F34" s="840">
        <v>1439.337</v>
      </c>
      <c r="G34" s="840">
        <v>1361.7539999999999</v>
      </c>
      <c r="H34" s="840">
        <v>1351.307</v>
      </c>
      <c r="I34" s="840">
        <v>1250.779</v>
      </c>
      <c r="J34" s="840">
        <v>1149.877</v>
      </c>
      <c r="K34" s="840">
        <v>1181.924</v>
      </c>
      <c r="L34" s="840">
        <v>1448.3710000000001</v>
      </c>
      <c r="M34" s="840">
        <v>1417.1389999999999</v>
      </c>
      <c r="N34" s="840">
        <v>1423.6310000000001</v>
      </c>
      <c r="O34" s="840">
        <v>1323.885</v>
      </c>
      <c r="P34" s="840">
        <v>1361.817</v>
      </c>
      <c r="Q34" s="840">
        <v>1414.0730000000001</v>
      </c>
      <c r="R34" s="840">
        <v>1372.1020000000001</v>
      </c>
      <c r="S34" s="840">
        <v>1251.3489999999999</v>
      </c>
      <c r="T34" s="840">
        <v>1149.066</v>
      </c>
      <c r="U34" s="840">
        <v>1091.5450000000001</v>
      </c>
      <c r="V34" s="840">
        <v>1164.8399999999999</v>
      </c>
      <c r="W34" s="840">
        <v>1135.771</v>
      </c>
      <c r="X34" s="840">
        <v>1298.8779999999999</v>
      </c>
      <c r="Y34" s="840">
        <v>1377.6890000000001</v>
      </c>
      <c r="Z34" s="840">
        <v>1480.211</v>
      </c>
      <c r="AA34" s="840">
        <v>1398.4829999999999</v>
      </c>
      <c r="AB34" s="840">
        <v>1410.35</v>
      </c>
      <c r="AC34" s="840">
        <v>1344.4290000000001</v>
      </c>
      <c r="AD34" s="840">
        <v>1412.7159999999999</v>
      </c>
      <c r="AE34" s="840">
        <v>1471.8869999999999</v>
      </c>
      <c r="AF34" s="840">
        <v>1525.0550000000001</v>
      </c>
      <c r="AG34" s="840">
        <v>1298.193</v>
      </c>
      <c r="AH34" s="840">
        <v>1187.6990000000001</v>
      </c>
      <c r="AI34" s="840">
        <v>1215.3579999999999</v>
      </c>
      <c r="AJ34" s="840">
        <v>1582.06</v>
      </c>
      <c r="AK34" s="840">
        <v>1583.2249999999999</v>
      </c>
      <c r="AL34" s="840">
        <v>1747.171</v>
      </c>
      <c r="AM34" s="840">
        <v>1522.0360000000001</v>
      </c>
      <c r="AN34" s="840">
        <v>1516.394</v>
      </c>
      <c r="AO34" s="840">
        <v>1458.0609999999999</v>
      </c>
      <c r="AP34" s="840">
        <v>1668.277</v>
      </c>
      <c r="AQ34" s="840">
        <v>1652.298</v>
      </c>
      <c r="AR34" s="840">
        <v>1658.17</v>
      </c>
      <c r="AS34" s="840">
        <v>1590.7170000000001</v>
      </c>
      <c r="AT34" s="840">
        <v>1338.856</v>
      </c>
      <c r="AU34" s="840">
        <v>1211.5650000000001</v>
      </c>
      <c r="AV34" s="840">
        <v>1683.354</v>
      </c>
      <c r="AW34" s="840">
        <v>1739.155</v>
      </c>
      <c r="AX34" s="840">
        <v>1839.9880000000001</v>
      </c>
      <c r="AY34" s="840">
        <v>1570.213</v>
      </c>
      <c r="AZ34" s="840">
        <v>1492.5730000000001</v>
      </c>
      <c r="BA34" s="840">
        <v>1573.394</v>
      </c>
      <c r="BB34" s="840">
        <v>1589.4939999999999</v>
      </c>
      <c r="BC34" s="840">
        <v>1749.8710000000001</v>
      </c>
      <c r="BD34" s="840">
        <v>1538.95</v>
      </c>
      <c r="BE34" s="840">
        <v>1327.838</v>
      </c>
      <c r="BF34" s="840">
        <v>1121.2719999999999</v>
      </c>
      <c r="BG34" s="840">
        <v>1091.1679999999999</v>
      </c>
      <c r="BH34" s="840">
        <v>1388.547</v>
      </c>
      <c r="BI34" s="840">
        <v>1536.319</v>
      </c>
      <c r="BJ34" s="840">
        <v>1510.86</v>
      </c>
      <c r="BK34" s="840">
        <v>1387.299</v>
      </c>
      <c r="BL34" s="840">
        <v>1403.002</v>
      </c>
      <c r="BM34" s="840">
        <v>1367.0809999999999</v>
      </c>
      <c r="BN34" s="840">
        <v>1413.5709999999999</v>
      </c>
      <c r="BO34" s="840">
        <v>1354.5820000000001</v>
      </c>
      <c r="BP34" s="840">
        <v>1277.624</v>
      </c>
      <c r="BQ34" s="840">
        <v>1140.0350000000001</v>
      </c>
      <c r="BR34" s="840">
        <v>1068.67</v>
      </c>
      <c r="BS34" s="840">
        <v>1153.221</v>
      </c>
      <c r="BT34" s="840">
        <v>1417.6949999999999</v>
      </c>
      <c r="BU34" s="840">
        <v>1483.799</v>
      </c>
      <c r="BV34" s="840">
        <v>1549.2840000000001</v>
      </c>
      <c r="BW34" s="840">
        <v>1299.097</v>
      </c>
      <c r="BX34" s="840">
        <v>1398.73</v>
      </c>
      <c r="BY34" s="840">
        <v>1284.0989999999999</v>
      </c>
      <c r="BZ34" s="840">
        <v>1494.3219999999999</v>
      </c>
    </row>
    <row r="35" spans="1:78" ht="16.5" customHeight="1" x14ac:dyDescent="0.25">
      <c r="A35" s="1004"/>
      <c r="B35" s="842"/>
      <c r="C35" s="843" t="s">
        <v>832</v>
      </c>
      <c r="D35" s="855"/>
      <c r="E35" s="856"/>
      <c r="F35" s="856"/>
      <c r="G35" s="857"/>
      <c r="H35" s="857" t="s">
        <v>848</v>
      </c>
      <c r="I35" s="857"/>
      <c r="J35" s="857"/>
      <c r="K35" s="857"/>
      <c r="L35" s="857"/>
      <c r="M35" s="857"/>
      <c r="N35" s="857"/>
      <c r="O35" s="857"/>
      <c r="P35" s="857"/>
      <c r="Q35" s="857"/>
      <c r="R35" s="857"/>
      <c r="S35" s="857"/>
      <c r="T35" s="857"/>
      <c r="U35" s="844">
        <v>20518.494316932338</v>
      </c>
      <c r="V35" s="844">
        <v>18085.168536646437</v>
      </c>
      <c r="W35" s="844">
        <v>16144.079834852635</v>
      </c>
      <c r="X35" s="844">
        <v>20792.868556439171</v>
      </c>
      <c r="Y35" s="844">
        <v>22846.342941481198</v>
      </c>
      <c r="Z35" s="844">
        <v>23381.091006143517</v>
      </c>
      <c r="AA35" s="844">
        <v>22137.29647557707</v>
      </c>
      <c r="AB35" s="844">
        <v>23422.942870131839</v>
      </c>
      <c r="AC35" s="844">
        <v>24304.204198285206</v>
      </c>
      <c r="AD35" s="844">
        <v>23506.618909868328</v>
      </c>
      <c r="AE35" s="844">
        <v>22671.569486079763</v>
      </c>
      <c r="AF35" s="844">
        <v>22421.294277579706</v>
      </c>
      <c r="AG35" s="844">
        <v>18898.313494681835</v>
      </c>
      <c r="AH35" s="844">
        <v>16515.140492319435</v>
      </c>
      <c r="AI35" s="844">
        <v>15902.76548952198</v>
      </c>
      <c r="AJ35" s="844">
        <v>20858.747925267056</v>
      </c>
      <c r="AK35" s="844">
        <v>22929.618972709806</v>
      </c>
      <c r="AL35" s="844">
        <v>23703.672291164479</v>
      </c>
      <c r="AM35" s="844">
        <v>22312.151616499443</v>
      </c>
      <c r="AN35" s="844">
        <v>23326.4846980976</v>
      </c>
      <c r="AO35" s="844">
        <v>24721.871410014792</v>
      </c>
      <c r="AP35" s="844">
        <v>27807.369566061927</v>
      </c>
      <c r="AQ35" s="844">
        <v>27787.589034076351</v>
      </c>
      <c r="AR35" s="844">
        <v>24691.593357971997</v>
      </c>
      <c r="AS35" s="844">
        <v>21486.671262509808</v>
      </c>
      <c r="AT35" s="844">
        <v>17637.78922372753</v>
      </c>
      <c r="AU35" s="844">
        <v>16547.403069846037</v>
      </c>
      <c r="AV35" s="844">
        <v>20594.709232133508</v>
      </c>
      <c r="AW35" s="844">
        <v>24026.56571033426</v>
      </c>
      <c r="AX35" s="844">
        <v>25600.002978643126</v>
      </c>
      <c r="AY35" s="844">
        <v>24278.851000360028</v>
      </c>
      <c r="AZ35" s="844">
        <v>24868.023394546792</v>
      </c>
      <c r="BA35" s="844">
        <v>24671.845355113564</v>
      </c>
      <c r="BB35" s="844">
        <v>25056.290849004901</v>
      </c>
      <c r="BC35" s="844">
        <v>24143.637226970561</v>
      </c>
      <c r="BD35" s="844">
        <v>22569.120214364015</v>
      </c>
      <c r="BE35" s="844">
        <v>19493.40191024384</v>
      </c>
      <c r="BF35" s="844">
        <v>17162.128582927937</v>
      </c>
      <c r="BG35" s="844">
        <v>14844.012144383223</v>
      </c>
      <c r="BH35" s="844">
        <v>19216.700332841472</v>
      </c>
      <c r="BI35" s="844">
        <v>21341.648422227117</v>
      </c>
      <c r="BJ35" s="844">
        <v>21726.450667161189</v>
      </c>
      <c r="BK35" s="844">
        <v>20770.355172527907</v>
      </c>
      <c r="BL35" s="844">
        <v>22146.748702315617</v>
      </c>
      <c r="BM35" s="844">
        <v>22788.980779759677</v>
      </c>
      <c r="BN35" s="844">
        <v>21760.361732599522</v>
      </c>
      <c r="BO35" s="844">
        <v>20455.5461757624</v>
      </c>
      <c r="BP35" s="844">
        <v>20119.159</v>
      </c>
      <c r="BQ35" s="844">
        <v>16755.024000000001</v>
      </c>
      <c r="BR35" s="844">
        <v>14942.197</v>
      </c>
      <c r="BS35" s="844">
        <v>14447.429</v>
      </c>
      <c r="BT35" s="844">
        <v>18638.026999999998</v>
      </c>
      <c r="BU35" s="844">
        <v>20389.503000000001</v>
      </c>
      <c r="BV35" s="844">
        <v>20663.766</v>
      </c>
      <c r="BW35" s="844">
        <v>19876.830999999998</v>
      </c>
      <c r="BX35" s="844">
        <v>20820.808000000001</v>
      </c>
      <c r="BY35" s="844">
        <v>21688.977999999999</v>
      </c>
      <c r="BZ35" s="844">
        <v>20542.948</v>
      </c>
    </row>
    <row r="36" spans="1:78" ht="16.5" customHeight="1" x14ac:dyDescent="0.25"/>
    <row r="37" spans="1:78" ht="16.5" customHeight="1" x14ac:dyDescent="0.25">
      <c r="A37" s="1000" t="s">
        <v>840</v>
      </c>
      <c r="B37" s="997" t="s">
        <v>841</v>
      </c>
      <c r="C37" s="836" t="s">
        <v>274</v>
      </c>
      <c r="D37" s="849">
        <v>4146.4709999999995</v>
      </c>
      <c r="E37" s="849">
        <v>3785.7020000000002</v>
      </c>
      <c r="F37" s="849">
        <v>3448.232</v>
      </c>
      <c r="G37" s="849">
        <v>3447.002</v>
      </c>
      <c r="H37" s="849">
        <v>3340.9690000000001</v>
      </c>
      <c r="I37" s="849">
        <v>3109.768</v>
      </c>
      <c r="J37" s="849">
        <v>3020.1979999999999</v>
      </c>
      <c r="K37" s="849">
        <v>3194.587</v>
      </c>
      <c r="L37" s="849">
        <v>3470.0210000000002</v>
      </c>
      <c r="M37" s="849">
        <v>3376.5410000000002</v>
      </c>
      <c r="N37" s="849">
        <v>3589.3290000000002</v>
      </c>
      <c r="O37" s="849">
        <v>3686.489</v>
      </c>
      <c r="P37" s="849">
        <v>3837.6210000000001</v>
      </c>
      <c r="Q37" s="849">
        <v>4007.9090000000001</v>
      </c>
      <c r="R37" s="849">
        <v>4032.1210000000001</v>
      </c>
      <c r="S37" s="849">
        <v>3669.607</v>
      </c>
      <c r="T37" s="849">
        <v>3609.922</v>
      </c>
      <c r="U37" s="849">
        <v>3258.7869999999998</v>
      </c>
      <c r="V37" s="849">
        <v>3118.46</v>
      </c>
      <c r="W37" s="849">
        <v>3256.308</v>
      </c>
      <c r="X37" s="849">
        <v>3326.7310000000002</v>
      </c>
      <c r="Y37" s="849">
        <v>3294.7339999999999</v>
      </c>
      <c r="Z37" s="849">
        <v>3449.6010000000001</v>
      </c>
      <c r="AA37" s="849">
        <v>3495.527</v>
      </c>
      <c r="AB37" s="849">
        <v>3725.5039999999999</v>
      </c>
      <c r="AC37" s="849">
        <v>3673.1019999999999</v>
      </c>
      <c r="AD37" s="849">
        <v>3429.63</v>
      </c>
      <c r="AE37" s="849">
        <v>3221.364</v>
      </c>
      <c r="AF37" s="849">
        <v>3279.0259999999998</v>
      </c>
      <c r="AG37" s="849">
        <v>3081.3270000000002</v>
      </c>
      <c r="AH37" s="849">
        <v>2940.1680000000001</v>
      </c>
      <c r="AI37" s="849">
        <v>2993.7649999999999</v>
      </c>
      <c r="AJ37" s="849">
        <v>3133.471</v>
      </c>
      <c r="AK37" s="849">
        <v>3105.0790000000002</v>
      </c>
      <c r="AL37" s="849">
        <v>3478.6909999999998</v>
      </c>
      <c r="AM37" s="849">
        <v>3361.444</v>
      </c>
      <c r="AN37" s="849">
        <v>3531.3560000000002</v>
      </c>
      <c r="AO37" s="849">
        <v>3890.7139999999999</v>
      </c>
      <c r="AP37" s="849">
        <v>5395.4870000000001</v>
      </c>
      <c r="AQ37" s="849">
        <v>5327.38</v>
      </c>
      <c r="AR37" s="849">
        <v>4551.0079999999998</v>
      </c>
      <c r="AS37" s="849">
        <v>3580.2730000000001</v>
      </c>
      <c r="AT37" s="849">
        <v>3143.6669999999999</v>
      </c>
      <c r="AU37" s="849">
        <v>3304.9409999999998</v>
      </c>
      <c r="AV37" s="849">
        <v>3310.1469999999999</v>
      </c>
      <c r="AW37" s="849">
        <v>3828.8229999999999</v>
      </c>
      <c r="AX37" s="849">
        <v>4373.9409999999998</v>
      </c>
      <c r="AY37" s="849">
        <v>4274.5619999999999</v>
      </c>
      <c r="AZ37" s="849">
        <v>4480.1989999999996</v>
      </c>
      <c r="BA37" s="849">
        <v>4129.723</v>
      </c>
      <c r="BB37" s="849">
        <v>4317.4960000000001</v>
      </c>
      <c r="BC37" s="849">
        <v>4043.1309999999999</v>
      </c>
      <c r="BD37" s="849">
        <v>3708.0740000000001</v>
      </c>
      <c r="BE37" s="849">
        <v>3485.6480000000001</v>
      </c>
      <c r="BF37" s="849">
        <v>3206.587</v>
      </c>
      <c r="BG37" s="849">
        <v>2912.3110000000001</v>
      </c>
      <c r="BH37" s="849">
        <v>3240.1480000000001</v>
      </c>
      <c r="BI37" s="849">
        <v>3502.8240000000001</v>
      </c>
      <c r="BJ37" s="849">
        <v>3543.1030000000001</v>
      </c>
      <c r="BK37" s="849">
        <v>3580.1970000000001</v>
      </c>
      <c r="BL37" s="849">
        <v>3960.8519999999999</v>
      </c>
      <c r="BM37" s="849">
        <v>3944.9070000000002</v>
      </c>
      <c r="BN37" s="849">
        <v>3755.3539999999998</v>
      </c>
      <c r="BO37" s="849">
        <v>3525.529</v>
      </c>
      <c r="BP37" s="849">
        <v>3321.5859999999998</v>
      </c>
      <c r="BQ37" s="849">
        <v>2977.1260000000002</v>
      </c>
      <c r="BR37" s="849">
        <v>2970.0369999999998</v>
      </c>
      <c r="BS37" s="849">
        <v>2849.123</v>
      </c>
      <c r="BT37" s="849">
        <v>3273.326</v>
      </c>
      <c r="BU37" s="849">
        <v>3290.4769999999999</v>
      </c>
      <c r="BV37" s="849">
        <v>3434.3939999999998</v>
      </c>
      <c r="BW37" s="849">
        <v>3462.25</v>
      </c>
      <c r="BX37" s="849">
        <v>3731.4920000000002</v>
      </c>
      <c r="BY37" s="849">
        <v>3728.5549999999998</v>
      </c>
      <c r="BZ37" s="849">
        <v>3318.7849999999999</v>
      </c>
    </row>
    <row r="38" spans="1:78" ht="16.5" customHeight="1" x14ac:dyDescent="0.25">
      <c r="A38" s="1001"/>
      <c r="B38" s="1005"/>
      <c r="C38" s="845" t="s">
        <v>275</v>
      </c>
      <c r="D38" s="839">
        <v>2678.08</v>
      </c>
      <c r="E38" s="839">
        <v>2355.1179999999999</v>
      </c>
      <c r="F38" s="839">
        <v>2211.4340000000002</v>
      </c>
      <c r="G38" s="839">
        <v>2185.0520000000001</v>
      </c>
      <c r="H38" s="839">
        <v>2129.9769999999999</v>
      </c>
      <c r="I38" s="839">
        <v>2110.0569999999998</v>
      </c>
      <c r="J38" s="839">
        <v>1972.8989999999999</v>
      </c>
      <c r="K38" s="839">
        <v>1873.6389999999999</v>
      </c>
      <c r="L38" s="839">
        <v>2133.4389999999999</v>
      </c>
      <c r="M38" s="839">
        <v>1998.049</v>
      </c>
      <c r="N38" s="839">
        <v>2192.915</v>
      </c>
      <c r="O38" s="839">
        <v>2112.837</v>
      </c>
      <c r="P38" s="839">
        <v>2288.0360000000001</v>
      </c>
      <c r="Q38" s="839">
        <v>2364.2339999999999</v>
      </c>
      <c r="R38" s="839">
        <v>2362.777</v>
      </c>
      <c r="S38" s="839">
        <v>2231.587</v>
      </c>
      <c r="T38" s="839">
        <v>2237.9670000000001</v>
      </c>
      <c r="U38" s="839">
        <v>2010.789</v>
      </c>
      <c r="V38" s="839">
        <v>1874.874</v>
      </c>
      <c r="W38" s="839">
        <v>1861.607</v>
      </c>
      <c r="X38" s="839">
        <v>2022.6569999999999</v>
      </c>
      <c r="Y38" s="839">
        <v>2149.9110000000001</v>
      </c>
      <c r="Z38" s="839">
        <v>2283.788</v>
      </c>
      <c r="AA38" s="839">
        <v>2202.2179999999998</v>
      </c>
      <c r="AB38" s="839">
        <v>2340.5100000000002</v>
      </c>
      <c r="AC38" s="839">
        <v>2191.991</v>
      </c>
      <c r="AD38" s="839">
        <v>2148.85</v>
      </c>
      <c r="AE38" s="839">
        <v>2080.8130000000001</v>
      </c>
      <c r="AF38" s="839">
        <v>2113.9389999999999</v>
      </c>
      <c r="AG38" s="839">
        <v>1774.03</v>
      </c>
      <c r="AH38" s="839">
        <v>1726.8820000000001</v>
      </c>
      <c r="AI38" s="839">
        <v>1804.8989999999999</v>
      </c>
      <c r="AJ38" s="839">
        <v>1871.3420000000001</v>
      </c>
      <c r="AK38" s="839">
        <v>1844.61</v>
      </c>
      <c r="AL38" s="839">
        <v>1998.354</v>
      </c>
      <c r="AM38" s="839">
        <v>1908.8810000000001</v>
      </c>
      <c r="AN38" s="839">
        <v>2074.7170000000001</v>
      </c>
      <c r="AO38" s="839">
        <v>2264.7080000000001</v>
      </c>
      <c r="AP38" s="839">
        <v>3242.623</v>
      </c>
      <c r="AQ38" s="839">
        <v>3041.5720000000001</v>
      </c>
      <c r="AR38" s="839">
        <v>2535.335</v>
      </c>
      <c r="AS38" s="839">
        <v>2107.877</v>
      </c>
      <c r="AT38" s="839">
        <v>1860.0309999999999</v>
      </c>
      <c r="AU38" s="839">
        <v>1823.511</v>
      </c>
      <c r="AV38" s="839">
        <v>1992.8309999999999</v>
      </c>
      <c r="AW38" s="839">
        <v>2140.4659999999999</v>
      </c>
      <c r="AX38" s="839">
        <v>2376.7240000000002</v>
      </c>
      <c r="AY38" s="839">
        <v>2327.5030000000002</v>
      </c>
      <c r="AZ38" s="839">
        <v>2372.7199999999998</v>
      </c>
      <c r="BA38" s="839">
        <v>2124.7350000000001</v>
      </c>
      <c r="BB38" s="839">
        <v>2183.5590000000002</v>
      </c>
      <c r="BC38" s="839">
        <v>1978.2239999999999</v>
      </c>
      <c r="BD38" s="839">
        <v>1793.5060000000001</v>
      </c>
      <c r="BE38" s="839">
        <v>1631.03</v>
      </c>
      <c r="BF38" s="839">
        <v>2126.66</v>
      </c>
      <c r="BG38" s="839">
        <v>2137.11</v>
      </c>
      <c r="BH38" s="839">
        <v>1698.098</v>
      </c>
      <c r="BI38" s="839">
        <v>1725.403</v>
      </c>
      <c r="BJ38" s="839">
        <v>1835.758</v>
      </c>
      <c r="BK38" s="839">
        <v>1713.527</v>
      </c>
      <c r="BL38" s="839">
        <v>1926.473</v>
      </c>
      <c r="BM38" s="839">
        <v>1920.4349999999999</v>
      </c>
      <c r="BN38" s="839">
        <v>1939.8579999999999</v>
      </c>
      <c r="BO38" s="839">
        <v>1715.85</v>
      </c>
      <c r="BP38" s="839">
        <v>1671.4939999999999</v>
      </c>
      <c r="BQ38" s="839">
        <v>1612.5450000000001</v>
      </c>
      <c r="BR38" s="839">
        <v>1599.414</v>
      </c>
      <c r="BS38" s="839">
        <v>1593.0820000000001</v>
      </c>
      <c r="BT38" s="839">
        <v>1659.9090000000001</v>
      </c>
      <c r="BU38" s="839">
        <v>1671.7270000000001</v>
      </c>
      <c r="BV38" s="839">
        <v>1819.8</v>
      </c>
      <c r="BW38" s="839">
        <v>1726.683</v>
      </c>
      <c r="BX38" s="839">
        <v>1798.9929999999999</v>
      </c>
      <c r="BY38" s="839">
        <v>1817.3589999999999</v>
      </c>
      <c r="BZ38" s="839">
        <v>1633.6289999999999</v>
      </c>
    </row>
    <row r="39" spans="1:78" ht="16.5" customHeight="1" x14ac:dyDescent="0.25">
      <c r="A39" s="1001"/>
      <c r="B39" s="1005"/>
      <c r="C39" s="845" t="s">
        <v>276</v>
      </c>
      <c r="D39" s="839">
        <v>1505.146</v>
      </c>
      <c r="E39" s="839">
        <v>1346.2840000000001</v>
      </c>
      <c r="F39" s="839">
        <v>1208.8320000000001</v>
      </c>
      <c r="G39" s="839">
        <v>1202.0899999999999</v>
      </c>
      <c r="H39" s="839">
        <v>1194.0719999999999</v>
      </c>
      <c r="I39" s="839">
        <v>1131.4829999999999</v>
      </c>
      <c r="J39" s="839">
        <v>1029.405</v>
      </c>
      <c r="K39" s="839">
        <v>1088.604</v>
      </c>
      <c r="L39" s="839">
        <v>1168.3879999999999</v>
      </c>
      <c r="M39" s="839">
        <v>1129.472</v>
      </c>
      <c r="N39" s="839">
        <v>1226.0440000000001</v>
      </c>
      <c r="O39" s="839">
        <v>1273.5360000000001</v>
      </c>
      <c r="P39" s="839">
        <v>868.3</v>
      </c>
      <c r="Q39" s="839">
        <v>974.87099999999998</v>
      </c>
      <c r="R39" s="839">
        <v>1018.61</v>
      </c>
      <c r="S39" s="839">
        <v>849.26</v>
      </c>
      <c r="T39" s="839">
        <v>885.89099999999996</v>
      </c>
      <c r="U39" s="839">
        <v>975.48900000000003</v>
      </c>
      <c r="V39" s="839">
        <v>752.48599999999999</v>
      </c>
      <c r="W39" s="839">
        <v>724.43200000000002</v>
      </c>
      <c r="X39" s="839">
        <v>780.03099999999995</v>
      </c>
      <c r="Y39" s="839">
        <v>898.27300000000002</v>
      </c>
      <c r="Z39" s="839">
        <v>934.73699999999997</v>
      </c>
      <c r="AA39" s="839">
        <v>937.15800000000002</v>
      </c>
      <c r="AB39" s="839">
        <v>998.69100000000003</v>
      </c>
      <c r="AC39" s="839">
        <v>944.12</v>
      </c>
      <c r="AD39" s="839">
        <v>913.42700000000002</v>
      </c>
      <c r="AE39" s="839">
        <v>896.26700000000005</v>
      </c>
      <c r="AF39" s="839">
        <v>914.72299999999996</v>
      </c>
      <c r="AG39" s="839">
        <v>930.19200000000001</v>
      </c>
      <c r="AH39" s="839">
        <v>844.75099999999998</v>
      </c>
      <c r="AI39" s="839">
        <v>812.93799999999999</v>
      </c>
      <c r="AJ39" s="839">
        <v>886.92499999999995</v>
      </c>
      <c r="AK39" s="839">
        <v>932.46900000000005</v>
      </c>
      <c r="AL39" s="839">
        <v>1029.4480000000001</v>
      </c>
      <c r="AM39" s="839">
        <v>940.04300000000001</v>
      </c>
      <c r="AN39" s="839">
        <v>977.06299999999999</v>
      </c>
      <c r="AO39" s="839">
        <v>1052.2660000000001</v>
      </c>
      <c r="AP39" s="839">
        <v>1689.49</v>
      </c>
      <c r="AQ39" s="839">
        <v>1443.1849999999999</v>
      </c>
      <c r="AR39" s="839">
        <v>1189.9079999999999</v>
      </c>
      <c r="AS39" s="839">
        <v>1005.3049999999999</v>
      </c>
      <c r="AT39" s="839">
        <v>823.37300000000005</v>
      </c>
      <c r="AU39" s="839">
        <v>828.75699999999995</v>
      </c>
      <c r="AV39" s="839">
        <v>937.45299999999997</v>
      </c>
      <c r="AW39" s="839">
        <v>1057.164</v>
      </c>
      <c r="AX39" s="839">
        <v>1200.395</v>
      </c>
      <c r="AY39" s="839">
        <v>1225.556</v>
      </c>
      <c r="AZ39" s="839">
        <v>1233.731</v>
      </c>
      <c r="BA39" s="839">
        <v>1077.194</v>
      </c>
      <c r="BB39" s="839">
        <v>1099.114</v>
      </c>
      <c r="BC39" s="839">
        <v>1087.252</v>
      </c>
      <c r="BD39" s="839">
        <v>949.23400000000004</v>
      </c>
      <c r="BE39" s="839">
        <v>892.57500000000005</v>
      </c>
      <c r="BF39" s="839">
        <v>747.976</v>
      </c>
      <c r="BG39" s="839">
        <v>707.09100000000001</v>
      </c>
      <c r="BH39" s="839">
        <v>811.85599999999999</v>
      </c>
      <c r="BI39" s="839">
        <v>841.19799999999998</v>
      </c>
      <c r="BJ39" s="839">
        <v>934.21500000000003</v>
      </c>
      <c r="BK39" s="839">
        <v>870.70500000000004</v>
      </c>
      <c r="BL39" s="839">
        <v>987.88699999999994</v>
      </c>
      <c r="BM39" s="839">
        <v>890.51400000000001</v>
      </c>
      <c r="BN39" s="839">
        <v>846.29700000000003</v>
      </c>
      <c r="BO39" s="839">
        <v>772.52599999999995</v>
      </c>
      <c r="BP39" s="839">
        <v>752.39300000000003</v>
      </c>
      <c r="BQ39" s="839">
        <v>744.80499999999995</v>
      </c>
      <c r="BR39" s="839">
        <v>660.85500000000002</v>
      </c>
      <c r="BS39" s="839">
        <v>630.61300000000006</v>
      </c>
      <c r="BT39" s="839">
        <v>727.702</v>
      </c>
      <c r="BU39" s="839">
        <v>717.798</v>
      </c>
      <c r="BV39" s="839">
        <v>795.17499999999995</v>
      </c>
      <c r="BW39" s="839">
        <v>782.48</v>
      </c>
      <c r="BX39" s="839">
        <v>843.16499999999996</v>
      </c>
      <c r="BY39" s="839">
        <v>794.61599999999999</v>
      </c>
      <c r="BZ39" s="839">
        <v>749.70500000000004</v>
      </c>
    </row>
    <row r="40" spans="1:78" ht="16.5" customHeight="1" x14ac:dyDescent="0.25">
      <c r="A40" s="1001"/>
      <c r="B40" s="1005"/>
      <c r="C40" s="845" t="s">
        <v>277</v>
      </c>
      <c r="D40" s="839">
        <v>2880.9920000000002</v>
      </c>
      <c r="E40" s="839">
        <v>2643.2440000000001</v>
      </c>
      <c r="F40" s="839">
        <v>2425.7649999999999</v>
      </c>
      <c r="G40" s="839">
        <v>2393.3380000000002</v>
      </c>
      <c r="H40" s="839">
        <v>2374.2930000000001</v>
      </c>
      <c r="I40" s="839">
        <v>2177.2660000000001</v>
      </c>
      <c r="J40" s="839">
        <v>1988.519</v>
      </c>
      <c r="K40" s="839">
        <v>2223.9940000000001</v>
      </c>
      <c r="L40" s="839">
        <v>2377.9920000000002</v>
      </c>
      <c r="M40" s="839">
        <v>2338.105</v>
      </c>
      <c r="N40" s="839">
        <v>2426.7139999999999</v>
      </c>
      <c r="O40" s="839">
        <v>2506.2539999999999</v>
      </c>
      <c r="P40" s="839">
        <v>2623.413</v>
      </c>
      <c r="Q40" s="839">
        <v>2724.0920000000001</v>
      </c>
      <c r="R40" s="839">
        <v>2661.56</v>
      </c>
      <c r="S40" s="839">
        <v>2391.0459999999998</v>
      </c>
      <c r="T40" s="839">
        <v>2384.2190000000001</v>
      </c>
      <c r="U40" s="839">
        <v>2225.605</v>
      </c>
      <c r="V40" s="839">
        <v>2179.2489999999998</v>
      </c>
      <c r="W40" s="839">
        <v>2245.498</v>
      </c>
      <c r="X40" s="839">
        <v>2288.3969999999999</v>
      </c>
      <c r="Y40" s="839">
        <v>2429.4580000000001</v>
      </c>
      <c r="Z40" s="839">
        <v>2546.4189999999999</v>
      </c>
      <c r="AA40" s="839">
        <v>2494.9989999999998</v>
      </c>
      <c r="AB40" s="839">
        <v>2727.2440000000001</v>
      </c>
      <c r="AC40" s="839">
        <v>2492.587</v>
      </c>
      <c r="AD40" s="839">
        <v>2349.8719999999998</v>
      </c>
      <c r="AE40" s="839">
        <v>2341.1709999999998</v>
      </c>
      <c r="AF40" s="839">
        <v>2346.2370000000001</v>
      </c>
      <c r="AG40" s="839">
        <v>2198.1460000000002</v>
      </c>
      <c r="AH40" s="839">
        <v>2094.8270000000002</v>
      </c>
      <c r="AI40" s="839">
        <v>2197.85</v>
      </c>
      <c r="AJ40" s="839">
        <v>2282.857</v>
      </c>
      <c r="AK40" s="839">
        <v>2283.4949999999999</v>
      </c>
      <c r="AL40" s="839">
        <v>2537.9810000000002</v>
      </c>
      <c r="AM40" s="839">
        <v>2475.0349999999999</v>
      </c>
      <c r="AN40" s="839">
        <v>2517.96</v>
      </c>
      <c r="AO40" s="839">
        <v>2601.9050000000002</v>
      </c>
      <c r="AP40" s="839">
        <v>4108.1350000000002</v>
      </c>
      <c r="AQ40" s="839">
        <v>4311.8500000000004</v>
      </c>
      <c r="AR40" s="839">
        <v>3541.5889999999999</v>
      </c>
      <c r="AS40" s="839">
        <v>2762.6950000000002</v>
      </c>
      <c r="AT40" s="839">
        <v>2384.3710000000001</v>
      </c>
      <c r="AU40" s="839">
        <v>2470.2159999999999</v>
      </c>
      <c r="AV40" s="839">
        <v>2598.549</v>
      </c>
      <c r="AW40" s="839">
        <v>2967.4520000000002</v>
      </c>
      <c r="AX40" s="839">
        <v>3319.4969999999998</v>
      </c>
      <c r="AY40" s="839">
        <v>3364.6469999999999</v>
      </c>
      <c r="AZ40" s="839">
        <v>3336.9140000000002</v>
      </c>
      <c r="BA40" s="839">
        <v>3024.4050000000002</v>
      </c>
      <c r="BB40" s="839">
        <v>3137.6489999999999</v>
      </c>
      <c r="BC40" s="839">
        <v>3093.1509999999998</v>
      </c>
      <c r="BD40" s="839">
        <v>2798.2</v>
      </c>
      <c r="BE40" s="839">
        <v>2500.96</v>
      </c>
      <c r="BF40" s="839">
        <v>2275.5039999999999</v>
      </c>
      <c r="BG40" s="839">
        <v>2251.1109999999999</v>
      </c>
      <c r="BH40" s="839">
        <v>2418.357</v>
      </c>
      <c r="BI40" s="839">
        <v>2526.3429999999998</v>
      </c>
      <c r="BJ40" s="839">
        <v>2642.634</v>
      </c>
      <c r="BK40" s="839">
        <v>2639.915</v>
      </c>
      <c r="BL40" s="839">
        <v>2725.7249999999999</v>
      </c>
      <c r="BM40" s="839">
        <v>2477.0120000000002</v>
      </c>
      <c r="BN40" s="839">
        <v>2304.19</v>
      </c>
      <c r="BO40" s="839">
        <v>2228.011</v>
      </c>
      <c r="BP40" s="839">
        <v>2062.69</v>
      </c>
      <c r="BQ40" s="839">
        <v>2048.7289999999998</v>
      </c>
      <c r="BR40" s="839">
        <v>2092.4189999999999</v>
      </c>
      <c r="BS40" s="839">
        <v>2110.0439999999999</v>
      </c>
      <c r="BT40" s="839">
        <v>2112.3580000000002</v>
      </c>
      <c r="BU40" s="839">
        <v>2148.0790000000002</v>
      </c>
      <c r="BV40" s="839">
        <v>2193.8209999999999</v>
      </c>
      <c r="BW40" s="839">
        <v>2278.3820000000001</v>
      </c>
      <c r="BX40" s="839">
        <v>2373.1840000000002</v>
      </c>
      <c r="BY40" s="839">
        <v>2067.1120000000001</v>
      </c>
      <c r="BZ40" s="839">
        <v>2137.63</v>
      </c>
    </row>
    <row r="41" spans="1:78" ht="16.5" customHeight="1" x14ac:dyDescent="0.25">
      <c r="A41" s="1001"/>
      <c r="B41" s="1005"/>
      <c r="C41" s="845" t="s">
        <v>278</v>
      </c>
      <c r="D41" s="839">
        <v>422.05399999999997</v>
      </c>
      <c r="E41" s="839">
        <v>360.755</v>
      </c>
      <c r="F41" s="839">
        <v>324.685</v>
      </c>
      <c r="G41" s="839">
        <v>300.20999999999998</v>
      </c>
      <c r="H41" s="839">
        <v>318.58800000000002</v>
      </c>
      <c r="I41" s="839">
        <v>352.23700000000002</v>
      </c>
      <c r="J41" s="839">
        <v>368.22800000000001</v>
      </c>
      <c r="K41" s="839">
        <v>371.93700000000001</v>
      </c>
      <c r="L41" s="839">
        <v>349.23099999999999</v>
      </c>
      <c r="M41" s="839">
        <v>275.49299999999999</v>
      </c>
      <c r="N41" s="839">
        <v>314.81799999999998</v>
      </c>
      <c r="O41" s="839">
        <v>341.24299999999999</v>
      </c>
      <c r="P41" s="839">
        <v>373.78699999999998</v>
      </c>
      <c r="Q41" s="839">
        <v>372.78</v>
      </c>
      <c r="R41" s="839">
        <v>328.59500000000003</v>
      </c>
      <c r="S41" s="839">
        <v>293.399</v>
      </c>
      <c r="T41" s="839">
        <v>305.50799999999998</v>
      </c>
      <c r="U41" s="839">
        <v>326.87</v>
      </c>
      <c r="V41" s="839">
        <v>364.20499999999998</v>
      </c>
      <c r="W41" s="839">
        <v>373.41899999999998</v>
      </c>
      <c r="X41" s="839">
        <v>329.53800000000001</v>
      </c>
      <c r="Y41" s="839">
        <v>330.39600000000002</v>
      </c>
      <c r="Z41" s="839">
        <v>377.62599999999998</v>
      </c>
      <c r="AA41" s="839">
        <v>375.47399999999999</v>
      </c>
      <c r="AB41" s="839">
        <v>394.17899999999997</v>
      </c>
      <c r="AC41" s="839">
        <v>378.97399999999999</v>
      </c>
      <c r="AD41" s="839">
        <v>364.46800000000002</v>
      </c>
      <c r="AE41" s="839">
        <v>340.83100000000002</v>
      </c>
      <c r="AF41" s="839">
        <v>353.94</v>
      </c>
      <c r="AG41" s="839">
        <v>399.22699999999998</v>
      </c>
      <c r="AH41" s="839">
        <v>388.06799999999998</v>
      </c>
      <c r="AI41" s="839">
        <v>430.012</v>
      </c>
      <c r="AJ41" s="839">
        <v>371.04500000000002</v>
      </c>
      <c r="AK41" s="839">
        <v>340.221</v>
      </c>
      <c r="AL41" s="839">
        <v>394.55</v>
      </c>
      <c r="AM41" s="839">
        <v>363.09100000000001</v>
      </c>
      <c r="AN41" s="839">
        <v>391.33699999999999</v>
      </c>
      <c r="AO41" s="839">
        <v>384.62</v>
      </c>
      <c r="AP41" s="839">
        <v>556.43600000000004</v>
      </c>
      <c r="AQ41" s="839">
        <v>532.97199999999998</v>
      </c>
      <c r="AR41" s="839">
        <v>421.54700000000003</v>
      </c>
      <c r="AS41" s="839">
        <v>349.815</v>
      </c>
      <c r="AT41" s="839">
        <v>359.95400000000001</v>
      </c>
      <c r="AU41" s="839">
        <v>382.73500000000001</v>
      </c>
      <c r="AV41" s="839">
        <v>326.49299999999999</v>
      </c>
      <c r="AW41" s="839">
        <v>327.47500000000002</v>
      </c>
      <c r="AX41" s="839">
        <v>354.78300000000002</v>
      </c>
      <c r="AY41" s="839">
        <v>387.85300000000001</v>
      </c>
      <c r="AZ41" s="839">
        <v>384.20800000000003</v>
      </c>
      <c r="BA41" s="839">
        <v>323.80599999999998</v>
      </c>
      <c r="BB41" s="839">
        <v>343.49700000000001</v>
      </c>
      <c r="BC41" s="839">
        <v>353.29899999999998</v>
      </c>
      <c r="BD41" s="839">
        <v>292.416</v>
      </c>
      <c r="BE41" s="839">
        <v>319.50200000000001</v>
      </c>
      <c r="BF41" s="839">
        <v>352.512</v>
      </c>
      <c r="BG41" s="839">
        <v>324.358</v>
      </c>
      <c r="BH41" s="839">
        <v>311.125</v>
      </c>
      <c r="BI41" s="839">
        <v>288.18799999999999</v>
      </c>
      <c r="BJ41" s="839">
        <v>308.06599999999997</v>
      </c>
      <c r="BK41" s="839">
        <v>273.32799999999997</v>
      </c>
      <c r="BL41" s="839">
        <v>308.98399999999998</v>
      </c>
      <c r="BM41" s="839">
        <v>305.48500000000001</v>
      </c>
      <c r="BN41" s="839">
        <v>328.53300000000002</v>
      </c>
      <c r="BO41" s="839">
        <v>276.95400000000001</v>
      </c>
      <c r="BP41" s="839">
        <v>253.18199999999999</v>
      </c>
      <c r="BQ41" s="839">
        <v>272.09800000000001</v>
      </c>
      <c r="BR41" s="839">
        <v>281.899</v>
      </c>
      <c r="BS41" s="839">
        <v>280.60899999999998</v>
      </c>
      <c r="BT41" s="839">
        <v>266.411</v>
      </c>
      <c r="BU41" s="839">
        <v>275.18700000000001</v>
      </c>
      <c r="BV41" s="839">
        <v>308.61099999999999</v>
      </c>
      <c r="BW41" s="839">
        <v>321.04000000000002</v>
      </c>
      <c r="BX41" s="839">
        <v>318.92899999999997</v>
      </c>
      <c r="BY41" s="839">
        <v>288.346</v>
      </c>
      <c r="BZ41" s="839">
        <v>261.30099999999999</v>
      </c>
    </row>
    <row r="42" spans="1:78" ht="16.5" customHeight="1" x14ac:dyDescent="0.25">
      <c r="A42" s="1001"/>
      <c r="B42" s="1005"/>
      <c r="C42" s="845" t="s">
        <v>279</v>
      </c>
      <c r="D42" s="839">
        <v>3279.06</v>
      </c>
      <c r="E42" s="839">
        <v>3172.7159999999999</v>
      </c>
      <c r="F42" s="839">
        <v>3031.9940000000001</v>
      </c>
      <c r="G42" s="839">
        <v>2857.8789999999999</v>
      </c>
      <c r="H42" s="839">
        <v>2887.5630000000001</v>
      </c>
      <c r="I42" s="839">
        <v>2837.8270000000002</v>
      </c>
      <c r="J42" s="839">
        <v>2534.0079999999998</v>
      </c>
      <c r="K42" s="839">
        <v>2345.7069999999999</v>
      </c>
      <c r="L42" s="839">
        <v>2747.9290000000001</v>
      </c>
      <c r="M42" s="839">
        <v>2787.1550000000002</v>
      </c>
      <c r="N42" s="839">
        <v>2881.143</v>
      </c>
      <c r="O42" s="839">
        <v>2829.5239999999999</v>
      </c>
      <c r="P42" s="839">
        <v>3022.096</v>
      </c>
      <c r="Q42" s="839">
        <v>3164.4879999999998</v>
      </c>
      <c r="R42" s="839">
        <v>3165.279</v>
      </c>
      <c r="S42" s="839">
        <v>2862.165</v>
      </c>
      <c r="T42" s="839">
        <v>2861.1480000000001</v>
      </c>
      <c r="U42" s="839">
        <v>2626.9450000000002</v>
      </c>
      <c r="V42" s="839">
        <v>2397.2950000000001</v>
      </c>
      <c r="W42" s="839">
        <v>2247.915</v>
      </c>
      <c r="X42" s="839">
        <v>2496.4189999999999</v>
      </c>
      <c r="Y42" s="839">
        <v>2753.9459999999999</v>
      </c>
      <c r="Z42" s="839">
        <v>2939.4490000000001</v>
      </c>
      <c r="AA42" s="839">
        <v>2759.4180000000001</v>
      </c>
      <c r="AB42" s="839">
        <v>2999.5349999999999</v>
      </c>
      <c r="AC42" s="839">
        <v>2970.4319999999998</v>
      </c>
      <c r="AD42" s="839">
        <v>2974.7089999999998</v>
      </c>
      <c r="AE42" s="839">
        <v>2879.2370000000001</v>
      </c>
      <c r="AF42" s="839">
        <v>2971.5149999999999</v>
      </c>
      <c r="AG42" s="839">
        <v>2589.915</v>
      </c>
      <c r="AH42" s="839">
        <v>2405.0450000000001</v>
      </c>
      <c r="AI42" s="839">
        <v>2390.402</v>
      </c>
      <c r="AJ42" s="839">
        <v>2653.0189999999998</v>
      </c>
      <c r="AK42" s="839">
        <v>2803.7809999999999</v>
      </c>
      <c r="AL42" s="839">
        <v>3053.2150000000001</v>
      </c>
      <c r="AM42" s="839">
        <v>2837.011</v>
      </c>
      <c r="AN42" s="839">
        <v>2973.5479999999998</v>
      </c>
      <c r="AO42" s="839">
        <v>3152.3539999999998</v>
      </c>
      <c r="AP42" s="839">
        <v>4444.2520000000004</v>
      </c>
      <c r="AQ42" s="839">
        <v>4532.4350000000004</v>
      </c>
      <c r="AR42" s="839">
        <v>3733.297</v>
      </c>
      <c r="AS42" s="839">
        <v>3074.79</v>
      </c>
      <c r="AT42" s="839">
        <v>2721.627</v>
      </c>
      <c r="AU42" s="839">
        <v>2598.8009999999999</v>
      </c>
      <c r="AV42" s="839">
        <v>2848.2579999999998</v>
      </c>
      <c r="AW42" s="839">
        <v>3162.5830000000001</v>
      </c>
      <c r="AX42" s="839">
        <v>3513.4110000000001</v>
      </c>
      <c r="AY42" s="839">
        <v>3396.3989999999999</v>
      </c>
      <c r="AZ42" s="839">
        <v>3459.357</v>
      </c>
      <c r="BA42" s="839">
        <v>3225.692</v>
      </c>
      <c r="BB42" s="839">
        <v>3297.652</v>
      </c>
      <c r="BC42" s="839">
        <v>3212.4859999999999</v>
      </c>
      <c r="BD42" s="839">
        <v>2918.2150000000001</v>
      </c>
      <c r="BE42" s="839">
        <v>2661.5729999999999</v>
      </c>
      <c r="BF42" s="839">
        <v>2597.605</v>
      </c>
      <c r="BG42" s="839">
        <v>2490.7579999999998</v>
      </c>
      <c r="BH42" s="839">
        <v>2628.0929999999998</v>
      </c>
      <c r="BI42" s="839">
        <v>2803.587</v>
      </c>
      <c r="BJ42" s="839">
        <v>2869.3910000000001</v>
      </c>
      <c r="BK42" s="839">
        <v>2862.0859999999998</v>
      </c>
      <c r="BL42" s="839">
        <v>3087.0070000000001</v>
      </c>
      <c r="BM42" s="839">
        <v>3011.2890000000002</v>
      </c>
      <c r="BN42" s="839">
        <v>3051.1849999999999</v>
      </c>
      <c r="BO42" s="839">
        <v>2842.1260000000002</v>
      </c>
      <c r="BP42" s="839">
        <v>2634.5250000000001</v>
      </c>
      <c r="BQ42" s="839">
        <v>2622.6689999999999</v>
      </c>
      <c r="BR42" s="839">
        <v>2497.3870000000002</v>
      </c>
      <c r="BS42" s="839">
        <v>2420.393</v>
      </c>
      <c r="BT42" s="839">
        <v>2771.547</v>
      </c>
      <c r="BU42" s="839">
        <v>2723.5949999999998</v>
      </c>
      <c r="BV42" s="839">
        <v>2936.239</v>
      </c>
      <c r="BW42" s="839">
        <v>2858.7060000000001</v>
      </c>
      <c r="BX42" s="839">
        <v>2988.8029999999999</v>
      </c>
      <c r="BY42" s="839">
        <v>3005.48</v>
      </c>
      <c r="BZ42" s="839">
        <v>2937.049</v>
      </c>
    </row>
    <row r="43" spans="1:78" ht="16.5" customHeight="1" x14ac:dyDescent="0.25">
      <c r="A43" s="1001"/>
      <c r="B43" s="1005"/>
      <c r="C43" s="845" t="s">
        <v>280</v>
      </c>
      <c r="D43" s="839">
        <v>1764.6690000000001</v>
      </c>
      <c r="E43" s="839">
        <v>1453.732</v>
      </c>
      <c r="F43" s="839">
        <v>1470.2149999999999</v>
      </c>
      <c r="G43" s="839">
        <v>1396.7950000000001</v>
      </c>
      <c r="H43" s="839">
        <v>1337.662</v>
      </c>
      <c r="I43" s="839">
        <v>1500.3679999999999</v>
      </c>
      <c r="J43" s="839">
        <v>1404.9110000000001</v>
      </c>
      <c r="K43" s="839">
        <v>1509.5170000000001</v>
      </c>
      <c r="L43" s="839">
        <v>1558.163</v>
      </c>
      <c r="M43" s="839">
        <v>1349.633</v>
      </c>
      <c r="N43" s="839">
        <v>1391.68</v>
      </c>
      <c r="O43" s="839">
        <v>1382.049</v>
      </c>
      <c r="P43" s="839">
        <v>1498.165</v>
      </c>
      <c r="Q43" s="839">
        <v>1486.0730000000001</v>
      </c>
      <c r="R43" s="839">
        <v>1498.0820000000001</v>
      </c>
      <c r="S43" s="839">
        <v>1331.9870000000001</v>
      </c>
      <c r="T43" s="839">
        <v>1301.306</v>
      </c>
      <c r="U43" s="839">
        <v>1489.8119999999999</v>
      </c>
      <c r="V43" s="839">
        <v>1435.7439999999999</v>
      </c>
      <c r="W43" s="839">
        <v>1330.835</v>
      </c>
      <c r="X43" s="839">
        <v>1266.9169999999999</v>
      </c>
      <c r="Y43" s="839">
        <v>1293.0409999999999</v>
      </c>
      <c r="Z43" s="839">
        <v>1321.258</v>
      </c>
      <c r="AA43" s="839">
        <v>1268.8900000000001</v>
      </c>
      <c r="AB43" s="839">
        <v>1465.92</v>
      </c>
      <c r="AC43" s="839">
        <v>1382.3489999999999</v>
      </c>
      <c r="AD43" s="839">
        <v>1318.2940000000001</v>
      </c>
      <c r="AE43" s="839">
        <v>1328.2460000000001</v>
      </c>
      <c r="AF43" s="839">
        <v>1287.2729999999999</v>
      </c>
      <c r="AG43" s="839">
        <v>1301.2550000000001</v>
      </c>
      <c r="AH43" s="839">
        <v>1348.5050000000001</v>
      </c>
      <c r="AI43" s="839">
        <v>1408.1089999999999</v>
      </c>
      <c r="AJ43" s="839">
        <v>1438.057</v>
      </c>
      <c r="AK43" s="839">
        <v>1401.26</v>
      </c>
      <c r="AL43" s="839">
        <v>1565.277</v>
      </c>
      <c r="AM43" s="839">
        <v>1455.4690000000001</v>
      </c>
      <c r="AN43" s="839">
        <v>1524.335</v>
      </c>
      <c r="AO43" s="839">
        <v>1587.585</v>
      </c>
      <c r="AP43" s="839">
        <v>2325.0630000000001</v>
      </c>
      <c r="AQ43" s="839">
        <v>2293.442</v>
      </c>
      <c r="AR43" s="839">
        <v>1822.402</v>
      </c>
      <c r="AS43" s="839">
        <v>1589.9549999999999</v>
      </c>
      <c r="AT43" s="839">
        <v>1533.4459999999999</v>
      </c>
      <c r="AU43" s="839">
        <v>1577.0050000000001</v>
      </c>
      <c r="AV43" s="839">
        <v>1604.0709999999999</v>
      </c>
      <c r="AW43" s="839">
        <v>1619.7190000000001</v>
      </c>
      <c r="AX43" s="839">
        <v>1705.925</v>
      </c>
      <c r="AY43" s="839">
        <v>1733.816</v>
      </c>
      <c r="AZ43" s="839">
        <v>1729.443</v>
      </c>
      <c r="BA43" s="839">
        <v>1516.8140000000001</v>
      </c>
      <c r="BB43" s="839">
        <v>1609.127</v>
      </c>
      <c r="BC43" s="839">
        <v>1508.2470000000001</v>
      </c>
      <c r="BD43" s="839">
        <v>1349.97</v>
      </c>
      <c r="BE43" s="839">
        <v>1345.5740000000001</v>
      </c>
      <c r="BF43" s="839">
        <v>1371.318</v>
      </c>
      <c r="BG43" s="839">
        <v>1315.327</v>
      </c>
      <c r="BH43" s="839">
        <v>1316.7629999999999</v>
      </c>
      <c r="BI43" s="839">
        <v>1241.5730000000001</v>
      </c>
      <c r="BJ43" s="839">
        <v>1228.711</v>
      </c>
      <c r="BK43" s="839">
        <v>1179.9559999999999</v>
      </c>
      <c r="BL43" s="839">
        <v>1285.6849999999999</v>
      </c>
      <c r="BM43" s="839">
        <v>1218.93</v>
      </c>
      <c r="BN43" s="839">
        <v>1217.932</v>
      </c>
      <c r="BO43" s="839">
        <v>1152.6220000000001</v>
      </c>
      <c r="BP43" s="839">
        <v>1051.2159999999999</v>
      </c>
      <c r="BQ43" s="839">
        <v>1188.107</v>
      </c>
      <c r="BR43" s="839">
        <v>1171.7639999999999</v>
      </c>
      <c r="BS43" s="839">
        <v>1113.3620000000001</v>
      </c>
      <c r="BT43" s="839">
        <v>1140.5940000000001</v>
      </c>
      <c r="BU43" s="839">
        <v>1103.2429999999999</v>
      </c>
      <c r="BV43" s="839">
        <v>1103.713</v>
      </c>
      <c r="BW43" s="839">
        <v>1118.4449999999999</v>
      </c>
      <c r="BX43" s="839">
        <v>1185.376</v>
      </c>
      <c r="BY43" s="839">
        <v>1146.2360000000001</v>
      </c>
      <c r="BZ43" s="839">
        <v>1068.569</v>
      </c>
    </row>
    <row r="44" spans="1:78" ht="16.5" customHeight="1" x14ac:dyDescent="0.25">
      <c r="A44" s="1001"/>
      <c r="B44" s="1005"/>
      <c r="C44" s="845" t="s">
        <v>281</v>
      </c>
      <c r="D44" s="839">
        <v>627.02099999999996</v>
      </c>
      <c r="E44" s="839">
        <v>590.76599999999996</v>
      </c>
      <c r="F44" s="839">
        <v>563.62</v>
      </c>
      <c r="G44" s="839">
        <v>517.67600000000004</v>
      </c>
      <c r="H44" s="839">
        <v>535.34100000000001</v>
      </c>
      <c r="I44" s="839">
        <v>540.18499999999995</v>
      </c>
      <c r="J44" s="839">
        <v>484.28300000000002</v>
      </c>
      <c r="K44" s="839">
        <v>470.60899999999998</v>
      </c>
      <c r="L44" s="839">
        <v>557.75099999999998</v>
      </c>
      <c r="M44" s="839">
        <v>557.65899999999999</v>
      </c>
      <c r="N44" s="839">
        <v>634.17200000000003</v>
      </c>
      <c r="O44" s="839">
        <v>599.59400000000005</v>
      </c>
      <c r="P44" s="839">
        <v>658.22</v>
      </c>
      <c r="Q44" s="839">
        <v>687.63099999999997</v>
      </c>
      <c r="R44" s="839">
        <v>756.24300000000005</v>
      </c>
      <c r="S44" s="839">
        <v>680.25900000000001</v>
      </c>
      <c r="T44" s="839">
        <v>758.40599999999995</v>
      </c>
      <c r="U44" s="839">
        <v>654.59699999999998</v>
      </c>
      <c r="V44" s="839">
        <v>529.21400000000006</v>
      </c>
      <c r="W44" s="839">
        <v>516.83900000000006</v>
      </c>
      <c r="X44" s="839">
        <v>602.32799999999997</v>
      </c>
      <c r="Y44" s="839">
        <v>629.79600000000005</v>
      </c>
      <c r="Z44" s="839">
        <v>636.28700000000003</v>
      </c>
      <c r="AA44" s="839">
        <v>616.64300000000003</v>
      </c>
      <c r="AB44" s="839">
        <v>660.69100000000003</v>
      </c>
      <c r="AC44" s="839">
        <v>670.29300000000001</v>
      </c>
      <c r="AD44" s="839">
        <v>616.78</v>
      </c>
      <c r="AE44" s="839">
        <v>591.53399999999999</v>
      </c>
      <c r="AF44" s="839">
        <v>651.29899999999998</v>
      </c>
      <c r="AG44" s="839">
        <v>592.78499999999997</v>
      </c>
      <c r="AH44" s="839">
        <v>566.06500000000005</v>
      </c>
      <c r="AI44" s="839">
        <v>605.37900000000002</v>
      </c>
      <c r="AJ44" s="839">
        <v>645.07899999999995</v>
      </c>
      <c r="AK44" s="839">
        <v>611.45699999999999</v>
      </c>
      <c r="AL44" s="839">
        <v>633.04499999999996</v>
      </c>
      <c r="AM44" s="839">
        <v>594.49699999999996</v>
      </c>
      <c r="AN44" s="839">
        <v>628.53399999999999</v>
      </c>
      <c r="AO44" s="839">
        <v>668.79300000000001</v>
      </c>
      <c r="AP44" s="839">
        <v>1011.712</v>
      </c>
      <c r="AQ44" s="839">
        <v>964.89700000000005</v>
      </c>
      <c r="AR44" s="839">
        <v>781.74400000000003</v>
      </c>
      <c r="AS44" s="839">
        <v>618.072</v>
      </c>
      <c r="AT44" s="839">
        <v>475.04700000000003</v>
      </c>
      <c r="AU44" s="839">
        <v>470.27100000000002</v>
      </c>
      <c r="AV44" s="839">
        <v>540.05799999999999</v>
      </c>
      <c r="AW44" s="839">
        <v>613.15200000000004</v>
      </c>
      <c r="AX44" s="839">
        <v>709.66899999999998</v>
      </c>
      <c r="AY44" s="839">
        <v>684.52200000000005</v>
      </c>
      <c r="AZ44" s="839">
        <v>734.38699999999994</v>
      </c>
      <c r="BA44" s="839">
        <v>741.06399999999996</v>
      </c>
      <c r="BB44" s="839">
        <v>690.17399999999998</v>
      </c>
      <c r="BC44" s="839">
        <v>670.99199999999996</v>
      </c>
      <c r="BD44" s="839">
        <v>553.69600000000003</v>
      </c>
      <c r="BE44" s="839">
        <v>505.83699999999999</v>
      </c>
      <c r="BF44" s="839">
        <v>438.05399999999997</v>
      </c>
      <c r="BG44" s="839">
        <v>382.92200000000003</v>
      </c>
      <c r="BH44" s="839">
        <v>463.17</v>
      </c>
      <c r="BI44" s="839">
        <v>503.55399999999997</v>
      </c>
      <c r="BJ44" s="839">
        <v>534.86</v>
      </c>
      <c r="BK44" s="839">
        <v>504.00200000000001</v>
      </c>
      <c r="BL44" s="839">
        <v>590.96500000000003</v>
      </c>
      <c r="BM44" s="839">
        <v>537.24900000000002</v>
      </c>
      <c r="BN44" s="839">
        <v>698.01599999999996</v>
      </c>
      <c r="BO44" s="839">
        <v>587.46500000000003</v>
      </c>
      <c r="BP44" s="839">
        <v>536.90800000000002</v>
      </c>
      <c r="BQ44" s="839">
        <v>487.358</v>
      </c>
      <c r="BR44" s="839">
        <v>505.90100000000001</v>
      </c>
      <c r="BS44" s="839">
        <v>438.851</v>
      </c>
      <c r="BT44" s="839">
        <v>511.464</v>
      </c>
      <c r="BU44" s="839">
        <v>546.56299999999999</v>
      </c>
      <c r="BV44" s="839">
        <v>526.56200000000001</v>
      </c>
      <c r="BW44" s="839">
        <v>504.17099999999999</v>
      </c>
      <c r="BX44" s="839">
        <v>503.46600000000001</v>
      </c>
      <c r="BY44" s="839">
        <v>502.59100000000001</v>
      </c>
      <c r="BZ44" s="839">
        <v>490.61</v>
      </c>
    </row>
    <row r="45" spans="1:78" ht="16.5" customHeight="1" x14ac:dyDescent="0.25">
      <c r="A45" s="1001"/>
      <c r="B45" s="1006"/>
      <c r="C45" s="845" t="s">
        <v>836</v>
      </c>
      <c r="D45" s="700">
        <v>17303.492999999995</v>
      </c>
      <c r="E45" s="700">
        <v>15708.316999999999</v>
      </c>
      <c r="F45" s="700">
        <v>14684.777</v>
      </c>
      <c r="G45" s="700">
        <v>14300.041999999999</v>
      </c>
      <c r="H45" s="700">
        <v>14118.465</v>
      </c>
      <c r="I45" s="700">
        <v>13759.191000000001</v>
      </c>
      <c r="J45" s="700">
        <v>12802.450999999999</v>
      </c>
      <c r="K45" s="700">
        <v>13078.594000000001</v>
      </c>
      <c r="L45" s="700">
        <v>14362.914000000001</v>
      </c>
      <c r="M45" s="700">
        <v>13812.107000000002</v>
      </c>
      <c r="N45" s="700">
        <v>14656.815000000002</v>
      </c>
      <c r="O45" s="700">
        <v>14731.526</v>
      </c>
      <c r="P45" s="700">
        <v>15169.638000000001</v>
      </c>
      <c r="Q45" s="700">
        <v>15782.078</v>
      </c>
      <c r="R45" s="700">
        <v>15823.267</v>
      </c>
      <c r="S45" s="700">
        <v>14309.310000000001</v>
      </c>
      <c r="T45" s="700">
        <v>14344.367000000002</v>
      </c>
      <c r="U45" s="700">
        <v>13568.894000000002</v>
      </c>
      <c r="V45" s="700">
        <v>12651.527</v>
      </c>
      <c r="W45" s="700">
        <v>12556.853000000001</v>
      </c>
      <c r="X45" s="700">
        <v>13113.017999999998</v>
      </c>
      <c r="Y45" s="700">
        <v>13779.555000000002</v>
      </c>
      <c r="Z45" s="700">
        <v>14489.164999999999</v>
      </c>
      <c r="AA45" s="700">
        <v>14150.327000000001</v>
      </c>
      <c r="AB45" s="700">
        <v>15312.273999999999</v>
      </c>
      <c r="AC45" s="700">
        <v>14703.848</v>
      </c>
      <c r="AD45" s="700">
        <v>14116.029999999999</v>
      </c>
      <c r="AE45" s="700">
        <v>13679.463</v>
      </c>
      <c r="AF45" s="700">
        <v>13917.952000000001</v>
      </c>
      <c r="AG45" s="700">
        <v>12866.876999999997</v>
      </c>
      <c r="AH45" s="700">
        <v>12314.311</v>
      </c>
      <c r="AI45" s="700">
        <v>12643.353999999999</v>
      </c>
      <c r="AJ45" s="700">
        <v>13281.795000000002</v>
      </c>
      <c r="AK45" s="700">
        <v>13322.371999999999</v>
      </c>
      <c r="AL45" s="700">
        <v>14690.561000000002</v>
      </c>
      <c r="AM45" s="700">
        <v>13935.471000000003</v>
      </c>
      <c r="AN45" s="700">
        <v>14618.85</v>
      </c>
      <c r="AO45" s="700">
        <v>15602.945000000002</v>
      </c>
      <c r="AP45" s="700">
        <v>22773.198</v>
      </c>
      <c r="AQ45" s="700">
        <v>22447.733</v>
      </c>
      <c r="AR45" s="700">
        <v>18576.830000000002</v>
      </c>
      <c r="AS45" s="700">
        <v>15088.781999999999</v>
      </c>
      <c r="AT45" s="700">
        <v>13301.516</v>
      </c>
      <c r="AU45" s="700">
        <v>13456.237000000001</v>
      </c>
      <c r="AV45" s="700">
        <v>14157.859999999997</v>
      </c>
      <c r="AW45" s="700">
        <v>15716.833999999999</v>
      </c>
      <c r="AX45" s="700">
        <v>17554.345000000001</v>
      </c>
      <c r="AY45" s="700">
        <v>17394.858000000004</v>
      </c>
      <c r="AZ45" s="700">
        <v>17730.959000000003</v>
      </c>
      <c r="BA45" s="700">
        <v>16163.433000000001</v>
      </c>
      <c r="BB45" s="700">
        <v>16678.268</v>
      </c>
      <c r="BC45" s="700">
        <v>15946.782000000001</v>
      </c>
      <c r="BD45" s="700">
        <v>14363.310999999998</v>
      </c>
      <c r="BE45" s="700">
        <v>13342.699000000001</v>
      </c>
      <c r="BF45" s="700">
        <v>13116.216</v>
      </c>
      <c r="BG45" s="700">
        <v>12520.987999999999</v>
      </c>
      <c r="BH45" s="700">
        <v>12887.61</v>
      </c>
      <c r="BI45" s="700">
        <v>13432.67</v>
      </c>
      <c r="BJ45" s="700">
        <v>13896.738000000001</v>
      </c>
      <c r="BK45" s="700">
        <v>13623.716</v>
      </c>
      <c r="BL45" s="700">
        <v>14873.578000000001</v>
      </c>
      <c r="BM45" s="700">
        <v>14305.821</v>
      </c>
      <c r="BN45" s="700">
        <v>14141.365</v>
      </c>
      <c r="BO45" s="700">
        <v>13101.083000000001</v>
      </c>
      <c r="BP45" s="700">
        <v>12283.994000000001</v>
      </c>
      <c r="BQ45" s="700">
        <v>11953.437000000002</v>
      </c>
      <c r="BR45" s="700">
        <v>11779.675999999999</v>
      </c>
      <c r="BS45" s="700">
        <v>11436.076999999999</v>
      </c>
      <c r="BT45" s="700">
        <v>12463.311</v>
      </c>
      <c r="BU45" s="700">
        <v>12476.669</v>
      </c>
      <c r="BV45" s="700">
        <v>13118.315000000001</v>
      </c>
      <c r="BW45" s="700">
        <v>13052.156999999999</v>
      </c>
      <c r="BX45" s="700">
        <v>13743.408000000001</v>
      </c>
      <c r="BY45" s="700">
        <v>13350.295</v>
      </c>
      <c r="BZ45" s="700">
        <v>12597.277999999998</v>
      </c>
    </row>
    <row r="46" spans="1:78" ht="16.5" customHeight="1" x14ac:dyDescent="0.25">
      <c r="A46" s="1001"/>
      <c r="B46" s="997" t="s">
        <v>842</v>
      </c>
      <c r="C46" s="836" t="s">
        <v>274</v>
      </c>
      <c r="D46" s="849">
        <v>6146.3379999999997</v>
      </c>
      <c r="E46" s="849">
        <v>5901.0420000000004</v>
      </c>
      <c r="F46" s="849">
        <v>5510.38</v>
      </c>
      <c r="G46" s="849">
        <v>5135.616</v>
      </c>
      <c r="H46" s="849">
        <v>4900.9309999999996</v>
      </c>
      <c r="I46" s="849">
        <v>4289.6940000000004</v>
      </c>
      <c r="J46" s="849">
        <v>3957.1460000000002</v>
      </c>
      <c r="K46" s="849">
        <v>3859.4749999999999</v>
      </c>
      <c r="L46" s="849">
        <v>5045.2950000000001</v>
      </c>
      <c r="M46" s="849">
        <v>5012.4160000000002</v>
      </c>
      <c r="N46" s="849">
        <v>5416.5879999999997</v>
      </c>
      <c r="O46" s="849">
        <v>5160.7790000000005</v>
      </c>
      <c r="P46" s="849">
        <v>5588.9520000000002</v>
      </c>
      <c r="Q46" s="849">
        <v>5801.9520000000002</v>
      </c>
      <c r="R46" s="849">
        <v>5663.4260000000004</v>
      </c>
      <c r="S46" s="849">
        <v>5121.085</v>
      </c>
      <c r="T46" s="849">
        <v>4924.3599999999997</v>
      </c>
      <c r="U46" s="849">
        <v>3952.8180000000002</v>
      </c>
      <c r="V46" s="849">
        <v>3833.75</v>
      </c>
      <c r="W46" s="849">
        <v>4099.8990000000003</v>
      </c>
      <c r="X46" s="849">
        <v>4853.8649999999998</v>
      </c>
      <c r="Y46" s="849">
        <v>5108.9979999999996</v>
      </c>
      <c r="Z46" s="849">
        <v>5226.2629999999999</v>
      </c>
      <c r="AA46" s="849">
        <v>4947.5550000000003</v>
      </c>
      <c r="AB46" s="849">
        <v>5615.5280000000002</v>
      </c>
      <c r="AC46" s="849">
        <v>5743.2550000000001</v>
      </c>
      <c r="AD46" s="849">
        <v>5313.2030000000004</v>
      </c>
      <c r="AE46" s="849">
        <v>4917.8850000000002</v>
      </c>
      <c r="AF46" s="849">
        <v>4614.2</v>
      </c>
      <c r="AG46" s="849">
        <v>3738.3220000000001</v>
      </c>
      <c r="AH46" s="849">
        <v>3539.1419999999998</v>
      </c>
      <c r="AI46" s="849">
        <v>3456.2860000000001</v>
      </c>
      <c r="AJ46" s="849">
        <v>4456.1170000000002</v>
      </c>
      <c r="AK46" s="849">
        <v>4778.7569999999996</v>
      </c>
      <c r="AL46" s="849">
        <v>5185.9369999999999</v>
      </c>
      <c r="AM46" s="849">
        <v>5001.8950000000004</v>
      </c>
      <c r="AN46" s="849">
        <v>5573.9639999999999</v>
      </c>
      <c r="AO46" s="849">
        <v>6068.3249999999998</v>
      </c>
      <c r="AP46" s="849">
        <v>7367.6040000000003</v>
      </c>
      <c r="AQ46" s="849">
        <v>7083.3850000000002</v>
      </c>
      <c r="AR46" s="849">
        <v>5762.808</v>
      </c>
      <c r="AS46" s="849">
        <v>4651.8779999999997</v>
      </c>
      <c r="AT46" s="849">
        <v>3817.0990000000002</v>
      </c>
      <c r="AU46" s="849">
        <v>4015.5039999999999</v>
      </c>
      <c r="AV46" s="849">
        <v>4918.0069999999996</v>
      </c>
      <c r="AW46" s="849">
        <v>5699.32</v>
      </c>
      <c r="AX46" s="849">
        <v>6473.0479999999998</v>
      </c>
      <c r="AY46" s="849">
        <v>6232.2669999999998</v>
      </c>
      <c r="AZ46" s="849">
        <v>6352.3879999999999</v>
      </c>
      <c r="BA46" s="849">
        <v>6012.3469999999998</v>
      </c>
      <c r="BB46" s="849">
        <v>6316.3419999999996</v>
      </c>
      <c r="BC46" s="849">
        <v>5517.6469999999999</v>
      </c>
      <c r="BD46" s="849">
        <v>5077.2790000000005</v>
      </c>
      <c r="BE46" s="849">
        <v>4412.2309999999998</v>
      </c>
      <c r="BF46" s="849">
        <v>4123.7719999999999</v>
      </c>
      <c r="BG46" s="849">
        <v>3857.6089999999999</v>
      </c>
      <c r="BH46" s="849">
        <v>4632.72</v>
      </c>
      <c r="BI46" s="849">
        <v>4985.68</v>
      </c>
      <c r="BJ46" s="849">
        <v>5256.9350000000004</v>
      </c>
      <c r="BK46" s="849">
        <v>5000.857</v>
      </c>
      <c r="BL46" s="849">
        <v>5651.4390000000003</v>
      </c>
      <c r="BM46" s="849">
        <v>5800.8</v>
      </c>
      <c r="BN46" s="849">
        <v>5485.0990000000002</v>
      </c>
      <c r="BO46" s="849">
        <v>4862.4960000000001</v>
      </c>
      <c r="BP46" s="849">
        <v>4385.8670000000002</v>
      </c>
      <c r="BQ46" s="849">
        <v>3747.6439999999998</v>
      </c>
      <c r="BR46" s="849">
        <v>3465.6109999999999</v>
      </c>
      <c r="BS46" s="849">
        <v>3524.819</v>
      </c>
      <c r="BT46" s="849">
        <v>4592.875</v>
      </c>
      <c r="BU46" s="849">
        <v>4826.1909999999998</v>
      </c>
      <c r="BV46" s="849">
        <v>4566.5420000000004</v>
      </c>
      <c r="BW46" s="849">
        <v>4402.9650000000001</v>
      </c>
      <c r="BX46" s="849">
        <v>5004.2209999999995</v>
      </c>
      <c r="BY46" s="849">
        <v>5371.8779999999997</v>
      </c>
      <c r="BZ46" s="849">
        <v>4725.5630000000001</v>
      </c>
    </row>
    <row r="47" spans="1:78" ht="16.5" customHeight="1" x14ac:dyDescent="0.25">
      <c r="A47" s="1001"/>
      <c r="B47" s="1005"/>
      <c r="C47" s="845" t="s">
        <v>275</v>
      </c>
      <c r="D47" s="839">
        <v>1809.2729999999999</v>
      </c>
      <c r="E47" s="839">
        <v>1475.61</v>
      </c>
      <c r="F47" s="839">
        <v>1445.855</v>
      </c>
      <c r="G47" s="839">
        <v>1511.962</v>
      </c>
      <c r="H47" s="839">
        <v>1348.5940000000001</v>
      </c>
      <c r="I47" s="839">
        <v>1298.0309999999999</v>
      </c>
      <c r="J47" s="839">
        <v>1279.7180000000001</v>
      </c>
      <c r="K47" s="839">
        <v>1299.8489999999999</v>
      </c>
      <c r="L47" s="839">
        <v>1503.144</v>
      </c>
      <c r="M47" s="839">
        <v>1420.75</v>
      </c>
      <c r="N47" s="839">
        <v>1420.779</v>
      </c>
      <c r="O47" s="839">
        <v>1467.8330000000001</v>
      </c>
      <c r="P47" s="839">
        <v>1838.789</v>
      </c>
      <c r="Q47" s="839">
        <v>1686.105</v>
      </c>
      <c r="R47" s="839">
        <v>1959.943</v>
      </c>
      <c r="S47" s="839">
        <v>1764.327</v>
      </c>
      <c r="T47" s="839">
        <v>1891.895</v>
      </c>
      <c r="U47" s="839">
        <v>1694.9369999999999</v>
      </c>
      <c r="V47" s="839">
        <v>1575.9190000000001</v>
      </c>
      <c r="W47" s="839">
        <v>1710.394</v>
      </c>
      <c r="X47" s="839">
        <v>1711.7180000000001</v>
      </c>
      <c r="Y47" s="839">
        <v>1716.576</v>
      </c>
      <c r="Z47" s="839">
        <v>1729.2439999999999</v>
      </c>
      <c r="AA47" s="839">
        <v>1676.0219999999999</v>
      </c>
      <c r="AB47" s="839">
        <v>1832.9359999999999</v>
      </c>
      <c r="AC47" s="839">
        <v>1637.4949999999999</v>
      </c>
      <c r="AD47" s="839">
        <v>1633.105</v>
      </c>
      <c r="AE47" s="839">
        <v>1648.5170000000001</v>
      </c>
      <c r="AF47" s="839">
        <v>1669.425</v>
      </c>
      <c r="AG47" s="839">
        <v>1434.3610000000001</v>
      </c>
      <c r="AH47" s="839">
        <v>1397.0889999999999</v>
      </c>
      <c r="AI47" s="839">
        <v>1484.46</v>
      </c>
      <c r="AJ47" s="839">
        <v>1611.6959999999999</v>
      </c>
      <c r="AK47" s="839">
        <v>1535.0909999999999</v>
      </c>
      <c r="AL47" s="839">
        <v>1600.008</v>
      </c>
      <c r="AM47" s="839">
        <v>1454.962</v>
      </c>
      <c r="AN47" s="839">
        <v>1624.8720000000001</v>
      </c>
      <c r="AO47" s="839">
        <v>1707.7940000000001</v>
      </c>
      <c r="AP47" s="839">
        <v>2501.962</v>
      </c>
      <c r="AQ47" s="839">
        <v>2396.6260000000002</v>
      </c>
      <c r="AR47" s="839">
        <v>2043.528</v>
      </c>
      <c r="AS47" s="839">
        <v>1598.5350000000001</v>
      </c>
      <c r="AT47" s="839">
        <v>1434.9739999999999</v>
      </c>
      <c r="AU47" s="839">
        <v>1497.2829999999999</v>
      </c>
      <c r="AV47" s="839">
        <v>1657.3209999999999</v>
      </c>
      <c r="AW47" s="839">
        <v>1936.4179999999999</v>
      </c>
      <c r="AX47" s="839">
        <v>1935.893</v>
      </c>
      <c r="AY47" s="839">
        <v>1840.66</v>
      </c>
      <c r="AZ47" s="839">
        <v>1917.1969999999999</v>
      </c>
      <c r="BA47" s="839">
        <v>1743.758</v>
      </c>
      <c r="BB47" s="839">
        <v>1714.5719999999999</v>
      </c>
      <c r="BC47" s="839">
        <v>1727.412</v>
      </c>
      <c r="BD47" s="839">
        <v>1606.5650000000001</v>
      </c>
      <c r="BE47" s="839">
        <v>1502.8510000000001</v>
      </c>
      <c r="BF47" s="839">
        <v>1530.202</v>
      </c>
      <c r="BG47" s="839">
        <v>1517.9680000000001</v>
      </c>
      <c r="BH47" s="839">
        <v>1429.585</v>
      </c>
      <c r="BI47" s="839">
        <v>1361.828</v>
      </c>
      <c r="BJ47" s="839">
        <v>1328.87</v>
      </c>
      <c r="BK47" s="839">
        <v>1373.403</v>
      </c>
      <c r="BL47" s="839">
        <v>1385.296</v>
      </c>
      <c r="BM47" s="839">
        <v>1350.096</v>
      </c>
      <c r="BN47" s="839">
        <v>1491.4659999999999</v>
      </c>
      <c r="BO47" s="839">
        <v>1244.6030000000001</v>
      </c>
      <c r="BP47" s="839">
        <v>1140.74</v>
      </c>
      <c r="BQ47" s="839">
        <v>1056.9780000000001</v>
      </c>
      <c r="BR47" s="839">
        <v>1127.222</v>
      </c>
      <c r="BS47" s="839">
        <v>1111.7439999999999</v>
      </c>
      <c r="BT47" s="839">
        <v>1352.4870000000001</v>
      </c>
      <c r="BU47" s="839">
        <v>1223.4369999999999</v>
      </c>
      <c r="BV47" s="839">
        <v>1236.604</v>
      </c>
      <c r="BW47" s="839">
        <v>1209.5709999999999</v>
      </c>
      <c r="BX47" s="839">
        <v>1185.2570000000001</v>
      </c>
      <c r="BY47" s="839">
        <v>1073.117</v>
      </c>
      <c r="BZ47" s="839">
        <v>1121.546</v>
      </c>
    </row>
    <row r="48" spans="1:78" ht="16.5" customHeight="1" x14ac:dyDescent="0.25">
      <c r="A48" s="1001"/>
      <c r="B48" s="1005"/>
      <c r="C48" s="845" t="s">
        <v>276</v>
      </c>
      <c r="D48" s="839">
        <v>2166.7080000000001</v>
      </c>
      <c r="E48" s="839">
        <v>1814.1969999999999</v>
      </c>
      <c r="F48" s="839">
        <v>1657.7080000000001</v>
      </c>
      <c r="G48" s="839">
        <v>1460.9269999999999</v>
      </c>
      <c r="H48" s="839">
        <v>1364.788</v>
      </c>
      <c r="I48" s="839">
        <v>1240.9880000000001</v>
      </c>
      <c r="J48" s="839">
        <v>1107.951</v>
      </c>
      <c r="K48" s="839">
        <v>1156.4380000000001</v>
      </c>
      <c r="L48" s="839">
        <v>1526.924</v>
      </c>
      <c r="M48" s="839">
        <v>1869.9559999999999</v>
      </c>
      <c r="N48" s="839">
        <v>2065.027</v>
      </c>
      <c r="O48" s="839">
        <v>2047.838</v>
      </c>
      <c r="P48" s="839">
        <v>2058.8690000000001</v>
      </c>
      <c r="Q48" s="839">
        <v>2102.2350000000001</v>
      </c>
      <c r="R48" s="839">
        <v>2033.596</v>
      </c>
      <c r="S48" s="839">
        <v>1654.011</v>
      </c>
      <c r="T48" s="839">
        <v>1622.4459999999999</v>
      </c>
      <c r="U48" s="839">
        <v>1462.337</v>
      </c>
      <c r="V48" s="839">
        <v>1324.7329999999999</v>
      </c>
      <c r="W48" s="839">
        <v>1352.0830000000001</v>
      </c>
      <c r="X48" s="839">
        <v>1536.5820000000001</v>
      </c>
      <c r="Y48" s="839">
        <v>1936.3130000000001</v>
      </c>
      <c r="Z48" s="839">
        <v>2143.7959999999998</v>
      </c>
      <c r="AA48" s="839">
        <v>2145.6489999999999</v>
      </c>
      <c r="AB48" s="839">
        <v>2282.5259999999998</v>
      </c>
      <c r="AC48" s="839">
        <v>2104.36</v>
      </c>
      <c r="AD48" s="839">
        <v>1962.867</v>
      </c>
      <c r="AE48" s="839">
        <v>1653.7429999999999</v>
      </c>
      <c r="AF48" s="839">
        <v>1668.9169999999999</v>
      </c>
      <c r="AG48" s="839">
        <v>1305.271</v>
      </c>
      <c r="AH48" s="839">
        <v>1283.037</v>
      </c>
      <c r="AI48" s="839">
        <v>1286.672</v>
      </c>
      <c r="AJ48" s="839">
        <v>1605.752</v>
      </c>
      <c r="AK48" s="839">
        <v>1830.752</v>
      </c>
      <c r="AL48" s="839">
        <v>2075.7959999999998</v>
      </c>
      <c r="AM48" s="839">
        <v>2051.8290000000002</v>
      </c>
      <c r="AN48" s="839">
        <v>2138.4380000000001</v>
      </c>
      <c r="AO48" s="839">
        <v>2218.4949999999999</v>
      </c>
      <c r="AP48" s="839">
        <v>3276.3150000000001</v>
      </c>
      <c r="AQ48" s="839">
        <v>2994.1370000000002</v>
      </c>
      <c r="AR48" s="839">
        <v>2309.4349999999999</v>
      </c>
      <c r="AS48" s="839">
        <v>1787.548</v>
      </c>
      <c r="AT48" s="839">
        <v>1420.1780000000001</v>
      </c>
      <c r="AU48" s="839">
        <v>1463.73</v>
      </c>
      <c r="AV48" s="839">
        <v>1823.7670000000001</v>
      </c>
      <c r="AW48" s="839">
        <v>2520.7310000000002</v>
      </c>
      <c r="AX48" s="839">
        <v>3024.8679999999999</v>
      </c>
      <c r="AY48" s="839">
        <v>2704.1840000000002</v>
      </c>
      <c r="AZ48" s="839">
        <v>2695.8809999999999</v>
      </c>
      <c r="BA48" s="839">
        <v>2621.1260000000002</v>
      </c>
      <c r="BB48" s="839">
        <v>2661.93</v>
      </c>
      <c r="BC48" s="839">
        <v>2292.3029999999999</v>
      </c>
      <c r="BD48" s="839">
        <v>1960.145</v>
      </c>
      <c r="BE48" s="839">
        <v>1550.078</v>
      </c>
      <c r="BF48" s="839">
        <v>1495.675</v>
      </c>
      <c r="BG48" s="839">
        <v>1485.3610000000001</v>
      </c>
      <c r="BH48" s="839">
        <v>1687.894</v>
      </c>
      <c r="BI48" s="839">
        <v>2095.5990000000002</v>
      </c>
      <c r="BJ48" s="839">
        <v>2295.8119999999999</v>
      </c>
      <c r="BK48" s="839">
        <v>2307.1149999999998</v>
      </c>
      <c r="BL48" s="839">
        <v>2444.2669999999998</v>
      </c>
      <c r="BM48" s="839">
        <v>2172.3440000000001</v>
      </c>
      <c r="BN48" s="839">
        <v>2061.0920000000001</v>
      </c>
      <c r="BO48" s="839">
        <v>1638.93</v>
      </c>
      <c r="BP48" s="839">
        <v>1397.8340000000001</v>
      </c>
      <c r="BQ48" s="839">
        <v>1330.2439999999999</v>
      </c>
      <c r="BR48" s="839">
        <v>1313.796</v>
      </c>
      <c r="BS48" s="839">
        <v>1309.1959999999999</v>
      </c>
      <c r="BT48" s="839">
        <v>1604.8109999999999</v>
      </c>
      <c r="BU48" s="839">
        <v>1886.4649999999999</v>
      </c>
      <c r="BV48" s="839">
        <v>2260.1010000000001</v>
      </c>
      <c r="BW48" s="839">
        <v>2147.6570000000002</v>
      </c>
      <c r="BX48" s="839">
        <v>2133.547</v>
      </c>
      <c r="BY48" s="839">
        <v>2094.4839999999999</v>
      </c>
      <c r="BZ48" s="839">
        <v>1897.4259999999999</v>
      </c>
    </row>
    <row r="49" spans="1:78" ht="16.5" customHeight="1" x14ac:dyDescent="0.25">
      <c r="A49" s="1001"/>
      <c r="B49" s="1005"/>
      <c r="C49" s="845" t="s">
        <v>277</v>
      </c>
      <c r="D49" s="839">
        <v>2732.5030000000002</v>
      </c>
      <c r="E49" s="839">
        <v>2436.7370000000001</v>
      </c>
      <c r="F49" s="839">
        <v>2288.1350000000002</v>
      </c>
      <c r="G49" s="839">
        <v>2031.316</v>
      </c>
      <c r="H49" s="839">
        <v>1883.913</v>
      </c>
      <c r="I49" s="839">
        <v>1717.6189999999999</v>
      </c>
      <c r="J49" s="839">
        <v>1617.9880000000001</v>
      </c>
      <c r="K49" s="839">
        <v>1644.098</v>
      </c>
      <c r="L49" s="839">
        <v>2128.154</v>
      </c>
      <c r="M49" s="839">
        <v>2359.9789999999998</v>
      </c>
      <c r="N49" s="839">
        <v>2476.8270000000002</v>
      </c>
      <c r="O49" s="839">
        <v>2522.3209999999999</v>
      </c>
      <c r="P49" s="839">
        <v>2545.8319999999999</v>
      </c>
      <c r="Q49" s="839">
        <v>2668.413</v>
      </c>
      <c r="R49" s="839">
        <v>2585.8440000000001</v>
      </c>
      <c r="S49" s="839">
        <v>2137.0140000000001</v>
      </c>
      <c r="T49" s="839">
        <v>2049.277</v>
      </c>
      <c r="U49" s="839">
        <v>1891.433</v>
      </c>
      <c r="V49" s="839">
        <v>1787.6590000000001</v>
      </c>
      <c r="W49" s="839">
        <v>1927.183</v>
      </c>
      <c r="X49" s="839">
        <v>2173.607</v>
      </c>
      <c r="Y49" s="839">
        <v>2544.3159999999998</v>
      </c>
      <c r="Z49" s="839">
        <v>2649.7</v>
      </c>
      <c r="AA49" s="839">
        <v>2640.451</v>
      </c>
      <c r="AB49" s="839">
        <v>2861.4879999999998</v>
      </c>
      <c r="AC49" s="839">
        <v>2606.2730000000001</v>
      </c>
      <c r="AD49" s="839">
        <v>2495.2640000000001</v>
      </c>
      <c r="AE49" s="839">
        <v>2188.9560000000001</v>
      </c>
      <c r="AF49" s="839">
        <v>2213.547</v>
      </c>
      <c r="AG49" s="839">
        <v>1775.0150000000001</v>
      </c>
      <c r="AH49" s="839">
        <v>1764.1310000000001</v>
      </c>
      <c r="AI49" s="839">
        <v>1734.3330000000001</v>
      </c>
      <c r="AJ49" s="839">
        <v>2225.7379999999998</v>
      </c>
      <c r="AK49" s="839">
        <v>2435.4250000000002</v>
      </c>
      <c r="AL49" s="839">
        <v>2624.5790000000002</v>
      </c>
      <c r="AM49" s="839">
        <v>2583.1019999999999</v>
      </c>
      <c r="AN49" s="839">
        <v>2621.3919999999998</v>
      </c>
      <c r="AO49" s="839">
        <v>2762.32</v>
      </c>
      <c r="AP49" s="839">
        <v>4480.7370000000001</v>
      </c>
      <c r="AQ49" s="839">
        <v>4328.6750000000002</v>
      </c>
      <c r="AR49" s="839">
        <v>3358.6439999999998</v>
      </c>
      <c r="AS49" s="839">
        <v>2602.2089999999998</v>
      </c>
      <c r="AT49" s="839">
        <v>2023.9459999999999</v>
      </c>
      <c r="AU49" s="839">
        <v>2153.6469999999999</v>
      </c>
      <c r="AV49" s="839">
        <v>2560.348</v>
      </c>
      <c r="AW49" s="839">
        <v>3319.3719999999998</v>
      </c>
      <c r="AX49" s="839">
        <v>3865.8760000000002</v>
      </c>
      <c r="AY49" s="839">
        <v>3424.5680000000002</v>
      </c>
      <c r="AZ49" s="839">
        <v>3424.7089999999998</v>
      </c>
      <c r="BA49" s="839">
        <v>3403.8220000000001</v>
      </c>
      <c r="BB49" s="839">
        <v>3506.0160000000001</v>
      </c>
      <c r="BC49" s="839">
        <v>3085.5929999999998</v>
      </c>
      <c r="BD49" s="839">
        <v>2685.1149999999998</v>
      </c>
      <c r="BE49" s="839">
        <v>2154.39</v>
      </c>
      <c r="BF49" s="839">
        <v>2042.9390000000001</v>
      </c>
      <c r="BG49" s="839">
        <v>2058.3440000000001</v>
      </c>
      <c r="BH49" s="839">
        <v>2395.1320000000001</v>
      </c>
      <c r="BI49" s="839">
        <v>2763.578</v>
      </c>
      <c r="BJ49" s="839">
        <v>2942.5230000000001</v>
      </c>
      <c r="BK49" s="839">
        <v>2950.1289999999999</v>
      </c>
      <c r="BL49" s="839">
        <v>3055.5479999999998</v>
      </c>
      <c r="BM49" s="839">
        <v>2808.0030000000002</v>
      </c>
      <c r="BN49" s="839">
        <v>2476.9549999999999</v>
      </c>
      <c r="BO49" s="839">
        <v>2161.4160000000002</v>
      </c>
      <c r="BP49" s="839">
        <v>1894.5409999999999</v>
      </c>
      <c r="BQ49" s="839">
        <v>1767.126</v>
      </c>
      <c r="BR49" s="839">
        <v>1700.15</v>
      </c>
      <c r="BS49" s="839">
        <v>1771.7249999999999</v>
      </c>
      <c r="BT49" s="839">
        <v>2105.1860000000001</v>
      </c>
      <c r="BU49" s="839">
        <v>2371.3809999999999</v>
      </c>
      <c r="BV49" s="839">
        <v>2739.8870000000002</v>
      </c>
      <c r="BW49" s="839">
        <v>2678.645</v>
      </c>
      <c r="BX49" s="839">
        <v>2616.4969999999998</v>
      </c>
      <c r="BY49" s="839">
        <v>2602.5720000000001</v>
      </c>
      <c r="BZ49" s="839">
        <v>2432.02</v>
      </c>
    </row>
    <row r="50" spans="1:78" ht="16.5" customHeight="1" x14ac:dyDescent="0.25">
      <c r="A50" s="1001"/>
      <c r="B50" s="1005"/>
      <c r="C50" s="845" t="s">
        <v>278</v>
      </c>
      <c r="D50" s="839">
        <v>787.71600000000001</v>
      </c>
      <c r="E50" s="839">
        <v>648.56500000000005</v>
      </c>
      <c r="F50" s="839">
        <v>625.33000000000004</v>
      </c>
      <c r="G50" s="839">
        <v>557.23900000000003</v>
      </c>
      <c r="H50" s="839">
        <v>515.38699999999994</v>
      </c>
      <c r="I50" s="839">
        <v>451.33800000000002</v>
      </c>
      <c r="J50" s="839">
        <v>477.68900000000002</v>
      </c>
      <c r="K50" s="839">
        <v>418.67899999999997</v>
      </c>
      <c r="L50" s="839">
        <v>614.80399999999997</v>
      </c>
      <c r="M50" s="839">
        <v>736.38900000000001</v>
      </c>
      <c r="N50" s="839">
        <v>814.04300000000001</v>
      </c>
      <c r="O50" s="839">
        <v>814.90599999999995</v>
      </c>
      <c r="P50" s="839">
        <v>797.95</v>
      </c>
      <c r="Q50" s="839">
        <v>832.59100000000001</v>
      </c>
      <c r="R50" s="839">
        <v>765.26199999999994</v>
      </c>
      <c r="S50" s="839">
        <v>606.66999999999996</v>
      </c>
      <c r="T50" s="839">
        <v>615.399</v>
      </c>
      <c r="U50" s="839">
        <v>561.91399999999999</v>
      </c>
      <c r="V50" s="839">
        <v>510.58600000000001</v>
      </c>
      <c r="W50" s="839">
        <v>468.02100000000002</v>
      </c>
      <c r="X50" s="839">
        <v>512.08399999999995</v>
      </c>
      <c r="Y50" s="839">
        <v>617.39200000000005</v>
      </c>
      <c r="Z50" s="839">
        <v>636.24800000000005</v>
      </c>
      <c r="AA50" s="839">
        <v>634.90499999999997</v>
      </c>
      <c r="AB50" s="839">
        <v>707.61599999999999</v>
      </c>
      <c r="AC50" s="839">
        <v>669.31</v>
      </c>
      <c r="AD50" s="839">
        <v>631.01300000000003</v>
      </c>
      <c r="AE50" s="839">
        <v>561.577</v>
      </c>
      <c r="AF50" s="839">
        <v>597.39099999999996</v>
      </c>
      <c r="AG50" s="839">
        <v>444.923</v>
      </c>
      <c r="AH50" s="839">
        <v>440.322</v>
      </c>
      <c r="AI50" s="839">
        <v>417.99700000000001</v>
      </c>
      <c r="AJ50" s="839">
        <v>502.084</v>
      </c>
      <c r="AK50" s="839">
        <v>620.11199999999997</v>
      </c>
      <c r="AL50" s="839">
        <v>687.39700000000005</v>
      </c>
      <c r="AM50" s="839">
        <v>743.00099999999998</v>
      </c>
      <c r="AN50" s="839">
        <v>720.61800000000005</v>
      </c>
      <c r="AO50" s="839">
        <v>724.07399999999996</v>
      </c>
      <c r="AP50" s="839">
        <v>976.30799999999999</v>
      </c>
      <c r="AQ50" s="839">
        <v>880.125</v>
      </c>
      <c r="AR50" s="839">
        <v>670.245</v>
      </c>
      <c r="AS50" s="839">
        <v>534.93100000000004</v>
      </c>
      <c r="AT50" s="839">
        <v>442.06</v>
      </c>
      <c r="AU50" s="839">
        <v>432.51</v>
      </c>
      <c r="AV50" s="839">
        <v>506.05500000000001</v>
      </c>
      <c r="AW50" s="839">
        <v>672.49</v>
      </c>
      <c r="AX50" s="839">
        <v>795.35900000000004</v>
      </c>
      <c r="AY50" s="839">
        <v>740.59500000000003</v>
      </c>
      <c r="AZ50" s="839">
        <v>743.87400000000002</v>
      </c>
      <c r="BA50" s="839">
        <v>733.36</v>
      </c>
      <c r="BB50" s="839">
        <v>736.63199999999995</v>
      </c>
      <c r="BC50" s="839">
        <v>662.01</v>
      </c>
      <c r="BD50" s="839">
        <v>591.899</v>
      </c>
      <c r="BE50" s="839">
        <v>519.39599999999996</v>
      </c>
      <c r="BF50" s="839">
        <v>501.21699999999998</v>
      </c>
      <c r="BG50" s="839">
        <v>480.98</v>
      </c>
      <c r="BH50" s="839">
        <v>544.23</v>
      </c>
      <c r="BI50" s="839">
        <v>644.4</v>
      </c>
      <c r="BJ50" s="839">
        <v>692.61699999999996</v>
      </c>
      <c r="BK50" s="839">
        <v>697.73800000000006</v>
      </c>
      <c r="BL50" s="839">
        <v>730.84799999999996</v>
      </c>
      <c r="BM50" s="839">
        <v>738.39400000000001</v>
      </c>
      <c r="BN50" s="839">
        <v>790.39599999999996</v>
      </c>
      <c r="BO50" s="839">
        <v>591.57500000000005</v>
      </c>
      <c r="BP50" s="839">
        <v>492.00200000000001</v>
      </c>
      <c r="BQ50" s="839">
        <v>447.53300000000002</v>
      </c>
      <c r="BR50" s="839">
        <v>431.95299999999997</v>
      </c>
      <c r="BS50" s="839">
        <v>456.733</v>
      </c>
      <c r="BT50" s="839">
        <v>600.54600000000005</v>
      </c>
      <c r="BU50" s="839">
        <v>679.26599999999996</v>
      </c>
      <c r="BV50" s="839">
        <v>760.23400000000004</v>
      </c>
      <c r="BW50" s="839">
        <v>709.06</v>
      </c>
      <c r="BX50" s="839">
        <v>689.298</v>
      </c>
      <c r="BY50" s="839">
        <v>674.64300000000003</v>
      </c>
      <c r="BZ50" s="839">
        <v>616.91499999999996</v>
      </c>
    </row>
    <row r="51" spans="1:78" ht="16.5" customHeight="1" x14ac:dyDescent="0.25">
      <c r="A51" s="1001"/>
      <c r="B51" s="1005"/>
      <c r="C51" s="845" t="s">
        <v>279</v>
      </c>
      <c r="D51" s="839">
        <v>4882.6310000000003</v>
      </c>
      <c r="E51" s="839">
        <v>4579.1620000000003</v>
      </c>
      <c r="F51" s="839">
        <v>4428.1509999999998</v>
      </c>
      <c r="G51" s="839">
        <v>3983.2020000000002</v>
      </c>
      <c r="H51" s="839">
        <v>3630.1689999999999</v>
      </c>
      <c r="I51" s="839">
        <v>3120.2460000000001</v>
      </c>
      <c r="J51" s="839">
        <v>2623.3919999999998</v>
      </c>
      <c r="K51" s="839">
        <v>2497.982</v>
      </c>
      <c r="L51" s="839">
        <v>3585.2620000000002</v>
      </c>
      <c r="M51" s="839">
        <v>4185.558</v>
      </c>
      <c r="N51" s="839">
        <v>4471.51</v>
      </c>
      <c r="O51" s="839">
        <v>4419.6750000000002</v>
      </c>
      <c r="P51" s="839">
        <v>4692.3990000000003</v>
      </c>
      <c r="Q51" s="839">
        <v>4742.58</v>
      </c>
      <c r="R51" s="839">
        <v>4667</v>
      </c>
      <c r="S51" s="839">
        <v>4033.9749999999999</v>
      </c>
      <c r="T51" s="839">
        <v>3845.5250000000001</v>
      </c>
      <c r="U51" s="839">
        <v>2885.0830000000001</v>
      </c>
      <c r="V51" s="839">
        <v>2423.94</v>
      </c>
      <c r="W51" s="839">
        <v>2301.1410000000001</v>
      </c>
      <c r="X51" s="839">
        <v>3246.5349999999999</v>
      </c>
      <c r="Y51" s="839">
        <v>4102.2809999999999</v>
      </c>
      <c r="Z51" s="839">
        <v>4413.4539999999997</v>
      </c>
      <c r="AA51" s="839">
        <v>4226.32</v>
      </c>
      <c r="AB51" s="839">
        <v>4545.3440000000001</v>
      </c>
      <c r="AC51" s="839">
        <v>4419.2870000000003</v>
      </c>
      <c r="AD51" s="839">
        <v>4325.4470000000001</v>
      </c>
      <c r="AE51" s="839">
        <v>3991.672</v>
      </c>
      <c r="AF51" s="839">
        <v>4020.1080000000002</v>
      </c>
      <c r="AG51" s="839">
        <v>3231.7660000000001</v>
      </c>
      <c r="AH51" s="839">
        <v>2994.7739999999999</v>
      </c>
      <c r="AI51" s="839">
        <v>2788.1109999999999</v>
      </c>
      <c r="AJ51" s="839">
        <v>3729.933</v>
      </c>
      <c r="AK51" s="839">
        <v>4290.0990000000002</v>
      </c>
      <c r="AL51" s="839">
        <v>4503.5720000000001</v>
      </c>
      <c r="AM51" s="839">
        <v>4025.5120000000002</v>
      </c>
      <c r="AN51" s="839">
        <v>4515.4440000000004</v>
      </c>
      <c r="AO51" s="839">
        <v>4690.8429999999998</v>
      </c>
      <c r="AP51" s="839">
        <v>6182.4830000000002</v>
      </c>
      <c r="AQ51" s="839">
        <v>5978.5190000000002</v>
      </c>
      <c r="AR51" s="839">
        <v>4780.9369999999999</v>
      </c>
      <c r="AS51" s="839">
        <v>3804.9569999999999</v>
      </c>
      <c r="AT51" s="839">
        <v>3055.3809999999999</v>
      </c>
      <c r="AU51" s="839">
        <v>2974.9140000000002</v>
      </c>
      <c r="AV51" s="839">
        <v>3832.2779999999998</v>
      </c>
      <c r="AW51" s="839">
        <v>4757.5829999999996</v>
      </c>
      <c r="AX51" s="839">
        <v>5321.4</v>
      </c>
      <c r="AY51" s="839">
        <v>4937.1840000000002</v>
      </c>
      <c r="AZ51" s="839">
        <v>5047.915</v>
      </c>
      <c r="BA51" s="839">
        <v>4852.9840000000004</v>
      </c>
      <c r="BB51" s="839">
        <v>5000.924</v>
      </c>
      <c r="BC51" s="839">
        <v>4683.8689999999997</v>
      </c>
      <c r="BD51" s="839">
        <v>4025.9580000000001</v>
      </c>
      <c r="BE51" s="839">
        <v>3159.1469999999999</v>
      </c>
      <c r="BF51" s="839">
        <v>2801.402</v>
      </c>
      <c r="BG51" s="839">
        <v>2638.328</v>
      </c>
      <c r="BH51" s="839">
        <v>3557.5390000000002</v>
      </c>
      <c r="BI51" s="839">
        <v>4160.9520000000002</v>
      </c>
      <c r="BJ51" s="839">
        <v>4299.473</v>
      </c>
      <c r="BK51" s="839">
        <v>4198.4129999999996</v>
      </c>
      <c r="BL51" s="839">
        <v>4477.76</v>
      </c>
      <c r="BM51" s="839">
        <v>4534.91</v>
      </c>
      <c r="BN51" s="839">
        <v>4532.2209999999995</v>
      </c>
      <c r="BO51" s="839">
        <v>3950.181</v>
      </c>
      <c r="BP51" s="839">
        <v>3641.8879999999999</v>
      </c>
      <c r="BQ51" s="839">
        <v>3007.643</v>
      </c>
      <c r="BR51" s="839">
        <v>2515.605</v>
      </c>
      <c r="BS51" s="839">
        <v>2586.1799999999998</v>
      </c>
      <c r="BT51" s="839">
        <v>3488.8339999999998</v>
      </c>
      <c r="BU51" s="839">
        <v>3826.1550000000002</v>
      </c>
      <c r="BV51" s="839">
        <v>4259.7610000000004</v>
      </c>
      <c r="BW51" s="839">
        <v>3949.3629999999998</v>
      </c>
      <c r="BX51" s="839">
        <v>4224.3310000000001</v>
      </c>
      <c r="BY51" s="839">
        <v>4350.7870000000003</v>
      </c>
      <c r="BZ51" s="839">
        <v>4168.9189999999999</v>
      </c>
    </row>
    <row r="52" spans="1:78" ht="16.5" customHeight="1" x14ac:dyDescent="0.25">
      <c r="A52" s="1001"/>
      <c r="B52" s="1005"/>
      <c r="C52" s="845" t="s">
        <v>280</v>
      </c>
      <c r="D52" s="839">
        <v>989.85199999999998</v>
      </c>
      <c r="E52" s="839">
        <v>771.149</v>
      </c>
      <c r="F52" s="839">
        <v>638.51</v>
      </c>
      <c r="G52" s="839">
        <v>562.41600000000005</v>
      </c>
      <c r="H52" s="839">
        <v>555.05499999999995</v>
      </c>
      <c r="I52" s="839">
        <v>586.56700000000001</v>
      </c>
      <c r="J52" s="839">
        <v>571.69600000000003</v>
      </c>
      <c r="K52" s="839">
        <v>600.71299999999997</v>
      </c>
      <c r="L52" s="839">
        <v>665.21299999999997</v>
      </c>
      <c r="M52" s="839">
        <v>741.55799999999999</v>
      </c>
      <c r="N52" s="839">
        <v>949.06399999999996</v>
      </c>
      <c r="O52" s="839">
        <v>935.59</v>
      </c>
      <c r="P52" s="839">
        <v>895.06600000000003</v>
      </c>
      <c r="Q52" s="839">
        <v>845.94</v>
      </c>
      <c r="R52" s="839">
        <v>802.85400000000004</v>
      </c>
      <c r="S52" s="839">
        <v>629.07899999999995</v>
      </c>
      <c r="T52" s="839">
        <v>614.20399999999995</v>
      </c>
      <c r="U52" s="839">
        <v>798.52700000000004</v>
      </c>
      <c r="V52" s="839">
        <v>632.39300000000003</v>
      </c>
      <c r="W52" s="839">
        <v>606.04999999999995</v>
      </c>
      <c r="X52" s="839">
        <v>582.29700000000003</v>
      </c>
      <c r="Y52" s="839">
        <v>741.59100000000001</v>
      </c>
      <c r="Z52" s="839">
        <v>843.05899999999997</v>
      </c>
      <c r="AA52" s="839">
        <v>876.04700000000003</v>
      </c>
      <c r="AB52" s="839">
        <v>903.23500000000001</v>
      </c>
      <c r="AC52" s="839">
        <v>810.86199999999997</v>
      </c>
      <c r="AD52" s="839">
        <v>762.56299999999999</v>
      </c>
      <c r="AE52" s="839">
        <v>679.66800000000001</v>
      </c>
      <c r="AF52" s="839">
        <v>654.702</v>
      </c>
      <c r="AG52" s="839">
        <v>590.4</v>
      </c>
      <c r="AH52" s="839">
        <v>629.97199999999998</v>
      </c>
      <c r="AI52" s="839">
        <v>643.45500000000004</v>
      </c>
      <c r="AJ52" s="839">
        <v>644.18299999999999</v>
      </c>
      <c r="AK52" s="839">
        <v>784.35500000000002</v>
      </c>
      <c r="AL52" s="839">
        <v>990.40800000000002</v>
      </c>
      <c r="AM52" s="839">
        <v>960.08699999999999</v>
      </c>
      <c r="AN52" s="839">
        <v>891.71500000000003</v>
      </c>
      <c r="AO52" s="839">
        <v>890.49599999999998</v>
      </c>
      <c r="AP52" s="839">
        <v>1380.4649999999999</v>
      </c>
      <c r="AQ52" s="839">
        <v>1163.4059999999999</v>
      </c>
      <c r="AR52" s="839">
        <v>877.255</v>
      </c>
      <c r="AS52" s="839">
        <v>746.85400000000004</v>
      </c>
      <c r="AT52" s="839">
        <v>624.13599999999997</v>
      </c>
      <c r="AU52" s="839">
        <v>692.87400000000002</v>
      </c>
      <c r="AV52" s="839">
        <v>688.85500000000002</v>
      </c>
      <c r="AW52" s="839">
        <v>910.64700000000005</v>
      </c>
      <c r="AX52" s="839">
        <v>1147.46</v>
      </c>
      <c r="AY52" s="839">
        <v>1056.2370000000001</v>
      </c>
      <c r="AZ52" s="839">
        <v>1007.543</v>
      </c>
      <c r="BA52" s="839">
        <v>911.64800000000002</v>
      </c>
      <c r="BB52" s="839">
        <v>918.03</v>
      </c>
      <c r="BC52" s="839">
        <v>753.94299999999998</v>
      </c>
      <c r="BD52" s="839">
        <v>647.62699999999995</v>
      </c>
      <c r="BE52" s="839">
        <v>538.54499999999996</v>
      </c>
      <c r="BF52" s="839">
        <v>549.05700000000002</v>
      </c>
      <c r="BG52" s="839">
        <v>543.31100000000004</v>
      </c>
      <c r="BH52" s="839">
        <v>554.25800000000004</v>
      </c>
      <c r="BI52" s="839">
        <v>620.21299999999997</v>
      </c>
      <c r="BJ52" s="839">
        <v>732.86300000000006</v>
      </c>
      <c r="BK52" s="839">
        <v>753.01900000000001</v>
      </c>
      <c r="BL52" s="839">
        <v>769.92200000000003</v>
      </c>
      <c r="BM52" s="839">
        <v>656.23800000000006</v>
      </c>
      <c r="BN52" s="839">
        <v>653.27499999999998</v>
      </c>
      <c r="BO52" s="839">
        <v>495.33</v>
      </c>
      <c r="BP52" s="839">
        <v>430.77499999999998</v>
      </c>
      <c r="BQ52" s="839">
        <v>439.613</v>
      </c>
      <c r="BR52" s="839">
        <v>449.89299999999997</v>
      </c>
      <c r="BS52" s="839">
        <v>443.87700000000001</v>
      </c>
      <c r="BT52" s="839">
        <v>482.048</v>
      </c>
      <c r="BU52" s="839">
        <v>499.09100000000001</v>
      </c>
      <c r="BV52" s="839">
        <v>619.952</v>
      </c>
      <c r="BW52" s="839">
        <v>652.71100000000001</v>
      </c>
      <c r="BX52" s="839">
        <v>681.96</v>
      </c>
      <c r="BY52" s="839">
        <v>623.23900000000003</v>
      </c>
      <c r="BZ52" s="839">
        <v>507.97300000000001</v>
      </c>
    </row>
    <row r="53" spans="1:78" ht="16.5" customHeight="1" x14ac:dyDescent="0.25">
      <c r="A53" s="1001"/>
      <c r="B53" s="1005"/>
      <c r="C53" s="845" t="s">
        <v>281</v>
      </c>
      <c r="D53" s="839">
        <v>1335.3150000000001</v>
      </c>
      <c r="E53" s="839">
        <v>1209.6489999999999</v>
      </c>
      <c r="F53" s="839">
        <v>1159.998</v>
      </c>
      <c r="G53" s="839">
        <v>1079.4380000000001</v>
      </c>
      <c r="H53" s="839">
        <v>1022.619</v>
      </c>
      <c r="I53" s="839">
        <v>921.52</v>
      </c>
      <c r="J53" s="839">
        <v>774.3</v>
      </c>
      <c r="K53" s="839">
        <v>723.79499999999996</v>
      </c>
      <c r="L53" s="839">
        <v>1020.758</v>
      </c>
      <c r="M53" s="839">
        <v>1140.211</v>
      </c>
      <c r="N53" s="839">
        <v>1212.69</v>
      </c>
      <c r="O53" s="839">
        <v>1087.981</v>
      </c>
      <c r="P53" s="839">
        <v>1230.9349999999999</v>
      </c>
      <c r="Q53" s="839">
        <v>1253.432</v>
      </c>
      <c r="R53" s="839">
        <v>1303.0129999999999</v>
      </c>
      <c r="S53" s="839">
        <v>1185.3119999999999</v>
      </c>
      <c r="T53" s="839">
        <v>1335.04</v>
      </c>
      <c r="U53" s="839">
        <v>1029.951</v>
      </c>
      <c r="V53" s="839">
        <v>844.97400000000005</v>
      </c>
      <c r="W53" s="839">
        <v>833.65700000000004</v>
      </c>
      <c r="X53" s="839">
        <v>1138.0260000000001</v>
      </c>
      <c r="Y53" s="839">
        <v>1320.3430000000001</v>
      </c>
      <c r="Z53" s="839">
        <v>1270.732</v>
      </c>
      <c r="AA53" s="839">
        <v>1190.106</v>
      </c>
      <c r="AB53" s="839">
        <v>1318.143</v>
      </c>
      <c r="AC53" s="839">
        <v>1305.4549999999999</v>
      </c>
      <c r="AD53" s="839">
        <v>1288.2280000000001</v>
      </c>
      <c r="AE53" s="839">
        <v>1178.807</v>
      </c>
      <c r="AF53" s="839">
        <v>1234.0830000000001</v>
      </c>
      <c r="AG53" s="839">
        <v>1008.82</v>
      </c>
      <c r="AH53" s="839">
        <v>925.24599999999998</v>
      </c>
      <c r="AI53" s="839">
        <v>1033.5039999999999</v>
      </c>
      <c r="AJ53" s="839">
        <v>1240.692</v>
      </c>
      <c r="AK53" s="839">
        <v>1194.153</v>
      </c>
      <c r="AL53" s="839">
        <v>1186.78</v>
      </c>
      <c r="AM53" s="839">
        <v>1079.3879999999999</v>
      </c>
      <c r="AN53" s="839">
        <v>1194.048</v>
      </c>
      <c r="AO53" s="839">
        <v>1222.2170000000001</v>
      </c>
      <c r="AP53" s="839">
        <v>1725.559</v>
      </c>
      <c r="AQ53" s="839">
        <v>1630.52</v>
      </c>
      <c r="AR53" s="839">
        <v>1329.5889999999999</v>
      </c>
      <c r="AS53" s="839">
        <v>1027.085</v>
      </c>
      <c r="AT53" s="839">
        <v>735.91600000000005</v>
      </c>
      <c r="AU53" s="839">
        <v>699.36</v>
      </c>
      <c r="AV53" s="839">
        <v>1038.117</v>
      </c>
      <c r="AW53" s="839">
        <v>1295.287</v>
      </c>
      <c r="AX53" s="839">
        <v>1457.817</v>
      </c>
      <c r="AY53" s="839">
        <v>1308.771</v>
      </c>
      <c r="AZ53" s="839">
        <v>1437.828</v>
      </c>
      <c r="BA53" s="839">
        <v>1509.0730000000001</v>
      </c>
      <c r="BB53" s="839">
        <v>1381.85</v>
      </c>
      <c r="BC53" s="839">
        <v>1260.1579999999999</v>
      </c>
      <c r="BD53" s="839">
        <v>1104.8610000000001</v>
      </c>
      <c r="BE53" s="839">
        <v>894.81200000000001</v>
      </c>
      <c r="BF53" s="839">
        <v>775.14599999999996</v>
      </c>
      <c r="BG53" s="839">
        <v>655.71699999999998</v>
      </c>
      <c r="BH53" s="839">
        <v>937.59</v>
      </c>
      <c r="BI53" s="839">
        <v>1073.576</v>
      </c>
      <c r="BJ53" s="839">
        <v>1087.58</v>
      </c>
      <c r="BK53" s="839">
        <v>1017.699</v>
      </c>
      <c r="BL53" s="839">
        <v>1195.8620000000001</v>
      </c>
      <c r="BM53" s="839">
        <v>1171.8430000000001</v>
      </c>
      <c r="BN53" s="839">
        <v>1280.2270000000001</v>
      </c>
      <c r="BO53" s="839">
        <v>1131.443</v>
      </c>
      <c r="BP53" s="839">
        <v>987.92600000000004</v>
      </c>
      <c r="BQ53" s="839">
        <v>814.18499999999995</v>
      </c>
      <c r="BR53" s="839">
        <v>801.274</v>
      </c>
      <c r="BS53" s="839">
        <v>680.86300000000006</v>
      </c>
      <c r="BT53" s="839">
        <v>980.31700000000001</v>
      </c>
      <c r="BU53" s="839">
        <v>1143.557</v>
      </c>
      <c r="BV53" s="839">
        <v>1154.9939999999999</v>
      </c>
      <c r="BW53" s="839">
        <v>1018.652</v>
      </c>
      <c r="BX53" s="839">
        <v>1050.2239999999999</v>
      </c>
      <c r="BY53" s="839">
        <v>1035.2729999999999</v>
      </c>
      <c r="BZ53" s="839">
        <v>1082.2170000000001</v>
      </c>
    </row>
    <row r="54" spans="1:78" ht="16.5" customHeight="1" x14ac:dyDescent="0.25">
      <c r="A54" s="1002"/>
      <c r="B54" s="1006"/>
      <c r="C54" s="847" t="s">
        <v>836</v>
      </c>
      <c r="D54" s="850">
        <v>14277</v>
      </c>
      <c r="E54" s="850">
        <v>14277</v>
      </c>
      <c r="F54" s="850">
        <v>14277</v>
      </c>
      <c r="G54" s="850">
        <v>14277</v>
      </c>
      <c r="H54" s="850">
        <v>14277</v>
      </c>
      <c r="I54" s="850">
        <v>14277</v>
      </c>
      <c r="J54" s="850">
        <v>14277</v>
      </c>
      <c r="K54" s="850">
        <v>14277</v>
      </c>
      <c r="L54" s="850">
        <v>14277</v>
      </c>
      <c r="M54" s="850">
        <v>14277</v>
      </c>
      <c r="N54" s="850">
        <v>14277</v>
      </c>
      <c r="O54" s="850">
        <v>14277</v>
      </c>
      <c r="P54" s="850">
        <v>14277</v>
      </c>
      <c r="Q54" s="850">
        <v>14277</v>
      </c>
      <c r="R54" s="850">
        <v>14277</v>
      </c>
      <c r="S54" s="850">
        <v>14277</v>
      </c>
      <c r="T54" s="850">
        <v>14277</v>
      </c>
      <c r="U54" s="850">
        <v>14277</v>
      </c>
      <c r="V54" s="850">
        <v>14277</v>
      </c>
      <c r="W54" s="850">
        <v>14277</v>
      </c>
      <c r="X54" s="850">
        <v>14277</v>
      </c>
      <c r="Y54" s="850">
        <v>14277</v>
      </c>
      <c r="Z54" s="850">
        <v>14277</v>
      </c>
      <c r="AA54" s="850">
        <v>14277</v>
      </c>
      <c r="AB54" s="850">
        <v>14277</v>
      </c>
      <c r="AC54" s="850">
        <v>14277</v>
      </c>
      <c r="AD54" s="850">
        <v>14277</v>
      </c>
      <c r="AE54" s="850">
        <v>14277</v>
      </c>
      <c r="AF54" s="850">
        <v>14277</v>
      </c>
      <c r="AG54" s="850">
        <v>14277</v>
      </c>
      <c r="AH54" s="850">
        <v>14277</v>
      </c>
      <c r="AI54" s="850">
        <v>14277</v>
      </c>
      <c r="AJ54" s="850">
        <v>14277</v>
      </c>
      <c r="AK54" s="850">
        <v>14277</v>
      </c>
      <c r="AL54" s="850">
        <v>14277</v>
      </c>
      <c r="AM54" s="850">
        <v>14277</v>
      </c>
      <c r="AN54" s="850">
        <v>14277</v>
      </c>
      <c r="AO54" s="850">
        <v>14277</v>
      </c>
      <c r="AP54" s="850">
        <v>14277</v>
      </c>
      <c r="AQ54" s="850">
        <v>14277</v>
      </c>
      <c r="AR54" s="850">
        <v>14277</v>
      </c>
      <c r="AS54" s="850">
        <v>14277</v>
      </c>
      <c r="AT54" s="850">
        <v>14277</v>
      </c>
      <c r="AU54" s="850">
        <v>14277</v>
      </c>
      <c r="AV54" s="850">
        <v>14277</v>
      </c>
      <c r="AW54" s="850">
        <v>14277</v>
      </c>
      <c r="AX54" s="850">
        <v>14277</v>
      </c>
      <c r="AY54" s="850">
        <v>14277</v>
      </c>
      <c r="AZ54" s="850">
        <v>14277</v>
      </c>
      <c r="BA54" s="850">
        <v>14277</v>
      </c>
      <c r="BB54" s="850">
        <v>14277</v>
      </c>
      <c r="BC54" s="850">
        <v>14277</v>
      </c>
      <c r="BD54" s="850">
        <v>14277</v>
      </c>
      <c r="BE54" s="850">
        <v>14277</v>
      </c>
      <c r="BF54" s="850">
        <v>14277</v>
      </c>
      <c r="BG54" s="850">
        <v>14277</v>
      </c>
      <c r="BH54" s="850">
        <v>14277</v>
      </c>
      <c r="BI54" s="850">
        <v>14277</v>
      </c>
      <c r="BJ54" s="850">
        <v>14277</v>
      </c>
      <c r="BK54" s="850">
        <v>14277</v>
      </c>
      <c r="BL54" s="850">
        <v>14277</v>
      </c>
      <c r="BM54" s="850">
        <v>14277</v>
      </c>
      <c r="BN54" s="850">
        <v>14277</v>
      </c>
      <c r="BO54" s="850">
        <v>14277</v>
      </c>
      <c r="BP54" s="850">
        <v>14277</v>
      </c>
      <c r="BQ54" s="850">
        <v>14277</v>
      </c>
      <c r="BR54" s="850">
        <v>14277</v>
      </c>
      <c r="BS54" s="850">
        <v>14277</v>
      </c>
      <c r="BT54" s="850">
        <v>14277</v>
      </c>
      <c r="BU54" s="850">
        <v>14277</v>
      </c>
      <c r="BV54" s="850">
        <v>14277</v>
      </c>
      <c r="BW54" s="850">
        <v>14277</v>
      </c>
      <c r="BX54" s="850">
        <v>14277</v>
      </c>
      <c r="BY54" s="850">
        <v>14277</v>
      </c>
      <c r="BZ54" s="850">
        <v>14277</v>
      </c>
    </row>
    <row r="55" spans="1:78" ht="16.5" customHeight="1" x14ac:dyDescent="0.25"/>
    <row r="56" spans="1:78" ht="16.5" customHeight="1" x14ac:dyDescent="0.25">
      <c r="A56" s="1000" t="s">
        <v>843</v>
      </c>
      <c r="B56" s="997" t="s">
        <v>844</v>
      </c>
      <c r="C56" s="851" t="s">
        <v>290</v>
      </c>
      <c r="D56" s="852">
        <v>77.509034999999997</v>
      </c>
      <c r="E56" s="852">
        <v>72.767111</v>
      </c>
      <c r="F56" s="852">
        <v>78.826217999999997</v>
      </c>
      <c r="G56" s="852">
        <v>73.343537999999995</v>
      </c>
      <c r="H56" s="852">
        <v>75.907711000000006</v>
      </c>
      <c r="I56" s="852">
        <v>75.223889</v>
      </c>
      <c r="J56" s="852">
        <v>79.845299999999995</v>
      </c>
      <c r="K56" s="852">
        <v>78.645206000000002</v>
      </c>
      <c r="L56" s="852">
        <v>73.042456000000001</v>
      </c>
      <c r="M56" s="852">
        <v>73.333118999999996</v>
      </c>
      <c r="N56" s="852">
        <v>70.505075000000005</v>
      </c>
      <c r="O56" s="852">
        <v>68.553172000000004</v>
      </c>
      <c r="P56" s="852">
        <v>70.933702999999994</v>
      </c>
      <c r="Q56" s="852">
        <v>66.083516000000003</v>
      </c>
      <c r="R56" s="852">
        <v>74.252103000000005</v>
      </c>
      <c r="S56" s="852">
        <v>67.310202000000004</v>
      </c>
      <c r="T56" s="852">
        <v>70.490071</v>
      </c>
      <c r="U56" s="852">
        <v>69.714667000000006</v>
      </c>
      <c r="V56" s="852">
        <v>73.651083</v>
      </c>
      <c r="W56" s="852">
        <v>72.901760999999993</v>
      </c>
      <c r="X56" s="852">
        <v>68.289698999999999</v>
      </c>
      <c r="Y56" s="852">
        <v>68.679597000000001</v>
      </c>
      <c r="Z56" s="852">
        <v>66.084093999999993</v>
      </c>
      <c r="AA56" s="852">
        <v>63.860593999999999</v>
      </c>
      <c r="AB56" s="852">
        <v>65.636831000000001</v>
      </c>
      <c r="AC56" s="852">
        <v>61.172165</v>
      </c>
      <c r="AD56" s="852">
        <v>67.081832000000006</v>
      </c>
      <c r="AE56" s="852">
        <v>61.886526000000003</v>
      </c>
      <c r="AF56" s="852">
        <v>64.791889999999995</v>
      </c>
      <c r="AG56" s="852">
        <v>63.412120999999999</v>
      </c>
      <c r="AH56" s="852">
        <v>66.634129000000001</v>
      </c>
      <c r="AI56" s="852">
        <v>66.937989999999999</v>
      </c>
      <c r="AJ56" s="852">
        <v>62.515388999999999</v>
      </c>
      <c r="AK56" s="852">
        <v>63.248342000000001</v>
      </c>
      <c r="AL56" s="852">
        <v>60.851331999999999</v>
      </c>
      <c r="AM56" s="852">
        <v>59.072167999999998</v>
      </c>
      <c r="AN56" s="852">
        <v>61.150213999999998</v>
      </c>
      <c r="AO56" s="852">
        <v>58.455058999999999</v>
      </c>
      <c r="AP56" s="852">
        <v>56.576571000000001</v>
      </c>
      <c r="AQ56" s="852">
        <v>52.717916000000002</v>
      </c>
      <c r="AR56" s="852">
        <v>54.513128999999999</v>
      </c>
      <c r="AS56" s="852">
        <v>52.482443000000004</v>
      </c>
      <c r="AT56" s="852">
        <v>57.085729999999998</v>
      </c>
      <c r="AU56" s="852">
        <v>57.873655999999997</v>
      </c>
      <c r="AV56" s="852">
        <v>55.270887999999999</v>
      </c>
      <c r="AW56" s="852">
        <v>56.446210000000001</v>
      </c>
      <c r="AX56" s="852">
        <v>53.621229</v>
      </c>
      <c r="AY56" s="852">
        <v>52.397734</v>
      </c>
      <c r="AZ56" s="852">
        <v>53.862596000000003</v>
      </c>
      <c r="BA56" s="852">
        <v>50.342320000000001</v>
      </c>
      <c r="BB56" s="852">
        <v>53.630026999999998</v>
      </c>
      <c r="BC56" s="852">
        <v>50.567596999999999</v>
      </c>
      <c r="BD56" s="852">
        <v>52.419075999999997</v>
      </c>
      <c r="BE56" s="852">
        <v>51.862271</v>
      </c>
      <c r="BF56" s="852">
        <v>55.064582000000001</v>
      </c>
      <c r="BG56" s="852">
        <v>53.224269</v>
      </c>
      <c r="BH56" s="852">
        <v>50.693300000000001</v>
      </c>
      <c r="BI56" s="852">
        <v>51.943122000000002</v>
      </c>
      <c r="BJ56" s="852">
        <v>49.127201999999997</v>
      </c>
      <c r="BK56" s="852">
        <v>47.815243000000002</v>
      </c>
      <c r="BL56" s="852">
        <v>48.986293000000003</v>
      </c>
      <c r="BM56" s="852">
        <v>45.794288000000002</v>
      </c>
      <c r="BN56" s="852">
        <v>49.706139999999998</v>
      </c>
      <c r="BO56" s="852">
        <v>45.904370999999998</v>
      </c>
      <c r="BP56" s="852">
        <v>47.295352000000001</v>
      </c>
      <c r="BQ56" s="852">
        <v>46.221682000000001</v>
      </c>
      <c r="BR56" s="852">
        <v>49.157764999999998</v>
      </c>
      <c r="BS56" s="852">
        <v>47.856468</v>
      </c>
      <c r="BT56" s="852">
        <v>46.599406000000002</v>
      </c>
      <c r="BU56" s="852">
        <v>46.684975999999999</v>
      </c>
      <c r="BV56" s="852">
        <v>44.751924000000002</v>
      </c>
      <c r="BW56" s="852">
        <v>43.543737</v>
      </c>
      <c r="BX56" s="852">
        <v>44.147218000000002</v>
      </c>
      <c r="BY56" s="852">
        <v>41.251963000000003</v>
      </c>
      <c r="BZ56" s="852">
        <v>45.404536999999998</v>
      </c>
    </row>
    <row r="57" spans="1:78" ht="16.5" customHeight="1" x14ac:dyDescent="0.25">
      <c r="A57" s="1001"/>
      <c r="B57" s="998"/>
      <c r="C57" s="838" t="s">
        <v>768</v>
      </c>
      <c r="D57" s="853">
        <v>8.3257200000000005</v>
      </c>
      <c r="E57" s="853">
        <v>7.7948079999999997</v>
      </c>
      <c r="F57" s="853">
        <v>8.7026920000000008</v>
      </c>
      <c r="G57" s="853">
        <v>7.8160509999999999</v>
      </c>
      <c r="H57" s="853">
        <v>8.0369700000000002</v>
      </c>
      <c r="I57" s="853">
        <v>7.47255</v>
      </c>
      <c r="J57" s="853">
        <v>7.908379</v>
      </c>
      <c r="K57" s="853">
        <v>7.7520899999999999</v>
      </c>
      <c r="L57" s="853">
        <v>7.2716099999999999</v>
      </c>
      <c r="M57" s="853">
        <v>7.5832819999999996</v>
      </c>
      <c r="N57" s="853">
        <v>7.3927500000000004</v>
      </c>
      <c r="O57" s="853">
        <v>7.1209210000000001</v>
      </c>
      <c r="P57" s="853">
        <v>7.4641500000000001</v>
      </c>
      <c r="Q57" s="853">
        <v>7.0502039999999999</v>
      </c>
      <c r="R57" s="853">
        <v>7.9514069999999997</v>
      </c>
      <c r="S57" s="853">
        <v>7.2322519999999999</v>
      </c>
      <c r="T57" s="853">
        <v>7.5220200000000004</v>
      </c>
      <c r="U57" s="853">
        <v>7.3932900000000004</v>
      </c>
      <c r="V57" s="853">
        <v>7.6534659999999999</v>
      </c>
      <c r="W57" s="853">
        <v>7.5612599999999999</v>
      </c>
      <c r="X57" s="853">
        <v>7.0814700000000004</v>
      </c>
      <c r="Y57" s="853">
        <v>7.1616819999999999</v>
      </c>
      <c r="Z57" s="853">
        <v>6.9608100000000004</v>
      </c>
      <c r="AA57" s="853">
        <v>6.8033710000000003</v>
      </c>
      <c r="AB57" s="853">
        <v>7.0388099999999998</v>
      </c>
      <c r="AC57" s="853">
        <v>6.6190040000000003</v>
      </c>
      <c r="AD57" s="853">
        <v>7.2855270000000001</v>
      </c>
      <c r="AE57" s="853">
        <v>6.6408839999999998</v>
      </c>
      <c r="AF57" s="853">
        <v>7.0664400000000001</v>
      </c>
      <c r="AG57" s="853">
        <v>6.7313400000000003</v>
      </c>
      <c r="AH57" s="853">
        <v>7.1183439999999996</v>
      </c>
      <c r="AI57" s="853">
        <v>7.2988499999999998</v>
      </c>
      <c r="AJ57" s="853">
        <v>6.7027799999999997</v>
      </c>
      <c r="AK57" s="853">
        <v>6.9447130000000001</v>
      </c>
      <c r="AL57" s="853">
        <v>6.75861</v>
      </c>
      <c r="AM57" s="853">
        <v>6.4248050000000001</v>
      </c>
      <c r="AN57" s="853">
        <v>6.8036399999999997</v>
      </c>
      <c r="AO57" s="853">
        <v>6.5292339999999998</v>
      </c>
      <c r="AP57" s="853">
        <v>6.5043889999999998</v>
      </c>
      <c r="AQ57" s="853">
        <v>6.257504</v>
      </c>
      <c r="AR57" s="853">
        <v>6.5156099999999997</v>
      </c>
      <c r="AS57" s="853">
        <v>5.9805599999999997</v>
      </c>
      <c r="AT57" s="853">
        <v>6.49946</v>
      </c>
      <c r="AU57" s="853">
        <v>6.6054899999999996</v>
      </c>
      <c r="AV57" s="853">
        <v>6.0482699999999996</v>
      </c>
      <c r="AW57" s="853">
        <v>6.2283030000000004</v>
      </c>
      <c r="AX57" s="853">
        <v>6.0325800000000003</v>
      </c>
      <c r="AY57" s="853">
        <v>5.9183779999999997</v>
      </c>
      <c r="AZ57" s="853">
        <v>6.0903600000000004</v>
      </c>
      <c r="BA57" s="853">
        <v>5.5616680000000001</v>
      </c>
      <c r="BB57" s="853">
        <v>6.0775810000000003</v>
      </c>
      <c r="BC57" s="853">
        <v>5.7943740000000004</v>
      </c>
      <c r="BD57" s="853">
        <v>5.8490700000000002</v>
      </c>
      <c r="BE57" s="853">
        <v>5.8949400000000001</v>
      </c>
      <c r="BF57" s="853">
        <v>6.3465990000000003</v>
      </c>
      <c r="BG57" s="853">
        <v>6.1736700000000004</v>
      </c>
      <c r="BH57" s="853">
        <v>5.8065300000000004</v>
      </c>
      <c r="BI57" s="853">
        <v>5.9072050000000003</v>
      </c>
      <c r="BJ57" s="853">
        <v>5.6031300000000002</v>
      </c>
      <c r="BK57" s="853">
        <v>5.506723</v>
      </c>
      <c r="BL57" s="853">
        <v>5.8981199999999996</v>
      </c>
      <c r="BM57" s="853">
        <v>5.6549079999999998</v>
      </c>
      <c r="BN57" s="853">
        <v>6.2050840000000003</v>
      </c>
      <c r="BO57" s="853">
        <v>5.6393399999999998</v>
      </c>
      <c r="BP57" s="853">
        <v>5.6908200000000004</v>
      </c>
      <c r="BQ57" s="853">
        <v>5.6340000000000003</v>
      </c>
      <c r="BR57" s="853">
        <v>6.070513</v>
      </c>
      <c r="BS57" s="853">
        <v>5.8604099999999999</v>
      </c>
      <c r="BT57" s="853">
        <v>5.7713400000000004</v>
      </c>
      <c r="BU57" s="853">
        <v>5.8254890000000001</v>
      </c>
      <c r="BV57" s="853">
        <v>5.4697800000000001</v>
      </c>
      <c r="BW57" s="853">
        <v>5.1129959999999999</v>
      </c>
      <c r="BX57" s="853">
        <v>5.4557099999999998</v>
      </c>
      <c r="BY57" s="853">
        <v>5.234572</v>
      </c>
      <c r="BZ57" s="853">
        <v>5.6831060000000004</v>
      </c>
    </row>
    <row r="58" spans="1:78" ht="16.5" customHeight="1" x14ac:dyDescent="0.25">
      <c r="A58" s="1001"/>
      <c r="B58" s="998"/>
      <c r="C58" s="838" t="s">
        <v>769</v>
      </c>
      <c r="D58" s="853">
        <v>6.8656199999999998</v>
      </c>
      <c r="E58" s="853">
        <v>6.45106</v>
      </c>
      <c r="F58" s="853">
        <v>6.8570450000000003</v>
      </c>
      <c r="G58" s="853">
        <v>6.2476440000000002</v>
      </c>
      <c r="H58" s="853">
        <v>6.3946800000000001</v>
      </c>
      <c r="I58" s="853">
        <v>6.6905400000000004</v>
      </c>
      <c r="J58" s="853">
        <v>6.854813</v>
      </c>
      <c r="K58" s="853">
        <v>6.6597299999999997</v>
      </c>
      <c r="L58" s="853">
        <v>6.2877000000000001</v>
      </c>
      <c r="M58" s="853">
        <v>6.2080289999999998</v>
      </c>
      <c r="N58" s="853">
        <v>6.0108600000000001</v>
      </c>
      <c r="O58" s="853">
        <v>5.682086</v>
      </c>
      <c r="P58" s="853">
        <v>5.6314200000000003</v>
      </c>
      <c r="Q58" s="853">
        <v>5.2634119999999998</v>
      </c>
      <c r="R58" s="853">
        <v>6.1385889999999996</v>
      </c>
      <c r="S58" s="853">
        <v>5.5373760000000001</v>
      </c>
      <c r="T58" s="853">
        <v>5.78505</v>
      </c>
      <c r="U58" s="853">
        <v>5.7692600000000001</v>
      </c>
      <c r="V58" s="853">
        <v>6.074109</v>
      </c>
      <c r="W58" s="853">
        <v>6.0472799999999998</v>
      </c>
      <c r="X58" s="853">
        <v>5.6859599999999997</v>
      </c>
      <c r="Y58" s="853">
        <v>5.7515539999999996</v>
      </c>
      <c r="Z58" s="853">
        <v>5.5130699999999999</v>
      </c>
      <c r="AA58" s="853">
        <v>5.1979600000000001</v>
      </c>
      <c r="AB58" s="853">
        <v>5.2441800000000001</v>
      </c>
      <c r="AC58" s="853">
        <v>4.9672000000000001</v>
      </c>
      <c r="AD58" s="853">
        <v>5.5702970000000001</v>
      </c>
      <c r="AE58" s="853">
        <v>5.052003</v>
      </c>
      <c r="AF58" s="853">
        <v>5.4478799999999996</v>
      </c>
      <c r="AG58" s="853">
        <v>5.2971300000000001</v>
      </c>
      <c r="AH58" s="853">
        <v>5.5312989999999997</v>
      </c>
      <c r="AI58" s="853">
        <v>5.90571</v>
      </c>
      <c r="AJ58" s="853">
        <v>5.4156000000000004</v>
      </c>
      <c r="AK58" s="853">
        <v>5.3871799999999999</v>
      </c>
      <c r="AL58" s="853">
        <v>4.9828380000000001</v>
      </c>
      <c r="AM58" s="853">
        <v>4.8829909999999996</v>
      </c>
      <c r="AN58" s="853">
        <v>5.1554700000000002</v>
      </c>
      <c r="AO58" s="853">
        <v>4.9635819999999997</v>
      </c>
      <c r="AP58" s="853">
        <v>5.1130469999999999</v>
      </c>
      <c r="AQ58" s="853">
        <v>4.7726559999999996</v>
      </c>
      <c r="AR58" s="853">
        <v>4.9589400000000001</v>
      </c>
      <c r="AS58" s="853">
        <v>4.5187499999999998</v>
      </c>
      <c r="AT58" s="853">
        <v>4.8444940000000001</v>
      </c>
      <c r="AU58" s="853">
        <v>5.5338599999999998</v>
      </c>
      <c r="AV58" s="853">
        <v>5.0541600000000004</v>
      </c>
      <c r="AW58" s="853">
        <v>4.911206</v>
      </c>
      <c r="AX58" s="853">
        <v>4.7738100000000001</v>
      </c>
      <c r="AY58" s="853">
        <v>4.5915119999999998</v>
      </c>
      <c r="AZ58" s="853">
        <v>4.57986</v>
      </c>
      <c r="BA58" s="853">
        <v>4.3513679999999999</v>
      </c>
      <c r="BB58" s="853">
        <v>4.6897419999999999</v>
      </c>
      <c r="BC58" s="853">
        <v>4.5279439999999997</v>
      </c>
      <c r="BD58" s="853">
        <v>4.5329699999999997</v>
      </c>
      <c r="BE58" s="853">
        <v>4.4037899999999999</v>
      </c>
      <c r="BF58" s="853">
        <v>4.7774409999999996</v>
      </c>
      <c r="BG58" s="853">
        <v>4.6201800000000004</v>
      </c>
      <c r="BH58" s="853">
        <v>4.3267499999999997</v>
      </c>
      <c r="BI58" s="853">
        <v>4.4865370000000002</v>
      </c>
      <c r="BJ58" s="853">
        <v>4.1806200000000002</v>
      </c>
      <c r="BK58" s="853">
        <v>4.0684100000000001</v>
      </c>
      <c r="BL58" s="853">
        <v>4.0879500000000002</v>
      </c>
      <c r="BM58" s="853">
        <v>3.593324</v>
      </c>
      <c r="BN58" s="853">
        <v>3.6056699999999999</v>
      </c>
      <c r="BO58" s="853">
        <v>3.5001259999999998</v>
      </c>
      <c r="BP58" s="853">
        <v>3.4198499999999998</v>
      </c>
      <c r="BQ58" s="853">
        <v>3.41004</v>
      </c>
      <c r="BR58" s="853">
        <v>3.7859989999999999</v>
      </c>
      <c r="BS58" s="853">
        <v>3.6158700000000001</v>
      </c>
      <c r="BT58" s="853">
        <v>3.5612699999999999</v>
      </c>
      <c r="BU58" s="853">
        <v>3.3791099999999998</v>
      </c>
      <c r="BV58" s="853">
        <v>3.2813099999999999</v>
      </c>
      <c r="BW58" s="853">
        <v>3.2589039999999998</v>
      </c>
      <c r="BX58" s="853">
        <v>3.1848299999999998</v>
      </c>
      <c r="BY58" s="853">
        <v>2.8928340000000001</v>
      </c>
      <c r="BZ58" s="853">
        <v>3.2690429999999999</v>
      </c>
    </row>
    <row r="59" spans="1:78" ht="16.5" customHeight="1" x14ac:dyDescent="0.25">
      <c r="A59" s="1001"/>
      <c r="B59" s="998"/>
      <c r="C59" s="838" t="s">
        <v>846</v>
      </c>
      <c r="D59" s="853">
        <v>4.8377350000000003</v>
      </c>
      <c r="E59" s="853">
        <v>4.6340640000000004</v>
      </c>
      <c r="F59" s="853">
        <v>5.0827929999999997</v>
      </c>
      <c r="G59" s="853">
        <v>4.7111210000000003</v>
      </c>
      <c r="H59" s="853">
        <v>5.2142150000000003</v>
      </c>
      <c r="I59" s="853">
        <v>5.129232</v>
      </c>
      <c r="J59" s="853">
        <v>6.0260680000000004</v>
      </c>
      <c r="K59" s="853">
        <v>6.4948779999999999</v>
      </c>
      <c r="L59" s="853">
        <v>5.0957439999999998</v>
      </c>
      <c r="M59" s="853">
        <v>4.728008</v>
      </c>
      <c r="N59" s="853">
        <v>4.4432400000000003</v>
      </c>
      <c r="O59" s="853">
        <v>4.4982090000000001</v>
      </c>
      <c r="P59" s="853">
        <v>4.5879599999999998</v>
      </c>
      <c r="Q59" s="853">
        <v>4.4037839999999999</v>
      </c>
      <c r="R59" s="853">
        <v>4.8632739999999997</v>
      </c>
      <c r="S59" s="853">
        <v>4.5352319999999997</v>
      </c>
      <c r="T59" s="853">
        <v>4.7870499999999998</v>
      </c>
      <c r="U59" s="853">
        <v>4.7847419999999996</v>
      </c>
      <c r="V59" s="853">
        <v>5.5708080000000004</v>
      </c>
      <c r="W59" s="853">
        <v>5.9085739999999998</v>
      </c>
      <c r="X59" s="853">
        <v>4.6900199999999996</v>
      </c>
      <c r="Y59" s="853">
        <v>4.4357059999999997</v>
      </c>
      <c r="Z59" s="853">
        <v>4.1192859999999998</v>
      </c>
      <c r="AA59" s="853">
        <v>4.0822830000000003</v>
      </c>
      <c r="AB59" s="853">
        <v>4.1123599999999998</v>
      </c>
      <c r="AC59" s="853">
        <v>3.9575719999999999</v>
      </c>
      <c r="AD59" s="853">
        <v>4.3905219999999998</v>
      </c>
      <c r="AE59" s="853">
        <v>4.036257</v>
      </c>
      <c r="AF59" s="853">
        <v>4.2691980000000003</v>
      </c>
      <c r="AG59" s="853">
        <v>4.5094200000000004</v>
      </c>
      <c r="AH59" s="853">
        <v>4.9652089999999998</v>
      </c>
      <c r="AI59" s="853">
        <v>5.2599520000000002</v>
      </c>
      <c r="AJ59" s="853">
        <v>4.51403</v>
      </c>
      <c r="AK59" s="853">
        <v>4.1487970000000001</v>
      </c>
      <c r="AL59" s="853">
        <v>3.8961960000000002</v>
      </c>
      <c r="AM59" s="853">
        <v>3.793946</v>
      </c>
      <c r="AN59" s="853">
        <v>3.9173040000000001</v>
      </c>
      <c r="AO59" s="853">
        <v>3.8049729999999999</v>
      </c>
      <c r="AP59" s="853">
        <v>2.3484400000000001</v>
      </c>
      <c r="AQ59" s="853">
        <v>1.380512</v>
      </c>
      <c r="AR59" s="853">
        <v>1.411246</v>
      </c>
      <c r="AS59" s="853">
        <v>1.769695</v>
      </c>
      <c r="AT59" s="853">
        <v>2.941446</v>
      </c>
      <c r="AU59" s="853">
        <v>3.4668700000000001</v>
      </c>
      <c r="AV59" s="853">
        <v>3.1434000000000002</v>
      </c>
      <c r="AW59" s="853">
        <v>3.0315409999999998</v>
      </c>
      <c r="AX59" s="853">
        <v>2.3169200000000001</v>
      </c>
      <c r="AY59" s="853">
        <v>2.3048999999999999</v>
      </c>
      <c r="AZ59" s="853">
        <v>2.1738420000000001</v>
      </c>
      <c r="BA59" s="853">
        <v>2.3300800000000002</v>
      </c>
      <c r="BB59" s="853">
        <v>2.0628500000000001</v>
      </c>
      <c r="BC59" s="853">
        <v>1.8369390000000001</v>
      </c>
      <c r="BD59" s="853">
        <v>2.6465100000000001</v>
      </c>
      <c r="BE59" s="853">
        <v>3.2545160000000002</v>
      </c>
      <c r="BF59" s="853">
        <v>3.6850000000000001</v>
      </c>
      <c r="BG59" s="853">
        <v>3.6126119999999999</v>
      </c>
      <c r="BH59" s="853">
        <v>2.9266960000000002</v>
      </c>
      <c r="BI59" s="853">
        <v>2.7421519999999999</v>
      </c>
      <c r="BJ59" s="853">
        <v>2.5498099999999999</v>
      </c>
      <c r="BK59" s="853">
        <v>2.4997029999999998</v>
      </c>
      <c r="BL59" s="853">
        <v>2.5387249999999999</v>
      </c>
      <c r="BM59" s="853">
        <v>2.4631720000000001</v>
      </c>
      <c r="BN59" s="853">
        <v>2.7489789999999998</v>
      </c>
      <c r="BO59" s="853">
        <v>2.6366779999999999</v>
      </c>
      <c r="BP59" s="853">
        <v>3.0250059999999999</v>
      </c>
      <c r="BQ59" s="853">
        <v>2.8488319999999998</v>
      </c>
      <c r="BR59" s="853">
        <v>3.0728080000000002</v>
      </c>
      <c r="BS59" s="853">
        <v>3.1831299999999998</v>
      </c>
      <c r="BT59" s="853">
        <v>2.6456080000000002</v>
      </c>
      <c r="BU59" s="853">
        <v>2.5967470000000001</v>
      </c>
      <c r="BV59" s="853">
        <v>2.4048180000000001</v>
      </c>
      <c r="BW59" s="853">
        <v>2.4739420000000001</v>
      </c>
      <c r="BX59" s="853">
        <v>2.3317299999999999</v>
      </c>
      <c r="BY59" s="853">
        <v>2.189432</v>
      </c>
      <c r="BZ59" s="853">
        <v>2.3956059999999999</v>
      </c>
    </row>
    <row r="60" spans="1:78" ht="16.5" customHeight="1" x14ac:dyDescent="0.25">
      <c r="A60" s="1001"/>
      <c r="B60" s="998"/>
      <c r="C60" s="838" t="s">
        <v>771</v>
      </c>
      <c r="D60" s="853">
        <v>4.5564299999999998</v>
      </c>
      <c r="E60" s="853">
        <v>4.2614879999999999</v>
      </c>
      <c r="F60" s="853">
        <v>4.6110639999999998</v>
      </c>
      <c r="G60" s="853">
        <v>4.3227399999999996</v>
      </c>
      <c r="H60" s="853">
        <v>4.4165400000000004</v>
      </c>
      <c r="I60" s="853">
        <v>4.5779699999999997</v>
      </c>
      <c r="J60" s="853">
        <v>4.8310089999999999</v>
      </c>
      <c r="K60" s="853">
        <v>4.6753200000000001</v>
      </c>
      <c r="L60" s="853">
        <v>4.5099</v>
      </c>
      <c r="M60" s="853">
        <v>4.5143440000000004</v>
      </c>
      <c r="N60" s="853">
        <v>4.3208099999999998</v>
      </c>
      <c r="O60" s="853">
        <v>4.2062759999999999</v>
      </c>
      <c r="P60" s="853">
        <v>4.3028399999999998</v>
      </c>
      <c r="Q60" s="853">
        <v>3.9880680000000002</v>
      </c>
      <c r="R60" s="853">
        <v>4.447756</v>
      </c>
      <c r="S60" s="853">
        <v>3.918161</v>
      </c>
      <c r="T60" s="853">
        <v>4.0386300000000004</v>
      </c>
      <c r="U60" s="853">
        <v>3.9251499999999999</v>
      </c>
      <c r="V60" s="853">
        <v>4.2396529999999997</v>
      </c>
      <c r="W60" s="853">
        <v>4.1041800000000004</v>
      </c>
      <c r="X60" s="853">
        <v>3.9590100000000001</v>
      </c>
      <c r="Y60" s="853">
        <v>3.9488729999999999</v>
      </c>
      <c r="Z60" s="853">
        <v>3.8104200000000001</v>
      </c>
      <c r="AA60" s="853">
        <v>3.7190759999999998</v>
      </c>
      <c r="AB60" s="853">
        <v>3.7669199999999998</v>
      </c>
      <c r="AC60" s="853">
        <v>3.4946799999999998</v>
      </c>
      <c r="AD60" s="853">
        <v>3.8568959999999999</v>
      </c>
      <c r="AE60" s="853">
        <v>3.5472220000000001</v>
      </c>
      <c r="AF60" s="853">
        <v>3.6183900000000002</v>
      </c>
      <c r="AG60" s="853">
        <v>3.58107</v>
      </c>
      <c r="AH60" s="853">
        <v>3.7190699999999999</v>
      </c>
      <c r="AI60" s="853">
        <v>3.6605400000000001</v>
      </c>
      <c r="AJ60" s="853">
        <v>3.5333100000000002</v>
      </c>
      <c r="AK60" s="853">
        <v>3.317339</v>
      </c>
      <c r="AL60" s="853">
        <v>3.283264</v>
      </c>
      <c r="AM60" s="853">
        <v>3.270794</v>
      </c>
      <c r="AN60" s="853">
        <v>3.3654600000000001</v>
      </c>
      <c r="AO60" s="853">
        <v>2.99403</v>
      </c>
      <c r="AP60" s="853">
        <v>3.2639279999999999</v>
      </c>
      <c r="AQ60" s="853">
        <v>2.9575360000000002</v>
      </c>
      <c r="AR60" s="853">
        <v>3.0324599999999999</v>
      </c>
      <c r="AS60" s="853">
        <v>2.89113</v>
      </c>
      <c r="AT60" s="853">
        <v>3.0682559999999999</v>
      </c>
      <c r="AU60" s="853">
        <v>3.0688499999999999</v>
      </c>
      <c r="AV60" s="853">
        <v>2.9528099999999999</v>
      </c>
      <c r="AW60" s="853">
        <v>3.086484</v>
      </c>
      <c r="AX60" s="853">
        <v>2.9875799999999999</v>
      </c>
      <c r="AY60" s="853">
        <v>2.8665340000000001</v>
      </c>
      <c r="AZ60" s="853">
        <v>2.9449800000000002</v>
      </c>
      <c r="BA60" s="853">
        <v>2.734032</v>
      </c>
      <c r="BB60" s="853">
        <v>2.9152089999999999</v>
      </c>
      <c r="BC60" s="853">
        <v>2.732148</v>
      </c>
      <c r="BD60" s="853">
        <v>2.82483</v>
      </c>
      <c r="BE60" s="853">
        <v>2.82795</v>
      </c>
      <c r="BF60" s="853">
        <v>2.986354</v>
      </c>
      <c r="BG60" s="853">
        <v>2.8679700000000001</v>
      </c>
      <c r="BH60" s="853">
        <v>2.7703799999999998</v>
      </c>
      <c r="BI60" s="853">
        <v>2.8364690000000001</v>
      </c>
      <c r="BJ60" s="853">
        <v>2.6873999999999998</v>
      </c>
      <c r="BK60" s="853">
        <v>2.5931220000000001</v>
      </c>
      <c r="BL60" s="853">
        <v>2.6549100000000001</v>
      </c>
      <c r="BM60" s="853">
        <v>2.4476200000000001</v>
      </c>
      <c r="BN60" s="853">
        <v>2.6515849999999999</v>
      </c>
      <c r="BO60" s="853">
        <v>2.4320560000000002</v>
      </c>
      <c r="BP60" s="853">
        <v>2.4913799999999999</v>
      </c>
      <c r="BQ60" s="853">
        <v>2.46753</v>
      </c>
      <c r="BR60" s="853">
        <v>2.6049609999999999</v>
      </c>
      <c r="BS60" s="853">
        <v>2.51214</v>
      </c>
      <c r="BT60" s="853">
        <v>2.49444</v>
      </c>
      <c r="BU60" s="853">
        <v>2.4896099999999999</v>
      </c>
      <c r="BV60" s="853">
        <v>2.3564099999999999</v>
      </c>
      <c r="BW60" s="853">
        <v>2.2963939999999998</v>
      </c>
      <c r="BX60" s="853">
        <v>2.32077</v>
      </c>
      <c r="BY60" s="853">
        <v>2.0751119999999998</v>
      </c>
      <c r="BZ60" s="853">
        <v>2.334362</v>
      </c>
    </row>
    <row r="61" spans="1:78" ht="16.5" customHeight="1" x14ac:dyDescent="0.25">
      <c r="A61" s="1001"/>
      <c r="B61" s="998"/>
      <c r="C61" s="838" t="s">
        <v>772</v>
      </c>
      <c r="D61" s="853">
        <v>4.68276</v>
      </c>
      <c r="E61" s="853">
        <v>4.3370319999999998</v>
      </c>
      <c r="F61" s="853">
        <v>4.0755520000000001</v>
      </c>
      <c r="G61" s="853">
        <v>4.1945889999999997</v>
      </c>
      <c r="H61" s="853">
        <v>4.2878400000000001</v>
      </c>
      <c r="I61" s="853">
        <v>3.7323870000000001</v>
      </c>
      <c r="J61" s="853">
        <v>3.961986</v>
      </c>
      <c r="K61" s="853">
        <v>3.7138200000000001</v>
      </c>
      <c r="L61" s="853">
        <v>3.7947600000000001</v>
      </c>
      <c r="M61" s="853">
        <v>4.0606590000000002</v>
      </c>
      <c r="N61" s="853">
        <v>3.9602400000000002</v>
      </c>
      <c r="O61" s="853">
        <v>3.6611729999999998</v>
      </c>
      <c r="P61" s="853">
        <v>4.0621200000000002</v>
      </c>
      <c r="Q61" s="853">
        <v>3.7659720000000001</v>
      </c>
      <c r="R61" s="853">
        <v>4.1388100000000003</v>
      </c>
      <c r="S61" s="853">
        <v>3.7423630000000001</v>
      </c>
      <c r="T61" s="853">
        <v>3.9756300000000002</v>
      </c>
      <c r="U61" s="853">
        <v>3.7689900000000001</v>
      </c>
      <c r="V61" s="853">
        <v>3.5711379999999999</v>
      </c>
      <c r="W61" s="853">
        <v>3.2826599999999999</v>
      </c>
      <c r="X61" s="853">
        <v>3.3754499999999998</v>
      </c>
      <c r="Y61" s="853">
        <v>3.6338819999999998</v>
      </c>
      <c r="Z61" s="853">
        <v>3.53721</v>
      </c>
      <c r="AA61" s="853">
        <v>3.366552</v>
      </c>
      <c r="AB61" s="853">
        <v>3.6829800000000001</v>
      </c>
      <c r="AC61" s="853">
        <v>3.4197519999999999</v>
      </c>
      <c r="AD61" s="853">
        <v>3.4605920000000001</v>
      </c>
      <c r="AE61" s="853">
        <v>3.3154249999999998</v>
      </c>
      <c r="AF61" s="853">
        <v>3.1891799999999999</v>
      </c>
      <c r="AG61" s="853">
        <v>3.04365</v>
      </c>
      <c r="AH61" s="853">
        <v>3.0901730000000001</v>
      </c>
      <c r="AI61" s="853">
        <v>2.92944</v>
      </c>
      <c r="AJ61" s="853">
        <v>2.9911799999999999</v>
      </c>
      <c r="AK61" s="853">
        <v>3.1223510000000001</v>
      </c>
      <c r="AL61" s="853">
        <v>3.0438000000000001</v>
      </c>
      <c r="AM61" s="853">
        <v>3.0658219999999998</v>
      </c>
      <c r="AN61" s="853">
        <v>3.1323599999999998</v>
      </c>
      <c r="AO61" s="853">
        <v>2.9837229999999999</v>
      </c>
      <c r="AP61" s="853">
        <v>2.9998390000000001</v>
      </c>
      <c r="AQ61" s="853">
        <v>2.854905</v>
      </c>
      <c r="AR61" s="853">
        <v>3.0878399999999999</v>
      </c>
      <c r="AS61" s="853">
        <v>2.869405</v>
      </c>
      <c r="AT61" s="853">
        <v>2.7513740000000002</v>
      </c>
      <c r="AU61" s="853">
        <v>2.6703000000000001</v>
      </c>
      <c r="AV61" s="853">
        <v>2.5544099999999998</v>
      </c>
      <c r="AW61" s="853">
        <v>2.7395320000000001</v>
      </c>
      <c r="AX61" s="853">
        <v>2.5343399999999998</v>
      </c>
      <c r="AY61" s="853">
        <v>2.4336220000000002</v>
      </c>
      <c r="AZ61" s="853">
        <v>2.4318240000000002</v>
      </c>
      <c r="BA61" s="853">
        <v>2.513728</v>
      </c>
      <c r="BB61" s="853">
        <v>2.674525</v>
      </c>
      <c r="BC61" s="853">
        <v>2.4934780000000001</v>
      </c>
      <c r="BD61" s="853">
        <v>2.6223299999999998</v>
      </c>
      <c r="BE61" s="853">
        <v>2.3290799999999998</v>
      </c>
      <c r="BF61" s="853">
        <v>2.3427630000000002</v>
      </c>
      <c r="BG61" s="853">
        <v>2.2036199999999999</v>
      </c>
      <c r="BH61" s="853">
        <v>2.18526</v>
      </c>
      <c r="BI61" s="853">
        <v>2.4013840000000002</v>
      </c>
      <c r="BJ61" s="853">
        <v>2.4452099999999999</v>
      </c>
      <c r="BK61" s="853">
        <v>2.2570410000000001</v>
      </c>
      <c r="BL61" s="853">
        <v>2.3091300000000001</v>
      </c>
      <c r="BM61" s="853">
        <v>2.2519279999999999</v>
      </c>
      <c r="BN61" s="853">
        <v>2.5215709999999998</v>
      </c>
      <c r="BO61" s="853">
        <v>2.2293750000000001</v>
      </c>
      <c r="BP61" s="853">
        <v>2.3608500000000001</v>
      </c>
      <c r="BQ61" s="853">
        <v>2.12439</v>
      </c>
      <c r="BR61" s="853">
        <v>2.1993879999999999</v>
      </c>
      <c r="BS61" s="853">
        <v>2.0765400000000001</v>
      </c>
      <c r="BT61" s="853">
        <v>2.0527799999999998</v>
      </c>
      <c r="BU61" s="853">
        <v>2.1817489999999999</v>
      </c>
      <c r="BV61" s="853">
        <v>2.2101600000000001</v>
      </c>
      <c r="BW61" s="853">
        <v>2.1634000000000002</v>
      </c>
      <c r="BX61" s="853">
        <v>2.1747899999999998</v>
      </c>
      <c r="BY61" s="853">
        <v>2.0777960000000002</v>
      </c>
      <c r="BZ61" s="853">
        <v>2.2847</v>
      </c>
    </row>
    <row r="62" spans="1:78" ht="16.5" customHeight="1" x14ac:dyDescent="0.25">
      <c r="A62" s="1001"/>
      <c r="B62" s="998"/>
      <c r="C62" s="838" t="s">
        <v>773</v>
      </c>
      <c r="D62" s="853">
        <v>3.0908699999999998</v>
      </c>
      <c r="E62" s="853">
        <v>2.8998759999999999</v>
      </c>
      <c r="F62" s="853">
        <v>3.1852809999999998</v>
      </c>
      <c r="G62" s="853">
        <v>2.9393530000000001</v>
      </c>
      <c r="H62" s="853">
        <v>3.06894</v>
      </c>
      <c r="I62" s="853">
        <v>2.9823900000000001</v>
      </c>
      <c r="J62" s="853">
        <v>3.1578460000000002</v>
      </c>
      <c r="K62" s="853">
        <v>3.0643500000000001</v>
      </c>
      <c r="L62" s="853">
        <v>2.8422299999999998</v>
      </c>
      <c r="M62" s="853">
        <v>2.802276</v>
      </c>
      <c r="N62" s="853">
        <v>2.78172</v>
      </c>
      <c r="O62" s="853">
        <v>2.765498</v>
      </c>
      <c r="P62" s="853">
        <v>2.8849200000000002</v>
      </c>
      <c r="Q62" s="853">
        <v>2.6926760000000001</v>
      </c>
      <c r="R62" s="853">
        <v>2.967041</v>
      </c>
      <c r="S62" s="853">
        <v>2.7231869999999998</v>
      </c>
      <c r="T62" s="853">
        <v>2.8466399999999998</v>
      </c>
      <c r="U62" s="853">
        <v>2.8129499999999998</v>
      </c>
      <c r="V62" s="853">
        <v>2.9207890000000001</v>
      </c>
      <c r="W62" s="853">
        <v>2.8486199999999999</v>
      </c>
      <c r="X62" s="853">
        <v>2.6750400000000001</v>
      </c>
      <c r="Y62" s="853">
        <v>2.6770670000000001</v>
      </c>
      <c r="Z62" s="853">
        <v>2.6496599999999999</v>
      </c>
      <c r="AA62" s="853">
        <v>2.612581</v>
      </c>
      <c r="AB62" s="853">
        <v>2.7289500000000002</v>
      </c>
      <c r="AC62" s="853">
        <v>2.5627279999999999</v>
      </c>
      <c r="AD62" s="853">
        <v>2.809034</v>
      </c>
      <c r="AE62" s="853">
        <v>2.5686749999999998</v>
      </c>
      <c r="AF62" s="853">
        <v>2.7368399999999999</v>
      </c>
      <c r="AG62" s="853">
        <v>2.6177999999999999</v>
      </c>
      <c r="AH62" s="853">
        <v>2.7415780000000001</v>
      </c>
      <c r="AI62" s="853">
        <v>2.6631300000000002</v>
      </c>
      <c r="AJ62" s="853">
        <v>2.4758399999999998</v>
      </c>
      <c r="AK62" s="853">
        <v>2.2245159999999999</v>
      </c>
      <c r="AL62" s="853">
        <v>2.44956</v>
      </c>
      <c r="AM62" s="853">
        <v>2.3639060000000001</v>
      </c>
      <c r="AN62" s="853">
        <v>2.5104899999999999</v>
      </c>
      <c r="AO62" s="853">
        <v>2.386323</v>
      </c>
      <c r="AP62" s="853">
        <v>2.3595649999999999</v>
      </c>
      <c r="AQ62" s="853">
        <v>2.3537849999999998</v>
      </c>
      <c r="AR62" s="853">
        <v>2.3677199999999998</v>
      </c>
      <c r="AS62" s="853">
        <v>2.2202099999999998</v>
      </c>
      <c r="AT62" s="853">
        <v>2.3589760000000002</v>
      </c>
      <c r="AU62" s="853">
        <v>2.3343600000000002</v>
      </c>
      <c r="AV62" s="853">
        <v>2.2091400000000001</v>
      </c>
      <c r="AW62" s="853">
        <v>2.2922639999999999</v>
      </c>
      <c r="AX62" s="853">
        <v>2.2269899999999998</v>
      </c>
      <c r="AY62" s="853">
        <v>2.2354069999999999</v>
      </c>
      <c r="AZ62" s="853">
        <v>2.3203800000000001</v>
      </c>
      <c r="BA62" s="853">
        <v>2.2085560000000002</v>
      </c>
      <c r="BB62" s="853">
        <v>2.3086009999999999</v>
      </c>
      <c r="BC62" s="853">
        <v>2.1955610000000001</v>
      </c>
      <c r="BD62" s="853">
        <v>2.2864800000000001</v>
      </c>
      <c r="BE62" s="853">
        <v>2.18289</v>
      </c>
      <c r="BF62" s="853">
        <v>2.250972</v>
      </c>
      <c r="BG62" s="853">
        <v>2.13489</v>
      </c>
      <c r="BH62" s="853">
        <v>2.0367000000000002</v>
      </c>
      <c r="BI62" s="853">
        <v>2.0835720000000002</v>
      </c>
      <c r="BJ62" s="853">
        <v>2.0475599999999998</v>
      </c>
      <c r="BK62" s="853">
        <v>2.0118170000000002</v>
      </c>
      <c r="BL62" s="853">
        <v>2.0837699999999999</v>
      </c>
      <c r="BM62" s="853">
        <v>1.9704159999999999</v>
      </c>
      <c r="BN62" s="853">
        <v>2.149044</v>
      </c>
      <c r="BO62" s="853">
        <v>1.983716</v>
      </c>
      <c r="BP62" s="853">
        <v>2.03721</v>
      </c>
      <c r="BQ62" s="853">
        <v>1.95408</v>
      </c>
      <c r="BR62" s="853">
        <v>2.0516109999999999</v>
      </c>
      <c r="BS62" s="853">
        <v>1.96383</v>
      </c>
      <c r="BT62" s="853">
        <v>1.8709199999999999</v>
      </c>
      <c r="BU62" s="853">
        <v>1.8768640000000001</v>
      </c>
      <c r="BV62" s="853">
        <v>1.8405899999999999</v>
      </c>
      <c r="BW62" s="853">
        <v>1.8017989999999999</v>
      </c>
      <c r="BX62" s="853">
        <v>1.8198300000000001</v>
      </c>
      <c r="BY62" s="853">
        <v>1.7208239999999999</v>
      </c>
      <c r="BZ62" s="853">
        <v>1.8856059999999999</v>
      </c>
    </row>
    <row r="63" spans="1:78" ht="16.5" customHeight="1" x14ac:dyDescent="0.25">
      <c r="A63" s="1001"/>
      <c r="B63" s="998"/>
      <c r="C63" s="838" t="s">
        <v>774</v>
      </c>
      <c r="D63" s="853">
        <v>2.6713249999999999</v>
      </c>
      <c r="E63" s="853">
        <v>2.4643679999999999</v>
      </c>
      <c r="F63" s="853">
        <v>2.786724</v>
      </c>
      <c r="G63" s="853">
        <v>2.618252</v>
      </c>
      <c r="H63" s="853">
        <v>2.6288</v>
      </c>
      <c r="I63" s="853">
        <v>2.7323140000000001</v>
      </c>
      <c r="J63" s="853">
        <v>2.5000300000000002</v>
      </c>
      <c r="K63" s="853">
        <v>2.3738000000000001</v>
      </c>
      <c r="L63" s="853">
        <v>2.542176</v>
      </c>
      <c r="M63" s="853">
        <v>2.8051659999999998</v>
      </c>
      <c r="N63" s="853">
        <v>2.7428439999999998</v>
      </c>
      <c r="O63" s="853">
        <v>2.455492</v>
      </c>
      <c r="P63" s="853">
        <v>2.6446939999999999</v>
      </c>
      <c r="Q63" s="853">
        <v>2.3927040000000002</v>
      </c>
      <c r="R63" s="853">
        <v>2.666709</v>
      </c>
      <c r="S63" s="853">
        <v>2.5159500000000001</v>
      </c>
      <c r="T63" s="853">
        <v>2.7371500000000002</v>
      </c>
      <c r="U63" s="853">
        <v>2.5673439999999998</v>
      </c>
      <c r="V63" s="853">
        <v>2.4837020000000001</v>
      </c>
      <c r="W63" s="853">
        <v>2.31101</v>
      </c>
      <c r="X63" s="853">
        <v>2.5881699999999999</v>
      </c>
      <c r="Y63" s="853">
        <v>2.7347060000000001</v>
      </c>
      <c r="Z63" s="853">
        <v>2.7379039999999999</v>
      </c>
      <c r="AA63" s="853">
        <v>2.465592</v>
      </c>
      <c r="AB63" s="853">
        <v>2.7732380000000001</v>
      </c>
      <c r="AC63" s="853">
        <v>2.48976</v>
      </c>
      <c r="AD63" s="853">
        <v>2.7156600000000002</v>
      </c>
      <c r="AE63" s="853">
        <v>2.5621999999999998</v>
      </c>
      <c r="AF63" s="853">
        <v>2.65408</v>
      </c>
      <c r="AG63" s="853">
        <v>2.4584820000000001</v>
      </c>
      <c r="AH63" s="853">
        <v>2.414542</v>
      </c>
      <c r="AI63" s="853">
        <v>2.2270560000000001</v>
      </c>
      <c r="AJ63" s="853">
        <v>2.4162750000000002</v>
      </c>
      <c r="AK63" s="853">
        <v>2.7576179999999999</v>
      </c>
      <c r="AL63" s="853">
        <v>2.6451099999999999</v>
      </c>
      <c r="AM63" s="853">
        <v>2.4311759999999998</v>
      </c>
      <c r="AN63" s="853">
        <v>2.6664819999999998</v>
      </c>
      <c r="AO63" s="853">
        <v>2.4217249999999999</v>
      </c>
      <c r="AP63" s="853">
        <v>2.3191739999999998</v>
      </c>
      <c r="AQ63" s="853">
        <v>2.1639279999999999</v>
      </c>
      <c r="AR63" s="853">
        <v>2.1751339999999999</v>
      </c>
      <c r="AS63" s="853">
        <v>2.0746500000000001</v>
      </c>
      <c r="AT63" s="853">
        <v>2.2479390000000001</v>
      </c>
      <c r="AU63" s="853">
        <v>1.9127000000000001</v>
      </c>
      <c r="AV63" s="853">
        <v>2.2793160000000001</v>
      </c>
      <c r="AW63" s="853">
        <v>2.4624809999999999</v>
      </c>
      <c r="AX63" s="853">
        <v>2.3567749999999998</v>
      </c>
      <c r="AY63" s="853">
        <v>2.3963749999999999</v>
      </c>
      <c r="AZ63" s="853">
        <v>2.3573680000000001</v>
      </c>
      <c r="BA63" s="853">
        <v>2.217984</v>
      </c>
      <c r="BB63" s="853">
        <v>2.2592180000000002</v>
      </c>
      <c r="BC63" s="853">
        <v>2.245152</v>
      </c>
      <c r="BD63" s="853">
        <v>2.1550750000000001</v>
      </c>
      <c r="BE63" s="853">
        <v>2.1711819999999999</v>
      </c>
      <c r="BF63" s="853">
        <v>2.068254</v>
      </c>
      <c r="BG63" s="853">
        <v>2.0235020000000001</v>
      </c>
      <c r="BH63" s="853">
        <v>2.1994959999999999</v>
      </c>
      <c r="BI63" s="853">
        <v>2.2307670000000002</v>
      </c>
      <c r="BJ63" s="853">
        <v>1.982475</v>
      </c>
      <c r="BK63" s="853">
        <v>1.9767749999999999</v>
      </c>
      <c r="BL63" s="853">
        <v>1.8034749999999999</v>
      </c>
      <c r="BM63" s="853">
        <v>1.9221600000000001</v>
      </c>
      <c r="BN63" s="853">
        <v>2.228958</v>
      </c>
      <c r="BO63" s="853">
        <v>2.0136479999999999</v>
      </c>
      <c r="BP63" s="853">
        <v>1.9855940000000001</v>
      </c>
      <c r="BQ63" s="853">
        <v>1.777048</v>
      </c>
      <c r="BR63" s="853">
        <v>1.726245</v>
      </c>
      <c r="BS63" s="853">
        <v>1.6416249999999999</v>
      </c>
      <c r="BT63" s="853">
        <v>1.824524</v>
      </c>
      <c r="BU63" s="853">
        <v>1.8450120000000001</v>
      </c>
      <c r="BV63" s="853">
        <v>1.842516</v>
      </c>
      <c r="BW63" s="853">
        <v>1.7219800000000001</v>
      </c>
      <c r="BX63" s="853">
        <v>1.7589250000000001</v>
      </c>
      <c r="BY63" s="853">
        <v>1.731144</v>
      </c>
      <c r="BZ63" s="853">
        <v>1.950291</v>
      </c>
    </row>
    <row r="64" spans="1:78" ht="16.5" customHeight="1" x14ac:dyDescent="0.25">
      <c r="A64" s="1001"/>
      <c r="B64" s="998"/>
      <c r="C64" s="838" t="s">
        <v>775</v>
      </c>
      <c r="D64" s="853">
        <v>3.19035</v>
      </c>
      <c r="E64" s="853">
        <v>2.9935640000000001</v>
      </c>
      <c r="F64" s="853">
        <v>3.2463510000000002</v>
      </c>
      <c r="G64" s="853">
        <v>3.0209299999999999</v>
      </c>
      <c r="H64" s="853">
        <v>3.10446</v>
      </c>
      <c r="I64" s="853">
        <v>3.1208100000000001</v>
      </c>
      <c r="J64" s="853">
        <v>3.3832469999999999</v>
      </c>
      <c r="K64" s="853">
        <v>3.36978</v>
      </c>
      <c r="L64" s="853">
        <v>2.99688</v>
      </c>
      <c r="M64" s="853">
        <v>3.0142850000000001</v>
      </c>
      <c r="N64" s="853">
        <v>2.8325399999999998</v>
      </c>
      <c r="O64" s="853">
        <v>2.6802670000000002</v>
      </c>
      <c r="P64" s="853">
        <v>2.80341</v>
      </c>
      <c r="Q64" s="853">
        <v>2.5842040000000002</v>
      </c>
      <c r="R64" s="853">
        <v>2.8963920000000001</v>
      </c>
      <c r="S64" s="853">
        <v>2.6328520000000002</v>
      </c>
      <c r="T64" s="853">
        <v>2.7446999999999999</v>
      </c>
      <c r="U64" s="853">
        <v>2.7380100000000001</v>
      </c>
      <c r="V64" s="853">
        <v>2.9345840000000001</v>
      </c>
      <c r="W64" s="853">
        <v>2.9319299999999999</v>
      </c>
      <c r="X64" s="853">
        <v>2.6389800000000001</v>
      </c>
      <c r="Y64" s="853">
        <v>2.7202809999999999</v>
      </c>
      <c r="Z64" s="853">
        <v>2.5966800000000001</v>
      </c>
      <c r="AA64" s="853">
        <v>2.4998580000000001</v>
      </c>
      <c r="AB64" s="853">
        <v>2.55321</v>
      </c>
      <c r="AC64" s="853">
        <v>2.3922919999999999</v>
      </c>
      <c r="AD64" s="853">
        <v>2.6357750000000002</v>
      </c>
      <c r="AE64" s="853">
        <v>2.4005619999999999</v>
      </c>
      <c r="AF64" s="853">
        <v>2.5139399999999998</v>
      </c>
      <c r="AG64" s="853">
        <v>2.43723</v>
      </c>
      <c r="AH64" s="853">
        <v>2.609518</v>
      </c>
      <c r="AI64" s="853">
        <v>2.6470199999999999</v>
      </c>
      <c r="AJ64" s="853">
        <v>2.3729100000000001</v>
      </c>
      <c r="AK64" s="853">
        <v>2.5382799999999999</v>
      </c>
      <c r="AL64" s="853">
        <v>2.4406500000000002</v>
      </c>
      <c r="AM64" s="853">
        <v>2.3160560000000001</v>
      </c>
      <c r="AN64" s="853">
        <v>2.3904299999999998</v>
      </c>
      <c r="AO64" s="853">
        <v>2.3028900000000001</v>
      </c>
      <c r="AP64" s="853">
        <v>1.9825429999999999</v>
      </c>
      <c r="AQ64" s="853">
        <v>1.7424360000000001</v>
      </c>
      <c r="AR64" s="853">
        <v>1.83663</v>
      </c>
      <c r="AS64" s="853">
        <v>1.7802899999999999</v>
      </c>
      <c r="AT64" s="853">
        <v>1.969678</v>
      </c>
      <c r="AU64" s="853">
        <v>2.0354399999999999</v>
      </c>
      <c r="AV64" s="853">
        <v>1.90551</v>
      </c>
      <c r="AW64" s="853">
        <v>1.9713830000000001</v>
      </c>
      <c r="AX64" s="853">
        <v>1.84233</v>
      </c>
      <c r="AY64" s="853">
        <v>1.79104</v>
      </c>
      <c r="AZ64" s="853">
        <v>1.8954599999999999</v>
      </c>
      <c r="BA64" s="853">
        <v>1.8049360000000001</v>
      </c>
      <c r="BB64" s="853">
        <v>1.938461</v>
      </c>
      <c r="BC64" s="853">
        <v>1.8238099999999999</v>
      </c>
      <c r="BD64" s="853">
        <v>1.9192499999999999</v>
      </c>
      <c r="BE64" s="853">
        <v>1.8821699999999999</v>
      </c>
      <c r="BF64" s="853">
        <v>2.008397</v>
      </c>
      <c r="BG64" s="853">
        <v>2.05863</v>
      </c>
      <c r="BH64" s="853">
        <v>1.92561</v>
      </c>
      <c r="BI64" s="853">
        <v>2.037258</v>
      </c>
      <c r="BJ64" s="853">
        <v>1.8997200000000001</v>
      </c>
      <c r="BK64" s="853">
        <v>1.830103</v>
      </c>
      <c r="BL64" s="853">
        <v>1.8900600000000001</v>
      </c>
      <c r="BM64" s="853">
        <v>1.756748</v>
      </c>
      <c r="BN64" s="853">
        <v>1.851599</v>
      </c>
      <c r="BO64" s="853">
        <v>1.694064</v>
      </c>
      <c r="BP64" s="853">
        <v>1.7845200000000001</v>
      </c>
      <c r="BQ64" s="853">
        <v>1.72899</v>
      </c>
      <c r="BR64" s="853">
        <v>1.846298</v>
      </c>
      <c r="BS64" s="853">
        <v>1.8431999999999999</v>
      </c>
      <c r="BT64" s="853">
        <v>1.7285999999999999</v>
      </c>
      <c r="BU64" s="853">
        <v>1.829434</v>
      </c>
      <c r="BV64" s="853">
        <v>1.7562899999999999</v>
      </c>
      <c r="BW64" s="853">
        <v>1.6387320000000001</v>
      </c>
      <c r="BX64" s="853">
        <v>1.7236800000000001</v>
      </c>
      <c r="BY64" s="853">
        <v>1.603448</v>
      </c>
      <c r="BZ64" s="853">
        <v>1.7705029999999999</v>
      </c>
    </row>
    <row r="65" spans="1:78" ht="16.5" customHeight="1" x14ac:dyDescent="0.25">
      <c r="A65" s="1001"/>
      <c r="B65" s="998"/>
      <c r="C65" s="838" t="s">
        <v>847</v>
      </c>
      <c r="D65" s="853">
        <v>2.7134399999999999</v>
      </c>
      <c r="E65" s="853">
        <v>2.544108</v>
      </c>
      <c r="F65" s="853">
        <v>2.7032820000000002</v>
      </c>
      <c r="G65" s="853">
        <v>2.4891920000000001</v>
      </c>
      <c r="H65" s="853">
        <v>2.73332</v>
      </c>
      <c r="I65" s="853">
        <v>2.8097240000000001</v>
      </c>
      <c r="J65" s="853">
        <v>3.1709939999999999</v>
      </c>
      <c r="K65" s="853">
        <v>3.3262459999999998</v>
      </c>
      <c r="L65" s="853">
        <v>2.692018</v>
      </c>
      <c r="M65" s="853">
        <v>2.5617450000000002</v>
      </c>
      <c r="N65" s="853">
        <v>2.3209719999999998</v>
      </c>
      <c r="O65" s="853">
        <v>2.2574290000000001</v>
      </c>
      <c r="P65" s="853">
        <v>2.2191740000000002</v>
      </c>
      <c r="Q65" s="853">
        <v>2.03972</v>
      </c>
      <c r="R65" s="853">
        <v>2.2034500000000001</v>
      </c>
      <c r="S65" s="853">
        <v>2.2213539999999998</v>
      </c>
      <c r="T65" s="853">
        <v>2.1998419999999999</v>
      </c>
      <c r="U65" s="853">
        <v>2.3371900000000001</v>
      </c>
      <c r="V65" s="853">
        <v>2.6488450000000001</v>
      </c>
      <c r="W65" s="853">
        <v>2.7805939999999998</v>
      </c>
      <c r="X65" s="853">
        <v>2.2423500000000001</v>
      </c>
      <c r="Y65" s="853">
        <v>2.1492689999999999</v>
      </c>
      <c r="Z65" s="853">
        <v>1.9441820000000001</v>
      </c>
      <c r="AA65" s="853">
        <v>1.9266160000000001</v>
      </c>
      <c r="AB65" s="853">
        <v>1.9268639999999999</v>
      </c>
      <c r="AC65" s="853">
        <v>1.822916</v>
      </c>
      <c r="AD65" s="853">
        <v>1.9923960000000001</v>
      </c>
      <c r="AE65" s="853">
        <v>1.8807990000000001</v>
      </c>
      <c r="AF65" s="853">
        <v>1.9643120000000001</v>
      </c>
      <c r="AG65" s="853">
        <v>2.0565540000000002</v>
      </c>
      <c r="AH65" s="853">
        <v>2.3235749999999999</v>
      </c>
      <c r="AI65" s="853">
        <v>2.4986000000000002</v>
      </c>
      <c r="AJ65" s="853">
        <v>2.055755</v>
      </c>
      <c r="AK65" s="853">
        <v>1.923332</v>
      </c>
      <c r="AL65" s="853">
        <v>1.811458</v>
      </c>
      <c r="AM65" s="853">
        <v>1.78329</v>
      </c>
      <c r="AN65" s="853">
        <v>1.808802</v>
      </c>
      <c r="AO65" s="853">
        <v>1.7149479999999999</v>
      </c>
      <c r="AP65" s="853">
        <v>1.170239</v>
      </c>
      <c r="AQ65" s="853">
        <v>0.80685399999999996</v>
      </c>
      <c r="AR65" s="853">
        <v>0.882602</v>
      </c>
      <c r="AS65" s="853">
        <v>1.1693</v>
      </c>
      <c r="AT65" s="853">
        <v>1.443624</v>
      </c>
      <c r="AU65" s="853">
        <v>1.608725</v>
      </c>
      <c r="AV65" s="853">
        <v>1.4739739999999999</v>
      </c>
      <c r="AW65" s="853">
        <v>1.3966769999999999</v>
      </c>
      <c r="AX65" s="853">
        <v>1.230245</v>
      </c>
      <c r="AY65" s="853">
        <v>1.173</v>
      </c>
      <c r="AZ65" s="853">
        <v>1.2984</v>
      </c>
      <c r="BA65" s="853">
        <v>1.1098159999999999</v>
      </c>
      <c r="BB65" s="853">
        <v>1.18059</v>
      </c>
      <c r="BC65" s="853">
        <v>1.064897</v>
      </c>
      <c r="BD65" s="853">
        <v>1.234205</v>
      </c>
      <c r="BE65" s="853">
        <v>1.30827</v>
      </c>
      <c r="BF65" s="853">
        <v>1.595329</v>
      </c>
      <c r="BG65" s="853">
        <v>1.6475500000000001</v>
      </c>
      <c r="BH65" s="853">
        <v>1.5066120000000001</v>
      </c>
      <c r="BI65" s="853">
        <v>1.414874</v>
      </c>
      <c r="BJ65" s="853">
        <v>1.3377250000000001</v>
      </c>
      <c r="BK65" s="853">
        <v>1.228129</v>
      </c>
      <c r="BL65" s="853">
        <v>1.38137</v>
      </c>
      <c r="BM65" s="853">
        <v>1.148668</v>
      </c>
      <c r="BN65" s="853">
        <v>1.203025</v>
      </c>
      <c r="BO65" s="853">
        <v>1.0705990000000001</v>
      </c>
      <c r="BP65" s="853">
        <v>1.200504</v>
      </c>
      <c r="BQ65" s="853">
        <v>1.2697259999999999</v>
      </c>
      <c r="BR65" s="853">
        <v>1.44482</v>
      </c>
      <c r="BS65" s="853">
        <v>1.474375</v>
      </c>
      <c r="BT65" s="853">
        <v>1.3908240000000001</v>
      </c>
      <c r="BU65" s="853">
        <v>1.2040010000000001</v>
      </c>
      <c r="BV65" s="853">
        <v>1.0837300000000001</v>
      </c>
      <c r="BW65" s="853">
        <v>1.1899500000000001</v>
      </c>
      <c r="BX65" s="853">
        <v>1.3551200000000001</v>
      </c>
      <c r="BY65" s="853">
        <v>1.2140759999999999</v>
      </c>
      <c r="BZ65" s="853">
        <v>1.1418569999999999</v>
      </c>
    </row>
    <row r="66" spans="1:78" ht="16.5" customHeight="1" x14ac:dyDescent="0.25">
      <c r="A66" s="1001"/>
      <c r="B66" s="999"/>
      <c r="C66" s="847" t="s">
        <v>777</v>
      </c>
      <c r="D66" s="854">
        <v>2.2854899999999998</v>
      </c>
      <c r="E66" s="854">
        <v>2.1597520000000001</v>
      </c>
      <c r="F66" s="854">
        <v>2.3733599999999999</v>
      </c>
      <c r="G66" s="854">
        <v>2.1411859999999998</v>
      </c>
      <c r="H66" s="854">
        <v>2.2330199999999998</v>
      </c>
      <c r="I66" s="854">
        <v>2.1738900000000001</v>
      </c>
      <c r="J66" s="854">
        <v>2.2973789999999998</v>
      </c>
      <c r="K66" s="854">
        <v>2.29392</v>
      </c>
      <c r="L66" s="854">
        <v>2.0843400000000001</v>
      </c>
      <c r="M66" s="854">
        <v>2.0678239999999999</v>
      </c>
      <c r="N66" s="854">
        <v>2.00562</v>
      </c>
      <c r="O66" s="854">
        <v>2.0166599999999999</v>
      </c>
      <c r="P66" s="854">
        <v>2.09226</v>
      </c>
      <c r="Q66" s="854">
        <v>1.9695480000000001</v>
      </c>
      <c r="R66" s="854">
        <v>2.168326</v>
      </c>
      <c r="S66" s="854">
        <v>1.966548</v>
      </c>
      <c r="T66" s="854">
        <v>2.0664600000000002</v>
      </c>
      <c r="U66" s="854">
        <v>2.0518800000000001</v>
      </c>
      <c r="V66" s="854">
        <v>2.138442</v>
      </c>
      <c r="W66" s="854">
        <v>2.1134400000000002</v>
      </c>
      <c r="X66" s="854">
        <v>1.9604699999999999</v>
      </c>
      <c r="Y66" s="854">
        <v>1.9561930000000001</v>
      </c>
      <c r="Z66" s="854">
        <v>1.9172100000000001</v>
      </c>
      <c r="AA66" s="854">
        <v>1.906083</v>
      </c>
      <c r="AB66" s="854">
        <v>1.9921199999999999</v>
      </c>
      <c r="AC66" s="854">
        <v>1.8610199999999999</v>
      </c>
      <c r="AD66" s="854">
        <v>2.0464340000000001</v>
      </c>
      <c r="AE66" s="854">
        <v>1.8763000000000001</v>
      </c>
      <c r="AF66" s="854">
        <v>1.9756199999999999</v>
      </c>
      <c r="AG66" s="854">
        <v>1.8979200000000001</v>
      </c>
      <c r="AH66" s="854">
        <v>1.967849</v>
      </c>
      <c r="AI66" s="854">
        <v>1.9616400000000001</v>
      </c>
      <c r="AJ66" s="854">
        <v>1.7850900000000001</v>
      </c>
      <c r="AK66" s="854">
        <v>1.595216</v>
      </c>
      <c r="AL66" s="854">
        <v>1.8003899999999999</v>
      </c>
      <c r="AM66" s="854">
        <v>1.6914830000000001</v>
      </c>
      <c r="AN66" s="854">
        <v>1.76847</v>
      </c>
      <c r="AO66" s="854">
        <v>1.710739</v>
      </c>
      <c r="AP66" s="854">
        <v>1.610047</v>
      </c>
      <c r="AQ66" s="854">
        <v>1.570524</v>
      </c>
      <c r="AR66" s="854">
        <v>1.5900300000000001</v>
      </c>
      <c r="AS66" s="854">
        <v>1.53918</v>
      </c>
      <c r="AT66" s="854">
        <v>1.6353740000000001</v>
      </c>
      <c r="AU66" s="854">
        <v>1.65195</v>
      </c>
      <c r="AV66" s="854">
        <v>1.56243</v>
      </c>
      <c r="AW66" s="854">
        <v>1.6448910000000001</v>
      </c>
      <c r="AX66" s="854">
        <v>1.53813</v>
      </c>
      <c r="AY66" s="854">
        <v>1.5173669999999999</v>
      </c>
      <c r="AZ66" s="854">
        <v>1.5794999999999999</v>
      </c>
      <c r="BA66" s="854">
        <v>1.45208</v>
      </c>
      <c r="BB66" s="854">
        <v>1.5891219999999999</v>
      </c>
      <c r="BC66" s="854">
        <v>1.493123</v>
      </c>
      <c r="BD66" s="854">
        <v>1.59846</v>
      </c>
      <c r="BE66" s="854">
        <v>1.47621</v>
      </c>
      <c r="BF66" s="854">
        <v>1.524518</v>
      </c>
      <c r="BG66" s="854">
        <v>1.5096000000000001</v>
      </c>
      <c r="BH66" s="854">
        <v>1.39734</v>
      </c>
      <c r="BI66" s="854">
        <v>1.4014789999999999</v>
      </c>
      <c r="BJ66" s="854">
        <v>1.3705799999999999</v>
      </c>
      <c r="BK66" s="854">
        <v>1.336813</v>
      </c>
      <c r="BL66" s="854">
        <v>1.3878900000000001</v>
      </c>
      <c r="BM66" s="854">
        <v>1.294916</v>
      </c>
      <c r="BN66" s="854">
        <v>1.3980379999999999</v>
      </c>
      <c r="BO66" s="854">
        <v>1.2722880000000001</v>
      </c>
      <c r="BP66" s="854">
        <v>1.2958799999999999</v>
      </c>
      <c r="BQ66" s="854">
        <v>1.2676499999999999</v>
      </c>
      <c r="BR66" s="854">
        <v>1.3613649999999999</v>
      </c>
      <c r="BS66" s="854">
        <v>1.3097700000000001</v>
      </c>
      <c r="BT66" s="854">
        <v>1.23414</v>
      </c>
      <c r="BU66" s="854">
        <v>1.236156</v>
      </c>
      <c r="BV66" s="854">
        <v>1.2079200000000001</v>
      </c>
      <c r="BW66" s="854">
        <v>1.17015</v>
      </c>
      <c r="BX66" s="854">
        <v>1.20201</v>
      </c>
      <c r="BY66" s="854">
        <v>1.1368</v>
      </c>
      <c r="BZ66" s="854">
        <v>1.2528649999999999</v>
      </c>
    </row>
    <row r="67" spans="1:78" ht="16.5" customHeight="1" x14ac:dyDescent="0.25">
      <c r="A67" s="1001"/>
      <c r="B67" s="997" t="s">
        <v>845</v>
      </c>
      <c r="C67" s="851" t="s">
        <v>290</v>
      </c>
      <c r="D67" s="852">
        <v>71.132470999999995</v>
      </c>
      <c r="E67" s="852">
        <v>66.854665999999995</v>
      </c>
      <c r="F67" s="852">
        <v>72.593873000000002</v>
      </c>
      <c r="G67" s="852">
        <v>67.324285000000003</v>
      </c>
      <c r="H67" s="852">
        <v>70.069084000000004</v>
      </c>
      <c r="I67" s="852">
        <v>69.475132000000002</v>
      </c>
      <c r="J67" s="852">
        <v>73.919470000000004</v>
      </c>
      <c r="K67" s="852">
        <v>72.873490000000004</v>
      </c>
      <c r="L67" s="852">
        <v>67.271119999999996</v>
      </c>
      <c r="M67" s="852">
        <v>67.416408000000004</v>
      </c>
      <c r="N67" s="852">
        <v>64.803431000000003</v>
      </c>
      <c r="O67" s="852">
        <v>63.137985999999998</v>
      </c>
      <c r="P67" s="852">
        <v>65.199678000000006</v>
      </c>
      <c r="Q67" s="852">
        <v>60.737869000000003</v>
      </c>
      <c r="R67" s="852">
        <v>68.315393999999998</v>
      </c>
      <c r="S67" s="852">
        <v>61.785319999999999</v>
      </c>
      <c r="T67" s="852">
        <v>64.788252999999997</v>
      </c>
      <c r="U67" s="852">
        <v>64.069698000000002</v>
      </c>
      <c r="V67" s="852">
        <v>67.840147000000002</v>
      </c>
      <c r="W67" s="852">
        <v>67.231746000000001</v>
      </c>
      <c r="X67" s="852">
        <v>62.612870999999998</v>
      </c>
      <c r="Y67" s="852">
        <v>62.845880000000001</v>
      </c>
      <c r="Z67" s="852">
        <v>60.488773999999999</v>
      </c>
      <c r="AA67" s="852">
        <v>58.503779999999999</v>
      </c>
      <c r="AB67" s="852">
        <v>60.023854</v>
      </c>
      <c r="AC67" s="852">
        <v>55.934244</v>
      </c>
      <c r="AD67" s="852">
        <v>61.315331999999998</v>
      </c>
      <c r="AE67" s="852">
        <v>56.501094999999999</v>
      </c>
      <c r="AF67" s="852">
        <v>59.240597000000001</v>
      </c>
      <c r="AG67" s="852">
        <v>57.881005999999999</v>
      </c>
      <c r="AH67" s="852">
        <v>60.91977</v>
      </c>
      <c r="AI67" s="852">
        <v>61.338459999999998</v>
      </c>
      <c r="AJ67" s="852">
        <v>56.961758000000003</v>
      </c>
      <c r="AK67" s="852">
        <v>57.541894999999997</v>
      </c>
      <c r="AL67" s="852">
        <v>55.300671999999999</v>
      </c>
      <c r="AM67" s="852">
        <v>53.609876999999997</v>
      </c>
      <c r="AN67" s="852">
        <v>55.543945000000001</v>
      </c>
      <c r="AO67" s="852">
        <v>53.067376000000003</v>
      </c>
      <c r="AP67" s="852">
        <v>50.351013000000002</v>
      </c>
      <c r="AQ67" s="852">
        <v>46.368599000000003</v>
      </c>
      <c r="AR67" s="852">
        <v>47.773496999999999</v>
      </c>
      <c r="AS67" s="852">
        <v>45.818145999999999</v>
      </c>
      <c r="AT67" s="852">
        <v>50.506988999999997</v>
      </c>
      <c r="AU67" s="852">
        <v>51.659325000000003</v>
      </c>
      <c r="AV67" s="852">
        <v>49.163165999999997</v>
      </c>
      <c r="AW67" s="852">
        <v>49.864235000000001</v>
      </c>
      <c r="AX67" s="852">
        <v>47.141683</v>
      </c>
      <c r="AY67" s="852">
        <v>46.044120999999997</v>
      </c>
      <c r="AZ67" s="852">
        <v>47.272919000000002</v>
      </c>
      <c r="BA67" s="852">
        <v>44.148145</v>
      </c>
      <c r="BB67" s="852">
        <v>46.698186999999997</v>
      </c>
      <c r="BC67" s="852">
        <v>43.813982000000003</v>
      </c>
      <c r="BD67" s="852">
        <v>45.511324000000002</v>
      </c>
      <c r="BE67" s="852">
        <v>44.962598999999997</v>
      </c>
      <c r="BF67" s="852">
        <v>47.968798</v>
      </c>
      <c r="BG67" s="852">
        <v>46.456262000000002</v>
      </c>
      <c r="BH67" s="852">
        <v>43.910832999999997</v>
      </c>
      <c r="BI67" s="852">
        <v>44.921821000000001</v>
      </c>
      <c r="BJ67" s="852">
        <v>42.397249000000002</v>
      </c>
      <c r="BK67" s="852">
        <v>41.29278</v>
      </c>
      <c r="BL67" s="852">
        <v>42.416224999999997</v>
      </c>
      <c r="BM67" s="852">
        <v>39.771478000000002</v>
      </c>
      <c r="BN67" s="852">
        <v>43.122959999999999</v>
      </c>
      <c r="BO67" s="852">
        <v>39.698931000000002</v>
      </c>
      <c r="BP67" s="852">
        <v>40.886924</v>
      </c>
      <c r="BQ67" s="852">
        <v>39.867247999999996</v>
      </c>
      <c r="BR67" s="852">
        <v>42.581361999999999</v>
      </c>
      <c r="BS67" s="852">
        <v>41.50759</v>
      </c>
      <c r="BT67" s="852">
        <v>40.246200999999999</v>
      </c>
      <c r="BU67" s="852">
        <v>40.234769</v>
      </c>
      <c r="BV67" s="852">
        <v>38.461699000000003</v>
      </c>
      <c r="BW67" s="852">
        <v>37.385223000000003</v>
      </c>
      <c r="BX67" s="852">
        <v>37.854557</v>
      </c>
      <c r="BY67" s="852">
        <v>35.320331000000003</v>
      </c>
      <c r="BZ67" s="852">
        <v>38.782347999999999</v>
      </c>
    </row>
    <row r="68" spans="1:78" ht="16.5" customHeight="1" x14ac:dyDescent="0.25">
      <c r="A68" s="1001"/>
      <c r="B68" s="998"/>
      <c r="C68" s="838" t="s">
        <v>768</v>
      </c>
      <c r="D68" s="853">
        <v>6.8853299999999997</v>
      </c>
      <c r="E68" s="853">
        <v>6.4580039999999999</v>
      </c>
      <c r="F68" s="853">
        <v>7.2408869999999999</v>
      </c>
      <c r="G68" s="853">
        <v>6.4709729999999999</v>
      </c>
      <c r="H68" s="853">
        <v>6.9070200000000002</v>
      </c>
      <c r="I68" s="853">
        <v>6.3586799999999997</v>
      </c>
      <c r="J68" s="853">
        <v>6.7697180000000001</v>
      </c>
      <c r="K68" s="853">
        <v>6.6492000000000004</v>
      </c>
      <c r="L68" s="853">
        <v>6.1726200000000002</v>
      </c>
      <c r="M68" s="853">
        <v>6.4586639999999997</v>
      </c>
      <c r="N68" s="853">
        <v>6.3110099999999996</v>
      </c>
      <c r="O68" s="853">
        <v>6.0774429999999997</v>
      </c>
      <c r="P68" s="853">
        <v>6.3895200000000001</v>
      </c>
      <c r="Q68" s="853">
        <v>6.0499879999999999</v>
      </c>
      <c r="R68" s="853">
        <v>6.841297</v>
      </c>
      <c r="S68" s="853">
        <v>6.1957050000000002</v>
      </c>
      <c r="T68" s="853">
        <v>6.4641599999999997</v>
      </c>
      <c r="U68" s="853">
        <v>6.3494999999999999</v>
      </c>
      <c r="V68" s="853">
        <v>6.5859189999999996</v>
      </c>
      <c r="W68" s="853">
        <v>6.5207699999999997</v>
      </c>
      <c r="X68" s="853">
        <v>6.0442499999999999</v>
      </c>
      <c r="Y68" s="853">
        <v>6.0974209999999998</v>
      </c>
      <c r="Z68" s="853">
        <v>5.9406600000000003</v>
      </c>
      <c r="AA68" s="853">
        <v>5.813485</v>
      </c>
      <c r="AB68" s="853">
        <v>6.0135899999999998</v>
      </c>
      <c r="AC68" s="853">
        <v>5.6631400000000003</v>
      </c>
      <c r="AD68" s="853">
        <v>6.2331390000000004</v>
      </c>
      <c r="AE68" s="853">
        <v>5.6721969999999997</v>
      </c>
      <c r="AF68" s="853">
        <v>6.0738000000000003</v>
      </c>
      <c r="AG68" s="853">
        <v>5.7472500000000002</v>
      </c>
      <c r="AH68" s="853">
        <v>6.1023500000000004</v>
      </c>
      <c r="AI68" s="853">
        <v>6.3233100000000002</v>
      </c>
      <c r="AJ68" s="853">
        <v>5.7358200000000004</v>
      </c>
      <c r="AK68" s="853">
        <v>5.9506050000000004</v>
      </c>
      <c r="AL68" s="853">
        <v>5.7989100000000002</v>
      </c>
      <c r="AM68" s="853">
        <v>5.4831750000000001</v>
      </c>
      <c r="AN68" s="853">
        <v>5.8208399999999996</v>
      </c>
      <c r="AO68" s="853">
        <v>5.5975799999999998</v>
      </c>
      <c r="AP68" s="853">
        <v>5.498005</v>
      </c>
      <c r="AQ68" s="853">
        <v>5.2833069999999998</v>
      </c>
      <c r="AR68" s="853">
        <v>5.5060200000000004</v>
      </c>
      <c r="AS68" s="853">
        <v>4.9679700000000002</v>
      </c>
      <c r="AT68" s="853">
        <v>5.4490869999999996</v>
      </c>
      <c r="AU68" s="853">
        <v>5.5786499999999997</v>
      </c>
      <c r="AV68" s="853">
        <v>5.0105399999999998</v>
      </c>
      <c r="AW68" s="853">
        <v>5.1413190000000002</v>
      </c>
      <c r="AX68" s="853">
        <v>4.98996</v>
      </c>
      <c r="AY68" s="853">
        <v>4.91289</v>
      </c>
      <c r="AZ68" s="853">
        <v>5.0435999999999996</v>
      </c>
      <c r="BA68" s="853">
        <v>4.5939319999999997</v>
      </c>
      <c r="BB68" s="853">
        <v>4.9730819999999998</v>
      </c>
      <c r="BC68" s="853">
        <v>4.7217219999999998</v>
      </c>
      <c r="BD68" s="853">
        <v>4.7335200000000004</v>
      </c>
      <c r="BE68" s="853">
        <v>4.7888099999999998</v>
      </c>
      <c r="BF68" s="853">
        <v>5.2001569999999999</v>
      </c>
      <c r="BG68" s="853">
        <v>5.1026699999999998</v>
      </c>
      <c r="BH68" s="853">
        <v>4.7004000000000001</v>
      </c>
      <c r="BI68" s="853">
        <v>4.7455420000000004</v>
      </c>
      <c r="BJ68" s="853">
        <v>4.4802600000000004</v>
      </c>
      <c r="BK68" s="853">
        <v>4.4313450000000003</v>
      </c>
      <c r="BL68" s="853">
        <v>4.8031499999999996</v>
      </c>
      <c r="BM68" s="853">
        <v>4.613588</v>
      </c>
      <c r="BN68" s="853">
        <v>5.0240770000000001</v>
      </c>
      <c r="BO68" s="853">
        <v>4.5120810000000002</v>
      </c>
      <c r="BP68" s="853">
        <v>4.5183299999999997</v>
      </c>
      <c r="BQ68" s="853">
        <v>4.4626200000000003</v>
      </c>
      <c r="BR68" s="853">
        <v>4.844525</v>
      </c>
      <c r="BS68" s="853">
        <v>4.6688700000000001</v>
      </c>
      <c r="BT68" s="853">
        <v>4.5688800000000001</v>
      </c>
      <c r="BU68" s="853">
        <v>4.5850860000000004</v>
      </c>
      <c r="BV68" s="853">
        <v>4.2716099999999999</v>
      </c>
      <c r="BW68" s="853">
        <v>3.973004</v>
      </c>
      <c r="BX68" s="853">
        <v>4.1756399999999996</v>
      </c>
      <c r="BY68" s="853">
        <v>3.985716</v>
      </c>
      <c r="BZ68" s="853">
        <v>4.2560830000000003</v>
      </c>
    </row>
    <row r="69" spans="1:78" ht="16.5" customHeight="1" x14ac:dyDescent="0.25">
      <c r="A69" s="1001"/>
      <c r="B69" s="998"/>
      <c r="C69" s="838" t="s">
        <v>769</v>
      </c>
      <c r="D69" s="853">
        <v>5.9870999999999999</v>
      </c>
      <c r="E69" s="853">
        <v>5.6629719999999999</v>
      </c>
      <c r="F69" s="853">
        <v>5.9692360000000004</v>
      </c>
      <c r="G69" s="853">
        <v>5.4273790000000002</v>
      </c>
      <c r="H69" s="853">
        <v>5.5241699999999998</v>
      </c>
      <c r="I69" s="853">
        <v>5.8326599999999997</v>
      </c>
      <c r="J69" s="853">
        <v>5.999771</v>
      </c>
      <c r="K69" s="853">
        <v>5.8289999999999997</v>
      </c>
      <c r="L69" s="853">
        <v>5.4569700000000001</v>
      </c>
      <c r="M69" s="853">
        <v>5.3560249999999998</v>
      </c>
      <c r="N69" s="853">
        <v>5.1839700000000004</v>
      </c>
      <c r="O69" s="853">
        <v>4.8839189999999997</v>
      </c>
      <c r="P69" s="853">
        <v>4.8064799999999996</v>
      </c>
      <c r="Q69" s="853">
        <v>4.4928800000000004</v>
      </c>
      <c r="R69" s="853">
        <v>5.2726660000000001</v>
      </c>
      <c r="S69" s="853">
        <v>4.7239259999999996</v>
      </c>
      <c r="T69" s="853">
        <v>4.9432799999999997</v>
      </c>
      <c r="U69" s="853">
        <v>4.9530839999999996</v>
      </c>
      <c r="V69" s="853">
        <v>5.2061400000000004</v>
      </c>
      <c r="W69" s="853">
        <v>5.1958500000000001</v>
      </c>
      <c r="X69" s="853">
        <v>4.8357299999999999</v>
      </c>
      <c r="Y69" s="853">
        <v>4.8720220000000003</v>
      </c>
      <c r="Z69" s="853">
        <v>4.6549800000000001</v>
      </c>
      <c r="AA69" s="853">
        <v>4.3717790000000001</v>
      </c>
      <c r="AB69" s="853">
        <v>4.3758299999999997</v>
      </c>
      <c r="AC69" s="853">
        <v>4.1375039999999998</v>
      </c>
      <c r="AD69" s="853">
        <v>4.6380030000000003</v>
      </c>
      <c r="AE69" s="853">
        <v>4.176609</v>
      </c>
      <c r="AF69" s="853">
        <v>4.5426900000000003</v>
      </c>
      <c r="AG69" s="853">
        <v>4.3922699999999999</v>
      </c>
      <c r="AH69" s="853">
        <v>4.6013919999999997</v>
      </c>
      <c r="AI69" s="853">
        <v>4.9926300000000001</v>
      </c>
      <c r="AJ69" s="853">
        <v>4.4927400000000004</v>
      </c>
      <c r="AK69" s="853">
        <v>4.4365959999999998</v>
      </c>
      <c r="AL69" s="853">
        <v>4.0736879999999998</v>
      </c>
      <c r="AM69" s="853">
        <v>3.9515980000000002</v>
      </c>
      <c r="AN69" s="853">
        <v>4.1869199999999998</v>
      </c>
      <c r="AO69" s="853">
        <v>4.0138030000000002</v>
      </c>
      <c r="AP69" s="853">
        <v>4.058179</v>
      </c>
      <c r="AQ69" s="853">
        <v>3.7506840000000001</v>
      </c>
      <c r="AR69" s="853">
        <v>3.8684400000000001</v>
      </c>
      <c r="AS69" s="853">
        <v>3.4397700000000002</v>
      </c>
      <c r="AT69" s="853">
        <v>3.7419790000000002</v>
      </c>
      <c r="AU69" s="853">
        <v>4.4720399999999998</v>
      </c>
      <c r="AV69" s="853">
        <v>3.9990899999999998</v>
      </c>
      <c r="AW69" s="853">
        <v>3.828376</v>
      </c>
      <c r="AX69" s="853">
        <v>3.6942300000000001</v>
      </c>
      <c r="AY69" s="853">
        <v>3.5252979999999998</v>
      </c>
      <c r="AZ69" s="853">
        <v>3.4762200000000001</v>
      </c>
      <c r="BA69" s="853">
        <v>3.3285</v>
      </c>
      <c r="BB69" s="853">
        <v>3.528575</v>
      </c>
      <c r="BC69" s="853">
        <v>3.3359860000000001</v>
      </c>
      <c r="BD69" s="853">
        <v>3.2899500000000002</v>
      </c>
      <c r="BE69" s="853">
        <v>3.1578599999999999</v>
      </c>
      <c r="BF69" s="853">
        <v>3.5111530000000002</v>
      </c>
      <c r="BG69" s="853">
        <v>3.4151400000000001</v>
      </c>
      <c r="BH69" s="853">
        <v>3.1403099999999999</v>
      </c>
      <c r="BI69" s="853">
        <v>3.2622849999999999</v>
      </c>
      <c r="BJ69" s="853">
        <v>2.98536</v>
      </c>
      <c r="BK69" s="853">
        <v>2.9139780000000002</v>
      </c>
      <c r="BL69" s="853">
        <v>2.9703300000000001</v>
      </c>
      <c r="BM69" s="853">
        <v>2.6859000000000002</v>
      </c>
      <c r="BN69" s="853">
        <v>2.6899500000000001</v>
      </c>
      <c r="BO69" s="853">
        <v>2.585553</v>
      </c>
      <c r="BP69" s="853">
        <v>2.5139399999999998</v>
      </c>
      <c r="BQ69" s="853">
        <v>2.5253399999999999</v>
      </c>
      <c r="BR69" s="853">
        <v>2.8701349999999999</v>
      </c>
      <c r="BS69" s="853">
        <v>2.7170100000000001</v>
      </c>
      <c r="BT69" s="853">
        <v>2.6836799999999998</v>
      </c>
      <c r="BU69" s="853">
        <v>2.5095900000000002</v>
      </c>
      <c r="BV69" s="853">
        <v>2.4174600000000002</v>
      </c>
      <c r="BW69" s="853">
        <v>2.3737659999999998</v>
      </c>
      <c r="BX69" s="853">
        <v>2.32674</v>
      </c>
      <c r="BY69" s="853">
        <v>2.0957400000000002</v>
      </c>
      <c r="BZ69" s="853">
        <v>2.3956179999999998</v>
      </c>
    </row>
    <row r="70" spans="1:78" ht="16.5" customHeight="1" x14ac:dyDescent="0.25">
      <c r="A70" s="1001"/>
      <c r="B70" s="998"/>
      <c r="C70" s="838" t="s">
        <v>846</v>
      </c>
      <c r="D70" s="853">
        <v>4.593585</v>
      </c>
      <c r="E70" s="853">
        <v>4.4101800000000004</v>
      </c>
      <c r="F70" s="853">
        <v>4.8398110000000001</v>
      </c>
      <c r="G70" s="853">
        <v>4.4881950000000002</v>
      </c>
      <c r="H70" s="853">
        <v>4.9798</v>
      </c>
      <c r="I70" s="853">
        <v>4.89947</v>
      </c>
      <c r="J70" s="853">
        <v>5.7892979999999996</v>
      </c>
      <c r="K70" s="853">
        <v>6.2554439999999998</v>
      </c>
      <c r="L70" s="853">
        <v>4.8635619999999999</v>
      </c>
      <c r="M70" s="853">
        <v>4.4962090000000003</v>
      </c>
      <c r="N70" s="853">
        <v>4.2224139999999997</v>
      </c>
      <c r="O70" s="853">
        <v>4.2905740000000003</v>
      </c>
      <c r="P70" s="853">
        <v>4.3771240000000002</v>
      </c>
      <c r="Q70" s="853">
        <v>4.2115320000000001</v>
      </c>
      <c r="R70" s="853">
        <v>4.6525569999999998</v>
      </c>
      <c r="S70" s="853">
        <v>4.3414659999999996</v>
      </c>
      <c r="T70" s="853">
        <v>4.5889040000000003</v>
      </c>
      <c r="U70" s="853">
        <v>4.5855119999999996</v>
      </c>
      <c r="V70" s="853">
        <v>5.3590679999999997</v>
      </c>
      <c r="W70" s="853">
        <v>5.6924780000000004</v>
      </c>
      <c r="X70" s="853">
        <v>4.479406</v>
      </c>
      <c r="Y70" s="853">
        <v>4.227055</v>
      </c>
      <c r="Z70" s="853">
        <v>3.9237139999999999</v>
      </c>
      <c r="AA70" s="853">
        <v>3.8964599999999998</v>
      </c>
      <c r="AB70" s="853">
        <v>3.923686</v>
      </c>
      <c r="AC70" s="853">
        <v>3.7832720000000002</v>
      </c>
      <c r="AD70" s="853">
        <v>4.1995180000000003</v>
      </c>
      <c r="AE70" s="853">
        <v>3.8599920000000001</v>
      </c>
      <c r="AF70" s="853">
        <v>4.0884260000000001</v>
      </c>
      <c r="AG70" s="853">
        <v>4.3265260000000003</v>
      </c>
      <c r="AH70" s="853">
        <v>4.7732260000000002</v>
      </c>
      <c r="AI70" s="853">
        <v>5.0650899999999996</v>
      </c>
      <c r="AJ70" s="853">
        <v>4.3235299999999999</v>
      </c>
      <c r="AK70" s="853">
        <v>3.9622060000000001</v>
      </c>
      <c r="AL70" s="853">
        <v>3.721238</v>
      </c>
      <c r="AM70" s="853">
        <v>3.6292460000000002</v>
      </c>
      <c r="AN70" s="853">
        <v>3.750842</v>
      </c>
      <c r="AO70" s="853">
        <v>3.648304</v>
      </c>
      <c r="AP70" s="853">
        <v>2.1850740000000002</v>
      </c>
      <c r="AQ70" s="853">
        <v>1.2351369999999999</v>
      </c>
      <c r="AR70" s="853">
        <v>1.2628980000000001</v>
      </c>
      <c r="AS70" s="853">
        <v>1.6241749999999999</v>
      </c>
      <c r="AT70" s="853">
        <v>2.791801</v>
      </c>
      <c r="AU70" s="853">
        <v>3.3208799999999998</v>
      </c>
      <c r="AV70" s="853">
        <v>3.001198</v>
      </c>
      <c r="AW70" s="853">
        <v>2.88672</v>
      </c>
      <c r="AX70" s="853">
        <v>2.1774300000000002</v>
      </c>
      <c r="AY70" s="853">
        <v>2.1715740000000001</v>
      </c>
      <c r="AZ70" s="853">
        <v>2.0378539999999998</v>
      </c>
      <c r="BA70" s="853">
        <v>2.2072919999999998</v>
      </c>
      <c r="BB70" s="853">
        <v>1.9298040000000001</v>
      </c>
      <c r="BC70" s="853">
        <v>1.712985</v>
      </c>
      <c r="BD70" s="853">
        <v>2.5196350000000001</v>
      </c>
      <c r="BE70" s="853">
        <v>3.128412</v>
      </c>
      <c r="BF70" s="853">
        <v>3.5534940000000002</v>
      </c>
      <c r="BG70" s="853">
        <v>3.4839159999999998</v>
      </c>
      <c r="BH70" s="853">
        <v>2.7978580000000002</v>
      </c>
      <c r="BI70" s="853">
        <v>2.6092909999999998</v>
      </c>
      <c r="BJ70" s="853">
        <v>2.432455</v>
      </c>
      <c r="BK70" s="853">
        <v>2.3875310000000001</v>
      </c>
      <c r="BL70" s="853">
        <v>2.4241600000000001</v>
      </c>
      <c r="BM70" s="853">
        <v>2.3561839999999998</v>
      </c>
      <c r="BN70" s="853">
        <v>2.632835</v>
      </c>
      <c r="BO70" s="853">
        <v>2.5305029999999999</v>
      </c>
      <c r="BP70" s="853">
        <v>2.9155479999999998</v>
      </c>
      <c r="BQ70" s="853">
        <v>2.7411460000000001</v>
      </c>
      <c r="BR70" s="853">
        <v>2.9637349999999998</v>
      </c>
      <c r="BS70" s="853">
        <v>3.0787</v>
      </c>
      <c r="BT70" s="853">
        <v>2.5424039999999999</v>
      </c>
      <c r="BU70" s="853">
        <v>2.4938419999999999</v>
      </c>
      <c r="BV70" s="853">
        <v>2.3063739999999999</v>
      </c>
      <c r="BW70" s="853">
        <v>2.3796930000000001</v>
      </c>
      <c r="BX70" s="853">
        <v>2.2352750000000001</v>
      </c>
      <c r="BY70" s="853">
        <v>2.1012520000000001</v>
      </c>
      <c r="BZ70" s="853">
        <v>2.2996259999999999</v>
      </c>
    </row>
    <row r="71" spans="1:78" ht="16.5" customHeight="1" x14ac:dyDescent="0.25">
      <c r="A71" s="1001"/>
      <c r="B71" s="998"/>
      <c r="C71" s="838" t="s">
        <v>771</v>
      </c>
      <c r="D71" s="853">
        <v>4.3355399999999999</v>
      </c>
      <c r="E71" s="853">
        <v>4.0561360000000004</v>
      </c>
      <c r="F71" s="853">
        <v>4.3840510000000004</v>
      </c>
      <c r="G71" s="853">
        <v>4.1137370000000004</v>
      </c>
      <c r="H71" s="853">
        <v>4.1994600000000002</v>
      </c>
      <c r="I71" s="853">
        <v>4.36029</v>
      </c>
      <c r="J71" s="853">
        <v>4.6039960000000004</v>
      </c>
      <c r="K71" s="853">
        <v>4.44963</v>
      </c>
      <c r="L71" s="853">
        <v>4.2873299999999999</v>
      </c>
      <c r="M71" s="853">
        <v>4.2856880000000004</v>
      </c>
      <c r="N71" s="853">
        <v>4.0998599999999996</v>
      </c>
      <c r="O71" s="853">
        <v>3.9927199999999998</v>
      </c>
      <c r="P71" s="853">
        <v>4.0804799999999997</v>
      </c>
      <c r="Q71" s="853">
        <v>3.7798880000000001</v>
      </c>
      <c r="R71" s="853">
        <v>4.2168989999999997</v>
      </c>
      <c r="S71" s="853">
        <v>3.7025459999999999</v>
      </c>
      <c r="T71" s="853">
        <v>3.8147700000000002</v>
      </c>
      <c r="U71" s="853">
        <v>3.7065480000000002</v>
      </c>
      <c r="V71" s="853">
        <v>4.0037739999999999</v>
      </c>
      <c r="W71" s="853">
        <v>3.8720400000000001</v>
      </c>
      <c r="X71" s="853">
        <v>3.72675</v>
      </c>
      <c r="Y71" s="853">
        <v>3.7090260000000002</v>
      </c>
      <c r="Z71" s="853">
        <v>3.5777700000000001</v>
      </c>
      <c r="AA71" s="853">
        <v>3.4962399999999998</v>
      </c>
      <c r="AB71" s="853">
        <v>3.5342699999999998</v>
      </c>
      <c r="AC71" s="853">
        <v>3.2770640000000002</v>
      </c>
      <c r="AD71" s="853">
        <v>3.6153439999999999</v>
      </c>
      <c r="AE71" s="853">
        <v>3.3206449999999998</v>
      </c>
      <c r="AF71" s="853">
        <v>3.3849900000000002</v>
      </c>
      <c r="AG71" s="853">
        <v>3.3487200000000001</v>
      </c>
      <c r="AH71" s="853">
        <v>3.4778899999999999</v>
      </c>
      <c r="AI71" s="853">
        <v>3.4230299999999998</v>
      </c>
      <c r="AJ71" s="853">
        <v>3.29637</v>
      </c>
      <c r="AK71" s="853">
        <v>3.0898919999999999</v>
      </c>
      <c r="AL71" s="853">
        <v>3.05457</v>
      </c>
      <c r="AM71" s="853">
        <v>3.0406499999999999</v>
      </c>
      <c r="AN71" s="853">
        <v>3.12663</v>
      </c>
      <c r="AO71" s="853">
        <v>2.7797580000000002</v>
      </c>
      <c r="AP71" s="853">
        <v>3.0032179999999999</v>
      </c>
      <c r="AQ71" s="853">
        <v>2.6954920000000002</v>
      </c>
      <c r="AR71" s="853">
        <v>2.75631</v>
      </c>
      <c r="AS71" s="853">
        <v>2.6240999999999999</v>
      </c>
      <c r="AT71" s="853">
        <v>2.801625</v>
      </c>
      <c r="AU71" s="853">
        <v>2.8105500000000001</v>
      </c>
      <c r="AV71" s="853">
        <v>2.69841</v>
      </c>
      <c r="AW71" s="853">
        <v>2.8270759999999999</v>
      </c>
      <c r="AX71" s="853">
        <v>2.7168600000000001</v>
      </c>
      <c r="AY71" s="853">
        <v>2.5927449999999999</v>
      </c>
      <c r="AZ71" s="853">
        <v>2.6537099999999998</v>
      </c>
      <c r="BA71" s="853">
        <v>2.4579520000000001</v>
      </c>
      <c r="BB71" s="853">
        <v>2.6071930000000001</v>
      </c>
      <c r="BC71" s="853">
        <v>2.4122490000000001</v>
      </c>
      <c r="BD71" s="853">
        <v>2.4857399999999998</v>
      </c>
      <c r="BE71" s="853">
        <v>2.47797</v>
      </c>
      <c r="BF71" s="853">
        <v>2.6151599999999999</v>
      </c>
      <c r="BG71" s="853">
        <v>2.50779</v>
      </c>
      <c r="BH71" s="853">
        <v>2.4117600000000001</v>
      </c>
      <c r="BI71" s="853">
        <v>2.4674140000000002</v>
      </c>
      <c r="BJ71" s="853">
        <v>2.3332799999999998</v>
      </c>
      <c r="BK71" s="853">
        <v>2.2857799999999999</v>
      </c>
      <c r="BL71" s="853">
        <v>2.3577900000000001</v>
      </c>
      <c r="BM71" s="853">
        <v>2.160536</v>
      </c>
      <c r="BN71" s="853">
        <v>2.3262710000000002</v>
      </c>
      <c r="BO71" s="853">
        <v>2.1326019999999999</v>
      </c>
      <c r="BP71" s="853">
        <v>2.1565799999999999</v>
      </c>
      <c r="BQ71" s="853">
        <v>2.1458400000000002</v>
      </c>
      <c r="BR71" s="853">
        <v>2.2834599999999998</v>
      </c>
      <c r="BS71" s="853">
        <v>2.2028400000000001</v>
      </c>
      <c r="BT71" s="853">
        <v>2.1888000000000001</v>
      </c>
      <c r="BU71" s="853">
        <v>2.1796099999999998</v>
      </c>
      <c r="BV71" s="853">
        <v>2.05227</v>
      </c>
      <c r="BW71" s="853">
        <v>2.0006520000000001</v>
      </c>
      <c r="BX71" s="853">
        <v>2.0154899999999998</v>
      </c>
      <c r="BY71" s="853">
        <v>1.798875</v>
      </c>
      <c r="BZ71" s="853">
        <v>2.0213549999999998</v>
      </c>
    </row>
    <row r="72" spans="1:78" ht="16.5" customHeight="1" x14ac:dyDescent="0.25">
      <c r="A72" s="1001"/>
      <c r="B72" s="998"/>
      <c r="C72" s="838" t="s">
        <v>772</v>
      </c>
      <c r="D72" s="853">
        <v>3.0029400000000002</v>
      </c>
      <c r="E72" s="853">
        <v>2.7745199999999999</v>
      </c>
      <c r="F72" s="853">
        <v>2.629874</v>
      </c>
      <c r="G72" s="853">
        <v>2.6420159999999999</v>
      </c>
      <c r="H72" s="853">
        <v>2.7149399999999999</v>
      </c>
      <c r="I72" s="853">
        <v>2.219776</v>
      </c>
      <c r="J72" s="853">
        <v>2.361456</v>
      </c>
      <c r="K72" s="853">
        <v>2.1804600000000001</v>
      </c>
      <c r="L72" s="853">
        <v>2.2524299999999999</v>
      </c>
      <c r="M72" s="853">
        <v>2.4582999999999999</v>
      </c>
      <c r="N72" s="853">
        <v>2.43906</v>
      </c>
      <c r="O72" s="853">
        <v>2.293542</v>
      </c>
      <c r="P72" s="853">
        <v>2.57199</v>
      </c>
      <c r="Q72" s="853">
        <v>2.3957920000000001</v>
      </c>
      <c r="R72" s="853">
        <v>2.6365500000000002</v>
      </c>
      <c r="S72" s="853">
        <v>2.341663</v>
      </c>
      <c r="T72" s="853">
        <v>2.5302600000000002</v>
      </c>
      <c r="U72" s="853">
        <v>2.3298000000000001</v>
      </c>
      <c r="V72" s="853">
        <v>2.144425</v>
      </c>
      <c r="W72" s="853">
        <v>1.93974</v>
      </c>
      <c r="X72" s="853">
        <v>2.0305499999999999</v>
      </c>
      <c r="Y72" s="853">
        <v>2.2777250000000002</v>
      </c>
      <c r="Z72" s="853">
        <v>2.2730399999999999</v>
      </c>
      <c r="AA72" s="853">
        <v>2.182134</v>
      </c>
      <c r="AB72" s="853">
        <v>2.4080400000000002</v>
      </c>
      <c r="AC72" s="853">
        <v>2.2496879999999999</v>
      </c>
      <c r="AD72" s="853">
        <v>2.2144539999999999</v>
      </c>
      <c r="AE72" s="853">
        <v>2.1608770000000002</v>
      </c>
      <c r="AF72" s="853">
        <v>2.0076299999999998</v>
      </c>
      <c r="AG72" s="853">
        <v>1.8702300000000001</v>
      </c>
      <c r="AH72" s="853">
        <v>1.877329</v>
      </c>
      <c r="AI72" s="853">
        <v>1.7567699999999999</v>
      </c>
      <c r="AJ72" s="853">
        <v>1.81863</v>
      </c>
      <c r="AK72" s="853">
        <v>1.919303</v>
      </c>
      <c r="AL72" s="853">
        <v>1.83552</v>
      </c>
      <c r="AM72" s="853">
        <v>1.903038</v>
      </c>
      <c r="AN72" s="853">
        <v>2.0666699999999998</v>
      </c>
      <c r="AO72" s="853">
        <v>1.967012</v>
      </c>
      <c r="AP72" s="853">
        <v>1.8975409999999999</v>
      </c>
      <c r="AQ72" s="853">
        <v>1.7796430000000001</v>
      </c>
      <c r="AR72" s="853">
        <v>1.85307</v>
      </c>
      <c r="AS72" s="853">
        <v>1.620781</v>
      </c>
      <c r="AT72" s="853">
        <v>1.740464</v>
      </c>
      <c r="AU72" s="853">
        <v>1.70052</v>
      </c>
      <c r="AV72" s="853">
        <v>1.59924</v>
      </c>
      <c r="AW72" s="853">
        <v>1.770937</v>
      </c>
      <c r="AX72" s="853">
        <v>1.6121399999999999</v>
      </c>
      <c r="AY72" s="853">
        <v>1.5553859999999999</v>
      </c>
      <c r="AZ72" s="853">
        <v>1.590128</v>
      </c>
      <c r="BA72" s="853">
        <v>1.7100439999999999</v>
      </c>
      <c r="BB72" s="853">
        <v>1.7847630000000001</v>
      </c>
      <c r="BC72" s="853">
        <v>1.6647160000000001</v>
      </c>
      <c r="BD72" s="853">
        <v>1.76532</v>
      </c>
      <c r="BE72" s="853">
        <v>1.4894099999999999</v>
      </c>
      <c r="BF72" s="853">
        <v>1.495781</v>
      </c>
      <c r="BG72" s="853">
        <v>1.3925700000000001</v>
      </c>
      <c r="BH72" s="853">
        <v>1.35006</v>
      </c>
      <c r="BI72" s="853">
        <v>1.541196</v>
      </c>
      <c r="BJ72" s="853">
        <v>1.6107899999999999</v>
      </c>
      <c r="BK72" s="853">
        <v>1.4465490000000001</v>
      </c>
      <c r="BL72" s="853">
        <v>1.48332</v>
      </c>
      <c r="BM72" s="853">
        <v>1.483776</v>
      </c>
      <c r="BN72" s="853">
        <v>1.679673</v>
      </c>
      <c r="BO72" s="853">
        <v>1.428105</v>
      </c>
      <c r="BP72" s="853">
        <v>1.52745</v>
      </c>
      <c r="BQ72" s="853">
        <v>1.2933600000000001</v>
      </c>
      <c r="BR72" s="853">
        <v>1.3381149999999999</v>
      </c>
      <c r="BS72" s="853">
        <v>1.24125</v>
      </c>
      <c r="BT72" s="853">
        <v>1.2181500000000001</v>
      </c>
      <c r="BU72" s="853">
        <v>1.3269550000000001</v>
      </c>
      <c r="BV72" s="853">
        <v>1.3791599999999999</v>
      </c>
      <c r="BW72" s="853">
        <v>1.348239</v>
      </c>
      <c r="BX72" s="853">
        <v>1.3549199999999999</v>
      </c>
      <c r="BY72" s="853">
        <v>1.3130599999999999</v>
      </c>
      <c r="BZ72" s="853">
        <v>1.438307</v>
      </c>
    </row>
    <row r="73" spans="1:78" ht="16.5" customHeight="1" x14ac:dyDescent="0.25">
      <c r="A73" s="1001"/>
      <c r="B73" s="998"/>
      <c r="C73" s="838" t="s">
        <v>773</v>
      </c>
      <c r="D73" s="853">
        <v>3.03552</v>
      </c>
      <c r="E73" s="853">
        <v>2.8513519999999999</v>
      </c>
      <c r="F73" s="853">
        <v>3.1363319999999999</v>
      </c>
      <c r="G73" s="853">
        <v>2.8885160000000001</v>
      </c>
      <c r="H73" s="853">
        <v>3.0211800000000002</v>
      </c>
      <c r="I73" s="853">
        <v>2.9332500000000001</v>
      </c>
      <c r="J73" s="853">
        <v>3.1027900000000002</v>
      </c>
      <c r="K73" s="853">
        <v>3.01152</v>
      </c>
      <c r="L73" s="853">
        <v>2.7894299999999999</v>
      </c>
      <c r="M73" s="853">
        <v>2.7465069999999998</v>
      </c>
      <c r="N73" s="853">
        <v>2.72736</v>
      </c>
      <c r="O73" s="853">
        <v>2.7100499999999998</v>
      </c>
      <c r="P73" s="853">
        <v>2.8281299999999998</v>
      </c>
      <c r="Q73" s="853">
        <v>2.6378520000000001</v>
      </c>
      <c r="R73" s="853">
        <v>2.9110860000000001</v>
      </c>
      <c r="S73" s="853">
        <v>2.6659410000000001</v>
      </c>
      <c r="T73" s="853">
        <v>2.7920400000000001</v>
      </c>
      <c r="U73" s="853">
        <v>2.7571500000000002</v>
      </c>
      <c r="V73" s="853">
        <v>2.862323</v>
      </c>
      <c r="W73" s="853">
        <v>2.79108</v>
      </c>
      <c r="X73" s="853">
        <v>2.6186699999999998</v>
      </c>
      <c r="Y73" s="853">
        <v>2.6185079999999998</v>
      </c>
      <c r="Z73" s="853">
        <v>2.5940400000000001</v>
      </c>
      <c r="AA73" s="853">
        <v>2.5563500000000001</v>
      </c>
      <c r="AB73" s="853">
        <v>2.6684100000000002</v>
      </c>
      <c r="AC73" s="853">
        <v>2.5077639999999999</v>
      </c>
      <c r="AD73" s="853">
        <v>2.7494209999999999</v>
      </c>
      <c r="AE73" s="853">
        <v>2.5067020000000002</v>
      </c>
      <c r="AF73" s="853">
        <v>2.67693</v>
      </c>
      <c r="AG73" s="853">
        <v>2.5589400000000002</v>
      </c>
      <c r="AH73" s="853">
        <v>2.6782140000000001</v>
      </c>
      <c r="AI73" s="853">
        <v>2.6021700000000001</v>
      </c>
      <c r="AJ73" s="853">
        <v>2.4166799999999999</v>
      </c>
      <c r="AK73" s="853">
        <v>2.1634760000000002</v>
      </c>
      <c r="AL73" s="853">
        <v>2.3906700000000001</v>
      </c>
      <c r="AM73" s="853">
        <v>2.3082549999999999</v>
      </c>
      <c r="AN73" s="853">
        <v>2.45214</v>
      </c>
      <c r="AO73" s="853">
        <v>2.3298019999999999</v>
      </c>
      <c r="AP73" s="853">
        <v>2.2859090000000002</v>
      </c>
      <c r="AQ73" s="853">
        <v>2.2729330000000001</v>
      </c>
      <c r="AR73" s="853">
        <v>2.2935599999999998</v>
      </c>
      <c r="AS73" s="853">
        <v>2.1492300000000002</v>
      </c>
      <c r="AT73" s="853">
        <v>2.2851650000000001</v>
      </c>
      <c r="AU73" s="853">
        <v>2.2620300000000002</v>
      </c>
      <c r="AV73" s="853">
        <v>2.1450300000000002</v>
      </c>
      <c r="AW73" s="853">
        <v>2.225552</v>
      </c>
      <c r="AX73" s="853">
        <v>2.15883</v>
      </c>
      <c r="AY73" s="853">
        <v>2.165575</v>
      </c>
      <c r="AZ73" s="853">
        <v>2.2458900000000002</v>
      </c>
      <c r="BA73" s="853">
        <v>2.1365400000000001</v>
      </c>
      <c r="BB73" s="853">
        <v>2.2340770000000001</v>
      </c>
      <c r="BC73" s="853">
        <v>2.119929</v>
      </c>
      <c r="BD73" s="853">
        <v>2.2138499999999999</v>
      </c>
      <c r="BE73" s="853">
        <v>2.11212</v>
      </c>
      <c r="BF73" s="853">
        <v>2.1818420000000001</v>
      </c>
      <c r="BG73" s="853">
        <v>2.0733000000000001</v>
      </c>
      <c r="BH73" s="853">
        <v>1.98105</v>
      </c>
      <c r="BI73" s="853">
        <v>2.0133260000000002</v>
      </c>
      <c r="BJ73" s="853">
        <v>1.9822500000000001</v>
      </c>
      <c r="BK73" s="853">
        <v>1.947495</v>
      </c>
      <c r="BL73" s="853">
        <v>2.0186700000000002</v>
      </c>
      <c r="BM73" s="853">
        <v>1.908032</v>
      </c>
      <c r="BN73" s="853">
        <v>2.0870440000000001</v>
      </c>
      <c r="BO73" s="853">
        <v>1.921279</v>
      </c>
      <c r="BP73" s="853">
        <v>1.97679</v>
      </c>
      <c r="BQ73" s="853">
        <v>1.89585</v>
      </c>
      <c r="BR73" s="853">
        <v>1.989611</v>
      </c>
      <c r="BS73" s="853">
        <v>1.9028400000000001</v>
      </c>
      <c r="BT73" s="853">
        <v>1.81176</v>
      </c>
      <c r="BU73" s="853">
        <v>1.815763</v>
      </c>
      <c r="BV73" s="853">
        <v>1.78077</v>
      </c>
      <c r="BW73" s="853">
        <v>1.7395940000000001</v>
      </c>
      <c r="BX73" s="853">
        <v>1.7814300000000001</v>
      </c>
      <c r="BY73" s="853">
        <v>1.685012</v>
      </c>
      <c r="BZ73" s="853">
        <v>1.8511340000000001</v>
      </c>
    </row>
    <row r="74" spans="1:78" ht="16.5" customHeight="1" x14ac:dyDescent="0.25">
      <c r="A74" s="1001"/>
      <c r="B74" s="998"/>
      <c r="C74" s="838" t="s">
        <v>774</v>
      </c>
      <c r="D74" s="853">
        <v>2.6586249999999998</v>
      </c>
      <c r="E74" s="853">
        <v>2.4518399999999998</v>
      </c>
      <c r="F74" s="853">
        <v>2.7720630000000002</v>
      </c>
      <c r="G74" s="853">
        <v>2.6039780000000001</v>
      </c>
      <c r="H74" s="853">
        <v>2.6151</v>
      </c>
      <c r="I74" s="853">
        <v>2.717962</v>
      </c>
      <c r="J74" s="853">
        <v>2.4858859999999998</v>
      </c>
      <c r="K74" s="853">
        <v>2.3590840000000002</v>
      </c>
      <c r="L74" s="853">
        <v>2.5272779999999999</v>
      </c>
      <c r="M74" s="853">
        <v>2.7906580000000001</v>
      </c>
      <c r="N74" s="853">
        <v>2.7283879999999998</v>
      </c>
      <c r="O74" s="853">
        <v>2.4409320000000001</v>
      </c>
      <c r="P74" s="853">
        <v>2.6294580000000001</v>
      </c>
      <c r="Q74" s="853">
        <v>2.37792</v>
      </c>
      <c r="R74" s="853">
        <v>2.649915</v>
      </c>
      <c r="S74" s="853">
        <v>2.498875</v>
      </c>
      <c r="T74" s="853">
        <v>2.7178840000000002</v>
      </c>
      <c r="U74" s="853">
        <v>2.5473499999999998</v>
      </c>
      <c r="V74" s="853">
        <v>2.4666199999999998</v>
      </c>
      <c r="W74" s="853">
        <v>2.29372</v>
      </c>
      <c r="X74" s="853">
        <v>2.57036</v>
      </c>
      <c r="Y74" s="853">
        <v>2.7169219999999998</v>
      </c>
      <c r="Z74" s="853">
        <v>2.7198340000000001</v>
      </c>
      <c r="AA74" s="853">
        <v>2.4485519999999998</v>
      </c>
      <c r="AB74" s="853">
        <v>2.7538420000000001</v>
      </c>
      <c r="AC74" s="853">
        <v>2.4714</v>
      </c>
      <c r="AD74" s="853">
        <v>2.6946270000000001</v>
      </c>
      <c r="AE74" s="853">
        <v>2.5427749999999998</v>
      </c>
      <c r="AF74" s="853">
        <v>2.6333839999999999</v>
      </c>
      <c r="AG74" s="853">
        <v>2.4370319999999999</v>
      </c>
      <c r="AH74" s="853">
        <v>2.3935599999999999</v>
      </c>
      <c r="AI74" s="853">
        <v>2.205762</v>
      </c>
      <c r="AJ74" s="853">
        <v>2.3954</v>
      </c>
      <c r="AK74" s="853">
        <v>2.7354509999999999</v>
      </c>
      <c r="AL74" s="853">
        <v>2.6237379999999999</v>
      </c>
      <c r="AM74" s="853">
        <v>2.4111120000000001</v>
      </c>
      <c r="AN74" s="853">
        <v>2.6350479999999998</v>
      </c>
      <c r="AO74" s="853">
        <v>2.3905249999999998</v>
      </c>
      <c r="AP74" s="853">
        <v>2.2856339999999999</v>
      </c>
      <c r="AQ74" s="853">
        <v>2.131688</v>
      </c>
      <c r="AR74" s="853">
        <v>2.1415679999999999</v>
      </c>
      <c r="AS74" s="853">
        <v>2.040775</v>
      </c>
      <c r="AT74" s="853">
        <v>2.211192</v>
      </c>
      <c r="AU74" s="853">
        <v>1.8777250000000001</v>
      </c>
      <c r="AV74" s="853">
        <v>2.2420840000000002</v>
      </c>
      <c r="AW74" s="853">
        <v>2.4228179999999999</v>
      </c>
      <c r="AX74" s="853">
        <v>2.2967249999999999</v>
      </c>
      <c r="AY74" s="853">
        <v>2.3362250000000002</v>
      </c>
      <c r="AZ74" s="853">
        <v>2.2953060000000001</v>
      </c>
      <c r="BA74" s="853">
        <v>2.1579839999999999</v>
      </c>
      <c r="BB74" s="853">
        <v>2.188212</v>
      </c>
      <c r="BC74" s="853">
        <v>2.1713900000000002</v>
      </c>
      <c r="BD74" s="853">
        <v>2.0827</v>
      </c>
      <c r="BE74" s="853">
        <v>2.0957819999999998</v>
      </c>
      <c r="BF74" s="853">
        <v>1.990062</v>
      </c>
      <c r="BG74" s="853">
        <v>1.9489339999999999</v>
      </c>
      <c r="BH74" s="853">
        <v>2.1265399999999999</v>
      </c>
      <c r="BI74" s="853">
        <v>2.1550319999999998</v>
      </c>
      <c r="BJ74" s="853">
        <v>1.9120250000000001</v>
      </c>
      <c r="BK74" s="853">
        <v>1.9056500000000001</v>
      </c>
      <c r="BL74" s="853">
        <v>1.729025</v>
      </c>
      <c r="BM74" s="853">
        <v>1.8497760000000001</v>
      </c>
      <c r="BN74" s="853">
        <v>2.1487409999999998</v>
      </c>
      <c r="BO74" s="853">
        <v>1.9355180000000001</v>
      </c>
      <c r="BP74" s="853">
        <v>1.9071260000000001</v>
      </c>
      <c r="BQ74" s="853">
        <v>1.6988920000000001</v>
      </c>
      <c r="BR74" s="853">
        <v>1.6449210000000001</v>
      </c>
      <c r="BS74" s="853">
        <v>1.566325</v>
      </c>
      <c r="BT74" s="853">
        <v>1.746238</v>
      </c>
      <c r="BU74" s="853">
        <v>1.76644</v>
      </c>
      <c r="BV74" s="853">
        <v>1.7643599999999999</v>
      </c>
      <c r="BW74" s="853">
        <v>1.6435900000000001</v>
      </c>
      <c r="BX74" s="853">
        <v>1.683775</v>
      </c>
      <c r="BY74" s="853">
        <v>1.658304</v>
      </c>
      <c r="BZ74" s="853">
        <v>1.8675090000000001</v>
      </c>
    </row>
    <row r="75" spans="1:78" ht="16.5" customHeight="1" x14ac:dyDescent="0.25">
      <c r="A75" s="1001"/>
      <c r="B75" s="998"/>
      <c r="C75" s="838" t="s">
        <v>775</v>
      </c>
      <c r="D75" s="853">
        <v>3.0266099999999998</v>
      </c>
      <c r="E75" s="853">
        <v>2.8423919999999998</v>
      </c>
      <c r="F75" s="853">
        <v>3.0903589999999999</v>
      </c>
      <c r="G75" s="853">
        <v>2.8650259999999999</v>
      </c>
      <c r="H75" s="853">
        <v>2.97912</v>
      </c>
      <c r="I75" s="853">
        <v>2.9968499999999998</v>
      </c>
      <c r="J75" s="853">
        <v>3.2561469999999999</v>
      </c>
      <c r="K75" s="853">
        <v>3.2448600000000001</v>
      </c>
      <c r="L75" s="853">
        <v>2.8700100000000002</v>
      </c>
      <c r="M75" s="853">
        <v>2.8831549999999999</v>
      </c>
      <c r="N75" s="853">
        <v>2.70729</v>
      </c>
      <c r="O75" s="853">
        <v>2.559482</v>
      </c>
      <c r="P75" s="853">
        <v>2.67801</v>
      </c>
      <c r="Q75" s="853">
        <v>2.4667159999999999</v>
      </c>
      <c r="R75" s="853">
        <v>2.7648280000000001</v>
      </c>
      <c r="S75" s="853">
        <v>2.50908</v>
      </c>
      <c r="T75" s="853">
        <v>2.6165400000000001</v>
      </c>
      <c r="U75" s="853">
        <v>2.6073300000000001</v>
      </c>
      <c r="V75" s="853">
        <v>2.8007879999999998</v>
      </c>
      <c r="W75" s="853">
        <v>2.80287</v>
      </c>
      <c r="X75" s="853">
        <v>2.5047899999999998</v>
      </c>
      <c r="Y75" s="853">
        <v>2.5795720000000002</v>
      </c>
      <c r="Z75" s="853">
        <v>2.4613499999999999</v>
      </c>
      <c r="AA75" s="853">
        <v>2.3693580000000001</v>
      </c>
      <c r="AB75" s="853">
        <v>2.4289800000000001</v>
      </c>
      <c r="AC75" s="853">
        <v>2.2729840000000001</v>
      </c>
      <c r="AD75" s="853">
        <v>2.4988169999999998</v>
      </c>
      <c r="AE75" s="853">
        <v>2.2745570000000002</v>
      </c>
      <c r="AF75" s="853">
        <v>2.38503</v>
      </c>
      <c r="AG75" s="853">
        <v>2.3073299999999999</v>
      </c>
      <c r="AH75" s="853">
        <v>2.4773960000000002</v>
      </c>
      <c r="AI75" s="853">
        <v>2.5191599999999998</v>
      </c>
      <c r="AJ75" s="853">
        <v>2.2433999999999998</v>
      </c>
      <c r="AK75" s="853">
        <v>2.402841</v>
      </c>
      <c r="AL75" s="853">
        <v>2.3070300000000001</v>
      </c>
      <c r="AM75" s="853">
        <v>2.1869190000000001</v>
      </c>
      <c r="AN75" s="853">
        <v>2.2578299999999998</v>
      </c>
      <c r="AO75" s="853">
        <v>2.1716069999999998</v>
      </c>
      <c r="AP75" s="853">
        <v>1.822087</v>
      </c>
      <c r="AQ75" s="853">
        <v>1.5754539999999999</v>
      </c>
      <c r="AR75" s="853">
        <v>1.6644600000000001</v>
      </c>
      <c r="AS75" s="853">
        <v>1.60785</v>
      </c>
      <c r="AT75" s="853">
        <v>1.789134</v>
      </c>
      <c r="AU75" s="853">
        <v>1.8616200000000001</v>
      </c>
      <c r="AV75" s="853">
        <v>1.72824</v>
      </c>
      <c r="AW75" s="853">
        <v>1.7822519999999999</v>
      </c>
      <c r="AX75" s="853">
        <v>1.6518600000000001</v>
      </c>
      <c r="AY75" s="853">
        <v>1.6024529999999999</v>
      </c>
      <c r="AZ75" s="853">
        <v>1.70163</v>
      </c>
      <c r="BA75" s="853">
        <v>1.6250640000000001</v>
      </c>
      <c r="BB75" s="853">
        <v>1.732931</v>
      </c>
      <c r="BC75" s="853">
        <v>1.6282920000000001</v>
      </c>
      <c r="BD75" s="853">
        <v>1.7101200000000001</v>
      </c>
      <c r="BE75" s="853">
        <v>1.66869</v>
      </c>
      <c r="BF75" s="853">
        <v>1.786778</v>
      </c>
      <c r="BG75" s="853">
        <v>1.84935</v>
      </c>
      <c r="BH75" s="853">
        <v>1.71984</v>
      </c>
      <c r="BI75" s="853">
        <v>1.82311</v>
      </c>
      <c r="BJ75" s="853">
        <v>1.6996800000000001</v>
      </c>
      <c r="BK75" s="853">
        <v>1.633947</v>
      </c>
      <c r="BL75" s="853">
        <v>1.6922699999999999</v>
      </c>
      <c r="BM75" s="853">
        <v>1.5787519999999999</v>
      </c>
      <c r="BN75" s="853">
        <v>1.655152</v>
      </c>
      <c r="BO75" s="853">
        <v>1.509711</v>
      </c>
      <c r="BP75" s="853">
        <v>1.5949500000000001</v>
      </c>
      <c r="BQ75" s="853">
        <v>1.5390299999999999</v>
      </c>
      <c r="BR75" s="853">
        <v>1.6491690000000001</v>
      </c>
      <c r="BS75" s="853">
        <v>1.65588</v>
      </c>
      <c r="BT75" s="853">
        <v>1.5436799999999999</v>
      </c>
      <c r="BU75" s="853">
        <v>1.635529</v>
      </c>
      <c r="BV75" s="853">
        <v>1.5669900000000001</v>
      </c>
      <c r="BW75" s="853">
        <v>1.4543790000000001</v>
      </c>
      <c r="BX75" s="853">
        <v>1.51491</v>
      </c>
      <c r="BY75" s="853">
        <v>1.4093800000000001</v>
      </c>
      <c r="BZ75" s="853">
        <v>1.55372</v>
      </c>
    </row>
    <row r="76" spans="1:78" ht="16.5" customHeight="1" x14ac:dyDescent="0.25">
      <c r="A76" s="1001"/>
      <c r="B76" s="998"/>
      <c r="C76" s="838" t="s">
        <v>847</v>
      </c>
      <c r="D76" s="853">
        <v>2.6765099999999999</v>
      </c>
      <c r="E76" s="853">
        <v>2.5110000000000001</v>
      </c>
      <c r="F76" s="853">
        <v>2.6665540000000001</v>
      </c>
      <c r="G76" s="853">
        <v>2.4557690000000001</v>
      </c>
      <c r="H76" s="853">
        <v>2.698375</v>
      </c>
      <c r="I76" s="853">
        <v>2.772824</v>
      </c>
      <c r="J76" s="853">
        <v>3.1320589999999999</v>
      </c>
      <c r="K76" s="853">
        <v>3.2839740000000002</v>
      </c>
      <c r="L76" s="853">
        <v>2.6513499999999999</v>
      </c>
      <c r="M76" s="853">
        <v>2.5222530000000001</v>
      </c>
      <c r="N76" s="853">
        <v>2.28546</v>
      </c>
      <c r="O76" s="853">
        <v>2.2263120000000001</v>
      </c>
      <c r="P76" s="853">
        <v>2.1884999999999999</v>
      </c>
      <c r="Q76" s="853">
        <v>2.0113479999999999</v>
      </c>
      <c r="R76" s="853">
        <v>2.1715689999999999</v>
      </c>
      <c r="S76" s="853">
        <v>2.1920570000000001</v>
      </c>
      <c r="T76" s="853">
        <v>2.1699139999999999</v>
      </c>
      <c r="U76" s="853">
        <v>2.3061859999999998</v>
      </c>
      <c r="V76" s="853">
        <v>2.6159789999999998</v>
      </c>
      <c r="W76" s="853">
        <v>2.749444</v>
      </c>
      <c r="X76" s="853">
        <v>2.2132139999999998</v>
      </c>
      <c r="Y76" s="853">
        <v>2.1210339999999999</v>
      </c>
      <c r="Z76" s="853">
        <v>1.9180539999999999</v>
      </c>
      <c r="AA76" s="853">
        <v>1.9019360000000001</v>
      </c>
      <c r="AB76" s="853">
        <v>1.900876</v>
      </c>
      <c r="AC76" s="853">
        <v>1.79938</v>
      </c>
      <c r="AD76" s="853">
        <v>1.9651700000000001</v>
      </c>
      <c r="AE76" s="853">
        <v>1.853721</v>
      </c>
      <c r="AF76" s="853">
        <v>1.935222</v>
      </c>
      <c r="AG76" s="853">
        <v>2.026932</v>
      </c>
      <c r="AH76" s="853">
        <v>2.292192</v>
      </c>
      <c r="AI76" s="853">
        <v>2.466234</v>
      </c>
      <c r="AJ76" s="853">
        <v>2.024715</v>
      </c>
      <c r="AK76" s="853">
        <v>1.893132</v>
      </c>
      <c r="AL76" s="853">
        <v>1.7825660000000001</v>
      </c>
      <c r="AM76" s="853">
        <v>1.7555639999999999</v>
      </c>
      <c r="AN76" s="853">
        <v>1.7807759999999999</v>
      </c>
      <c r="AO76" s="853">
        <v>1.687756</v>
      </c>
      <c r="AP76" s="853">
        <v>1.1409689999999999</v>
      </c>
      <c r="AQ76" s="853">
        <v>0.78024400000000005</v>
      </c>
      <c r="AR76" s="853">
        <v>0.856012</v>
      </c>
      <c r="AS76" s="853">
        <v>1.1419699999999999</v>
      </c>
      <c r="AT76" s="853">
        <v>1.4131739999999999</v>
      </c>
      <c r="AU76" s="853">
        <v>1.575925</v>
      </c>
      <c r="AV76" s="853">
        <v>1.4409099999999999</v>
      </c>
      <c r="AW76" s="853">
        <v>1.3635839999999999</v>
      </c>
      <c r="AX76" s="853">
        <v>1.1993849999999999</v>
      </c>
      <c r="AY76" s="853">
        <v>1.14164</v>
      </c>
      <c r="AZ76" s="853">
        <v>1.2650520000000001</v>
      </c>
      <c r="BA76" s="853">
        <v>1.078972</v>
      </c>
      <c r="BB76" s="853">
        <v>1.147105</v>
      </c>
      <c r="BC76" s="853">
        <v>1.034896</v>
      </c>
      <c r="BD76" s="853">
        <v>1.2023600000000001</v>
      </c>
      <c r="BE76" s="853">
        <v>1.2761260000000001</v>
      </c>
      <c r="BF76" s="853">
        <v>1.558427</v>
      </c>
      <c r="BG76" s="853">
        <v>1.6109960000000001</v>
      </c>
      <c r="BH76" s="853">
        <v>1.474254</v>
      </c>
      <c r="BI76" s="853">
        <v>1.383211</v>
      </c>
      <c r="BJ76" s="853">
        <v>1.30708</v>
      </c>
      <c r="BK76" s="853">
        <v>1.197621</v>
      </c>
      <c r="BL76" s="853">
        <v>1.3487800000000001</v>
      </c>
      <c r="BM76" s="853">
        <v>1.1190960000000001</v>
      </c>
      <c r="BN76" s="853">
        <v>1.1709419999999999</v>
      </c>
      <c r="BO76" s="853">
        <v>1.0403610000000001</v>
      </c>
      <c r="BP76" s="853">
        <v>1.1691720000000001</v>
      </c>
      <c r="BQ76" s="853">
        <v>1.236648</v>
      </c>
      <c r="BR76" s="853">
        <v>1.4072519999999999</v>
      </c>
      <c r="BS76" s="853">
        <v>1.43513</v>
      </c>
      <c r="BT76" s="853">
        <v>1.352684</v>
      </c>
      <c r="BU76" s="853">
        <v>1.1655089999999999</v>
      </c>
      <c r="BV76" s="853">
        <v>1.047566</v>
      </c>
      <c r="BW76" s="853">
        <v>1.155243</v>
      </c>
      <c r="BX76" s="853">
        <v>1.3186249999999999</v>
      </c>
      <c r="BY76" s="853">
        <v>1.1818519999999999</v>
      </c>
      <c r="BZ76" s="853">
        <v>1.1064780000000001</v>
      </c>
    </row>
    <row r="77" spans="1:78" ht="16.5" customHeight="1" x14ac:dyDescent="0.25">
      <c r="A77" s="1002"/>
      <c r="B77" s="999"/>
      <c r="C77" s="847" t="s">
        <v>777</v>
      </c>
      <c r="D77" s="854">
        <v>2.2473299999999998</v>
      </c>
      <c r="E77" s="854">
        <v>2.1266560000000001</v>
      </c>
      <c r="F77" s="854">
        <v>2.3390119999999999</v>
      </c>
      <c r="G77" s="854">
        <v>2.1060089999999998</v>
      </c>
      <c r="H77" s="854">
        <v>2.1997499999999999</v>
      </c>
      <c r="I77" s="854">
        <v>2.1403500000000002</v>
      </c>
      <c r="J77" s="854">
        <v>2.259652</v>
      </c>
      <c r="K77" s="854">
        <v>2.2567499999999998</v>
      </c>
      <c r="L77" s="854">
        <v>2.0468999999999999</v>
      </c>
      <c r="M77" s="854">
        <v>2.0300039999999999</v>
      </c>
      <c r="N77" s="854">
        <v>1.96896</v>
      </c>
      <c r="O77" s="854">
        <v>1.9796849999999999</v>
      </c>
      <c r="P77" s="854">
        <v>2.05443</v>
      </c>
      <c r="Q77" s="854">
        <v>1.9327559999999999</v>
      </c>
      <c r="R77" s="854">
        <v>2.131529</v>
      </c>
      <c r="S77" s="854">
        <v>1.927311</v>
      </c>
      <c r="T77" s="854">
        <v>2.02989</v>
      </c>
      <c r="U77" s="854">
        <v>2.0153699999999999</v>
      </c>
      <c r="V77" s="854">
        <v>2.0992579999999998</v>
      </c>
      <c r="W77" s="854">
        <v>2.0748000000000002</v>
      </c>
      <c r="X77" s="854">
        <v>1.9220999999999999</v>
      </c>
      <c r="Y77" s="854">
        <v>1.9161410000000001</v>
      </c>
      <c r="Z77" s="854">
        <v>1.87992</v>
      </c>
      <c r="AA77" s="854">
        <v>1.868905</v>
      </c>
      <c r="AB77" s="854">
        <v>1.95285</v>
      </c>
      <c r="AC77" s="854">
        <v>1.8226599999999999</v>
      </c>
      <c r="AD77" s="854">
        <v>2.00725</v>
      </c>
      <c r="AE77" s="854">
        <v>1.835294</v>
      </c>
      <c r="AF77" s="854">
        <v>1.9362600000000001</v>
      </c>
      <c r="AG77" s="854">
        <v>1.85829</v>
      </c>
      <c r="AH77" s="854">
        <v>1.9273940000000001</v>
      </c>
      <c r="AI77" s="854">
        <v>1.92255</v>
      </c>
      <c r="AJ77" s="854">
        <v>1.74597</v>
      </c>
      <c r="AK77" s="854">
        <v>1.556128</v>
      </c>
      <c r="AL77" s="854">
        <v>1.7630999999999999</v>
      </c>
      <c r="AM77" s="854">
        <v>1.6567989999999999</v>
      </c>
      <c r="AN77" s="854">
        <v>1.7312399999999999</v>
      </c>
      <c r="AO77" s="854">
        <v>1.6750689999999999</v>
      </c>
      <c r="AP77" s="854">
        <v>1.5656239999999999</v>
      </c>
      <c r="AQ77" s="854">
        <v>1.5212239999999999</v>
      </c>
      <c r="AR77" s="854">
        <v>1.5455099999999999</v>
      </c>
      <c r="AS77" s="854">
        <v>1.4967299999999999</v>
      </c>
      <c r="AT77" s="854">
        <v>1.59154</v>
      </c>
      <c r="AU77" s="854">
        <v>1.60887</v>
      </c>
      <c r="AV77" s="854">
        <v>1.52322</v>
      </c>
      <c r="AW77" s="854">
        <v>1.6039399999999999</v>
      </c>
      <c r="AX77" s="854">
        <v>1.4967900000000001</v>
      </c>
      <c r="AY77" s="854">
        <v>1.474418</v>
      </c>
      <c r="AZ77" s="854">
        <v>1.53531</v>
      </c>
      <c r="BA77" s="854">
        <v>1.4097999999999999</v>
      </c>
      <c r="BB77" s="854">
        <v>1.5453190000000001</v>
      </c>
      <c r="BC77" s="854">
        <v>1.448637</v>
      </c>
      <c r="BD77" s="854">
        <v>1.5560700000000001</v>
      </c>
      <c r="BE77" s="854">
        <v>1.43502</v>
      </c>
      <c r="BF77" s="854">
        <v>1.4835050000000001</v>
      </c>
      <c r="BG77" s="854">
        <v>1.47363</v>
      </c>
      <c r="BH77" s="854">
        <v>1.3647899999999999</v>
      </c>
      <c r="BI77" s="854">
        <v>1.362357</v>
      </c>
      <c r="BJ77" s="854">
        <v>1.33335</v>
      </c>
      <c r="BK77" s="854">
        <v>1.3001860000000001</v>
      </c>
      <c r="BL77" s="854">
        <v>1.35033</v>
      </c>
      <c r="BM77" s="854">
        <v>1.2586280000000001</v>
      </c>
      <c r="BN77" s="854">
        <v>1.362357</v>
      </c>
      <c r="BO77" s="854">
        <v>1.2367630000000001</v>
      </c>
      <c r="BP77" s="854">
        <v>1.2613799999999999</v>
      </c>
      <c r="BQ77" s="854">
        <v>1.23444</v>
      </c>
      <c r="BR77" s="854">
        <v>1.3253740000000001</v>
      </c>
      <c r="BS77" s="854">
        <v>1.2737700000000001</v>
      </c>
      <c r="BT77" s="854">
        <v>1.19784</v>
      </c>
      <c r="BU77" s="854">
        <v>1.1980569999999999</v>
      </c>
      <c r="BV77" s="854">
        <v>1.17093</v>
      </c>
      <c r="BW77" s="854">
        <v>1.130333</v>
      </c>
      <c r="BX77" s="854">
        <v>1.1749799999999999</v>
      </c>
      <c r="BY77" s="854">
        <v>1.1120760000000001</v>
      </c>
      <c r="BZ77" s="854">
        <v>1.229522</v>
      </c>
    </row>
    <row r="78" spans="1:78" ht="16.5" customHeight="1" x14ac:dyDescent="0.25"/>
    <row r="79" spans="1:78" ht="16.5" customHeight="1" x14ac:dyDescent="0.25"/>
    <row r="80" spans="1:78"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sheetData>
  <mergeCells count="7">
    <mergeCell ref="B56:B66"/>
    <mergeCell ref="B67:B77"/>
    <mergeCell ref="A56:A77"/>
    <mergeCell ref="A6:A35"/>
    <mergeCell ref="B37:B45"/>
    <mergeCell ref="B46:B54"/>
    <mergeCell ref="A37:A5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2DB3-DC89-4117-A17D-5D407E193030}">
  <sheetPr>
    <tabColor rgb="FFFFC000"/>
  </sheetPr>
  <dimension ref="A1:J36"/>
  <sheetViews>
    <sheetView showGridLines="0" zoomScale="90" zoomScaleNormal="90" workbookViewId="0">
      <selection activeCell="O26" sqref="O26"/>
    </sheetView>
  </sheetViews>
  <sheetFormatPr defaultColWidth="9.140625" defaultRowHeight="15.75" x14ac:dyDescent="0.25"/>
  <cols>
    <col min="1" max="1" width="60.5703125" style="6" customWidth="1"/>
    <col min="2" max="3" width="13.42578125" style="6" customWidth="1"/>
    <col min="4" max="4" width="7" style="6" customWidth="1"/>
    <col min="5" max="5" width="13.85546875" style="6" customWidth="1"/>
    <col min="6" max="7" width="9.140625" style="6"/>
    <col min="8" max="8" width="9.140625" style="6" customWidth="1"/>
    <col min="9" max="16384" width="9.140625" style="6"/>
  </cols>
  <sheetData>
    <row r="1" spans="1:5" ht="21" x14ac:dyDescent="0.35">
      <c r="A1" s="206" t="str">
        <f>'Indice-Index'!A31</f>
        <v>3.1   Andamento dei ricavi (da inizio anno) - Revenues trend (b.y.)</v>
      </c>
      <c r="B1" s="99"/>
      <c r="C1" s="99"/>
      <c r="D1" s="99"/>
      <c r="E1" s="99"/>
    </row>
    <row r="4" spans="1:5" x14ac:dyDescent="0.25">
      <c r="B4" s="130" t="s">
        <v>727</v>
      </c>
      <c r="C4" s="130" t="s">
        <v>728</v>
      </c>
      <c r="D4" s="129"/>
      <c r="E4" s="1007" t="s">
        <v>173</v>
      </c>
    </row>
    <row r="5" spans="1:5" x14ac:dyDescent="0.25">
      <c r="A5" s="5"/>
      <c r="B5" s="130"/>
      <c r="C5" s="130"/>
      <c r="D5" s="130"/>
      <c r="E5" s="969"/>
    </row>
    <row r="6" spans="1:5" x14ac:dyDescent="0.25">
      <c r="A6" s="255" t="s">
        <v>77</v>
      </c>
      <c r="B6" s="8"/>
      <c r="C6" s="8"/>
      <c r="D6" s="8"/>
      <c r="E6" s="8"/>
    </row>
    <row r="7" spans="1:5" x14ac:dyDescent="0.25">
      <c r="A7" s="175" t="s">
        <v>151</v>
      </c>
      <c r="B7" s="469">
        <v>240.97870668213147</v>
      </c>
      <c r="C7" s="469">
        <v>233.39996840608146</v>
      </c>
      <c r="D7" s="133"/>
      <c r="E7" s="571">
        <f t="shared" ref="E7:E13" si="0">(C7-B7)/B7*100</f>
        <v>-3.1449825506976961</v>
      </c>
    </row>
    <row r="8" spans="1:5" x14ac:dyDescent="0.25">
      <c r="A8" s="138" t="s">
        <v>389</v>
      </c>
      <c r="B8" s="139">
        <v>192.59505087868456</v>
      </c>
      <c r="C8" s="139">
        <v>204.22318731691425</v>
      </c>
      <c r="D8" s="133"/>
      <c r="E8" s="131">
        <f t="shared" si="0"/>
        <v>6.0376091624255919</v>
      </c>
    </row>
    <row r="9" spans="1:5" x14ac:dyDescent="0.25">
      <c r="A9" s="136" t="s">
        <v>154</v>
      </c>
      <c r="B9" s="137">
        <f>+B8+B7</f>
        <v>433.57375756081603</v>
      </c>
      <c r="C9" s="137">
        <f>+C8+C7</f>
        <v>437.6231557229957</v>
      </c>
      <c r="D9" s="134"/>
      <c r="E9" s="135">
        <f t="shared" si="0"/>
        <v>0.93395831541111529</v>
      </c>
    </row>
    <row r="10" spans="1:5" x14ac:dyDescent="0.25">
      <c r="A10" s="175" t="s">
        <v>150</v>
      </c>
      <c r="B10" s="469">
        <v>1034.2851142026223</v>
      </c>
      <c r="C10" s="469">
        <v>1088.4451091811416</v>
      </c>
      <c r="D10" s="133"/>
      <c r="E10" s="571">
        <f t="shared" si="0"/>
        <v>5.2364666410454657</v>
      </c>
    </row>
    <row r="11" spans="1:5" x14ac:dyDescent="0.25">
      <c r="A11" s="138" t="s">
        <v>153</v>
      </c>
      <c r="B11" s="139">
        <v>465.85816685966108</v>
      </c>
      <c r="C11" s="139">
        <v>519.59366443360261</v>
      </c>
      <c r="D11" s="133"/>
      <c r="E11" s="131">
        <f t="shared" si="0"/>
        <v>11.534733400977222</v>
      </c>
    </row>
    <row r="12" spans="1:5" x14ac:dyDescent="0.25">
      <c r="A12" s="136" t="s">
        <v>145</v>
      </c>
      <c r="B12" s="137">
        <f>+B11+B10</f>
        <v>1500.1432810622832</v>
      </c>
      <c r="C12" s="137">
        <f>+C11+C10</f>
        <v>1608.0387736147441</v>
      </c>
      <c r="D12" s="134"/>
      <c r="E12" s="135">
        <f t="shared" si="0"/>
        <v>7.192345818864565</v>
      </c>
    </row>
    <row r="13" spans="1:5" x14ac:dyDescent="0.25">
      <c r="A13" s="704" t="s">
        <v>461</v>
      </c>
      <c r="B13" s="575">
        <f>+B12+B9</f>
        <v>1933.7170386230991</v>
      </c>
      <c r="C13" s="575">
        <f>+C12+C9</f>
        <v>2045.6619293377398</v>
      </c>
      <c r="D13" s="576"/>
      <c r="E13" s="577">
        <f t="shared" si="0"/>
        <v>5.7891040146365418</v>
      </c>
    </row>
    <row r="15" spans="1:5" x14ac:dyDescent="0.25">
      <c r="A15" s="256" t="s">
        <v>166</v>
      </c>
      <c r="B15" s="56" t="str">
        <f>C4</f>
        <v>3M2023</v>
      </c>
      <c r="E15" s="41"/>
    </row>
    <row r="16" spans="1:5" x14ac:dyDescent="0.25">
      <c r="A16" s="175" t="s">
        <v>167</v>
      </c>
      <c r="B16" s="242">
        <v>9.2939106212827838</v>
      </c>
      <c r="E16" s="41"/>
    </row>
    <row r="17" spans="1:10" x14ac:dyDescent="0.25">
      <c r="A17" s="138" t="s">
        <v>169</v>
      </c>
      <c r="B17" s="247">
        <v>1.8160230231812939</v>
      </c>
      <c r="E17" s="41"/>
    </row>
    <row r="18" spans="1:10" x14ac:dyDescent="0.25">
      <c r="A18" s="138" t="s">
        <v>168</v>
      </c>
      <c r="B18" s="247">
        <v>22.585222177743812</v>
      </c>
      <c r="E18" s="41"/>
    </row>
    <row r="19" spans="1:10" x14ac:dyDescent="0.25">
      <c r="A19" s="138" t="s">
        <v>170</v>
      </c>
      <c r="B19" s="247">
        <v>43.092465314188445</v>
      </c>
      <c r="E19" s="41"/>
    </row>
    <row r="20" spans="1:10" x14ac:dyDescent="0.25">
      <c r="A20" s="138" t="s">
        <v>365</v>
      </c>
      <c r="B20" s="247">
        <v>6.9379898536964442</v>
      </c>
    </row>
    <row r="21" spans="1:10" x14ac:dyDescent="0.25">
      <c r="A21" s="138" t="s">
        <v>366</v>
      </c>
      <c r="B21" s="247">
        <v>1.7579607858531503</v>
      </c>
    </row>
    <row r="22" spans="1:10" x14ac:dyDescent="0.25">
      <c r="A22" s="126" t="s">
        <v>375</v>
      </c>
      <c r="B22" s="128">
        <v>14.516428224054078</v>
      </c>
      <c r="E22" s="41"/>
    </row>
    <row r="23" spans="1:10" x14ac:dyDescent="0.25">
      <c r="A23" s="446" t="s">
        <v>75</v>
      </c>
      <c r="B23" s="480">
        <f>SUM(B16:B22)</f>
        <v>100.00000000000001</v>
      </c>
      <c r="C23" s="88"/>
      <c r="D23" s="88"/>
      <c r="E23" s="41"/>
    </row>
    <row r="24" spans="1:10" x14ac:dyDescent="0.25">
      <c r="A24" s="5"/>
      <c r="B24" s="53"/>
      <c r="C24" s="88"/>
      <c r="D24" s="88"/>
      <c r="E24" s="41"/>
    </row>
    <row r="25" spans="1:10" x14ac:dyDescent="0.25">
      <c r="A25" s="256" t="s">
        <v>144</v>
      </c>
      <c r="B25" s="56" t="str">
        <f>B15</f>
        <v>3M2023</v>
      </c>
      <c r="J25" s="6" t="s">
        <v>349</v>
      </c>
    </row>
    <row r="26" spans="1:10" x14ac:dyDescent="0.25">
      <c r="A26" s="175" t="s">
        <v>368</v>
      </c>
      <c r="B26" s="243">
        <v>0.52060318029655006</v>
      </c>
    </row>
    <row r="27" spans="1:10" x14ac:dyDescent="0.25">
      <c r="A27" s="138" t="s">
        <v>388</v>
      </c>
      <c r="B27" s="249">
        <v>67.167137130492279</v>
      </c>
    </row>
    <row r="28" spans="1:10" x14ac:dyDescent="0.25">
      <c r="A28" s="138" t="s">
        <v>370</v>
      </c>
      <c r="B28" s="249">
        <v>0.29845059985081229</v>
      </c>
    </row>
    <row r="29" spans="1:10" x14ac:dyDescent="0.25">
      <c r="A29" s="138" t="s">
        <v>371</v>
      </c>
      <c r="B29" s="249">
        <v>32.013809089360358</v>
      </c>
    </row>
    <row r="30" spans="1:10" x14ac:dyDescent="0.25">
      <c r="A30" s="244" t="s">
        <v>75</v>
      </c>
      <c r="B30" s="245">
        <f>SUM(B26:B29)</f>
        <v>100</v>
      </c>
    </row>
    <row r="32" spans="1:10" x14ac:dyDescent="0.25">
      <c r="A32" s="255" t="s">
        <v>243</v>
      </c>
      <c r="B32" s="257"/>
      <c r="C32" s="257"/>
      <c r="E32" s="106" t="s">
        <v>729</v>
      </c>
    </row>
    <row r="33" spans="1:5" x14ac:dyDescent="0.25">
      <c r="A33" s="250" t="s">
        <v>372</v>
      </c>
      <c r="B33" s="250"/>
      <c r="C33" s="250"/>
      <c r="E33" s="254">
        <v>0.79895323637682503</v>
      </c>
    </row>
    <row r="34" spans="1:5" x14ac:dyDescent="0.25">
      <c r="A34" s="6" t="s">
        <v>373</v>
      </c>
      <c r="E34" s="123">
        <v>-5.2310938726935783</v>
      </c>
    </row>
    <row r="35" spans="1:5" x14ac:dyDescent="0.25">
      <c r="A35" s="138" t="s">
        <v>374</v>
      </c>
      <c r="B35" s="138"/>
      <c r="C35" s="138"/>
      <c r="E35" s="279">
        <v>1.2183273844792484</v>
      </c>
    </row>
    <row r="36" spans="1:5" x14ac:dyDescent="0.25">
      <c r="A36" s="174" t="s">
        <v>375</v>
      </c>
      <c r="B36" s="89"/>
      <c r="C36" s="89"/>
      <c r="E36" s="323">
        <v>6.7140713688387965</v>
      </c>
    </row>
  </sheetData>
  <mergeCells count="1">
    <mergeCell ref="E4: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788B-DE32-47BF-BD67-F430141A4E41}">
  <sheetPr>
    <tabColor rgb="FFFFCC44"/>
  </sheetPr>
  <dimension ref="A1:J45"/>
  <sheetViews>
    <sheetView showGridLines="0" zoomScale="90" zoomScaleNormal="90" workbookViewId="0">
      <selection activeCell="N18" sqref="N18"/>
    </sheetView>
  </sheetViews>
  <sheetFormatPr defaultRowHeight="15.75" x14ac:dyDescent="0.25"/>
  <cols>
    <col min="1" max="1" width="52.5703125" style="24" customWidth="1"/>
    <col min="2" max="4" width="12" style="24" customWidth="1"/>
    <col min="5" max="5" width="1.85546875" style="24" customWidth="1"/>
    <col min="6" max="6" width="18.85546875" style="24" customWidth="1"/>
    <col min="7" max="242" width="8.7109375" style="24"/>
    <col min="243" max="243" width="49.85546875" style="24" customWidth="1"/>
    <col min="244" max="251" width="12.140625" style="24" customWidth="1"/>
    <col min="252" max="252" width="3.140625" style="24" customWidth="1"/>
    <col min="253" max="253" width="20.42578125" style="24" customWidth="1"/>
    <col min="254" max="254" width="3.140625" style="24" customWidth="1"/>
    <col min="255" max="255" width="19.85546875" style="24" customWidth="1"/>
    <col min="256" max="498" width="8.7109375" style="24"/>
    <col min="499" max="499" width="49.85546875" style="24" customWidth="1"/>
    <col min="500" max="507" width="12.140625" style="24" customWidth="1"/>
    <col min="508" max="508" width="3.140625" style="24" customWidth="1"/>
    <col min="509" max="509" width="20.42578125" style="24" customWidth="1"/>
    <col min="510" max="510" width="3.140625" style="24" customWidth="1"/>
    <col min="511" max="511" width="19.85546875" style="24" customWidth="1"/>
    <col min="512" max="754" width="8.7109375" style="24"/>
    <col min="755" max="755" width="49.85546875" style="24" customWidth="1"/>
    <col min="756" max="763" width="12.140625" style="24" customWidth="1"/>
    <col min="764" max="764" width="3.140625" style="24" customWidth="1"/>
    <col min="765" max="765" width="20.42578125" style="24" customWidth="1"/>
    <col min="766" max="766" width="3.140625" style="24" customWidth="1"/>
    <col min="767" max="767" width="19.85546875" style="24" customWidth="1"/>
    <col min="768" max="1010" width="8.7109375" style="24"/>
    <col min="1011" max="1011" width="49.85546875" style="24" customWidth="1"/>
    <col min="1012" max="1019" width="12.140625" style="24" customWidth="1"/>
    <col min="1020" max="1020" width="3.140625" style="24" customWidth="1"/>
    <col min="1021" max="1021" width="20.42578125" style="24" customWidth="1"/>
    <col min="1022" max="1022" width="3.140625" style="24" customWidth="1"/>
    <col min="1023" max="1023" width="19.85546875" style="24" customWidth="1"/>
    <col min="1024" max="1266" width="8.7109375" style="24"/>
    <col min="1267" max="1267" width="49.85546875" style="24" customWidth="1"/>
    <col min="1268" max="1275" width="12.140625" style="24" customWidth="1"/>
    <col min="1276" max="1276" width="3.140625" style="24" customWidth="1"/>
    <col min="1277" max="1277" width="20.42578125" style="24" customWidth="1"/>
    <col min="1278" max="1278" width="3.140625" style="24" customWidth="1"/>
    <col min="1279" max="1279" width="19.85546875" style="24" customWidth="1"/>
    <col min="1280" max="1522" width="8.7109375" style="24"/>
    <col min="1523" max="1523" width="49.85546875" style="24" customWidth="1"/>
    <col min="1524" max="1531" width="12.140625" style="24" customWidth="1"/>
    <col min="1532" max="1532" width="3.140625" style="24" customWidth="1"/>
    <col min="1533" max="1533" width="20.42578125" style="24" customWidth="1"/>
    <col min="1534" max="1534" width="3.140625" style="24" customWidth="1"/>
    <col min="1535" max="1535" width="19.85546875" style="24" customWidth="1"/>
    <col min="1536" max="1778" width="8.7109375" style="24"/>
    <col min="1779" max="1779" width="49.85546875" style="24" customWidth="1"/>
    <col min="1780" max="1787" width="12.140625" style="24" customWidth="1"/>
    <col min="1788" max="1788" width="3.140625" style="24" customWidth="1"/>
    <col min="1789" max="1789" width="20.42578125" style="24" customWidth="1"/>
    <col min="1790" max="1790" width="3.140625" style="24" customWidth="1"/>
    <col min="1791" max="1791" width="19.85546875" style="24" customWidth="1"/>
    <col min="1792" max="2034" width="8.7109375" style="24"/>
    <col min="2035" max="2035" width="49.85546875" style="24" customWidth="1"/>
    <col min="2036" max="2043" width="12.140625" style="24" customWidth="1"/>
    <col min="2044" max="2044" width="3.140625" style="24" customWidth="1"/>
    <col min="2045" max="2045" width="20.42578125" style="24" customWidth="1"/>
    <col min="2046" max="2046" width="3.140625" style="24" customWidth="1"/>
    <col min="2047" max="2047" width="19.85546875" style="24" customWidth="1"/>
    <col min="2048" max="2290" width="8.7109375" style="24"/>
    <col min="2291" max="2291" width="49.85546875" style="24" customWidth="1"/>
    <col min="2292" max="2299" width="12.140625" style="24" customWidth="1"/>
    <col min="2300" max="2300" width="3.140625" style="24" customWidth="1"/>
    <col min="2301" max="2301" width="20.42578125" style="24" customWidth="1"/>
    <col min="2302" max="2302" width="3.140625" style="24" customWidth="1"/>
    <col min="2303" max="2303" width="19.85546875" style="24" customWidth="1"/>
    <col min="2304" max="2546" width="8.7109375" style="24"/>
    <col min="2547" max="2547" width="49.85546875" style="24" customWidth="1"/>
    <col min="2548" max="2555" width="12.140625" style="24" customWidth="1"/>
    <col min="2556" max="2556" width="3.140625" style="24" customWidth="1"/>
    <col min="2557" max="2557" width="20.42578125" style="24" customWidth="1"/>
    <col min="2558" max="2558" width="3.140625" style="24" customWidth="1"/>
    <col min="2559" max="2559" width="19.85546875" style="24" customWidth="1"/>
    <col min="2560" max="2802" width="8.7109375" style="24"/>
    <col min="2803" max="2803" width="49.85546875" style="24" customWidth="1"/>
    <col min="2804" max="2811" width="12.140625" style="24" customWidth="1"/>
    <col min="2812" max="2812" width="3.140625" style="24" customWidth="1"/>
    <col min="2813" max="2813" width="20.42578125" style="24" customWidth="1"/>
    <col min="2814" max="2814" width="3.140625" style="24" customWidth="1"/>
    <col min="2815" max="2815" width="19.85546875" style="24" customWidth="1"/>
    <col min="2816" max="3058" width="8.7109375" style="24"/>
    <col min="3059" max="3059" width="49.85546875" style="24" customWidth="1"/>
    <col min="3060" max="3067" width="12.140625" style="24" customWidth="1"/>
    <col min="3068" max="3068" width="3.140625" style="24" customWidth="1"/>
    <col min="3069" max="3069" width="20.42578125" style="24" customWidth="1"/>
    <col min="3070" max="3070" width="3.140625" style="24" customWidth="1"/>
    <col min="3071" max="3071" width="19.85546875" style="24" customWidth="1"/>
    <col min="3072" max="3314" width="8.7109375" style="24"/>
    <col min="3315" max="3315" width="49.85546875" style="24" customWidth="1"/>
    <col min="3316" max="3323" width="12.140625" style="24" customWidth="1"/>
    <col min="3324" max="3324" width="3.140625" style="24" customWidth="1"/>
    <col min="3325" max="3325" width="20.42578125" style="24" customWidth="1"/>
    <col min="3326" max="3326" width="3.140625" style="24" customWidth="1"/>
    <col min="3327" max="3327" width="19.85546875" style="24" customWidth="1"/>
    <col min="3328" max="3570" width="8.7109375" style="24"/>
    <col min="3571" max="3571" width="49.85546875" style="24" customWidth="1"/>
    <col min="3572" max="3579" width="12.140625" style="24" customWidth="1"/>
    <col min="3580" max="3580" width="3.140625" style="24" customWidth="1"/>
    <col min="3581" max="3581" width="20.42578125" style="24" customWidth="1"/>
    <col min="3582" max="3582" width="3.140625" style="24" customWidth="1"/>
    <col min="3583" max="3583" width="19.85546875" style="24" customWidth="1"/>
    <col min="3584" max="3826" width="8.7109375" style="24"/>
    <col min="3827" max="3827" width="49.85546875" style="24" customWidth="1"/>
    <col min="3828" max="3835" width="12.140625" style="24" customWidth="1"/>
    <col min="3836" max="3836" width="3.140625" style="24" customWidth="1"/>
    <col min="3837" max="3837" width="20.42578125" style="24" customWidth="1"/>
    <col min="3838" max="3838" width="3.140625" style="24" customWidth="1"/>
    <col min="3839" max="3839" width="19.85546875" style="24" customWidth="1"/>
    <col min="3840" max="4082" width="8.7109375" style="24"/>
    <col min="4083" max="4083" width="49.85546875" style="24" customWidth="1"/>
    <col min="4084" max="4091" width="12.140625" style="24" customWidth="1"/>
    <col min="4092" max="4092" width="3.140625" style="24" customWidth="1"/>
    <col min="4093" max="4093" width="20.42578125" style="24" customWidth="1"/>
    <col min="4094" max="4094" width="3.140625" style="24" customWidth="1"/>
    <col min="4095" max="4095" width="19.85546875" style="24" customWidth="1"/>
    <col min="4096" max="4338" width="8.7109375" style="24"/>
    <col min="4339" max="4339" width="49.85546875" style="24" customWidth="1"/>
    <col min="4340" max="4347" width="12.140625" style="24" customWidth="1"/>
    <col min="4348" max="4348" width="3.140625" style="24" customWidth="1"/>
    <col min="4349" max="4349" width="20.42578125" style="24" customWidth="1"/>
    <col min="4350" max="4350" width="3.140625" style="24" customWidth="1"/>
    <col min="4351" max="4351" width="19.85546875" style="24" customWidth="1"/>
    <col min="4352" max="4594" width="8.7109375" style="24"/>
    <col min="4595" max="4595" width="49.85546875" style="24" customWidth="1"/>
    <col min="4596" max="4603" width="12.140625" style="24" customWidth="1"/>
    <col min="4604" max="4604" width="3.140625" style="24" customWidth="1"/>
    <col min="4605" max="4605" width="20.42578125" style="24" customWidth="1"/>
    <col min="4606" max="4606" width="3.140625" style="24" customWidth="1"/>
    <col min="4607" max="4607" width="19.85546875" style="24" customWidth="1"/>
    <col min="4608" max="4850" width="8.7109375" style="24"/>
    <col min="4851" max="4851" width="49.85546875" style="24" customWidth="1"/>
    <col min="4852" max="4859" width="12.140625" style="24" customWidth="1"/>
    <col min="4860" max="4860" width="3.140625" style="24" customWidth="1"/>
    <col min="4861" max="4861" width="20.42578125" style="24" customWidth="1"/>
    <col min="4862" max="4862" width="3.140625" style="24" customWidth="1"/>
    <col min="4863" max="4863" width="19.85546875" style="24" customWidth="1"/>
    <col min="4864" max="5106" width="8.7109375" style="24"/>
    <col min="5107" max="5107" width="49.85546875" style="24" customWidth="1"/>
    <col min="5108" max="5115" width="12.140625" style="24" customWidth="1"/>
    <col min="5116" max="5116" width="3.140625" style="24" customWidth="1"/>
    <col min="5117" max="5117" width="20.42578125" style="24" customWidth="1"/>
    <col min="5118" max="5118" width="3.140625" style="24" customWidth="1"/>
    <col min="5119" max="5119" width="19.85546875" style="24" customWidth="1"/>
    <col min="5120" max="5362" width="8.7109375" style="24"/>
    <col min="5363" max="5363" width="49.85546875" style="24" customWidth="1"/>
    <col min="5364" max="5371" width="12.140625" style="24" customWidth="1"/>
    <col min="5372" max="5372" width="3.140625" style="24" customWidth="1"/>
    <col min="5373" max="5373" width="20.42578125" style="24" customWidth="1"/>
    <col min="5374" max="5374" width="3.140625" style="24" customWidth="1"/>
    <col min="5375" max="5375" width="19.85546875" style="24" customWidth="1"/>
    <col min="5376" max="5618" width="8.7109375" style="24"/>
    <col min="5619" max="5619" width="49.85546875" style="24" customWidth="1"/>
    <col min="5620" max="5627" width="12.140625" style="24" customWidth="1"/>
    <col min="5628" max="5628" width="3.140625" style="24" customWidth="1"/>
    <col min="5629" max="5629" width="20.42578125" style="24" customWidth="1"/>
    <col min="5630" max="5630" width="3.140625" style="24" customWidth="1"/>
    <col min="5631" max="5631" width="19.85546875" style="24" customWidth="1"/>
    <col min="5632" max="5874" width="8.7109375" style="24"/>
    <col min="5875" max="5875" width="49.85546875" style="24" customWidth="1"/>
    <col min="5876" max="5883" width="12.140625" style="24" customWidth="1"/>
    <col min="5884" max="5884" width="3.140625" style="24" customWidth="1"/>
    <col min="5885" max="5885" width="20.42578125" style="24" customWidth="1"/>
    <col min="5886" max="5886" width="3.140625" style="24" customWidth="1"/>
    <col min="5887" max="5887" width="19.85546875" style="24" customWidth="1"/>
    <col min="5888" max="6130" width="8.7109375" style="24"/>
    <col min="6131" max="6131" width="49.85546875" style="24" customWidth="1"/>
    <col min="6132" max="6139" width="12.140625" style="24" customWidth="1"/>
    <col min="6140" max="6140" width="3.140625" style="24" customWidth="1"/>
    <col min="6141" max="6141" width="20.42578125" style="24" customWidth="1"/>
    <col min="6142" max="6142" width="3.140625" style="24" customWidth="1"/>
    <col min="6143" max="6143" width="19.85546875" style="24" customWidth="1"/>
    <col min="6144" max="6386" width="8.7109375" style="24"/>
    <col min="6387" max="6387" width="49.85546875" style="24" customWidth="1"/>
    <col min="6388" max="6395" width="12.140625" style="24" customWidth="1"/>
    <col min="6396" max="6396" width="3.140625" style="24" customWidth="1"/>
    <col min="6397" max="6397" width="20.42578125" style="24" customWidth="1"/>
    <col min="6398" max="6398" width="3.140625" style="24" customWidth="1"/>
    <col min="6399" max="6399" width="19.85546875" style="24" customWidth="1"/>
    <col min="6400" max="6642" width="8.7109375" style="24"/>
    <col min="6643" max="6643" width="49.85546875" style="24" customWidth="1"/>
    <col min="6644" max="6651" width="12.140625" style="24" customWidth="1"/>
    <col min="6652" max="6652" width="3.140625" style="24" customWidth="1"/>
    <col min="6653" max="6653" width="20.42578125" style="24" customWidth="1"/>
    <col min="6654" max="6654" width="3.140625" style="24" customWidth="1"/>
    <col min="6655" max="6655" width="19.85546875" style="24" customWidth="1"/>
    <col min="6656" max="6898" width="8.7109375" style="24"/>
    <col min="6899" max="6899" width="49.85546875" style="24" customWidth="1"/>
    <col min="6900" max="6907" width="12.140625" style="24" customWidth="1"/>
    <col min="6908" max="6908" width="3.140625" style="24" customWidth="1"/>
    <col min="6909" max="6909" width="20.42578125" style="24" customWidth="1"/>
    <col min="6910" max="6910" width="3.140625" style="24" customWidth="1"/>
    <col min="6911" max="6911" width="19.85546875" style="24" customWidth="1"/>
    <col min="6912" max="7154" width="8.7109375" style="24"/>
    <col min="7155" max="7155" width="49.85546875" style="24" customWidth="1"/>
    <col min="7156" max="7163" width="12.140625" style="24" customWidth="1"/>
    <col min="7164" max="7164" width="3.140625" style="24" customWidth="1"/>
    <col min="7165" max="7165" width="20.42578125" style="24" customWidth="1"/>
    <col min="7166" max="7166" width="3.140625" style="24" customWidth="1"/>
    <col min="7167" max="7167" width="19.85546875" style="24" customWidth="1"/>
    <col min="7168" max="7410" width="8.7109375" style="24"/>
    <col min="7411" max="7411" width="49.85546875" style="24" customWidth="1"/>
    <col min="7412" max="7419" width="12.140625" style="24" customWidth="1"/>
    <col min="7420" max="7420" width="3.140625" style="24" customWidth="1"/>
    <col min="7421" max="7421" width="20.42578125" style="24" customWidth="1"/>
    <col min="7422" max="7422" width="3.140625" style="24" customWidth="1"/>
    <col min="7423" max="7423" width="19.85546875" style="24" customWidth="1"/>
    <col min="7424" max="7666" width="8.7109375" style="24"/>
    <col min="7667" max="7667" width="49.85546875" style="24" customWidth="1"/>
    <col min="7668" max="7675" width="12.140625" style="24" customWidth="1"/>
    <col min="7676" max="7676" width="3.140625" style="24" customWidth="1"/>
    <col min="7677" max="7677" width="20.42578125" style="24" customWidth="1"/>
    <col min="7678" max="7678" width="3.140625" style="24" customWidth="1"/>
    <col min="7679" max="7679" width="19.85546875" style="24" customWidth="1"/>
    <col min="7680" max="7922" width="8.7109375" style="24"/>
    <col min="7923" max="7923" width="49.85546875" style="24" customWidth="1"/>
    <col min="7924" max="7931" width="12.140625" style="24" customWidth="1"/>
    <col min="7932" max="7932" width="3.140625" style="24" customWidth="1"/>
    <col min="7933" max="7933" width="20.42578125" style="24" customWidth="1"/>
    <col min="7934" max="7934" width="3.140625" style="24" customWidth="1"/>
    <col min="7935" max="7935" width="19.85546875" style="24" customWidth="1"/>
    <col min="7936" max="8178" width="8.7109375" style="24"/>
    <col min="8179" max="8179" width="49.85546875" style="24" customWidth="1"/>
    <col min="8180" max="8187" width="12.140625" style="24" customWidth="1"/>
    <col min="8188" max="8188" width="3.140625" style="24" customWidth="1"/>
    <col min="8189" max="8189" width="20.42578125" style="24" customWidth="1"/>
    <col min="8190" max="8190" width="3.140625" style="24" customWidth="1"/>
    <col min="8191" max="8191" width="19.85546875" style="24" customWidth="1"/>
    <col min="8192" max="8434" width="8.7109375" style="24"/>
    <col min="8435" max="8435" width="49.85546875" style="24" customWidth="1"/>
    <col min="8436" max="8443" width="12.140625" style="24" customWidth="1"/>
    <col min="8444" max="8444" width="3.140625" style="24" customWidth="1"/>
    <col min="8445" max="8445" width="20.42578125" style="24" customWidth="1"/>
    <col min="8446" max="8446" width="3.140625" style="24" customWidth="1"/>
    <col min="8447" max="8447" width="19.85546875" style="24" customWidth="1"/>
    <col min="8448" max="8690" width="8.7109375" style="24"/>
    <col min="8691" max="8691" width="49.85546875" style="24" customWidth="1"/>
    <col min="8692" max="8699" width="12.140625" style="24" customWidth="1"/>
    <col min="8700" max="8700" width="3.140625" style="24" customWidth="1"/>
    <col min="8701" max="8701" width="20.42578125" style="24" customWidth="1"/>
    <col min="8702" max="8702" width="3.140625" style="24" customWidth="1"/>
    <col min="8703" max="8703" width="19.85546875" style="24" customWidth="1"/>
    <col min="8704" max="8946" width="8.7109375" style="24"/>
    <col min="8947" max="8947" width="49.85546875" style="24" customWidth="1"/>
    <col min="8948" max="8955" width="12.140625" style="24" customWidth="1"/>
    <col min="8956" max="8956" width="3.140625" style="24" customWidth="1"/>
    <col min="8957" max="8957" width="20.42578125" style="24" customWidth="1"/>
    <col min="8958" max="8958" width="3.140625" style="24" customWidth="1"/>
    <col min="8959" max="8959" width="19.85546875" style="24" customWidth="1"/>
    <col min="8960" max="9202" width="8.7109375" style="24"/>
    <col min="9203" max="9203" width="49.85546875" style="24" customWidth="1"/>
    <col min="9204" max="9211" width="12.140625" style="24" customWidth="1"/>
    <col min="9212" max="9212" width="3.140625" style="24" customWidth="1"/>
    <col min="9213" max="9213" width="20.42578125" style="24" customWidth="1"/>
    <col min="9214" max="9214" width="3.140625" style="24" customWidth="1"/>
    <col min="9215" max="9215" width="19.85546875" style="24" customWidth="1"/>
    <col min="9216" max="9458" width="8.7109375" style="24"/>
    <col min="9459" max="9459" width="49.85546875" style="24" customWidth="1"/>
    <col min="9460" max="9467" width="12.140625" style="24" customWidth="1"/>
    <col min="9468" max="9468" width="3.140625" style="24" customWidth="1"/>
    <col min="9469" max="9469" width="20.42578125" style="24" customWidth="1"/>
    <col min="9470" max="9470" width="3.140625" style="24" customWidth="1"/>
    <col min="9471" max="9471" width="19.85546875" style="24" customWidth="1"/>
    <col min="9472" max="9714" width="8.7109375" style="24"/>
    <col min="9715" max="9715" width="49.85546875" style="24" customWidth="1"/>
    <col min="9716" max="9723" width="12.140625" style="24" customWidth="1"/>
    <col min="9724" max="9724" width="3.140625" style="24" customWidth="1"/>
    <col min="9725" max="9725" width="20.42578125" style="24" customWidth="1"/>
    <col min="9726" max="9726" width="3.140625" style="24" customWidth="1"/>
    <col min="9727" max="9727" width="19.85546875" style="24" customWidth="1"/>
    <col min="9728" max="9970" width="8.7109375" style="24"/>
    <col min="9971" max="9971" width="49.85546875" style="24" customWidth="1"/>
    <col min="9972" max="9979" width="12.140625" style="24" customWidth="1"/>
    <col min="9980" max="9980" width="3.140625" style="24" customWidth="1"/>
    <col min="9981" max="9981" width="20.42578125" style="24" customWidth="1"/>
    <col min="9982" max="9982" width="3.140625" style="24" customWidth="1"/>
    <col min="9983" max="9983" width="19.85546875" style="24" customWidth="1"/>
    <col min="9984" max="10226" width="8.7109375" style="24"/>
    <col min="10227" max="10227" width="49.85546875" style="24" customWidth="1"/>
    <col min="10228" max="10235" width="12.140625" style="24" customWidth="1"/>
    <col min="10236" max="10236" width="3.140625" style="24" customWidth="1"/>
    <col min="10237" max="10237" width="20.42578125" style="24" customWidth="1"/>
    <col min="10238" max="10238" width="3.140625" style="24" customWidth="1"/>
    <col min="10239" max="10239" width="19.85546875" style="24" customWidth="1"/>
    <col min="10240" max="10482" width="8.7109375" style="24"/>
    <col min="10483" max="10483" width="49.85546875" style="24" customWidth="1"/>
    <col min="10484" max="10491" width="12.140625" style="24" customWidth="1"/>
    <col min="10492" max="10492" width="3.140625" style="24" customWidth="1"/>
    <col min="10493" max="10493" width="20.42578125" style="24" customWidth="1"/>
    <col min="10494" max="10494" width="3.140625" style="24" customWidth="1"/>
    <col min="10495" max="10495" width="19.85546875" style="24" customWidth="1"/>
    <col min="10496" max="10738" width="8.7109375" style="24"/>
    <col min="10739" max="10739" width="49.85546875" style="24" customWidth="1"/>
    <col min="10740" max="10747" width="12.140625" style="24" customWidth="1"/>
    <col min="10748" max="10748" width="3.140625" style="24" customWidth="1"/>
    <col min="10749" max="10749" width="20.42578125" style="24" customWidth="1"/>
    <col min="10750" max="10750" width="3.140625" style="24" customWidth="1"/>
    <col min="10751" max="10751" width="19.85546875" style="24" customWidth="1"/>
    <col min="10752" max="10994" width="8.7109375" style="24"/>
    <col min="10995" max="10995" width="49.85546875" style="24" customWidth="1"/>
    <col min="10996" max="11003" width="12.140625" style="24" customWidth="1"/>
    <col min="11004" max="11004" width="3.140625" style="24" customWidth="1"/>
    <col min="11005" max="11005" width="20.42578125" style="24" customWidth="1"/>
    <col min="11006" max="11006" width="3.140625" style="24" customWidth="1"/>
    <col min="11007" max="11007" width="19.85546875" style="24" customWidth="1"/>
    <col min="11008" max="11250" width="8.7109375" style="24"/>
    <col min="11251" max="11251" width="49.85546875" style="24" customWidth="1"/>
    <col min="11252" max="11259" width="12.140625" style="24" customWidth="1"/>
    <col min="11260" max="11260" width="3.140625" style="24" customWidth="1"/>
    <col min="11261" max="11261" width="20.42578125" style="24" customWidth="1"/>
    <col min="11262" max="11262" width="3.140625" style="24" customWidth="1"/>
    <col min="11263" max="11263" width="19.85546875" style="24" customWidth="1"/>
    <col min="11264" max="11506" width="8.7109375" style="24"/>
    <col min="11507" max="11507" width="49.85546875" style="24" customWidth="1"/>
    <col min="11508" max="11515" width="12.140625" style="24" customWidth="1"/>
    <col min="11516" max="11516" width="3.140625" style="24" customWidth="1"/>
    <col min="11517" max="11517" width="20.42578125" style="24" customWidth="1"/>
    <col min="11518" max="11518" width="3.140625" style="24" customWidth="1"/>
    <col min="11519" max="11519" width="19.85546875" style="24" customWidth="1"/>
    <col min="11520" max="11762" width="8.7109375" style="24"/>
    <col min="11763" max="11763" width="49.85546875" style="24" customWidth="1"/>
    <col min="11764" max="11771" width="12.140625" style="24" customWidth="1"/>
    <col min="11772" max="11772" width="3.140625" style="24" customWidth="1"/>
    <col min="11773" max="11773" width="20.42578125" style="24" customWidth="1"/>
    <col min="11774" max="11774" width="3.140625" style="24" customWidth="1"/>
    <col min="11775" max="11775" width="19.85546875" style="24" customWidth="1"/>
    <col min="11776" max="12018" width="8.7109375" style="24"/>
    <col min="12019" max="12019" width="49.85546875" style="24" customWidth="1"/>
    <col min="12020" max="12027" width="12.140625" style="24" customWidth="1"/>
    <col min="12028" max="12028" width="3.140625" style="24" customWidth="1"/>
    <col min="12029" max="12029" width="20.42578125" style="24" customWidth="1"/>
    <col min="12030" max="12030" width="3.140625" style="24" customWidth="1"/>
    <col min="12031" max="12031" width="19.85546875" style="24" customWidth="1"/>
    <col min="12032" max="12274" width="8.7109375" style="24"/>
    <col min="12275" max="12275" width="49.85546875" style="24" customWidth="1"/>
    <col min="12276" max="12283" width="12.140625" style="24" customWidth="1"/>
    <col min="12284" max="12284" width="3.140625" style="24" customWidth="1"/>
    <col min="12285" max="12285" width="20.42578125" style="24" customWidth="1"/>
    <col min="12286" max="12286" width="3.140625" style="24" customWidth="1"/>
    <col min="12287" max="12287" width="19.85546875" style="24" customWidth="1"/>
    <col min="12288" max="12530" width="8.7109375" style="24"/>
    <col min="12531" max="12531" width="49.85546875" style="24" customWidth="1"/>
    <col min="12532" max="12539" width="12.140625" style="24" customWidth="1"/>
    <col min="12540" max="12540" width="3.140625" style="24" customWidth="1"/>
    <col min="12541" max="12541" width="20.42578125" style="24" customWidth="1"/>
    <col min="12542" max="12542" width="3.140625" style="24" customWidth="1"/>
    <col min="12543" max="12543" width="19.85546875" style="24" customWidth="1"/>
    <col min="12544" max="12786" width="8.7109375" style="24"/>
    <col min="12787" max="12787" width="49.85546875" style="24" customWidth="1"/>
    <col min="12788" max="12795" width="12.140625" style="24" customWidth="1"/>
    <col min="12796" max="12796" width="3.140625" style="24" customWidth="1"/>
    <col min="12797" max="12797" width="20.42578125" style="24" customWidth="1"/>
    <col min="12798" max="12798" width="3.140625" style="24" customWidth="1"/>
    <col min="12799" max="12799" width="19.85546875" style="24" customWidth="1"/>
    <col min="12800" max="13042" width="8.7109375" style="24"/>
    <col min="13043" max="13043" width="49.85546875" style="24" customWidth="1"/>
    <col min="13044" max="13051" width="12.140625" style="24" customWidth="1"/>
    <col min="13052" max="13052" width="3.140625" style="24" customWidth="1"/>
    <col min="13053" max="13053" width="20.42578125" style="24" customWidth="1"/>
    <col min="13054" max="13054" width="3.140625" style="24" customWidth="1"/>
    <col min="13055" max="13055" width="19.85546875" style="24" customWidth="1"/>
    <col min="13056" max="13298" width="8.7109375" style="24"/>
    <col min="13299" max="13299" width="49.85546875" style="24" customWidth="1"/>
    <col min="13300" max="13307" width="12.140625" style="24" customWidth="1"/>
    <col min="13308" max="13308" width="3.140625" style="24" customWidth="1"/>
    <col min="13309" max="13309" width="20.42578125" style="24" customWidth="1"/>
    <col min="13310" max="13310" width="3.140625" style="24" customWidth="1"/>
    <col min="13311" max="13311" width="19.85546875" style="24" customWidth="1"/>
    <col min="13312" max="13554" width="8.7109375" style="24"/>
    <col min="13555" max="13555" width="49.85546875" style="24" customWidth="1"/>
    <col min="13556" max="13563" width="12.140625" style="24" customWidth="1"/>
    <col min="13564" max="13564" width="3.140625" style="24" customWidth="1"/>
    <col min="13565" max="13565" width="20.42578125" style="24" customWidth="1"/>
    <col min="13566" max="13566" width="3.140625" style="24" customWidth="1"/>
    <col min="13567" max="13567" width="19.85546875" style="24" customWidth="1"/>
    <col min="13568" max="13810" width="8.7109375" style="24"/>
    <col min="13811" max="13811" width="49.85546875" style="24" customWidth="1"/>
    <col min="13812" max="13819" width="12.140625" style="24" customWidth="1"/>
    <col min="13820" max="13820" width="3.140625" style="24" customWidth="1"/>
    <col min="13821" max="13821" width="20.42578125" style="24" customWidth="1"/>
    <col min="13822" max="13822" width="3.140625" style="24" customWidth="1"/>
    <col min="13823" max="13823" width="19.85546875" style="24" customWidth="1"/>
    <col min="13824" max="14066" width="8.7109375" style="24"/>
    <col min="14067" max="14067" width="49.85546875" style="24" customWidth="1"/>
    <col min="14068" max="14075" width="12.140625" style="24" customWidth="1"/>
    <col min="14076" max="14076" width="3.140625" style="24" customWidth="1"/>
    <col min="14077" max="14077" width="20.42578125" style="24" customWidth="1"/>
    <col min="14078" max="14078" width="3.140625" style="24" customWidth="1"/>
    <col min="14079" max="14079" width="19.85546875" style="24" customWidth="1"/>
    <col min="14080" max="14322" width="8.7109375" style="24"/>
    <col min="14323" max="14323" width="49.85546875" style="24" customWidth="1"/>
    <col min="14324" max="14331" width="12.140625" style="24" customWidth="1"/>
    <col min="14332" max="14332" width="3.140625" style="24" customWidth="1"/>
    <col min="14333" max="14333" width="20.42578125" style="24" customWidth="1"/>
    <col min="14334" max="14334" width="3.140625" style="24" customWidth="1"/>
    <col min="14335" max="14335" width="19.85546875" style="24" customWidth="1"/>
    <col min="14336" max="14578" width="8.7109375" style="24"/>
    <col min="14579" max="14579" width="49.85546875" style="24" customWidth="1"/>
    <col min="14580" max="14587" width="12.140625" style="24" customWidth="1"/>
    <col min="14588" max="14588" width="3.140625" style="24" customWidth="1"/>
    <col min="14589" max="14589" width="20.42578125" style="24" customWidth="1"/>
    <col min="14590" max="14590" width="3.140625" style="24" customWidth="1"/>
    <col min="14591" max="14591" width="19.85546875" style="24" customWidth="1"/>
    <col min="14592" max="14834" width="8.7109375" style="24"/>
    <col min="14835" max="14835" width="49.85546875" style="24" customWidth="1"/>
    <col min="14836" max="14843" width="12.140625" style="24" customWidth="1"/>
    <col min="14844" max="14844" width="3.140625" style="24" customWidth="1"/>
    <col min="14845" max="14845" width="20.42578125" style="24" customWidth="1"/>
    <col min="14846" max="14846" width="3.140625" style="24" customWidth="1"/>
    <col min="14847" max="14847" width="19.85546875" style="24" customWidth="1"/>
    <col min="14848" max="15090" width="8.7109375" style="24"/>
    <col min="15091" max="15091" width="49.85546875" style="24" customWidth="1"/>
    <col min="15092" max="15099" width="12.140625" style="24" customWidth="1"/>
    <col min="15100" max="15100" width="3.140625" style="24" customWidth="1"/>
    <col min="15101" max="15101" width="20.42578125" style="24" customWidth="1"/>
    <col min="15102" max="15102" width="3.140625" style="24" customWidth="1"/>
    <col min="15103" max="15103" width="19.85546875" style="24" customWidth="1"/>
    <col min="15104" max="15346" width="8.7109375" style="24"/>
    <col min="15347" max="15347" width="49.85546875" style="24" customWidth="1"/>
    <col min="15348" max="15355" width="12.140625" style="24" customWidth="1"/>
    <col min="15356" max="15356" width="3.140625" style="24" customWidth="1"/>
    <col min="15357" max="15357" width="20.42578125" style="24" customWidth="1"/>
    <col min="15358" max="15358" width="3.140625" style="24" customWidth="1"/>
    <col min="15359" max="15359" width="19.85546875" style="24" customWidth="1"/>
    <col min="15360" max="15602" width="8.7109375" style="24"/>
    <col min="15603" max="15603" width="49.85546875" style="24" customWidth="1"/>
    <col min="15604" max="15611" width="12.140625" style="24" customWidth="1"/>
    <col min="15612" max="15612" width="3.140625" style="24" customWidth="1"/>
    <col min="15613" max="15613" width="20.42578125" style="24" customWidth="1"/>
    <col min="15614" max="15614" width="3.140625" style="24" customWidth="1"/>
    <col min="15615" max="15615" width="19.85546875" style="24" customWidth="1"/>
    <col min="15616" max="15858" width="8.7109375" style="24"/>
    <col min="15859" max="15859" width="49.85546875" style="24" customWidth="1"/>
    <col min="15860" max="15867" width="12.140625" style="24" customWidth="1"/>
    <col min="15868" max="15868" width="3.140625" style="24" customWidth="1"/>
    <col min="15869" max="15869" width="20.42578125" style="24" customWidth="1"/>
    <col min="15870" max="15870" width="3.140625" style="24" customWidth="1"/>
    <col min="15871" max="15871" width="19.85546875" style="24" customWidth="1"/>
    <col min="15872" max="16114" width="8.7109375" style="24"/>
    <col min="16115" max="16115" width="49.85546875" style="24" customWidth="1"/>
    <col min="16116" max="16123" width="12.140625" style="24" customWidth="1"/>
    <col min="16124" max="16124" width="3.140625" style="24" customWidth="1"/>
    <col min="16125" max="16125" width="20.42578125" style="24" customWidth="1"/>
    <col min="16126" max="16126" width="3.140625" style="24" customWidth="1"/>
    <col min="16127" max="16127" width="19.85546875" style="24" customWidth="1"/>
    <col min="16128" max="16373" width="8.7109375" style="24"/>
    <col min="16374" max="16384" width="9.140625" style="24" customWidth="1"/>
  </cols>
  <sheetData>
    <row r="1" spans="1:10" ht="23.25" x14ac:dyDescent="0.25">
      <c r="A1" s="416" t="str">
        <f>'Indice-Index'!A32</f>
        <v>3.2   Ricavi da servizi di corrispondenza (SU / non SU - base mensile)  - Mail services revenues (US / not US - monthly basis)</v>
      </c>
      <c r="B1" s="197"/>
      <c r="C1" s="197"/>
      <c r="D1" s="197"/>
      <c r="E1" s="197"/>
      <c r="F1" s="197"/>
      <c r="G1" s="198"/>
      <c r="H1" s="198"/>
      <c r="I1" s="198"/>
      <c r="J1" s="198"/>
    </row>
    <row r="2" spans="1:10" ht="5.25" customHeight="1" x14ac:dyDescent="0.25"/>
    <row r="3" spans="1:10" ht="5.25" customHeight="1" x14ac:dyDescent="0.25"/>
    <row r="4" spans="1:10" ht="15.75" customHeight="1" x14ac:dyDescent="0.25">
      <c r="A4" s="217" t="s">
        <v>239</v>
      </c>
      <c r="B4" s="320" t="s">
        <v>222</v>
      </c>
      <c r="C4" s="210" t="s">
        <v>223</v>
      </c>
      <c r="D4" s="210" t="s">
        <v>224</v>
      </c>
      <c r="F4" s="210" t="s">
        <v>730</v>
      </c>
    </row>
    <row r="5" spans="1:10" ht="15.75" customHeight="1" x14ac:dyDescent="0.25">
      <c r="B5" s="364" t="s">
        <v>225</v>
      </c>
      <c r="C5" s="364" t="s">
        <v>226</v>
      </c>
      <c r="D5" s="364" t="s">
        <v>227</v>
      </c>
      <c r="F5" s="211" t="s">
        <v>731</v>
      </c>
    </row>
    <row r="6" spans="1:10" ht="9" customHeight="1" x14ac:dyDescent="0.25">
      <c r="A6" s="217"/>
      <c r="B6" s="187"/>
      <c r="C6" s="187"/>
      <c r="D6" s="187"/>
      <c r="F6" s="220"/>
    </row>
    <row r="7" spans="1:10" ht="15.75" customHeight="1" x14ac:dyDescent="0.25">
      <c r="A7" s="212" t="s">
        <v>235</v>
      </c>
      <c r="B7" s="167"/>
    </row>
    <row r="8" spans="1:10" ht="15.75" customHeight="1" x14ac:dyDescent="0.25">
      <c r="A8" s="705">
        <v>2023</v>
      </c>
      <c r="B8" s="706">
        <f t="shared" ref="B8:D12" si="0">+B21+B35</f>
        <v>140.67914888729661</v>
      </c>
      <c r="C8" s="706">
        <f t="shared" si="0"/>
        <v>142.92926960811417</v>
      </c>
      <c r="D8" s="706">
        <f t="shared" si="0"/>
        <v>154.01473722758496</v>
      </c>
      <c r="F8" s="707">
        <f>SUM(B8:D8)</f>
        <v>437.62315572299576</v>
      </c>
    </row>
    <row r="9" spans="1:10" ht="15.75" customHeight="1" x14ac:dyDescent="0.25">
      <c r="A9" s="708">
        <v>2022</v>
      </c>
      <c r="B9" s="706">
        <f t="shared" si="0"/>
        <v>136.45788285987462</v>
      </c>
      <c r="C9" s="706">
        <f t="shared" si="0"/>
        <v>135.09288853903732</v>
      </c>
      <c r="D9" s="706">
        <f t="shared" si="0"/>
        <v>162.02298616190416</v>
      </c>
      <c r="F9" s="707">
        <f>SUM(B9:D9)</f>
        <v>433.57375756081609</v>
      </c>
    </row>
    <row r="10" spans="1:10" ht="15.75" customHeight="1" x14ac:dyDescent="0.25">
      <c r="A10" s="708">
        <v>2021</v>
      </c>
      <c r="B10" s="706">
        <f t="shared" si="0"/>
        <v>141.76348251972396</v>
      </c>
      <c r="C10" s="706">
        <f t="shared" si="0"/>
        <v>141.18713980560761</v>
      </c>
      <c r="D10" s="706">
        <f t="shared" si="0"/>
        <v>161.31063105019393</v>
      </c>
      <c r="E10" s="361"/>
      <c r="F10" s="707">
        <f>SUM(B10:D10)</f>
        <v>444.26125337552548</v>
      </c>
      <c r="G10" s="226"/>
    </row>
    <row r="11" spans="1:10" ht="15.75" customHeight="1" x14ac:dyDescent="0.25">
      <c r="A11" s="708">
        <v>2020</v>
      </c>
      <c r="B11" s="706">
        <f t="shared" si="0"/>
        <v>182.39720871678179</v>
      </c>
      <c r="C11" s="706">
        <f t="shared" si="0"/>
        <v>166.76344143383096</v>
      </c>
      <c r="D11" s="706">
        <f t="shared" si="0"/>
        <v>125.82479325704875</v>
      </c>
      <c r="E11" s="361"/>
      <c r="F11" s="707">
        <f>SUM(B11:D11)</f>
        <v>474.98544340766148</v>
      </c>
      <c r="G11" s="226"/>
    </row>
    <row r="12" spans="1:10" ht="15.75" customHeight="1" x14ac:dyDescent="0.25">
      <c r="A12" s="708">
        <v>2019</v>
      </c>
      <c r="B12" s="706">
        <f t="shared" si="0"/>
        <v>203.96950017979015</v>
      </c>
      <c r="C12" s="706">
        <f t="shared" si="0"/>
        <v>183.49650812790475</v>
      </c>
      <c r="D12" s="706">
        <f t="shared" si="0"/>
        <v>224.1022846146989</v>
      </c>
      <c r="E12" s="361"/>
      <c r="F12" s="707">
        <f>SUM(B12:D12)</f>
        <v>611.56829292239377</v>
      </c>
      <c r="G12" s="226"/>
    </row>
    <row r="13" spans="1:10" ht="15.75" customHeight="1" x14ac:dyDescent="0.25">
      <c r="A13" s="222" t="s">
        <v>236</v>
      </c>
      <c r="B13" s="342"/>
      <c r="C13" s="342"/>
      <c r="D13" s="342"/>
      <c r="E13" s="343"/>
      <c r="F13" s="516"/>
    </row>
    <row r="14" spans="1:10" ht="15.75" customHeight="1" x14ac:dyDescent="0.25">
      <c r="A14" s="352" t="s">
        <v>732</v>
      </c>
      <c r="B14" s="346">
        <f t="shared" ref="B14:D17" si="1">(B8-B9)/B9*100</f>
        <v>3.0934570718473688</v>
      </c>
      <c r="C14" s="346">
        <f t="shared" si="1"/>
        <v>5.8007354449397228</v>
      </c>
      <c r="D14" s="346">
        <f t="shared" si="1"/>
        <v>-4.9426622259120823</v>
      </c>
      <c r="E14" s="343"/>
      <c r="F14" s="611">
        <f>(F8-F9)/F9*100</f>
        <v>0.93395831541111507</v>
      </c>
    </row>
    <row r="15" spans="1:10" ht="15.75" customHeight="1" x14ac:dyDescent="0.25">
      <c r="A15" s="352" t="s">
        <v>351</v>
      </c>
      <c r="B15" s="346">
        <f t="shared" si="1"/>
        <v>-3.7425714757756223</v>
      </c>
      <c r="C15" s="346">
        <f t="shared" si="1"/>
        <v>-4.3164351051810508</v>
      </c>
      <c r="D15" s="346">
        <f t="shared" si="1"/>
        <v>0.44160456572051049</v>
      </c>
      <c r="E15" s="343"/>
      <c r="F15" s="611">
        <f>(F9-F10)/F10*100</f>
        <v>-2.4056781304930634</v>
      </c>
    </row>
    <row r="16" spans="1:10" ht="15.75" customHeight="1" x14ac:dyDescent="0.25">
      <c r="A16" s="352" t="s">
        <v>462</v>
      </c>
      <c r="B16" s="346">
        <f>(B10-B11)/B11*100</f>
        <v>-22.277603085556017</v>
      </c>
      <c r="C16" s="346">
        <f t="shared" si="1"/>
        <v>-15.336875641518594</v>
      </c>
      <c r="D16" s="346">
        <f t="shared" si="1"/>
        <v>28.202579852963318</v>
      </c>
      <c r="E16" s="343"/>
      <c r="F16" s="611">
        <f>(F10-F11)/F11*100</f>
        <v>-6.4684487616532325</v>
      </c>
    </row>
    <row r="17" spans="1:6" ht="15.75" customHeight="1" x14ac:dyDescent="0.25">
      <c r="A17" s="352" t="s">
        <v>463</v>
      </c>
      <c r="B17" s="346">
        <f>(B11-B12)/B12*100</f>
        <v>-10.576233919283681</v>
      </c>
      <c r="C17" s="346">
        <f t="shared" si="1"/>
        <v>-9.1190109636365051</v>
      </c>
      <c r="D17" s="346">
        <f t="shared" si="1"/>
        <v>-43.853855183413025</v>
      </c>
      <c r="E17" s="343"/>
      <c r="F17" s="611">
        <f>(F11-F12)/F12*100</f>
        <v>-22.333213002601536</v>
      </c>
    </row>
    <row r="18" spans="1:6" ht="15.75" customHeight="1" x14ac:dyDescent="0.25">
      <c r="A18" s="352" t="s">
        <v>733</v>
      </c>
      <c r="B18" s="578">
        <f>(B9-B12)/B12*100</f>
        <v>-33.098878636466239</v>
      </c>
      <c r="C18" s="578">
        <f t="shared" ref="C18:F18" si="2">(C9-C12)/C12*100</f>
        <v>-26.378496290037347</v>
      </c>
      <c r="D18" s="578">
        <f t="shared" si="2"/>
        <v>-27.701323330785428</v>
      </c>
      <c r="E18" s="343"/>
      <c r="F18" s="611">
        <f t="shared" si="2"/>
        <v>-29.104604902099567</v>
      </c>
    </row>
    <row r="19" spans="1:6" ht="9" customHeight="1" x14ac:dyDescent="0.25">
      <c r="F19" s="516"/>
    </row>
    <row r="20" spans="1:6" ht="15.75" customHeight="1" x14ac:dyDescent="0.25">
      <c r="A20" s="199" t="s">
        <v>231</v>
      </c>
      <c r="B20" s="167"/>
      <c r="F20" s="517"/>
    </row>
    <row r="21" spans="1:6" ht="15.75" customHeight="1" x14ac:dyDescent="0.25">
      <c r="A21" s="705">
        <v>2023</v>
      </c>
      <c r="B21" s="709">
        <v>71.70216343482835</v>
      </c>
      <c r="C21" s="702">
        <v>72.652722640312263</v>
      </c>
      <c r="D21" s="702">
        <v>89.045082330940858</v>
      </c>
      <c r="F21" s="707">
        <f>SUM(B21:D21)</f>
        <v>233.39996840608146</v>
      </c>
    </row>
    <row r="22" spans="1:6" ht="15.75" customHeight="1" x14ac:dyDescent="0.25">
      <c r="A22" s="710">
        <f>+A9</f>
        <v>2022</v>
      </c>
      <c r="B22" s="709">
        <v>73.293693712868517</v>
      </c>
      <c r="C22" s="702">
        <v>73.784919000012096</v>
      </c>
      <c r="D22" s="702">
        <v>93.900093969250889</v>
      </c>
      <c r="F22" s="707">
        <f>SUM(B22:D22)</f>
        <v>240.9787066821315</v>
      </c>
    </row>
    <row r="23" spans="1:6" ht="15.75" customHeight="1" x14ac:dyDescent="0.25">
      <c r="A23" s="710">
        <v>2021</v>
      </c>
      <c r="B23" s="709">
        <v>82.799216323223504</v>
      </c>
      <c r="C23" s="702">
        <v>80.75873203808699</v>
      </c>
      <c r="D23" s="702">
        <v>100.38556261296533</v>
      </c>
      <c r="E23" s="224"/>
      <c r="F23" s="707">
        <f>SUM(B23:D23)</f>
        <v>263.9435109742758</v>
      </c>
    </row>
    <row r="24" spans="1:6" ht="15.75" customHeight="1" x14ac:dyDescent="0.25">
      <c r="A24" s="710">
        <v>2020</v>
      </c>
      <c r="B24" s="709">
        <v>108.79381011837529</v>
      </c>
      <c r="C24" s="709">
        <v>100.11022827483633</v>
      </c>
      <c r="D24" s="709">
        <v>78.258426016166453</v>
      </c>
      <c r="E24" s="224"/>
      <c r="F24" s="707">
        <f>SUM(B24:D24)</f>
        <v>287.16246440937812</v>
      </c>
    </row>
    <row r="25" spans="1:6" ht="15.75" customHeight="1" x14ac:dyDescent="0.25">
      <c r="A25" s="710">
        <v>2019</v>
      </c>
      <c r="B25" s="709">
        <v>121.84726104913878</v>
      </c>
      <c r="C25" s="709">
        <v>116.20121070631681</v>
      </c>
      <c r="D25" s="709">
        <v>148.73233249146537</v>
      </c>
      <c r="E25" s="224"/>
      <c r="F25" s="707">
        <f>SUM(B25:D25)</f>
        <v>386.78080424692098</v>
      </c>
    </row>
    <row r="26" spans="1:6" ht="15.75" customHeight="1" x14ac:dyDescent="0.25">
      <c r="A26" s="362" t="s">
        <v>236</v>
      </c>
      <c r="B26" s="363"/>
      <c r="C26" s="363"/>
      <c r="D26" s="363"/>
      <c r="E26" s="343"/>
      <c r="F26" s="516"/>
    </row>
    <row r="27" spans="1:6" ht="15.75" customHeight="1" x14ac:dyDescent="0.25">
      <c r="A27" s="352" t="s">
        <v>732</v>
      </c>
      <c r="B27" s="346">
        <f t="shared" ref="B27:D30" si="3">(B21-B22)/B22*100</f>
        <v>-2.1714423129977076</v>
      </c>
      <c r="C27" s="346">
        <f t="shared" si="3"/>
        <v>-1.5344549740572966</v>
      </c>
      <c r="D27" s="346">
        <f t="shared" si="3"/>
        <v>-5.170401256360706</v>
      </c>
      <c r="E27" s="343"/>
      <c r="F27" s="611">
        <f>(F21-F22)/F22*100</f>
        <v>-3.1449825506977072</v>
      </c>
    </row>
    <row r="28" spans="1:6" ht="15.75" customHeight="1" x14ac:dyDescent="0.25">
      <c r="A28" s="352" t="s">
        <v>351</v>
      </c>
      <c r="B28" s="346">
        <f t="shared" si="3"/>
        <v>-11.480208427635661</v>
      </c>
      <c r="C28" s="346">
        <f t="shared" si="3"/>
        <v>-8.635367175881294</v>
      </c>
      <c r="D28" s="346">
        <f t="shared" si="3"/>
        <v>-6.4605591430702489</v>
      </c>
      <c r="E28" s="343"/>
      <c r="F28" s="611">
        <f>(F22-F23)/F23*100</f>
        <v>-8.700651214108639</v>
      </c>
    </row>
    <row r="29" spans="1:6" ht="15.75" customHeight="1" x14ac:dyDescent="0.25">
      <c r="A29" s="352" t="s">
        <v>462</v>
      </c>
      <c r="B29" s="346">
        <f>(B23-B24)/B24*100</f>
        <v>-23.893449238396787</v>
      </c>
      <c r="C29" s="346">
        <f t="shared" si="3"/>
        <v>-19.330188902998962</v>
      </c>
      <c r="D29" s="346">
        <f t="shared" si="3"/>
        <v>28.274446245862269</v>
      </c>
      <c r="E29" s="343"/>
      <c r="F29" s="611">
        <f>(F23-F24)/F24*100</f>
        <v>-8.085650568175037</v>
      </c>
    </row>
    <row r="30" spans="1:6" ht="15.75" customHeight="1" x14ac:dyDescent="0.25">
      <c r="A30" s="352" t="s">
        <v>463</v>
      </c>
      <c r="B30" s="346">
        <f>(B24-B25)/B25*100</f>
        <v>-10.712962128462838</v>
      </c>
      <c r="C30" s="346">
        <f t="shared" si="3"/>
        <v>-13.847517021271244</v>
      </c>
      <c r="D30" s="346">
        <f t="shared" si="3"/>
        <v>-47.383043952022255</v>
      </c>
      <c r="E30" s="343"/>
      <c r="F30" s="611">
        <f>(F24-F25)/F25*100</f>
        <v>-25.755761078035945</v>
      </c>
    </row>
    <row r="31" spans="1:6" ht="15.75" customHeight="1" x14ac:dyDescent="0.25">
      <c r="A31" s="352" t="s">
        <v>733</v>
      </c>
      <c r="B31" s="578">
        <f>(B22-B25)/B25*100</f>
        <v>-39.847893927373136</v>
      </c>
      <c r="C31" s="578">
        <f t="shared" ref="C31:D31" si="4">(C22-C25)/C25*100</f>
        <v>-36.502452468852745</v>
      </c>
      <c r="D31" s="578">
        <f t="shared" si="4"/>
        <v>-36.866387828188529</v>
      </c>
      <c r="E31" s="343"/>
      <c r="F31" s="611">
        <f t="shared" ref="F31" si="5">(F22-F25)/F25*100</f>
        <v>-37.696311700026705</v>
      </c>
    </row>
    <row r="32" spans="1:6" ht="15.75" customHeight="1" x14ac:dyDescent="0.25">
      <c r="A32" s="222"/>
      <c r="B32" s="432"/>
      <c r="C32" s="432"/>
      <c r="D32" s="432"/>
      <c r="E32" s="343"/>
      <c r="F32" s="518"/>
    </row>
    <row r="33" spans="1:6" ht="7.5" customHeight="1" x14ac:dyDescent="0.25">
      <c r="A33" s="219"/>
      <c r="B33" s="216"/>
      <c r="C33" s="216"/>
      <c r="D33" s="216"/>
      <c r="E33" s="213"/>
      <c r="F33" s="518"/>
    </row>
    <row r="34" spans="1:6" ht="15.75" customHeight="1" x14ac:dyDescent="0.25">
      <c r="A34" s="199" t="s">
        <v>232</v>
      </c>
      <c r="B34" s="200"/>
      <c r="C34" s="193"/>
      <c r="D34" s="193"/>
      <c r="F34" s="519"/>
    </row>
    <row r="35" spans="1:6" ht="15.75" customHeight="1" x14ac:dyDescent="0.25">
      <c r="A35" s="705">
        <v>2023</v>
      </c>
      <c r="B35" s="709">
        <v>68.976985452468256</v>
      </c>
      <c r="C35" s="702">
        <v>70.276546967801892</v>
      </c>
      <c r="D35" s="702">
        <v>64.969654896644101</v>
      </c>
      <c r="F35" s="707">
        <f>SUM(B35:D35)</f>
        <v>204.22318731691425</v>
      </c>
    </row>
    <row r="36" spans="1:6" ht="15.75" customHeight="1" x14ac:dyDescent="0.25">
      <c r="A36" s="710">
        <f>+A9</f>
        <v>2022</v>
      </c>
      <c r="B36" s="709">
        <v>63.164189147006098</v>
      </c>
      <c r="C36" s="702">
        <v>61.307969539025223</v>
      </c>
      <c r="D36" s="702">
        <v>68.122892192653254</v>
      </c>
      <c r="F36" s="707">
        <f>SUM(B36:D36)</f>
        <v>192.59505087868456</v>
      </c>
    </row>
    <row r="37" spans="1:6" ht="15.75" customHeight="1" x14ac:dyDescent="0.25">
      <c r="A37" s="710">
        <v>2021</v>
      </c>
      <c r="B37" s="709">
        <v>58.964266196500468</v>
      </c>
      <c r="C37" s="702">
        <v>60.428407767520639</v>
      </c>
      <c r="D37" s="702">
        <v>60.925068437228617</v>
      </c>
      <c r="E37" s="223"/>
      <c r="F37" s="707">
        <f>SUM(B37:D37)</f>
        <v>180.31774240124972</v>
      </c>
    </row>
    <row r="38" spans="1:6" ht="15.75" customHeight="1" x14ac:dyDescent="0.25">
      <c r="A38" s="710">
        <v>2020</v>
      </c>
      <c r="B38" s="709">
        <v>73.603398598406486</v>
      </c>
      <c r="C38" s="709">
        <v>66.653213158994618</v>
      </c>
      <c r="D38" s="709">
        <v>47.566367240882293</v>
      </c>
      <c r="E38" s="223"/>
      <c r="F38" s="707">
        <f>SUM(B38:D38)</f>
        <v>187.82297899828342</v>
      </c>
    </row>
    <row r="39" spans="1:6" ht="15.75" customHeight="1" x14ac:dyDescent="0.25">
      <c r="A39" s="710">
        <v>2019</v>
      </c>
      <c r="B39" s="709">
        <v>82.122239130651366</v>
      </c>
      <c r="C39" s="709">
        <v>67.295297421587918</v>
      </c>
      <c r="D39" s="709">
        <v>75.369952123233531</v>
      </c>
      <c r="E39" s="223"/>
      <c r="F39" s="707">
        <f>SUM(B39:D39)</f>
        <v>224.78748867547282</v>
      </c>
    </row>
    <row r="40" spans="1:6" ht="15.75" customHeight="1" x14ac:dyDescent="0.25">
      <c r="A40" s="362" t="s">
        <v>236</v>
      </c>
      <c r="B40" s="363"/>
      <c r="C40" s="363"/>
      <c r="D40" s="363"/>
      <c r="E40" s="343"/>
      <c r="F40" s="516"/>
    </row>
    <row r="41" spans="1:6" ht="15.75" customHeight="1" x14ac:dyDescent="0.25">
      <c r="A41" s="352" t="s">
        <v>732</v>
      </c>
      <c r="B41" s="346">
        <f t="shared" ref="B41:D44" si="6">(B35-B36)/B36*100</f>
        <v>9.2026769977742635</v>
      </c>
      <c r="C41" s="346">
        <f t="shared" si="6"/>
        <v>14.628730157288564</v>
      </c>
      <c r="D41" s="346">
        <f t="shared" si="6"/>
        <v>-4.6287484199756488</v>
      </c>
      <c r="E41" s="343"/>
      <c r="F41" s="611">
        <f>(F35-F36)/F36*100</f>
        <v>6.0376091624255919</v>
      </c>
    </row>
    <row r="42" spans="1:6" ht="15.75" customHeight="1" x14ac:dyDescent="0.25">
      <c r="A42" s="352" t="s">
        <v>351</v>
      </c>
      <c r="B42" s="346">
        <f t="shared" si="6"/>
        <v>7.1228274706399999</v>
      </c>
      <c r="C42" s="346">
        <f t="shared" si="6"/>
        <v>1.4555435166990034</v>
      </c>
      <c r="D42" s="346">
        <f t="shared" si="6"/>
        <v>11.814223504468588</v>
      </c>
      <c r="E42" s="343"/>
      <c r="F42" s="611">
        <f>(F36-F37)/F37*100</f>
        <v>6.8087079584852619</v>
      </c>
    </row>
    <row r="43" spans="1:6" ht="15.75" customHeight="1" x14ac:dyDescent="0.25">
      <c r="A43" s="352" t="s">
        <v>462</v>
      </c>
      <c r="B43" s="346">
        <f>(B37-B38)/B38*100</f>
        <v>-19.8892071299313</v>
      </c>
      <c r="C43" s="346">
        <f t="shared" si="6"/>
        <v>-9.3390927405484927</v>
      </c>
      <c r="D43" s="346">
        <f t="shared" si="6"/>
        <v>28.08434188109451</v>
      </c>
      <c r="E43" s="343"/>
      <c r="F43" s="611">
        <f>(F37-F38)/F38*100</f>
        <v>-3.995909678922883</v>
      </c>
    </row>
    <row r="44" spans="1:6" ht="15.75" customHeight="1" x14ac:dyDescent="0.25">
      <c r="A44" s="352" t="s">
        <v>463</v>
      </c>
      <c r="B44" s="346">
        <f>(B38-B39)/B39*100</f>
        <v>-10.373366121559272</v>
      </c>
      <c r="C44" s="346">
        <f t="shared" si="6"/>
        <v>-0.95412946698311774</v>
      </c>
      <c r="D44" s="346">
        <f t="shared" si="6"/>
        <v>-36.889481947515407</v>
      </c>
      <c r="E44" s="343"/>
      <c r="F44" s="611">
        <f>(F38-F39)/F39*100</f>
        <v>-16.444202430925905</v>
      </c>
    </row>
    <row r="45" spans="1:6" ht="17.25" x14ac:dyDescent="0.25">
      <c r="A45" s="352" t="s">
        <v>733</v>
      </c>
      <c r="B45" s="578">
        <f>(B36-B39)/B39*100</f>
        <v>-23.085159616123217</v>
      </c>
      <c r="C45" s="578">
        <f t="shared" ref="C45:D45" si="7">(C36-C39)/C39*100</f>
        <v>-8.8970969918649878</v>
      </c>
      <c r="D45" s="578">
        <f t="shared" si="7"/>
        <v>-9.6153171475165369</v>
      </c>
      <c r="E45" s="343"/>
      <c r="F45" s="611">
        <f t="shared" ref="F45" si="8">(F36-F39)/F39*100</f>
        <v>-14.321276502743748</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0CC7-CB49-4E26-9353-3CEAC47EDC56}">
  <sheetPr>
    <tabColor rgb="FFFFCC44"/>
  </sheetPr>
  <dimension ref="A1:L44"/>
  <sheetViews>
    <sheetView showGridLines="0" zoomScale="90" zoomScaleNormal="90" workbookViewId="0">
      <selection activeCell="N12" sqref="N12"/>
    </sheetView>
  </sheetViews>
  <sheetFormatPr defaultRowHeight="15.75" x14ac:dyDescent="0.25"/>
  <cols>
    <col min="1" max="1" width="53.140625" style="24" customWidth="1"/>
    <col min="2" max="4" width="11.42578125" style="24" customWidth="1"/>
    <col min="5" max="5" width="1.7109375" style="24" customWidth="1"/>
    <col min="6" max="6" width="21.5703125" style="24" customWidth="1"/>
    <col min="7" max="240" width="8.7109375" style="24"/>
    <col min="241" max="241" width="52" style="24" customWidth="1"/>
    <col min="242" max="249" width="12.140625" style="24" customWidth="1"/>
    <col min="250" max="250" width="3.140625" style="24" customWidth="1"/>
    <col min="251" max="251" width="21.5703125" style="24" customWidth="1"/>
    <col min="252" max="252" width="3.140625" style="24" customWidth="1"/>
    <col min="253" max="253" width="19.85546875" style="24" customWidth="1"/>
    <col min="254" max="496" width="8.7109375" style="24"/>
    <col min="497" max="497" width="52" style="24" customWidth="1"/>
    <col min="498" max="505" width="12.140625" style="24" customWidth="1"/>
    <col min="506" max="506" width="3.140625" style="24" customWidth="1"/>
    <col min="507" max="507" width="21.5703125" style="24" customWidth="1"/>
    <col min="508" max="508" width="3.140625" style="24" customWidth="1"/>
    <col min="509" max="509" width="19.85546875" style="24" customWidth="1"/>
    <col min="510" max="752" width="8.7109375" style="24"/>
    <col min="753" max="753" width="52" style="24" customWidth="1"/>
    <col min="754" max="761" width="12.140625" style="24" customWidth="1"/>
    <col min="762" max="762" width="3.140625" style="24" customWidth="1"/>
    <col min="763" max="763" width="21.5703125" style="24" customWidth="1"/>
    <col min="764" max="764" width="3.140625" style="24" customWidth="1"/>
    <col min="765" max="765" width="19.85546875" style="24" customWidth="1"/>
    <col min="766" max="1008" width="8.7109375" style="24"/>
    <col min="1009" max="1009" width="52" style="24" customWidth="1"/>
    <col min="1010" max="1017" width="12.140625" style="24" customWidth="1"/>
    <col min="1018" max="1018" width="3.140625" style="24" customWidth="1"/>
    <col min="1019" max="1019" width="21.5703125" style="24" customWidth="1"/>
    <col min="1020" max="1020" width="3.140625" style="24" customWidth="1"/>
    <col min="1021" max="1021" width="19.85546875" style="24" customWidth="1"/>
    <col min="1022" max="1264" width="8.7109375" style="24"/>
    <col min="1265" max="1265" width="52" style="24" customWidth="1"/>
    <col min="1266" max="1273" width="12.140625" style="24" customWidth="1"/>
    <col min="1274" max="1274" width="3.140625" style="24" customWidth="1"/>
    <col min="1275" max="1275" width="21.5703125" style="24" customWidth="1"/>
    <col min="1276" max="1276" width="3.140625" style="24" customWidth="1"/>
    <col min="1277" max="1277" width="19.85546875" style="24" customWidth="1"/>
    <col min="1278" max="1520" width="8.7109375" style="24"/>
    <col min="1521" max="1521" width="52" style="24" customWidth="1"/>
    <col min="1522" max="1529" width="12.140625" style="24" customWidth="1"/>
    <col min="1530" max="1530" width="3.140625" style="24" customWidth="1"/>
    <col min="1531" max="1531" width="21.5703125" style="24" customWidth="1"/>
    <col min="1532" max="1532" width="3.140625" style="24" customWidth="1"/>
    <col min="1533" max="1533" width="19.85546875" style="24" customWidth="1"/>
    <col min="1534" max="1776" width="8.7109375" style="24"/>
    <col min="1777" max="1777" width="52" style="24" customWidth="1"/>
    <col min="1778" max="1785" width="12.140625" style="24" customWidth="1"/>
    <col min="1786" max="1786" width="3.140625" style="24" customWidth="1"/>
    <col min="1787" max="1787" width="21.5703125" style="24" customWidth="1"/>
    <col min="1788" max="1788" width="3.140625" style="24" customWidth="1"/>
    <col min="1789" max="1789" width="19.85546875" style="24" customWidth="1"/>
    <col min="1790" max="2032" width="8.7109375" style="24"/>
    <col min="2033" max="2033" width="52" style="24" customWidth="1"/>
    <col min="2034" max="2041" width="12.140625" style="24" customWidth="1"/>
    <col min="2042" max="2042" width="3.140625" style="24" customWidth="1"/>
    <col min="2043" max="2043" width="21.5703125" style="24" customWidth="1"/>
    <col min="2044" max="2044" width="3.140625" style="24" customWidth="1"/>
    <col min="2045" max="2045" width="19.85546875" style="24" customWidth="1"/>
    <col min="2046" max="2288" width="8.7109375" style="24"/>
    <col min="2289" max="2289" width="52" style="24" customWidth="1"/>
    <col min="2290" max="2297" width="12.140625" style="24" customWidth="1"/>
    <col min="2298" max="2298" width="3.140625" style="24" customWidth="1"/>
    <col min="2299" max="2299" width="21.5703125" style="24" customWidth="1"/>
    <col min="2300" max="2300" width="3.140625" style="24" customWidth="1"/>
    <col min="2301" max="2301" width="19.85546875" style="24" customWidth="1"/>
    <col min="2302" max="2544" width="8.7109375" style="24"/>
    <col min="2545" max="2545" width="52" style="24" customWidth="1"/>
    <col min="2546" max="2553" width="12.140625" style="24" customWidth="1"/>
    <col min="2554" max="2554" width="3.140625" style="24" customWidth="1"/>
    <col min="2555" max="2555" width="21.5703125" style="24" customWidth="1"/>
    <col min="2556" max="2556" width="3.140625" style="24" customWidth="1"/>
    <col min="2557" max="2557" width="19.85546875" style="24" customWidth="1"/>
    <col min="2558" max="2800" width="8.7109375" style="24"/>
    <col min="2801" max="2801" width="52" style="24" customWidth="1"/>
    <col min="2802" max="2809" width="12.140625" style="24" customWidth="1"/>
    <col min="2810" max="2810" width="3.140625" style="24" customWidth="1"/>
    <col min="2811" max="2811" width="21.5703125" style="24" customWidth="1"/>
    <col min="2812" max="2812" width="3.140625" style="24" customWidth="1"/>
    <col min="2813" max="2813" width="19.85546875" style="24" customWidth="1"/>
    <col min="2814" max="3056" width="8.7109375" style="24"/>
    <col min="3057" max="3057" width="52" style="24" customWidth="1"/>
    <col min="3058" max="3065" width="12.140625" style="24" customWidth="1"/>
    <col min="3066" max="3066" width="3.140625" style="24" customWidth="1"/>
    <col min="3067" max="3067" width="21.5703125" style="24" customWidth="1"/>
    <col min="3068" max="3068" width="3.140625" style="24" customWidth="1"/>
    <col min="3069" max="3069" width="19.85546875" style="24" customWidth="1"/>
    <col min="3070" max="3312" width="8.7109375" style="24"/>
    <col min="3313" max="3313" width="52" style="24" customWidth="1"/>
    <col min="3314" max="3321" width="12.140625" style="24" customWidth="1"/>
    <col min="3322" max="3322" width="3.140625" style="24" customWidth="1"/>
    <col min="3323" max="3323" width="21.5703125" style="24" customWidth="1"/>
    <col min="3324" max="3324" width="3.140625" style="24" customWidth="1"/>
    <col min="3325" max="3325" width="19.85546875" style="24" customWidth="1"/>
    <col min="3326" max="3568" width="8.7109375" style="24"/>
    <col min="3569" max="3569" width="52" style="24" customWidth="1"/>
    <col min="3570" max="3577" width="12.140625" style="24" customWidth="1"/>
    <col min="3578" max="3578" width="3.140625" style="24" customWidth="1"/>
    <col min="3579" max="3579" width="21.5703125" style="24" customWidth="1"/>
    <col min="3580" max="3580" width="3.140625" style="24" customWidth="1"/>
    <col min="3581" max="3581" width="19.85546875" style="24" customWidth="1"/>
    <col min="3582" max="3824" width="8.7109375" style="24"/>
    <col min="3825" max="3825" width="52" style="24" customWidth="1"/>
    <col min="3826" max="3833" width="12.140625" style="24" customWidth="1"/>
    <col min="3834" max="3834" width="3.140625" style="24" customWidth="1"/>
    <col min="3835" max="3835" width="21.5703125" style="24" customWidth="1"/>
    <col min="3836" max="3836" width="3.140625" style="24" customWidth="1"/>
    <col min="3837" max="3837" width="19.85546875" style="24" customWidth="1"/>
    <col min="3838" max="4080" width="8.7109375" style="24"/>
    <col min="4081" max="4081" width="52" style="24" customWidth="1"/>
    <col min="4082" max="4089" width="12.140625" style="24" customWidth="1"/>
    <col min="4090" max="4090" width="3.140625" style="24" customWidth="1"/>
    <col min="4091" max="4091" width="21.5703125" style="24" customWidth="1"/>
    <col min="4092" max="4092" width="3.140625" style="24" customWidth="1"/>
    <col min="4093" max="4093" width="19.85546875" style="24" customWidth="1"/>
    <col min="4094" max="4336" width="8.7109375" style="24"/>
    <col min="4337" max="4337" width="52" style="24" customWidth="1"/>
    <col min="4338" max="4345" width="12.140625" style="24" customWidth="1"/>
    <col min="4346" max="4346" width="3.140625" style="24" customWidth="1"/>
    <col min="4347" max="4347" width="21.5703125" style="24" customWidth="1"/>
    <col min="4348" max="4348" width="3.140625" style="24" customWidth="1"/>
    <col min="4349" max="4349" width="19.85546875" style="24" customWidth="1"/>
    <col min="4350" max="4592" width="8.7109375" style="24"/>
    <col min="4593" max="4593" width="52" style="24" customWidth="1"/>
    <col min="4594" max="4601" width="12.140625" style="24" customWidth="1"/>
    <col min="4602" max="4602" width="3.140625" style="24" customWidth="1"/>
    <col min="4603" max="4603" width="21.5703125" style="24" customWidth="1"/>
    <col min="4604" max="4604" width="3.140625" style="24" customWidth="1"/>
    <col min="4605" max="4605" width="19.85546875" style="24" customWidth="1"/>
    <col min="4606" max="4848" width="8.7109375" style="24"/>
    <col min="4849" max="4849" width="52" style="24" customWidth="1"/>
    <col min="4850" max="4857" width="12.140625" style="24" customWidth="1"/>
    <col min="4858" max="4858" width="3.140625" style="24" customWidth="1"/>
    <col min="4859" max="4859" width="21.5703125" style="24" customWidth="1"/>
    <col min="4860" max="4860" width="3.140625" style="24" customWidth="1"/>
    <col min="4861" max="4861" width="19.85546875" style="24" customWidth="1"/>
    <col min="4862" max="5104" width="8.7109375" style="24"/>
    <col min="5105" max="5105" width="52" style="24" customWidth="1"/>
    <col min="5106" max="5113" width="12.140625" style="24" customWidth="1"/>
    <col min="5114" max="5114" width="3.140625" style="24" customWidth="1"/>
    <col min="5115" max="5115" width="21.5703125" style="24" customWidth="1"/>
    <col min="5116" max="5116" width="3.140625" style="24" customWidth="1"/>
    <col min="5117" max="5117" width="19.85546875" style="24" customWidth="1"/>
    <col min="5118" max="5360" width="8.7109375" style="24"/>
    <col min="5361" max="5361" width="52" style="24" customWidth="1"/>
    <col min="5362" max="5369" width="12.140625" style="24" customWidth="1"/>
    <col min="5370" max="5370" width="3.140625" style="24" customWidth="1"/>
    <col min="5371" max="5371" width="21.5703125" style="24" customWidth="1"/>
    <col min="5372" max="5372" width="3.140625" style="24" customWidth="1"/>
    <col min="5373" max="5373" width="19.85546875" style="24" customWidth="1"/>
    <col min="5374" max="5616" width="8.7109375" style="24"/>
    <col min="5617" max="5617" width="52" style="24" customWidth="1"/>
    <col min="5618" max="5625" width="12.140625" style="24" customWidth="1"/>
    <col min="5626" max="5626" width="3.140625" style="24" customWidth="1"/>
    <col min="5627" max="5627" width="21.5703125" style="24" customWidth="1"/>
    <col min="5628" max="5628" width="3.140625" style="24" customWidth="1"/>
    <col min="5629" max="5629" width="19.85546875" style="24" customWidth="1"/>
    <col min="5630" max="5872" width="8.7109375" style="24"/>
    <col min="5873" max="5873" width="52" style="24" customWidth="1"/>
    <col min="5874" max="5881" width="12.140625" style="24" customWidth="1"/>
    <col min="5882" max="5882" width="3.140625" style="24" customWidth="1"/>
    <col min="5883" max="5883" width="21.5703125" style="24" customWidth="1"/>
    <col min="5884" max="5884" width="3.140625" style="24" customWidth="1"/>
    <col min="5885" max="5885" width="19.85546875" style="24" customWidth="1"/>
    <col min="5886" max="6128" width="8.7109375" style="24"/>
    <col min="6129" max="6129" width="52" style="24" customWidth="1"/>
    <col min="6130" max="6137" width="12.140625" style="24" customWidth="1"/>
    <col min="6138" max="6138" width="3.140625" style="24" customWidth="1"/>
    <col min="6139" max="6139" width="21.5703125" style="24" customWidth="1"/>
    <col min="6140" max="6140" width="3.140625" style="24" customWidth="1"/>
    <col min="6141" max="6141" width="19.85546875" style="24" customWidth="1"/>
    <col min="6142" max="6384" width="8.7109375" style="24"/>
    <col min="6385" max="6385" width="52" style="24" customWidth="1"/>
    <col min="6386" max="6393" width="12.140625" style="24" customWidth="1"/>
    <col min="6394" max="6394" width="3.140625" style="24" customWidth="1"/>
    <col min="6395" max="6395" width="21.5703125" style="24" customWidth="1"/>
    <col min="6396" max="6396" width="3.140625" style="24" customWidth="1"/>
    <col min="6397" max="6397" width="19.85546875" style="24" customWidth="1"/>
    <col min="6398" max="6640" width="8.7109375" style="24"/>
    <col min="6641" max="6641" width="52" style="24" customWidth="1"/>
    <col min="6642" max="6649" width="12.140625" style="24" customWidth="1"/>
    <col min="6650" max="6650" width="3.140625" style="24" customWidth="1"/>
    <col min="6651" max="6651" width="21.5703125" style="24" customWidth="1"/>
    <col min="6652" max="6652" width="3.140625" style="24" customWidth="1"/>
    <col min="6653" max="6653" width="19.85546875" style="24" customWidth="1"/>
    <col min="6654" max="6896" width="8.7109375" style="24"/>
    <col min="6897" max="6897" width="52" style="24" customWidth="1"/>
    <col min="6898" max="6905" width="12.140625" style="24" customWidth="1"/>
    <col min="6906" max="6906" width="3.140625" style="24" customWidth="1"/>
    <col min="6907" max="6907" width="21.5703125" style="24" customWidth="1"/>
    <col min="6908" max="6908" width="3.140625" style="24" customWidth="1"/>
    <col min="6909" max="6909" width="19.85546875" style="24" customWidth="1"/>
    <col min="6910" max="7152" width="8.7109375" style="24"/>
    <col min="7153" max="7153" width="52" style="24" customWidth="1"/>
    <col min="7154" max="7161" width="12.140625" style="24" customWidth="1"/>
    <col min="7162" max="7162" width="3.140625" style="24" customWidth="1"/>
    <col min="7163" max="7163" width="21.5703125" style="24" customWidth="1"/>
    <col min="7164" max="7164" width="3.140625" style="24" customWidth="1"/>
    <col min="7165" max="7165" width="19.85546875" style="24" customWidth="1"/>
    <col min="7166" max="7408" width="8.7109375" style="24"/>
    <col min="7409" max="7409" width="52" style="24" customWidth="1"/>
    <col min="7410" max="7417" width="12.140625" style="24" customWidth="1"/>
    <col min="7418" max="7418" width="3.140625" style="24" customWidth="1"/>
    <col min="7419" max="7419" width="21.5703125" style="24" customWidth="1"/>
    <col min="7420" max="7420" width="3.140625" style="24" customWidth="1"/>
    <col min="7421" max="7421" width="19.85546875" style="24" customWidth="1"/>
    <col min="7422" max="7664" width="8.7109375" style="24"/>
    <col min="7665" max="7665" width="52" style="24" customWidth="1"/>
    <col min="7666" max="7673" width="12.140625" style="24" customWidth="1"/>
    <col min="7674" max="7674" width="3.140625" style="24" customWidth="1"/>
    <col min="7675" max="7675" width="21.5703125" style="24" customWidth="1"/>
    <col min="7676" max="7676" width="3.140625" style="24" customWidth="1"/>
    <col min="7677" max="7677" width="19.85546875" style="24" customWidth="1"/>
    <col min="7678" max="7920" width="8.7109375" style="24"/>
    <col min="7921" max="7921" width="52" style="24" customWidth="1"/>
    <col min="7922" max="7929" width="12.140625" style="24" customWidth="1"/>
    <col min="7930" max="7930" width="3.140625" style="24" customWidth="1"/>
    <col min="7931" max="7931" width="21.5703125" style="24" customWidth="1"/>
    <col min="7932" max="7932" width="3.140625" style="24" customWidth="1"/>
    <col min="7933" max="7933" width="19.85546875" style="24" customWidth="1"/>
    <col min="7934" max="8176" width="8.7109375" style="24"/>
    <col min="8177" max="8177" width="52" style="24" customWidth="1"/>
    <col min="8178" max="8185" width="12.140625" style="24" customWidth="1"/>
    <col min="8186" max="8186" width="3.140625" style="24" customWidth="1"/>
    <col min="8187" max="8187" width="21.5703125" style="24" customWidth="1"/>
    <col min="8188" max="8188" width="3.140625" style="24" customWidth="1"/>
    <col min="8189" max="8189" width="19.85546875" style="24" customWidth="1"/>
    <col min="8190" max="8432" width="8.7109375" style="24"/>
    <col min="8433" max="8433" width="52" style="24" customWidth="1"/>
    <col min="8434" max="8441" width="12.140625" style="24" customWidth="1"/>
    <col min="8442" max="8442" width="3.140625" style="24" customWidth="1"/>
    <col min="8443" max="8443" width="21.5703125" style="24" customWidth="1"/>
    <col min="8444" max="8444" width="3.140625" style="24" customWidth="1"/>
    <col min="8445" max="8445" width="19.85546875" style="24" customWidth="1"/>
    <col min="8446" max="8688" width="8.7109375" style="24"/>
    <col min="8689" max="8689" width="52" style="24" customWidth="1"/>
    <col min="8690" max="8697" width="12.140625" style="24" customWidth="1"/>
    <col min="8698" max="8698" width="3.140625" style="24" customWidth="1"/>
    <col min="8699" max="8699" width="21.5703125" style="24" customWidth="1"/>
    <col min="8700" max="8700" width="3.140625" style="24" customWidth="1"/>
    <col min="8701" max="8701" width="19.85546875" style="24" customWidth="1"/>
    <col min="8702" max="8944" width="8.7109375" style="24"/>
    <col min="8945" max="8945" width="52" style="24" customWidth="1"/>
    <col min="8946" max="8953" width="12.140625" style="24" customWidth="1"/>
    <col min="8954" max="8954" width="3.140625" style="24" customWidth="1"/>
    <col min="8955" max="8955" width="21.5703125" style="24" customWidth="1"/>
    <col min="8956" max="8956" width="3.140625" style="24" customWidth="1"/>
    <col min="8957" max="8957" width="19.85546875" style="24" customWidth="1"/>
    <col min="8958" max="9200" width="8.7109375" style="24"/>
    <col min="9201" max="9201" width="52" style="24" customWidth="1"/>
    <col min="9202" max="9209" width="12.140625" style="24" customWidth="1"/>
    <col min="9210" max="9210" width="3.140625" style="24" customWidth="1"/>
    <col min="9211" max="9211" width="21.5703125" style="24" customWidth="1"/>
    <col min="9212" max="9212" width="3.140625" style="24" customWidth="1"/>
    <col min="9213" max="9213" width="19.85546875" style="24" customWidth="1"/>
    <col min="9214" max="9456" width="8.7109375" style="24"/>
    <col min="9457" max="9457" width="52" style="24" customWidth="1"/>
    <col min="9458" max="9465" width="12.140625" style="24" customWidth="1"/>
    <col min="9466" max="9466" width="3.140625" style="24" customWidth="1"/>
    <col min="9467" max="9467" width="21.5703125" style="24" customWidth="1"/>
    <col min="9468" max="9468" width="3.140625" style="24" customWidth="1"/>
    <col min="9469" max="9469" width="19.85546875" style="24" customWidth="1"/>
    <col min="9470" max="9712" width="8.7109375" style="24"/>
    <col min="9713" max="9713" width="52" style="24" customWidth="1"/>
    <col min="9714" max="9721" width="12.140625" style="24" customWidth="1"/>
    <col min="9722" max="9722" width="3.140625" style="24" customWidth="1"/>
    <col min="9723" max="9723" width="21.5703125" style="24" customWidth="1"/>
    <col min="9724" max="9724" width="3.140625" style="24" customWidth="1"/>
    <col min="9725" max="9725" width="19.85546875" style="24" customWidth="1"/>
    <col min="9726" max="9968" width="8.7109375" style="24"/>
    <col min="9969" max="9969" width="52" style="24" customWidth="1"/>
    <col min="9970" max="9977" width="12.140625" style="24" customWidth="1"/>
    <col min="9978" max="9978" width="3.140625" style="24" customWidth="1"/>
    <col min="9979" max="9979" width="21.5703125" style="24" customWidth="1"/>
    <col min="9980" max="9980" width="3.140625" style="24" customWidth="1"/>
    <col min="9981" max="9981" width="19.85546875" style="24" customWidth="1"/>
    <col min="9982" max="10224" width="8.7109375" style="24"/>
    <col min="10225" max="10225" width="52" style="24" customWidth="1"/>
    <col min="10226" max="10233" width="12.140625" style="24" customWidth="1"/>
    <col min="10234" max="10234" width="3.140625" style="24" customWidth="1"/>
    <col min="10235" max="10235" width="21.5703125" style="24" customWidth="1"/>
    <col min="10236" max="10236" width="3.140625" style="24" customWidth="1"/>
    <col min="10237" max="10237" width="19.85546875" style="24" customWidth="1"/>
    <col min="10238" max="10480" width="8.7109375" style="24"/>
    <col min="10481" max="10481" width="52" style="24" customWidth="1"/>
    <col min="10482" max="10489" width="12.140625" style="24" customWidth="1"/>
    <col min="10490" max="10490" width="3.140625" style="24" customWidth="1"/>
    <col min="10491" max="10491" width="21.5703125" style="24" customWidth="1"/>
    <col min="10492" max="10492" width="3.140625" style="24" customWidth="1"/>
    <col min="10493" max="10493" width="19.85546875" style="24" customWidth="1"/>
    <col min="10494" max="10736" width="8.7109375" style="24"/>
    <col min="10737" max="10737" width="52" style="24" customWidth="1"/>
    <col min="10738" max="10745" width="12.140625" style="24" customWidth="1"/>
    <col min="10746" max="10746" width="3.140625" style="24" customWidth="1"/>
    <col min="10747" max="10747" width="21.5703125" style="24" customWidth="1"/>
    <col min="10748" max="10748" width="3.140625" style="24" customWidth="1"/>
    <col min="10749" max="10749" width="19.85546875" style="24" customWidth="1"/>
    <col min="10750" max="10992" width="8.7109375" style="24"/>
    <col min="10993" max="10993" width="52" style="24" customWidth="1"/>
    <col min="10994" max="11001" width="12.140625" style="24" customWidth="1"/>
    <col min="11002" max="11002" width="3.140625" style="24" customWidth="1"/>
    <col min="11003" max="11003" width="21.5703125" style="24" customWidth="1"/>
    <col min="11004" max="11004" width="3.140625" style="24" customWidth="1"/>
    <col min="11005" max="11005" width="19.85546875" style="24" customWidth="1"/>
    <col min="11006" max="11248" width="8.7109375" style="24"/>
    <col min="11249" max="11249" width="52" style="24" customWidth="1"/>
    <col min="11250" max="11257" width="12.140625" style="24" customWidth="1"/>
    <col min="11258" max="11258" width="3.140625" style="24" customWidth="1"/>
    <col min="11259" max="11259" width="21.5703125" style="24" customWidth="1"/>
    <col min="11260" max="11260" width="3.140625" style="24" customWidth="1"/>
    <col min="11261" max="11261" width="19.85546875" style="24" customWidth="1"/>
    <col min="11262" max="11504" width="8.7109375" style="24"/>
    <col min="11505" max="11505" width="52" style="24" customWidth="1"/>
    <col min="11506" max="11513" width="12.140625" style="24" customWidth="1"/>
    <col min="11514" max="11514" width="3.140625" style="24" customWidth="1"/>
    <col min="11515" max="11515" width="21.5703125" style="24" customWidth="1"/>
    <col min="11516" max="11516" width="3.140625" style="24" customWidth="1"/>
    <col min="11517" max="11517" width="19.85546875" style="24" customWidth="1"/>
    <col min="11518" max="11760" width="8.7109375" style="24"/>
    <col min="11761" max="11761" width="52" style="24" customWidth="1"/>
    <col min="11762" max="11769" width="12.140625" style="24" customWidth="1"/>
    <col min="11770" max="11770" width="3.140625" style="24" customWidth="1"/>
    <col min="11771" max="11771" width="21.5703125" style="24" customWidth="1"/>
    <col min="11772" max="11772" width="3.140625" style="24" customWidth="1"/>
    <col min="11773" max="11773" width="19.85546875" style="24" customWidth="1"/>
    <col min="11774" max="12016" width="8.7109375" style="24"/>
    <col min="12017" max="12017" width="52" style="24" customWidth="1"/>
    <col min="12018" max="12025" width="12.140625" style="24" customWidth="1"/>
    <col min="12026" max="12026" width="3.140625" style="24" customWidth="1"/>
    <col min="12027" max="12027" width="21.5703125" style="24" customWidth="1"/>
    <col min="12028" max="12028" width="3.140625" style="24" customWidth="1"/>
    <col min="12029" max="12029" width="19.85546875" style="24" customWidth="1"/>
    <col min="12030" max="12272" width="8.7109375" style="24"/>
    <col min="12273" max="12273" width="52" style="24" customWidth="1"/>
    <col min="12274" max="12281" width="12.140625" style="24" customWidth="1"/>
    <col min="12282" max="12282" width="3.140625" style="24" customWidth="1"/>
    <col min="12283" max="12283" width="21.5703125" style="24" customWidth="1"/>
    <col min="12284" max="12284" width="3.140625" style="24" customWidth="1"/>
    <col min="12285" max="12285" width="19.85546875" style="24" customWidth="1"/>
    <col min="12286" max="12528" width="8.7109375" style="24"/>
    <col min="12529" max="12529" width="52" style="24" customWidth="1"/>
    <col min="12530" max="12537" width="12.140625" style="24" customWidth="1"/>
    <col min="12538" max="12538" width="3.140625" style="24" customWidth="1"/>
    <col min="12539" max="12539" width="21.5703125" style="24" customWidth="1"/>
    <col min="12540" max="12540" width="3.140625" style="24" customWidth="1"/>
    <col min="12541" max="12541" width="19.85546875" style="24" customWidth="1"/>
    <col min="12542" max="12784" width="8.7109375" style="24"/>
    <col min="12785" max="12785" width="52" style="24" customWidth="1"/>
    <col min="12786" max="12793" width="12.140625" style="24" customWidth="1"/>
    <col min="12794" max="12794" width="3.140625" style="24" customWidth="1"/>
    <col min="12795" max="12795" width="21.5703125" style="24" customWidth="1"/>
    <col min="12796" max="12796" width="3.140625" style="24" customWidth="1"/>
    <col min="12797" max="12797" width="19.85546875" style="24" customWidth="1"/>
    <col min="12798" max="13040" width="8.7109375" style="24"/>
    <col min="13041" max="13041" width="52" style="24" customWidth="1"/>
    <col min="13042" max="13049" width="12.140625" style="24" customWidth="1"/>
    <col min="13050" max="13050" width="3.140625" style="24" customWidth="1"/>
    <col min="13051" max="13051" width="21.5703125" style="24" customWidth="1"/>
    <col min="13052" max="13052" width="3.140625" style="24" customWidth="1"/>
    <col min="13053" max="13053" width="19.85546875" style="24" customWidth="1"/>
    <col min="13054" max="13296" width="8.7109375" style="24"/>
    <col min="13297" max="13297" width="52" style="24" customWidth="1"/>
    <col min="13298" max="13305" width="12.140625" style="24" customWidth="1"/>
    <col min="13306" max="13306" width="3.140625" style="24" customWidth="1"/>
    <col min="13307" max="13307" width="21.5703125" style="24" customWidth="1"/>
    <col min="13308" max="13308" width="3.140625" style="24" customWidth="1"/>
    <col min="13309" max="13309" width="19.85546875" style="24" customWidth="1"/>
    <col min="13310" max="13552" width="8.7109375" style="24"/>
    <col min="13553" max="13553" width="52" style="24" customWidth="1"/>
    <col min="13554" max="13561" width="12.140625" style="24" customWidth="1"/>
    <col min="13562" max="13562" width="3.140625" style="24" customWidth="1"/>
    <col min="13563" max="13563" width="21.5703125" style="24" customWidth="1"/>
    <col min="13564" max="13564" width="3.140625" style="24" customWidth="1"/>
    <col min="13565" max="13565" width="19.85546875" style="24" customWidth="1"/>
    <col min="13566" max="13808" width="8.7109375" style="24"/>
    <col min="13809" max="13809" width="52" style="24" customWidth="1"/>
    <col min="13810" max="13817" width="12.140625" style="24" customWidth="1"/>
    <col min="13818" max="13818" width="3.140625" style="24" customWidth="1"/>
    <col min="13819" max="13819" width="21.5703125" style="24" customWidth="1"/>
    <col min="13820" max="13820" width="3.140625" style="24" customWidth="1"/>
    <col min="13821" max="13821" width="19.85546875" style="24" customWidth="1"/>
    <col min="13822" max="14064" width="8.7109375" style="24"/>
    <col min="14065" max="14065" width="52" style="24" customWidth="1"/>
    <col min="14066" max="14073" width="12.140625" style="24" customWidth="1"/>
    <col min="14074" max="14074" width="3.140625" style="24" customWidth="1"/>
    <col min="14075" max="14075" width="21.5703125" style="24" customWidth="1"/>
    <col min="14076" max="14076" width="3.140625" style="24" customWidth="1"/>
    <col min="14077" max="14077" width="19.85546875" style="24" customWidth="1"/>
    <col min="14078" max="14320" width="8.7109375" style="24"/>
    <col min="14321" max="14321" width="52" style="24" customWidth="1"/>
    <col min="14322" max="14329" width="12.140625" style="24" customWidth="1"/>
    <col min="14330" max="14330" width="3.140625" style="24" customWidth="1"/>
    <col min="14331" max="14331" width="21.5703125" style="24" customWidth="1"/>
    <col min="14332" max="14332" width="3.140625" style="24" customWidth="1"/>
    <col min="14333" max="14333" width="19.85546875" style="24" customWidth="1"/>
    <col min="14334" max="14576" width="8.7109375" style="24"/>
    <col min="14577" max="14577" width="52" style="24" customWidth="1"/>
    <col min="14578" max="14585" width="12.140625" style="24" customWidth="1"/>
    <col min="14586" max="14586" width="3.140625" style="24" customWidth="1"/>
    <col min="14587" max="14587" width="21.5703125" style="24" customWidth="1"/>
    <col min="14588" max="14588" width="3.140625" style="24" customWidth="1"/>
    <col min="14589" max="14589" width="19.85546875" style="24" customWidth="1"/>
    <col min="14590" max="14832" width="8.7109375" style="24"/>
    <col min="14833" max="14833" width="52" style="24" customWidth="1"/>
    <col min="14834" max="14841" width="12.140625" style="24" customWidth="1"/>
    <col min="14842" max="14842" width="3.140625" style="24" customWidth="1"/>
    <col min="14843" max="14843" width="21.5703125" style="24" customWidth="1"/>
    <col min="14844" max="14844" width="3.140625" style="24" customWidth="1"/>
    <col min="14845" max="14845" width="19.85546875" style="24" customWidth="1"/>
    <col min="14846" max="15088" width="8.7109375" style="24"/>
    <col min="15089" max="15089" width="52" style="24" customWidth="1"/>
    <col min="15090" max="15097" width="12.140625" style="24" customWidth="1"/>
    <col min="15098" max="15098" width="3.140625" style="24" customWidth="1"/>
    <col min="15099" max="15099" width="21.5703125" style="24" customWidth="1"/>
    <col min="15100" max="15100" width="3.140625" style="24" customWidth="1"/>
    <col min="15101" max="15101" width="19.85546875" style="24" customWidth="1"/>
    <col min="15102" max="15344" width="8.7109375" style="24"/>
    <col min="15345" max="15345" width="52" style="24" customWidth="1"/>
    <col min="15346" max="15353" width="12.140625" style="24" customWidth="1"/>
    <col min="15354" max="15354" width="3.140625" style="24" customWidth="1"/>
    <col min="15355" max="15355" width="21.5703125" style="24" customWidth="1"/>
    <col min="15356" max="15356" width="3.140625" style="24" customWidth="1"/>
    <col min="15357" max="15357" width="19.85546875" style="24" customWidth="1"/>
    <col min="15358" max="15600" width="8.7109375" style="24"/>
    <col min="15601" max="15601" width="52" style="24" customWidth="1"/>
    <col min="15602" max="15609" width="12.140625" style="24" customWidth="1"/>
    <col min="15610" max="15610" width="3.140625" style="24" customWidth="1"/>
    <col min="15611" max="15611" width="21.5703125" style="24" customWidth="1"/>
    <col min="15612" max="15612" width="3.140625" style="24" customWidth="1"/>
    <col min="15613" max="15613" width="19.85546875" style="24" customWidth="1"/>
    <col min="15614" max="15856" width="8.7109375" style="24"/>
    <col min="15857" max="15857" width="52" style="24" customWidth="1"/>
    <col min="15858" max="15865" width="12.140625" style="24" customWidth="1"/>
    <col min="15866" max="15866" width="3.140625" style="24" customWidth="1"/>
    <col min="15867" max="15867" width="21.5703125" style="24" customWidth="1"/>
    <col min="15868" max="15868" width="3.140625" style="24" customWidth="1"/>
    <col min="15869" max="15869" width="19.85546875" style="24" customWidth="1"/>
    <col min="15870" max="16112" width="8.7109375" style="24"/>
    <col min="16113" max="16113" width="52" style="24" customWidth="1"/>
    <col min="16114" max="16121" width="12.140625" style="24" customWidth="1"/>
    <col min="16122" max="16122" width="3.140625" style="24" customWidth="1"/>
    <col min="16123" max="16123" width="21.5703125" style="24" customWidth="1"/>
    <col min="16124" max="16124" width="3.140625" style="24" customWidth="1"/>
    <col min="16125" max="16125" width="19.85546875" style="24" customWidth="1"/>
    <col min="16126" max="16373" width="8.7109375" style="24"/>
    <col min="16374" max="16384" width="9.140625" style="24" customWidth="1"/>
  </cols>
  <sheetData>
    <row r="1" spans="1:12" ht="23.25" x14ac:dyDescent="0.25">
      <c r="A1" s="416" t="str">
        <f>'Indice-Index'!A33</f>
        <v>3.3   Ricavi da servizi di consegna pacchi (Ita/Itz - base mensile) - Parcel services revenues (domestic / crossb. parcels - monthly basis)</v>
      </c>
      <c r="B1" s="214"/>
      <c r="C1" s="214"/>
      <c r="D1" s="214"/>
      <c r="E1" s="215"/>
      <c r="F1" s="215"/>
      <c r="G1" s="198"/>
      <c r="H1" s="198"/>
      <c r="I1" s="198"/>
      <c r="J1" s="198"/>
      <c r="K1" s="198"/>
      <c r="L1" s="198"/>
    </row>
    <row r="2" spans="1:12" ht="5.25" customHeight="1" x14ac:dyDescent="0.25"/>
    <row r="3" spans="1:12" ht="5.25" customHeight="1" x14ac:dyDescent="0.25"/>
    <row r="4" spans="1:12" ht="17.25" x14ac:dyDescent="0.25">
      <c r="A4" s="217" t="s">
        <v>239</v>
      </c>
      <c r="B4" s="192" t="str">
        <f>'3.2'!B4</f>
        <v>Gennaio</v>
      </c>
      <c r="C4" s="192" t="str">
        <f>'3.2'!C4</f>
        <v>Febbraio</v>
      </c>
      <c r="D4" s="192" t="str">
        <f>'3.2'!D4</f>
        <v>Marzo</v>
      </c>
      <c r="F4" s="192" t="str">
        <f>'3.2'!F4</f>
        <v>Gennaio-Marzo</v>
      </c>
    </row>
    <row r="5" spans="1:12" x14ac:dyDescent="0.25">
      <c r="B5" s="321" t="str">
        <f>'3.2'!B5</f>
        <v>January</v>
      </c>
      <c r="C5" s="321" t="str">
        <f>'3.2'!C5</f>
        <v>February</v>
      </c>
      <c r="D5" s="321" t="str">
        <f>'3.2'!D5</f>
        <v>March</v>
      </c>
      <c r="F5" s="321" t="str">
        <f>'3.2'!F5</f>
        <v>January-March</v>
      </c>
    </row>
    <row r="6" spans="1:12" ht="7.5" customHeight="1" x14ac:dyDescent="0.25">
      <c r="B6" s="187"/>
      <c r="C6" s="187"/>
      <c r="D6" s="187"/>
    </row>
    <row r="7" spans="1:12" ht="18.75" x14ac:dyDescent="0.25">
      <c r="A7" s="212" t="s">
        <v>237</v>
      </c>
      <c r="B7" s="187"/>
      <c r="C7" s="187"/>
      <c r="D7" s="187"/>
    </row>
    <row r="8" spans="1:12" ht="18.75" x14ac:dyDescent="0.25">
      <c r="A8" s="705">
        <v>2023</v>
      </c>
      <c r="B8" s="711">
        <f t="shared" ref="B8:D12" si="0">+B21+B34</f>
        <v>533.12063606756828</v>
      </c>
      <c r="C8" s="711">
        <f t="shared" si="0"/>
        <v>491.79842910055532</v>
      </c>
      <c r="D8" s="711">
        <f t="shared" si="0"/>
        <v>583.11970844662017</v>
      </c>
      <c r="F8" s="707">
        <f>SUM(B8:D8)</f>
        <v>1608.0387736147436</v>
      </c>
    </row>
    <row r="9" spans="1:12" ht="17.25" x14ac:dyDescent="0.25">
      <c r="A9" s="710">
        <v>2022</v>
      </c>
      <c r="B9" s="711">
        <f t="shared" si="0"/>
        <v>498.69986267476997</v>
      </c>
      <c r="C9" s="711">
        <f t="shared" si="0"/>
        <v>471.51530542209332</v>
      </c>
      <c r="D9" s="711">
        <f t="shared" si="0"/>
        <v>529.92811296541993</v>
      </c>
      <c r="F9" s="707">
        <f>SUM(B9:D9)</f>
        <v>1500.1432810622832</v>
      </c>
    </row>
    <row r="10" spans="1:12" ht="17.25" x14ac:dyDescent="0.25">
      <c r="A10" s="710">
        <v>2021</v>
      </c>
      <c r="B10" s="711">
        <f t="shared" si="0"/>
        <v>465.00752199772523</v>
      </c>
      <c r="C10" s="711">
        <f t="shared" si="0"/>
        <v>450.54795738286316</v>
      </c>
      <c r="D10" s="711">
        <f t="shared" si="0"/>
        <v>536.43604258393498</v>
      </c>
      <c r="E10" s="223"/>
      <c r="F10" s="707">
        <f>SUM(B10:D10)</f>
        <v>1451.9915219645234</v>
      </c>
    </row>
    <row r="11" spans="1:12" ht="17.25" x14ac:dyDescent="0.25">
      <c r="A11" s="710">
        <v>2020</v>
      </c>
      <c r="B11" s="711">
        <f t="shared" si="0"/>
        <v>371.43736882661409</v>
      </c>
      <c r="C11" s="711">
        <f t="shared" si="0"/>
        <v>341.25958240960324</v>
      </c>
      <c r="D11" s="711">
        <f t="shared" si="0"/>
        <v>321.41672148866007</v>
      </c>
      <c r="E11" s="223"/>
      <c r="F11" s="707">
        <f>SUM(B11:D11)</f>
        <v>1034.1136727248772</v>
      </c>
    </row>
    <row r="12" spans="1:12" ht="17.25" x14ac:dyDescent="0.25">
      <c r="A12" s="710">
        <v>2019</v>
      </c>
      <c r="B12" s="711">
        <f t="shared" si="0"/>
        <v>343.35151454021968</v>
      </c>
      <c r="C12" s="711">
        <f t="shared" si="0"/>
        <v>318.54756593827869</v>
      </c>
      <c r="D12" s="711">
        <f t="shared" si="0"/>
        <v>343.88751423774931</v>
      </c>
      <c r="E12" s="223"/>
      <c r="F12" s="707">
        <f>SUM(B12:D12)</f>
        <v>1005.7865947162477</v>
      </c>
    </row>
    <row r="13" spans="1:12" ht="17.25" x14ac:dyDescent="0.25">
      <c r="A13" s="222" t="s">
        <v>236</v>
      </c>
      <c r="B13" s="342"/>
      <c r="C13" s="342"/>
      <c r="D13" s="342"/>
      <c r="E13" s="343"/>
      <c r="F13" s="516"/>
    </row>
    <row r="14" spans="1:12" ht="17.25" x14ac:dyDescent="0.25">
      <c r="A14" s="352" t="s">
        <v>732</v>
      </c>
      <c r="B14" s="346">
        <f t="shared" ref="B14:D17" si="1">(B8-B9)/B9*100</f>
        <v>6.9021020395279358</v>
      </c>
      <c r="C14" s="346">
        <f t="shared" si="1"/>
        <v>4.3016893503180897</v>
      </c>
      <c r="D14" s="346">
        <f t="shared" si="1"/>
        <v>10.03751153784725</v>
      </c>
      <c r="E14" s="343"/>
      <c r="F14" s="611">
        <f>(F8-F9)/F9*100</f>
        <v>7.1923458188645357</v>
      </c>
    </row>
    <row r="15" spans="1:12" ht="17.25" x14ac:dyDescent="0.25">
      <c r="A15" s="352" t="s">
        <v>351</v>
      </c>
      <c r="B15" s="346">
        <f t="shared" si="1"/>
        <v>7.2455474552967676</v>
      </c>
      <c r="C15" s="346">
        <f t="shared" si="1"/>
        <v>4.6537438902231418</v>
      </c>
      <c r="D15" s="346">
        <f t="shared" si="1"/>
        <v>-1.2131790375544662</v>
      </c>
      <c r="E15" s="343"/>
      <c r="F15" s="611">
        <f>(F9-F10)/F10*100</f>
        <v>3.3162562156431341</v>
      </c>
    </row>
    <row r="16" spans="1:12" ht="17.25" x14ac:dyDescent="0.25">
      <c r="A16" s="352" t="s">
        <v>462</v>
      </c>
      <c r="B16" s="346">
        <f t="shared" si="1"/>
        <v>25.191367650137924</v>
      </c>
      <c r="C16" s="346">
        <f t="shared" si="1"/>
        <v>32.024998155827454</v>
      </c>
      <c r="D16" s="346">
        <f t="shared" si="1"/>
        <v>66.897366166701133</v>
      </c>
      <c r="E16" s="343"/>
      <c r="F16" s="611">
        <f>(F10-F11)/F11*100</f>
        <v>40.409276103906741</v>
      </c>
    </row>
    <row r="17" spans="1:6" ht="17.25" x14ac:dyDescent="0.25">
      <c r="A17" s="352" t="s">
        <v>463</v>
      </c>
      <c r="B17" s="346">
        <f t="shared" si="1"/>
        <v>8.17991274161235</v>
      </c>
      <c r="C17" s="346">
        <f t="shared" si="1"/>
        <v>7.1298665881895928</v>
      </c>
      <c r="D17" s="346">
        <f t="shared" si="1"/>
        <v>-6.5343438824457829</v>
      </c>
      <c r="E17" s="343"/>
      <c r="F17" s="611">
        <f>(F11-F12)/F12*100</f>
        <v>2.8164103754655003</v>
      </c>
    </row>
    <row r="18" spans="1:6" ht="17.25" x14ac:dyDescent="0.25">
      <c r="A18" s="352" t="s">
        <v>733</v>
      </c>
      <c r="B18" s="578">
        <f>(B9-B12)/B12*100</f>
        <v>45.24469575809983</v>
      </c>
      <c r="C18" s="578">
        <f t="shared" ref="C18:F18" si="2">(C9-C12)/C12*100</f>
        <v>48.020376182517566</v>
      </c>
      <c r="D18" s="578">
        <f t="shared" si="2"/>
        <v>54.099259503516031</v>
      </c>
      <c r="E18" s="343"/>
      <c r="F18" s="611">
        <f t="shared" si="2"/>
        <v>49.151250269497112</v>
      </c>
    </row>
    <row r="19" spans="1:6" ht="7.5" customHeight="1" x14ac:dyDescent="0.25">
      <c r="F19" s="516"/>
    </row>
    <row r="20" spans="1:6" ht="17.25" x14ac:dyDescent="0.25">
      <c r="A20" s="199" t="s">
        <v>233</v>
      </c>
      <c r="B20" s="187"/>
      <c r="C20" s="187"/>
      <c r="D20" s="187"/>
      <c r="F20" s="517"/>
    </row>
    <row r="21" spans="1:6" ht="18.75" x14ac:dyDescent="0.25">
      <c r="A21" s="705">
        <v>2023</v>
      </c>
      <c r="B21" s="712">
        <v>365.95885377142537</v>
      </c>
      <c r="C21" s="712">
        <v>330.3280009860444</v>
      </c>
      <c r="D21" s="712">
        <v>392.15825442367156</v>
      </c>
      <c r="F21" s="707">
        <f>SUM(B21:D21)</f>
        <v>1088.4451091811413</v>
      </c>
    </row>
    <row r="22" spans="1:6" ht="17.25" x14ac:dyDescent="0.25">
      <c r="A22" s="710">
        <v>2022</v>
      </c>
      <c r="B22" s="712">
        <v>353.82389624412713</v>
      </c>
      <c r="C22" s="712">
        <v>321.90775347125486</v>
      </c>
      <c r="D22" s="712">
        <v>358.55346448724009</v>
      </c>
      <c r="F22" s="707">
        <f>SUM(B22:D22)</f>
        <v>1034.285114202622</v>
      </c>
    </row>
    <row r="23" spans="1:6" ht="17.25" x14ac:dyDescent="0.25">
      <c r="A23" s="710">
        <v>2021</v>
      </c>
      <c r="B23" s="712">
        <v>333.42255835196983</v>
      </c>
      <c r="C23" s="712">
        <v>314.25227293488012</v>
      </c>
      <c r="D23" s="712">
        <v>374.49010820489411</v>
      </c>
      <c r="E23" s="223"/>
      <c r="F23" s="707">
        <f>SUM(B23:D23)</f>
        <v>1022.164939491744</v>
      </c>
    </row>
    <row r="24" spans="1:6" ht="17.25" x14ac:dyDescent="0.25">
      <c r="A24" s="710">
        <v>2020</v>
      </c>
      <c r="B24" s="713">
        <v>250.35156454270648</v>
      </c>
      <c r="C24" s="713">
        <v>227.05961826936962</v>
      </c>
      <c r="D24" s="713">
        <v>220.87096173163138</v>
      </c>
      <c r="E24" s="223"/>
      <c r="F24" s="707">
        <f>SUM(B24:D24)</f>
        <v>698.28214454370755</v>
      </c>
    </row>
    <row r="25" spans="1:6" ht="17.25" x14ac:dyDescent="0.25">
      <c r="A25" s="710">
        <v>2019</v>
      </c>
      <c r="B25" s="713">
        <v>220.69612197107801</v>
      </c>
      <c r="C25" s="713">
        <v>200.87376294797508</v>
      </c>
      <c r="D25" s="713">
        <v>213.25555955506815</v>
      </c>
      <c r="E25" s="223"/>
      <c r="F25" s="707">
        <f>SUM(B25:D25)</f>
        <v>634.82544447412124</v>
      </c>
    </row>
    <row r="26" spans="1:6" ht="17.25" x14ac:dyDescent="0.25">
      <c r="A26" s="222" t="s">
        <v>236</v>
      </c>
      <c r="B26" s="342"/>
      <c r="C26" s="342"/>
      <c r="D26" s="342"/>
      <c r="E26" s="343"/>
      <c r="F26" s="516"/>
    </row>
    <row r="27" spans="1:6" ht="17.25" x14ac:dyDescent="0.25">
      <c r="A27" s="352" t="s">
        <v>732</v>
      </c>
      <c r="B27" s="346">
        <f t="shared" ref="B27:D30" si="3">(B21-B22)/B22*100</f>
        <v>3.4296602507947935</v>
      </c>
      <c r="C27" s="346">
        <f t="shared" si="3"/>
        <v>2.6157330551969551</v>
      </c>
      <c r="D27" s="346">
        <f t="shared" si="3"/>
        <v>9.3723233115287261</v>
      </c>
      <c r="E27" s="343"/>
      <c r="F27" s="611">
        <f>(F21-F22)/F22*100</f>
        <v>5.2364666410454657</v>
      </c>
    </row>
    <row r="28" spans="1:6" ht="17.25" x14ac:dyDescent="0.25">
      <c r="A28" s="352" t="s">
        <v>351</v>
      </c>
      <c r="B28" s="346">
        <f t="shared" si="3"/>
        <v>6.1187635272779293</v>
      </c>
      <c r="C28" s="346">
        <f t="shared" si="3"/>
        <v>2.4360939269836628</v>
      </c>
      <c r="D28" s="346">
        <f t="shared" si="3"/>
        <v>-4.2555579889802146</v>
      </c>
      <c r="E28" s="343"/>
      <c r="F28" s="611">
        <f>(F22-F23)/F23*100</f>
        <v>1.1857357108046174</v>
      </c>
    </row>
    <row r="29" spans="1:6" ht="17.25" x14ac:dyDescent="0.25">
      <c r="A29" s="352" t="s">
        <v>462</v>
      </c>
      <c r="B29" s="346">
        <f>(B23-B24)/B24*100</f>
        <v>33.181735437124694</v>
      </c>
      <c r="C29" s="346">
        <f t="shared" si="3"/>
        <v>38.400775677368784</v>
      </c>
      <c r="D29" s="346">
        <f t="shared" si="3"/>
        <v>69.551536004953533</v>
      </c>
      <c r="E29" s="343"/>
      <c r="F29" s="611">
        <f>(F23-F24)/F24*100</f>
        <v>46.382797767180151</v>
      </c>
    </row>
    <row r="30" spans="1:6" ht="17.25" x14ac:dyDescent="0.25">
      <c r="A30" s="352" t="s">
        <v>463</v>
      </c>
      <c r="B30" s="346">
        <f>(B24-B25)/B25*100</f>
        <v>13.437228668437944</v>
      </c>
      <c r="C30" s="346">
        <f t="shared" si="3"/>
        <v>13.035975897049578</v>
      </c>
      <c r="D30" s="346">
        <f t="shared" si="3"/>
        <v>3.5710216382878128</v>
      </c>
      <c r="E30" s="343"/>
      <c r="F30" s="611">
        <f>(F24-F25)/F25*100</f>
        <v>9.9959289001329754</v>
      </c>
    </row>
    <row r="31" spans="1:6" ht="17.25" x14ac:dyDescent="0.25">
      <c r="A31" s="352" t="s">
        <v>733</v>
      </c>
      <c r="B31" s="578">
        <f>(B22-B25)/B25*100</f>
        <v>60.321755128300516</v>
      </c>
      <c r="C31" s="578">
        <f t="shared" ref="C31:D31" si="4">(C22-C25)/C25*100</f>
        <v>60.253757756619883</v>
      </c>
      <c r="D31" s="578">
        <f t="shared" si="4"/>
        <v>68.133231900410195</v>
      </c>
      <c r="E31" s="343"/>
      <c r="F31" s="611">
        <f t="shared" ref="F31" si="5">(F22-F25)/F25*100</f>
        <v>62.924331909759303</v>
      </c>
    </row>
    <row r="32" spans="1:6" ht="7.5" customHeight="1" x14ac:dyDescent="0.25">
      <c r="F32" s="516"/>
    </row>
    <row r="33" spans="1:6" ht="17.25" x14ac:dyDescent="0.25">
      <c r="A33" s="199" t="s">
        <v>238</v>
      </c>
      <c r="B33" s="187"/>
      <c r="C33" s="187"/>
      <c r="D33" s="187"/>
      <c r="F33" s="517"/>
    </row>
    <row r="34" spans="1:6" ht="18.75" x14ac:dyDescent="0.25">
      <c r="A34" s="705">
        <v>2023</v>
      </c>
      <c r="B34" s="712">
        <v>167.16178229614297</v>
      </c>
      <c r="C34" s="712">
        <v>161.47042811451092</v>
      </c>
      <c r="D34" s="712">
        <v>190.96145402294863</v>
      </c>
      <c r="F34" s="707">
        <f>SUM(B34:D34)</f>
        <v>519.5936644336025</v>
      </c>
    </row>
    <row r="35" spans="1:6" ht="17.25" x14ac:dyDescent="0.25">
      <c r="A35" s="710">
        <v>2022</v>
      </c>
      <c r="B35" s="712">
        <v>144.87596643064282</v>
      </c>
      <c r="C35" s="712">
        <v>149.60755195083843</v>
      </c>
      <c r="D35" s="712">
        <v>171.37464847817986</v>
      </c>
      <c r="F35" s="707">
        <f>SUM(B35:D35)</f>
        <v>465.85816685966108</v>
      </c>
    </row>
    <row r="36" spans="1:6" ht="17.25" x14ac:dyDescent="0.25">
      <c r="A36" s="710">
        <v>2021</v>
      </c>
      <c r="B36" s="712">
        <v>131.58496364575538</v>
      </c>
      <c r="C36" s="712">
        <v>136.29568444798306</v>
      </c>
      <c r="D36" s="712">
        <v>161.94593437904089</v>
      </c>
      <c r="E36" s="223"/>
      <c r="F36" s="707">
        <f>SUM(B36:D36)</f>
        <v>429.82658247277936</v>
      </c>
    </row>
    <row r="37" spans="1:6" ht="17.25" x14ac:dyDescent="0.25">
      <c r="A37" s="710">
        <v>2020</v>
      </c>
      <c r="B37" s="713">
        <v>121.08580428390761</v>
      </c>
      <c r="C37" s="713">
        <v>114.19996414023365</v>
      </c>
      <c r="D37" s="713">
        <v>100.54575975702869</v>
      </c>
      <c r="E37" s="223"/>
      <c r="F37" s="707">
        <f>SUM(B37:D37)</f>
        <v>335.83152818116992</v>
      </c>
    </row>
    <row r="38" spans="1:6" ht="17.25" x14ac:dyDescent="0.25">
      <c r="A38" s="710">
        <v>2019</v>
      </c>
      <c r="B38" s="713">
        <v>122.65539256914168</v>
      </c>
      <c r="C38" s="713">
        <v>117.67380299030359</v>
      </c>
      <c r="D38" s="713">
        <v>130.6319546826812</v>
      </c>
      <c r="E38" s="223"/>
      <c r="F38" s="707">
        <f>SUM(B38:D38)</f>
        <v>370.96115024212645</v>
      </c>
    </row>
    <row r="39" spans="1:6" ht="17.25" x14ac:dyDescent="0.25">
      <c r="A39" s="222" t="s">
        <v>236</v>
      </c>
      <c r="B39" s="342"/>
      <c r="C39" s="342"/>
      <c r="D39" s="342"/>
      <c r="E39" s="343"/>
      <c r="F39" s="516"/>
    </row>
    <row r="40" spans="1:6" ht="17.25" x14ac:dyDescent="0.25">
      <c r="A40" s="352" t="s">
        <v>732</v>
      </c>
      <c r="B40" s="346">
        <f t="shared" ref="B40:D43" si="6">(B34-B35)/B35*100</f>
        <v>15.382686593617411</v>
      </c>
      <c r="C40" s="346">
        <f t="shared" si="6"/>
        <v>7.9293297757927883</v>
      </c>
      <c r="D40" s="346">
        <f t="shared" si="6"/>
        <v>11.429231638810707</v>
      </c>
      <c r="E40" s="343"/>
      <c r="F40" s="611">
        <f>(F34-F35)/F35*100</f>
        <v>11.534733400977199</v>
      </c>
    </row>
    <row r="41" spans="1:6" ht="17.25" x14ac:dyDescent="0.25">
      <c r="A41" s="352" t="s">
        <v>351</v>
      </c>
      <c r="B41" s="346">
        <f t="shared" si="6"/>
        <v>10.1007002750471</v>
      </c>
      <c r="C41" s="346">
        <f t="shared" si="6"/>
        <v>9.766903153808812</v>
      </c>
      <c r="D41" s="346">
        <f t="shared" si="6"/>
        <v>5.8221369590363983</v>
      </c>
      <c r="E41" s="343"/>
      <c r="F41" s="611">
        <f>(F35-F36)/F36*100</f>
        <v>8.3828189916950002</v>
      </c>
    </row>
    <row r="42" spans="1:6" ht="17.25" x14ac:dyDescent="0.25">
      <c r="A42" s="352" t="s">
        <v>462</v>
      </c>
      <c r="B42" s="346">
        <f>(B36-B37)/B37*100</f>
        <v>8.6708424855737771</v>
      </c>
      <c r="C42" s="346">
        <f t="shared" si="6"/>
        <v>19.348272544653891</v>
      </c>
      <c r="D42" s="346">
        <f t="shared" si="6"/>
        <v>61.066896078350027</v>
      </c>
      <c r="E42" s="343"/>
      <c r="F42" s="611">
        <f>(F36-F37)/F37*100</f>
        <v>27.988752217719785</v>
      </c>
    </row>
    <row r="43" spans="1:6" ht="17.25" x14ac:dyDescent="0.25">
      <c r="A43" s="352" t="s">
        <v>463</v>
      </c>
      <c r="B43" s="346">
        <f>(B37-B38)/B38*100</f>
        <v>-1.2796732800388602</v>
      </c>
      <c r="C43" s="346">
        <f t="shared" si="6"/>
        <v>-2.9520919370271272</v>
      </c>
      <c r="D43" s="346">
        <f t="shared" si="6"/>
        <v>-23.031267501688273</v>
      </c>
      <c r="E43" s="343"/>
      <c r="F43" s="611">
        <f>(F37-F38)/F38*100</f>
        <v>-9.4698924774271962</v>
      </c>
    </row>
    <row r="44" spans="1:6" ht="17.25" x14ac:dyDescent="0.25">
      <c r="A44" s="352" t="s">
        <v>733</v>
      </c>
      <c r="B44" s="578">
        <f>(B35-B38)/B38*100</f>
        <v>18.116263293499507</v>
      </c>
      <c r="C44" s="578">
        <f t="shared" ref="C44:D44" si="7">(C35-C38)/C38*100</f>
        <v>27.13751756894116</v>
      </c>
      <c r="D44" s="578">
        <f t="shared" si="7"/>
        <v>31.188918434595099</v>
      </c>
      <c r="E44" s="343"/>
      <c r="F44" s="611">
        <f t="shared" ref="F44" si="8">(F35-F38)/F38*100</f>
        <v>25.58138946776376</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0814-4BE6-4BDF-9483-354CB7626114}">
  <sheetPr>
    <tabColor rgb="FFFFC000"/>
  </sheetPr>
  <dimension ref="A1:J30"/>
  <sheetViews>
    <sheetView showGridLines="0" zoomScale="90" zoomScaleNormal="90" workbookViewId="0">
      <selection activeCell="A2" sqref="A2"/>
    </sheetView>
  </sheetViews>
  <sheetFormatPr defaultColWidth="9.140625" defaultRowHeight="15.75" x14ac:dyDescent="0.25"/>
  <cols>
    <col min="1" max="1" width="61.140625" style="24" customWidth="1"/>
    <col min="2" max="6" width="11.140625" style="24" customWidth="1"/>
    <col min="7" max="7" width="2" style="24" customWidth="1"/>
    <col min="8" max="9" width="11.5703125" style="24" customWidth="1"/>
    <col min="10" max="16384" width="9.140625" style="24"/>
  </cols>
  <sheetData>
    <row r="1" spans="1:10" ht="21" x14ac:dyDescent="0.25">
      <c r="A1" s="416" t="str">
        <f>'Indice-Index'!A34</f>
        <v>3.4   Trend storico dei ricavi  - Revenues  trend</v>
      </c>
      <c r="B1" s="447"/>
      <c r="C1" s="447"/>
      <c r="D1" s="447"/>
      <c r="E1" s="447"/>
      <c r="F1" s="447"/>
      <c r="G1" s="447"/>
      <c r="H1" s="447"/>
      <c r="I1" s="447"/>
      <c r="J1" s="448"/>
    </row>
    <row r="4" spans="1:10" x14ac:dyDescent="0.25">
      <c r="A4" s="1008" t="s">
        <v>244</v>
      </c>
      <c r="B4" s="184" t="s">
        <v>734</v>
      </c>
      <c r="C4" s="184" t="s">
        <v>735</v>
      </c>
      <c r="D4" s="184" t="s">
        <v>736</v>
      </c>
      <c r="E4" s="184" t="s">
        <v>737</v>
      </c>
      <c r="F4" s="184" t="s">
        <v>738</v>
      </c>
      <c r="H4" s="326" t="s">
        <v>108</v>
      </c>
      <c r="I4" s="326" t="s">
        <v>108</v>
      </c>
    </row>
    <row r="5" spans="1:10" x14ac:dyDescent="0.25">
      <c r="A5" s="1009"/>
      <c r="B5" s="326" t="s">
        <v>103</v>
      </c>
      <c r="C5" s="327"/>
      <c r="D5" s="326"/>
      <c r="E5" s="326" t="s">
        <v>104</v>
      </c>
      <c r="F5" s="326" t="s">
        <v>105</v>
      </c>
      <c r="G5" s="52"/>
      <c r="H5" s="328" t="s">
        <v>107</v>
      </c>
      <c r="I5" s="328" t="s">
        <v>106</v>
      </c>
    </row>
    <row r="6" spans="1:10" x14ac:dyDescent="0.25">
      <c r="A6" s="232"/>
      <c r="B6" s="326"/>
      <c r="C6" s="327"/>
      <c r="D6" s="326"/>
      <c r="E6" s="326"/>
      <c r="F6" s="326"/>
      <c r="G6" s="52"/>
      <c r="H6" s="328"/>
      <c r="I6" s="328"/>
    </row>
    <row r="7" spans="1:10" x14ac:dyDescent="0.25">
      <c r="A7" s="714" t="s">
        <v>317</v>
      </c>
      <c r="B7" s="715">
        <f>+B13+B9</f>
        <v>6377.405207689194</v>
      </c>
      <c r="C7" s="715">
        <f>+C13+C9</f>
        <v>6457.4476765860591</v>
      </c>
      <c r="D7" s="715">
        <f>+D13+D9</f>
        <v>7226.1011952841973</v>
      </c>
      <c r="E7" s="715">
        <f>+E13+E9</f>
        <v>7761.3802593201617</v>
      </c>
      <c r="F7" s="715">
        <f>+F13+F9</f>
        <v>7999.1421542816915</v>
      </c>
      <c r="G7" s="343"/>
      <c r="H7" s="696">
        <f>(F7-B7)/B7*100</f>
        <v>25.429416726369848</v>
      </c>
      <c r="I7" s="696">
        <f>(F7-E7)/E7*100</f>
        <v>3.0633970636346062</v>
      </c>
    </row>
    <row r="8" spans="1:10" ht="4.5" customHeight="1" x14ac:dyDescent="0.25">
      <c r="A8" s="450"/>
      <c r="B8" s="451"/>
      <c r="C8" s="451"/>
      <c r="D8" s="451"/>
      <c r="E8" s="451"/>
      <c r="F8" s="451"/>
      <c r="G8" s="343"/>
      <c r="H8" s="452"/>
      <c r="I8" s="452"/>
    </row>
    <row r="9" spans="1:10" x14ac:dyDescent="0.25">
      <c r="A9" s="453" t="s">
        <v>154</v>
      </c>
      <c r="B9" s="454">
        <f>B11+B10</f>
        <v>2451.7382143494988</v>
      </c>
      <c r="C9" s="454">
        <f>C11+C10</f>
        <v>2202.0654347887294</v>
      </c>
      <c r="D9" s="454">
        <f>D11+D10</f>
        <v>1720.0040306844921</v>
      </c>
      <c r="E9" s="454">
        <f>E11+E10</f>
        <v>1789.7843229713087</v>
      </c>
      <c r="F9" s="454">
        <f>F11+F10</f>
        <v>1748.4245062441919</v>
      </c>
      <c r="G9" s="455"/>
      <c r="H9" s="456">
        <f>(F9-B9)/B9*100</f>
        <v>-28.686329722682558</v>
      </c>
      <c r="I9" s="456">
        <f>(F9-E9)/E9*100</f>
        <v>-2.3108827245985348</v>
      </c>
    </row>
    <row r="10" spans="1:10" x14ac:dyDescent="0.25">
      <c r="A10" s="24" t="s">
        <v>151</v>
      </c>
      <c r="B10" s="457">
        <v>1598.7874149153058</v>
      </c>
      <c r="C10" s="457">
        <v>1390.9913112817067</v>
      </c>
      <c r="D10" s="457">
        <v>1043.6277988493086</v>
      </c>
      <c r="E10" s="457">
        <v>1026.2529511092562</v>
      </c>
      <c r="F10" s="457">
        <v>957.25863419594054</v>
      </c>
      <c r="H10" s="458">
        <f>(F10-B10)/B10*100</f>
        <v>-40.125958881991174</v>
      </c>
      <c r="I10" s="458">
        <f t="shared" ref="I10:I15" si="0">(F10-E10)/E10*100</f>
        <v>-6.7229348123911414</v>
      </c>
    </row>
    <row r="11" spans="1:10" x14ac:dyDescent="0.25">
      <c r="A11" s="459" t="s">
        <v>152</v>
      </c>
      <c r="B11" s="460">
        <v>852.95079943419296</v>
      </c>
      <c r="C11" s="460">
        <v>811.07412350702248</v>
      </c>
      <c r="D11" s="460">
        <v>676.37623183518349</v>
      </c>
      <c r="E11" s="460">
        <v>763.53137186205254</v>
      </c>
      <c r="F11" s="460">
        <v>791.16587204825134</v>
      </c>
      <c r="H11" s="461">
        <f t="shared" ref="H11:H15" si="1">(F11-B11)/B11*100</f>
        <v>-7.2436683835605518</v>
      </c>
      <c r="I11" s="461">
        <f t="shared" si="0"/>
        <v>3.6193012107420701</v>
      </c>
    </row>
    <row r="12" spans="1:10" ht="4.5" customHeight="1" x14ac:dyDescent="0.25">
      <c r="B12" s="457"/>
      <c r="C12" s="457"/>
      <c r="D12" s="457"/>
      <c r="E12" s="457"/>
      <c r="F12" s="457"/>
      <c r="H12" s="458"/>
      <c r="I12" s="458"/>
    </row>
    <row r="13" spans="1:10" x14ac:dyDescent="0.25">
      <c r="A13" s="453" t="s">
        <v>145</v>
      </c>
      <c r="B13" s="454">
        <f>+B15+B14</f>
        <v>3925.6669933396952</v>
      </c>
      <c r="C13" s="454">
        <f>+C15+C14</f>
        <v>4255.3822417973297</v>
      </c>
      <c r="D13" s="454">
        <f>+D15+D14</f>
        <v>5506.0971645997051</v>
      </c>
      <c r="E13" s="454">
        <f>+E15+E14</f>
        <v>5971.5959363488528</v>
      </c>
      <c r="F13" s="454">
        <f>+F15+F14</f>
        <v>6250.7176480374992</v>
      </c>
      <c r="G13" s="455"/>
      <c r="H13" s="456">
        <f>(F13-B13)/B13*100</f>
        <v>59.226894656181884</v>
      </c>
      <c r="I13" s="456">
        <f>(F13-E13)/E13*100</f>
        <v>4.6741560323873275</v>
      </c>
    </row>
    <row r="14" spans="1:10" x14ac:dyDescent="0.25">
      <c r="A14" s="24" t="s">
        <v>155</v>
      </c>
      <c r="B14" s="457">
        <v>2461.8762975633854</v>
      </c>
      <c r="C14" s="457">
        <v>2793.4185963683258</v>
      </c>
      <c r="D14" s="457">
        <v>3921.457741282386</v>
      </c>
      <c r="E14" s="457">
        <v>4144.0891317845726</v>
      </c>
      <c r="F14" s="457">
        <v>4348.0132164571223</v>
      </c>
      <c r="H14" s="458">
        <f t="shared" si="1"/>
        <v>76.613797401620872</v>
      </c>
      <c r="I14" s="458">
        <f t="shared" si="0"/>
        <v>4.9208421486034428</v>
      </c>
    </row>
    <row r="15" spans="1:10" x14ac:dyDescent="0.25">
      <c r="A15" s="462" t="s">
        <v>156</v>
      </c>
      <c r="B15" s="463">
        <v>1463.79069577631</v>
      </c>
      <c r="C15" s="463">
        <v>1461.9636454290041</v>
      </c>
      <c r="D15" s="463">
        <v>1584.6394233173189</v>
      </c>
      <c r="E15" s="463">
        <v>1827.5068045642797</v>
      </c>
      <c r="F15" s="463">
        <v>1902.7044315803769</v>
      </c>
      <c r="H15" s="464">
        <f t="shared" si="1"/>
        <v>29.984733273037534</v>
      </c>
      <c r="I15" s="464">
        <f t="shared" si="0"/>
        <v>4.1147659110372521</v>
      </c>
    </row>
    <row r="16" spans="1:10" ht="5.0999999999999996" customHeight="1" x14ac:dyDescent="0.25">
      <c r="A16" s="400"/>
      <c r="B16" s="451"/>
      <c r="C16" s="451"/>
      <c r="D16" s="451"/>
      <c r="E16" s="451"/>
      <c r="F16" s="451"/>
      <c r="H16" s="468"/>
      <c r="I16" s="468"/>
    </row>
    <row r="17" spans="1:9" x14ac:dyDescent="0.25">
      <c r="B17" s="226"/>
      <c r="C17" s="226"/>
      <c r="D17" s="226"/>
      <c r="E17" s="226"/>
      <c r="F17" s="226"/>
      <c r="H17" s="118"/>
      <c r="I17" s="118"/>
    </row>
    <row r="18" spans="1:9" x14ac:dyDescent="0.25">
      <c r="A18" s="1008" t="s">
        <v>245</v>
      </c>
      <c r="B18" s="324" t="s">
        <v>187</v>
      </c>
      <c r="C18" s="324" t="s">
        <v>190</v>
      </c>
      <c r="D18" s="324" t="s">
        <v>193</v>
      </c>
      <c r="E18" s="324" t="s">
        <v>350</v>
      </c>
      <c r="F18" s="324" t="s">
        <v>739</v>
      </c>
      <c r="H18" s="326" t="s">
        <v>108</v>
      </c>
      <c r="I18" s="326" t="s">
        <v>108</v>
      </c>
    </row>
    <row r="19" spans="1:9" x14ac:dyDescent="0.25">
      <c r="A19" s="1009"/>
      <c r="B19" s="429" t="s">
        <v>740</v>
      </c>
      <c r="C19" s="429" t="s">
        <v>741</v>
      </c>
      <c r="D19" s="429" t="s">
        <v>742</v>
      </c>
      <c r="E19" s="429" t="s">
        <v>743</v>
      </c>
      <c r="F19" s="429" t="s">
        <v>744</v>
      </c>
      <c r="H19" s="328" t="s">
        <v>107</v>
      </c>
      <c r="I19" s="328" t="s">
        <v>106</v>
      </c>
    </row>
    <row r="20" spans="1:9" x14ac:dyDescent="0.25">
      <c r="B20" s="326" t="s">
        <v>103</v>
      </c>
      <c r="C20" s="327"/>
      <c r="D20" s="326"/>
      <c r="E20" s="326" t="s">
        <v>104</v>
      </c>
      <c r="F20" s="326" t="s">
        <v>105</v>
      </c>
      <c r="H20" s="118"/>
      <c r="I20" s="118"/>
    </row>
    <row r="21" spans="1:9" x14ac:dyDescent="0.25">
      <c r="B21" s="465"/>
      <c r="C21" s="466"/>
      <c r="D21" s="465"/>
      <c r="E21" s="465"/>
      <c r="F21" s="465"/>
      <c r="H21" s="118"/>
      <c r="I21" s="118"/>
    </row>
    <row r="22" spans="1:9" x14ac:dyDescent="0.25">
      <c r="A22" s="716" t="s">
        <v>157</v>
      </c>
      <c r="B22" s="717">
        <f>+B28+B24</f>
        <v>1616.6477436680234</v>
      </c>
      <c r="C22" s="717">
        <f>+C28+C24</f>
        <v>1509.2419084825556</v>
      </c>
      <c r="D22" s="717">
        <f>+D28+D24</f>
        <v>1894.1309380454643</v>
      </c>
      <c r="E22" s="717">
        <f>+E28+E24</f>
        <v>1933.7170386230991</v>
      </c>
      <c r="F22" s="717">
        <f>+F28+F24</f>
        <v>2045.6619293377398</v>
      </c>
      <c r="H22" s="566">
        <f>(F22-B22)/B22*100</f>
        <v>26.537270555694658</v>
      </c>
      <c r="I22" s="566">
        <f>(F22-E22)/E22*100</f>
        <v>5.7891040146365418</v>
      </c>
    </row>
    <row r="23" spans="1:9" ht="4.5" customHeight="1" x14ac:dyDescent="0.25">
      <c r="A23" s="400"/>
      <c r="B23" s="467"/>
      <c r="C23" s="467"/>
      <c r="D23" s="467"/>
      <c r="E23" s="467"/>
      <c r="F23" s="467"/>
      <c r="H23" s="468"/>
      <c r="I23" s="468"/>
    </row>
    <row r="24" spans="1:9" x14ac:dyDescent="0.25">
      <c r="A24" s="453" t="s">
        <v>154</v>
      </c>
      <c r="B24" s="454">
        <f>+B25+B26</f>
        <v>611.56829292239377</v>
      </c>
      <c r="C24" s="454">
        <f t="shared" ref="C24:F24" si="2">+C25+C26</f>
        <v>475.12823575767823</v>
      </c>
      <c r="D24" s="454">
        <f t="shared" si="2"/>
        <v>444.26125337552548</v>
      </c>
      <c r="E24" s="454">
        <f t="shared" si="2"/>
        <v>433.57375756081603</v>
      </c>
      <c r="F24" s="454">
        <f t="shared" si="2"/>
        <v>437.6231557229957</v>
      </c>
      <c r="G24" s="455"/>
      <c r="H24" s="456">
        <f>(F24-B24)/B24*100</f>
        <v>-28.442471464339175</v>
      </c>
      <c r="I24" s="456">
        <f>(F24-E24)/E24*100</f>
        <v>0.93395831541111529</v>
      </c>
    </row>
    <row r="25" spans="1:9" x14ac:dyDescent="0.25">
      <c r="A25" s="24" t="s">
        <v>151</v>
      </c>
      <c r="B25" s="457">
        <v>386.78080424692104</v>
      </c>
      <c r="C25" s="457">
        <v>287.16246440937812</v>
      </c>
      <c r="D25" s="457">
        <v>263.9435109742758</v>
      </c>
      <c r="E25" s="457">
        <v>240.97870668213147</v>
      </c>
      <c r="F25" s="457">
        <v>233.39996840608146</v>
      </c>
      <c r="H25" s="458">
        <f t="shared" ref="H25:H30" si="3">(F25-B25)/B25*100</f>
        <v>-39.655751825501966</v>
      </c>
      <c r="I25" s="458">
        <f t="shared" ref="I25:I30" si="4">(F25-E25)/E25*100</f>
        <v>-3.1449825506976961</v>
      </c>
    </row>
    <row r="26" spans="1:9" x14ac:dyDescent="0.25">
      <c r="A26" s="459" t="s">
        <v>152</v>
      </c>
      <c r="B26" s="460">
        <v>224.78748867547279</v>
      </c>
      <c r="C26" s="460">
        <v>187.96577134830008</v>
      </c>
      <c r="D26" s="460">
        <v>180.31774240124972</v>
      </c>
      <c r="E26" s="460">
        <v>192.59505087868456</v>
      </c>
      <c r="F26" s="460">
        <v>204.22318731691425</v>
      </c>
      <c r="H26" s="461">
        <f t="shared" si="3"/>
        <v>-9.1483300426241065</v>
      </c>
      <c r="I26" s="461">
        <f t="shared" si="4"/>
        <v>6.0376091624255919</v>
      </c>
    </row>
    <row r="27" spans="1:9" ht="4.5" customHeight="1" x14ac:dyDescent="0.25"/>
    <row r="28" spans="1:9" x14ac:dyDescent="0.25">
      <c r="A28" s="453" t="s">
        <v>145</v>
      </c>
      <c r="B28" s="454">
        <f>+B29+B30</f>
        <v>1005.0794507456295</v>
      </c>
      <c r="C28" s="454">
        <f t="shared" ref="C28:F28" si="5">+C29+C30</f>
        <v>1034.1136727248775</v>
      </c>
      <c r="D28" s="454">
        <f t="shared" si="5"/>
        <v>1449.8696846699388</v>
      </c>
      <c r="E28" s="454">
        <f t="shared" si="5"/>
        <v>1500.1432810622832</v>
      </c>
      <c r="F28" s="454">
        <f t="shared" si="5"/>
        <v>1608.0387736147441</v>
      </c>
      <c r="G28" s="455"/>
      <c r="H28" s="456">
        <f>(F28-B28)/B28*100</f>
        <v>59.991209891098897</v>
      </c>
      <c r="I28" s="456">
        <f>(F28-E28)/E28*100</f>
        <v>7.192345818864565</v>
      </c>
    </row>
    <row r="29" spans="1:9" x14ac:dyDescent="0.25">
      <c r="A29" s="24" t="s">
        <v>155</v>
      </c>
      <c r="B29" s="457">
        <v>634.11830050350306</v>
      </c>
      <c r="C29" s="457">
        <v>698.28214454370755</v>
      </c>
      <c r="D29" s="457">
        <v>1020.0431021971594</v>
      </c>
      <c r="E29" s="457">
        <v>1034.2851142026223</v>
      </c>
      <c r="F29" s="457">
        <v>1088.4451091811416</v>
      </c>
      <c r="H29" s="458">
        <f t="shared" si="3"/>
        <v>71.647011025686155</v>
      </c>
      <c r="I29" s="458">
        <f t="shared" si="4"/>
        <v>5.2364666410454657</v>
      </c>
    </row>
    <row r="30" spans="1:9" x14ac:dyDescent="0.25">
      <c r="A30" s="459" t="s">
        <v>158</v>
      </c>
      <c r="B30" s="460">
        <v>370.96115024212645</v>
      </c>
      <c r="C30" s="460">
        <v>335.83152818116997</v>
      </c>
      <c r="D30" s="460">
        <v>429.82658247277931</v>
      </c>
      <c r="E30" s="460">
        <v>465.85816685966108</v>
      </c>
      <c r="F30" s="460">
        <v>519.59366443360261</v>
      </c>
      <c r="H30" s="461">
        <f t="shared" si="3"/>
        <v>40.066867944113199</v>
      </c>
      <c r="I30" s="461">
        <f t="shared" si="4"/>
        <v>11.534733400977222</v>
      </c>
    </row>
  </sheetData>
  <mergeCells count="2">
    <mergeCell ref="A4:A5"/>
    <mergeCell ref="A18:A19"/>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C41D-FB82-4CA4-A67E-7526BDEA903B}">
  <sheetPr>
    <tabColor rgb="FFFFC000"/>
  </sheetPr>
  <dimension ref="A1:I34"/>
  <sheetViews>
    <sheetView showGridLines="0" zoomScale="90" zoomScaleNormal="90" workbookViewId="0">
      <selection activeCell="A2" sqref="A2"/>
    </sheetView>
  </sheetViews>
  <sheetFormatPr defaultColWidth="9.140625" defaultRowHeight="15.75" x14ac:dyDescent="0.25"/>
  <cols>
    <col min="1" max="1" width="61.85546875" style="6" customWidth="1"/>
    <col min="2" max="3" width="13.42578125" style="6" customWidth="1"/>
    <col min="4" max="4" width="1.85546875" style="6" customWidth="1"/>
    <col min="5" max="5" width="12.7109375" style="6" customWidth="1"/>
    <col min="6" max="6" width="35.140625" style="6" customWidth="1"/>
    <col min="7" max="8" width="13.42578125" style="6" customWidth="1"/>
    <col min="9" max="16384" width="9.140625" style="6"/>
  </cols>
  <sheetData>
    <row r="1" spans="1:9" ht="21" x14ac:dyDescent="0.35">
      <c r="A1" s="206" t="str">
        <f>'Indice-Index'!A35</f>
        <v>3.5   Andamento dei volumi - Volumes trend</v>
      </c>
      <c r="B1" s="99"/>
      <c r="C1" s="99"/>
      <c r="D1" s="99"/>
      <c r="E1" s="99"/>
      <c r="F1" s="10"/>
      <c r="G1" s="10"/>
      <c r="H1" s="10"/>
      <c r="I1" s="10"/>
    </row>
    <row r="3" spans="1:9" x14ac:dyDescent="0.25">
      <c r="B3" s="56" t="str">
        <f>+'3.1'!B4</f>
        <v>3M2022</v>
      </c>
      <c r="C3" s="56" t="str">
        <f>+'3.1'!C4</f>
        <v>3M2023</v>
      </c>
      <c r="D3" s="56"/>
      <c r="E3" s="1007" t="s">
        <v>173</v>
      </c>
    </row>
    <row r="4" spans="1:9" x14ac:dyDescent="0.25">
      <c r="A4" s="5"/>
      <c r="B4" s="17"/>
      <c r="C4" s="17"/>
      <c r="D4" s="17"/>
      <c r="E4" s="969"/>
    </row>
    <row r="5" spans="1:9" x14ac:dyDescent="0.25">
      <c r="A5" s="255" t="s">
        <v>78</v>
      </c>
      <c r="B5" s="56"/>
      <c r="C5" s="8"/>
      <c r="D5" s="8"/>
      <c r="E5" s="13"/>
    </row>
    <row r="6" spans="1:9" x14ac:dyDescent="0.25">
      <c r="A6" s="175" t="s">
        <v>151</v>
      </c>
      <c r="B6" s="469">
        <v>180.08387151080362</v>
      </c>
      <c r="C6" s="469">
        <v>156.89853446864853</v>
      </c>
      <c r="D6" s="133"/>
      <c r="E6" s="252">
        <f t="shared" ref="E6:E11" si="0">(C6-B6)/B6*100</f>
        <v>-12.874743777798084</v>
      </c>
    </row>
    <row r="7" spans="1:9" x14ac:dyDescent="0.25">
      <c r="A7" s="138" t="s">
        <v>152</v>
      </c>
      <c r="B7" s="139">
        <v>389.52867298770218</v>
      </c>
      <c r="C7" s="139">
        <v>369.28929270882008</v>
      </c>
      <c r="D7" s="133"/>
      <c r="E7" s="127">
        <f t="shared" si="0"/>
        <v>-5.1958640486321972</v>
      </c>
    </row>
    <row r="8" spans="1:9" x14ac:dyDescent="0.25">
      <c r="A8" s="136" t="s">
        <v>154</v>
      </c>
      <c r="B8" s="137">
        <f>+B7+B6</f>
        <v>569.61254449850583</v>
      </c>
      <c r="C8" s="137">
        <f>+C7+C6</f>
        <v>526.18782717746865</v>
      </c>
      <c r="D8" s="134"/>
      <c r="E8" s="150">
        <f t="shared" si="0"/>
        <v>-7.6235535436230348</v>
      </c>
    </row>
    <row r="9" spans="1:9" ht="14.1" customHeight="1" x14ac:dyDescent="0.25">
      <c r="A9" s="175" t="s">
        <v>159</v>
      </c>
      <c r="B9" s="469">
        <v>201.6728725856519</v>
      </c>
      <c r="C9" s="469">
        <v>216.23242331651051</v>
      </c>
      <c r="D9" s="133"/>
      <c r="E9" s="252">
        <f t="shared" si="0"/>
        <v>7.219389769278493</v>
      </c>
    </row>
    <row r="10" spans="1:9" x14ac:dyDescent="0.25">
      <c r="A10" s="138" t="s">
        <v>160</v>
      </c>
      <c r="B10" s="139">
        <v>30.020460468259998</v>
      </c>
      <c r="C10" s="139">
        <v>33.824036701784166</v>
      </c>
      <c r="D10" s="133"/>
      <c r="E10" s="127">
        <f t="shared" si="0"/>
        <v>12.669946343913043</v>
      </c>
    </row>
    <row r="11" spans="1:9" x14ac:dyDescent="0.25">
      <c r="A11" s="136" t="s">
        <v>145</v>
      </c>
      <c r="B11" s="137">
        <f>+B10+B9</f>
        <v>231.69333305391189</v>
      </c>
      <c r="C11" s="137">
        <f>+C10+C9</f>
        <v>250.05646001829467</v>
      </c>
      <c r="D11" s="134"/>
      <c r="E11" s="150">
        <f t="shared" si="0"/>
        <v>7.9256173331970396</v>
      </c>
    </row>
    <row r="12" spans="1:9" x14ac:dyDescent="0.25">
      <c r="A12" s="5"/>
      <c r="B12" s="31"/>
      <c r="C12" s="31"/>
      <c r="D12" s="31"/>
      <c r="E12" s="41"/>
    </row>
    <row r="13" spans="1:9" x14ac:dyDescent="0.25">
      <c r="A13" s="256" t="s">
        <v>161</v>
      </c>
      <c r="B13" s="56" t="str">
        <f>+C3</f>
        <v>3M2023</v>
      </c>
      <c r="D13" s="56"/>
    </row>
    <row r="14" spans="1:9" x14ac:dyDescent="0.25">
      <c r="A14" s="537" t="s">
        <v>167</v>
      </c>
      <c r="B14" s="718">
        <v>1.8668338949060157</v>
      </c>
      <c r="D14" s="128"/>
    </row>
    <row r="15" spans="1:9" x14ac:dyDescent="0.25">
      <c r="A15" s="537" t="s">
        <v>169</v>
      </c>
      <c r="B15" s="128">
        <v>0.21232776086687857</v>
      </c>
      <c r="D15" s="128"/>
    </row>
    <row r="16" spans="1:9" x14ac:dyDescent="0.25">
      <c r="A16" s="537" t="s">
        <v>168</v>
      </c>
      <c r="B16" s="718">
        <v>23.416755973518853</v>
      </c>
      <c r="D16" s="128"/>
    </row>
    <row r="17" spans="1:5" x14ac:dyDescent="0.25">
      <c r="A17" s="537" t="s">
        <v>170</v>
      </c>
      <c r="B17" s="128">
        <v>69.265309431013051</v>
      </c>
      <c r="D17" s="128"/>
    </row>
    <row r="18" spans="1:5" x14ac:dyDescent="0.25">
      <c r="A18" s="537" t="s">
        <v>376</v>
      </c>
      <c r="B18" s="718">
        <v>2.8213904136289827</v>
      </c>
      <c r="D18" s="128"/>
    </row>
    <row r="19" spans="1:5" x14ac:dyDescent="0.25">
      <c r="A19" s="537" t="s">
        <v>377</v>
      </c>
      <c r="B19" s="718">
        <v>0.7043916645704168</v>
      </c>
      <c r="D19" s="128"/>
    </row>
    <row r="20" spans="1:5" x14ac:dyDescent="0.25">
      <c r="A20" s="138" t="s">
        <v>367</v>
      </c>
      <c r="B20" s="718">
        <v>1.7129908614958076</v>
      </c>
      <c r="D20" s="128"/>
    </row>
    <row r="21" spans="1:5" x14ac:dyDescent="0.25">
      <c r="A21" s="529" t="s">
        <v>79</v>
      </c>
      <c r="B21" s="719">
        <f>SUM(B14:B20)</f>
        <v>100.00000000000003</v>
      </c>
      <c r="D21" s="132"/>
    </row>
    <row r="22" spans="1:5" x14ac:dyDescent="0.25">
      <c r="A22" s="5"/>
      <c r="B22" s="53"/>
      <c r="D22" s="53"/>
      <c r="E22" s="41"/>
    </row>
    <row r="23" spans="1:5" x14ac:dyDescent="0.25">
      <c r="A23" s="256" t="s">
        <v>144</v>
      </c>
      <c r="B23" s="56" t="str">
        <f>B13</f>
        <v>3M2023</v>
      </c>
      <c r="D23" s="128"/>
      <c r="E23" s="41"/>
    </row>
    <row r="24" spans="1:5" x14ac:dyDescent="0.25">
      <c r="A24" s="537" t="s">
        <v>368</v>
      </c>
      <c r="B24" s="718">
        <v>0.31735000675925018</v>
      </c>
      <c r="D24" s="128"/>
      <c r="E24" s="41"/>
    </row>
    <row r="25" spans="1:5" x14ac:dyDescent="0.25">
      <c r="A25" s="537" t="s">
        <v>369</v>
      </c>
      <c r="B25" s="718">
        <v>86.156090151791531</v>
      </c>
      <c r="D25" s="128"/>
      <c r="E25" s="41"/>
    </row>
    <row r="26" spans="1:5" x14ac:dyDescent="0.25">
      <c r="A26" s="537" t="s">
        <v>370</v>
      </c>
      <c r="B26" s="718">
        <v>6.4193050424794493E-2</v>
      </c>
      <c r="D26" s="128"/>
    </row>
    <row r="27" spans="1:5" x14ac:dyDescent="0.25">
      <c r="A27" s="537" t="s">
        <v>371</v>
      </c>
      <c r="B27" s="718">
        <v>13.462366791024424</v>
      </c>
      <c r="D27" s="132"/>
    </row>
    <row r="28" spans="1:5" x14ac:dyDescent="0.25">
      <c r="A28" s="529" t="s">
        <v>79</v>
      </c>
      <c r="B28" s="719">
        <f>+B26+B25+B24+B27</f>
        <v>100</v>
      </c>
    </row>
    <row r="30" spans="1:5" x14ac:dyDescent="0.25">
      <c r="A30" s="255" t="s">
        <v>243</v>
      </c>
      <c r="B30" s="257"/>
      <c r="C30" s="257"/>
      <c r="E30" s="15" t="str">
        <f>+'3.1'!E32</f>
        <v>3M23 vs 3M22</v>
      </c>
    </row>
    <row r="31" spans="1:5" x14ac:dyDescent="0.25">
      <c r="A31" s="250" t="s">
        <v>378</v>
      </c>
      <c r="B31" s="250"/>
      <c r="C31" s="250"/>
      <c r="E31" s="254">
        <v>-7.8571942567599358</v>
      </c>
    </row>
    <row r="32" spans="1:5" x14ac:dyDescent="0.25">
      <c r="A32" s="6" t="s">
        <v>379</v>
      </c>
      <c r="E32" s="123">
        <v>-10.794423675427884</v>
      </c>
    </row>
    <row r="33" spans="1:5" x14ac:dyDescent="0.25">
      <c r="A33" s="138" t="s">
        <v>374</v>
      </c>
      <c r="B33" s="138"/>
      <c r="C33" s="138"/>
      <c r="E33" s="279">
        <v>-4.165744860441591</v>
      </c>
    </row>
    <row r="34" spans="1:5" x14ac:dyDescent="0.25">
      <c r="A34" s="174" t="s">
        <v>367</v>
      </c>
      <c r="B34" s="89"/>
      <c r="C34" s="89"/>
      <c r="E34" s="323">
        <v>3.3375895560681976</v>
      </c>
    </row>
  </sheetData>
  <mergeCells count="1">
    <mergeCell ref="E3: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P20"/>
  <sheetViews>
    <sheetView showGridLines="0" zoomScale="80" zoomScaleNormal="80" workbookViewId="0">
      <selection activeCell="K31" sqref="K31"/>
    </sheetView>
  </sheetViews>
  <sheetFormatPr defaultColWidth="9.140625" defaultRowHeight="15.75" x14ac:dyDescent="0.25"/>
  <cols>
    <col min="1" max="1" width="20.140625" style="6" customWidth="1"/>
    <col min="2" max="6" width="9.140625" style="6"/>
    <col min="7" max="7" width="9.85546875" style="6" bestFit="1" customWidth="1"/>
    <col min="8" max="8" width="9.140625" style="6" customWidth="1"/>
    <col min="9" max="9" width="9.140625" style="6"/>
    <col min="10" max="10" width="1.42578125" style="6" customWidth="1"/>
    <col min="11" max="11" width="20.5703125" style="6" customWidth="1"/>
    <col min="12" max="12" width="12.5703125" style="6" customWidth="1"/>
    <col min="13" max="13" width="2.28515625" style="6" customWidth="1"/>
    <col min="14" max="14" width="5.5703125" style="6" customWidth="1"/>
    <col min="15" max="16384" width="9.140625" style="6"/>
  </cols>
  <sheetData>
    <row r="1" spans="1:16" ht="21" x14ac:dyDescent="0.35">
      <c r="A1" s="2" t="str">
        <f>+'Indice-Index'!A10</f>
        <v>1.1   Accessi diretti complessivi  - Total access lines</v>
      </c>
      <c r="B1" s="55"/>
      <c r="C1" s="55"/>
      <c r="D1" s="55"/>
      <c r="E1" s="55"/>
      <c r="F1" s="55"/>
      <c r="G1" s="55"/>
      <c r="H1" s="55"/>
      <c r="I1" s="55"/>
      <c r="J1" s="55"/>
      <c r="K1" s="55"/>
      <c r="L1" s="55"/>
      <c r="M1" s="55"/>
      <c r="N1" s="55"/>
      <c r="O1" s="55"/>
      <c r="P1" s="55"/>
    </row>
    <row r="2" spans="1:16" x14ac:dyDescent="0.25">
      <c r="B2" s="4"/>
      <c r="C2" s="4"/>
      <c r="D2" s="4"/>
      <c r="E2" s="4"/>
      <c r="F2" s="4"/>
      <c r="G2" s="4"/>
      <c r="H2" s="4"/>
      <c r="I2" s="4"/>
    </row>
    <row r="4" spans="1:16" x14ac:dyDescent="0.25">
      <c r="B4" s="490">
        <v>43525</v>
      </c>
      <c r="C4" s="490">
        <v>43891</v>
      </c>
      <c r="D4" s="490">
        <v>44256</v>
      </c>
      <c r="E4" s="490">
        <v>44621</v>
      </c>
      <c r="F4" s="490">
        <v>44713</v>
      </c>
      <c r="G4" s="490">
        <v>44805</v>
      </c>
      <c r="H4" s="490">
        <v>44896</v>
      </c>
      <c r="I4" s="490">
        <v>44986</v>
      </c>
      <c r="K4" s="5" t="s">
        <v>137</v>
      </c>
      <c r="L4" s="72" t="s">
        <v>796</v>
      </c>
      <c r="M4" s="27"/>
      <c r="N4" s="27"/>
      <c r="O4" s="77" t="s">
        <v>797</v>
      </c>
    </row>
    <row r="5" spans="1:16" x14ac:dyDescent="0.25">
      <c r="B5" s="273">
        <v>43525</v>
      </c>
      <c r="C5" s="273">
        <v>43891</v>
      </c>
      <c r="D5" s="273">
        <v>44256</v>
      </c>
      <c r="E5" s="273">
        <v>44621</v>
      </c>
      <c r="F5" s="273" t="s">
        <v>391</v>
      </c>
      <c r="G5" s="273" t="s">
        <v>437</v>
      </c>
      <c r="H5" s="273" t="s">
        <v>464</v>
      </c>
      <c r="I5" s="273">
        <v>44986</v>
      </c>
      <c r="K5" s="104" t="s">
        <v>138</v>
      </c>
      <c r="L5" s="73"/>
      <c r="M5" s="105"/>
      <c r="N5" s="27"/>
      <c r="O5" s="106"/>
    </row>
    <row r="6" spans="1:16" x14ac:dyDescent="0.25">
      <c r="B6" s="4"/>
      <c r="C6" s="4"/>
      <c r="D6" s="4"/>
      <c r="E6" s="4"/>
      <c r="F6" s="4"/>
      <c r="G6" s="4"/>
      <c r="H6" s="4"/>
      <c r="I6" s="4"/>
      <c r="L6" s="34"/>
      <c r="O6" s="13"/>
    </row>
    <row r="7" spans="1:16" x14ac:dyDescent="0.25">
      <c r="A7" s="68" t="s">
        <v>136</v>
      </c>
      <c r="B7" s="62">
        <v>20.264650999999997</v>
      </c>
      <c r="C7" s="62">
        <v>19.570177872202567</v>
      </c>
      <c r="D7" s="62">
        <v>19.974592338000001</v>
      </c>
      <c r="E7" s="62">
        <v>20.112296081609873</v>
      </c>
      <c r="F7" s="62">
        <v>20.061586463064405</v>
      </c>
      <c r="G7" s="62">
        <v>20.073237000000002</v>
      </c>
      <c r="H7" s="62">
        <v>19.975952840000001</v>
      </c>
      <c r="I7" s="62">
        <v>19.980904559999999</v>
      </c>
      <c r="K7" s="65" t="s">
        <v>55</v>
      </c>
      <c r="L7" s="49">
        <v>41.110651298761823</v>
      </c>
      <c r="M7" s="63"/>
      <c r="N7" s="63"/>
      <c r="O7" s="49">
        <v>-1.3483298406828155</v>
      </c>
    </row>
    <row r="8" spans="1:16" x14ac:dyDescent="0.25">
      <c r="B8" s="4"/>
      <c r="C8" s="4"/>
      <c r="D8" s="4"/>
      <c r="E8" s="4"/>
      <c r="F8" s="4"/>
      <c r="G8" s="4"/>
      <c r="H8" s="4"/>
      <c r="I8" s="4"/>
      <c r="K8" s="66" t="s">
        <v>3</v>
      </c>
      <c r="L8" s="49">
        <v>16.254829656220529</v>
      </c>
      <c r="M8" s="63"/>
      <c r="N8" s="63"/>
      <c r="O8" s="49">
        <v>0.20358268328787332</v>
      </c>
    </row>
    <row r="9" spans="1:16" x14ac:dyDescent="0.25">
      <c r="A9" s="5" t="s">
        <v>6</v>
      </c>
      <c r="J9" s="23"/>
      <c r="K9" s="67" t="s">
        <v>54</v>
      </c>
      <c r="L9" s="49">
        <v>14.142467832297175</v>
      </c>
      <c r="M9" s="63"/>
      <c r="N9" s="63"/>
      <c r="O9" s="49">
        <v>-0.15656422925261282</v>
      </c>
    </row>
    <row r="10" spans="1:16" x14ac:dyDescent="0.25">
      <c r="A10" s="65" t="s">
        <v>92</v>
      </c>
      <c r="B10" s="63">
        <v>54.49145410893086</v>
      </c>
      <c r="C10" s="63">
        <v>44.409243782830572</v>
      </c>
      <c r="D10" s="63">
        <v>33.333386170456734</v>
      </c>
      <c r="E10" s="63">
        <v>25.527398657851506</v>
      </c>
      <c r="F10" s="63">
        <v>23.96538284173964</v>
      </c>
      <c r="G10" s="63">
        <v>22.983129228235587</v>
      </c>
      <c r="H10" s="63">
        <v>21.869144540891899</v>
      </c>
      <c r="I10" s="63">
        <v>20.713236418161436</v>
      </c>
      <c r="J10" s="23"/>
      <c r="K10" s="66" t="s">
        <v>2</v>
      </c>
      <c r="L10" s="49">
        <v>13.945885140647507</v>
      </c>
      <c r="M10" s="63"/>
      <c r="N10" s="63"/>
      <c r="O10" s="49">
        <v>-9.9468453679092406E-2</v>
      </c>
    </row>
    <row r="11" spans="1:16" x14ac:dyDescent="0.25">
      <c r="A11" s="66" t="s">
        <v>4</v>
      </c>
      <c r="B11" s="63">
        <v>6.1395382530890856</v>
      </c>
      <c r="C11" s="63">
        <v>7.0223991267450199</v>
      </c>
      <c r="D11" s="63">
        <v>8.0489903012507718</v>
      </c>
      <c r="E11" s="63">
        <v>8.6296836631367064</v>
      </c>
      <c r="F11" s="63">
        <v>8.7982068999511078</v>
      </c>
      <c r="G11" s="63">
        <v>8.9850530833666742</v>
      </c>
      <c r="H11" s="63">
        <v>9.1644239184136964</v>
      </c>
      <c r="I11" s="63">
        <v>9.3968118128081386</v>
      </c>
      <c r="J11" s="23"/>
      <c r="K11" s="66" t="s">
        <v>445</v>
      </c>
      <c r="L11" s="49">
        <v>4.0750807730198177</v>
      </c>
      <c r="M11" s="63"/>
      <c r="N11" s="63"/>
      <c r="O11" s="49">
        <v>-0.80262188220817343</v>
      </c>
    </row>
    <row r="12" spans="1:16" x14ac:dyDescent="0.25">
      <c r="A12" s="66" t="s">
        <v>84</v>
      </c>
      <c r="B12" s="63">
        <v>34.516143406565455</v>
      </c>
      <c r="C12" s="63">
        <v>41.587639382472332</v>
      </c>
      <c r="D12" s="63">
        <v>48.010884215923966</v>
      </c>
      <c r="E12" s="63">
        <v>51.361908183284775</v>
      </c>
      <c r="F12" s="63">
        <v>51.712170271293836</v>
      </c>
      <c r="G12" s="63">
        <v>51.578273100646399</v>
      </c>
      <c r="H12" s="63">
        <v>51.369499528714357</v>
      </c>
      <c r="I12" s="63">
        <v>51.055679333068205</v>
      </c>
      <c r="J12" s="23"/>
      <c r="K12" s="50" t="s">
        <v>115</v>
      </c>
      <c r="L12" s="49">
        <v>3.1897104462221613</v>
      </c>
      <c r="M12" s="63"/>
      <c r="N12" s="63"/>
      <c r="O12" s="49">
        <v>0.21071691127793057</v>
      </c>
    </row>
    <row r="13" spans="1:16" x14ac:dyDescent="0.25">
      <c r="A13" s="67" t="s">
        <v>85</v>
      </c>
      <c r="B13" s="63">
        <v>4.8528642314145953</v>
      </c>
      <c r="C13" s="63">
        <v>6.9807177079520848</v>
      </c>
      <c r="D13" s="63">
        <v>10.606739312368539</v>
      </c>
      <c r="E13" s="63">
        <v>14.481009495727021</v>
      </c>
      <c r="F13" s="63">
        <v>15.524239987015411</v>
      </c>
      <c r="G13" s="63">
        <v>16.453544587751342</v>
      </c>
      <c r="H13" s="63">
        <v>17.596932011980059</v>
      </c>
      <c r="I13" s="63">
        <v>18.83427243596223</v>
      </c>
      <c r="J13" s="23"/>
      <c r="K13" s="50" t="s">
        <v>352</v>
      </c>
      <c r="L13" s="49">
        <v>2.6887371309279704</v>
      </c>
      <c r="M13" s="63"/>
      <c r="N13" s="63"/>
      <c r="O13" s="49">
        <v>1.0261174148938683</v>
      </c>
    </row>
    <row r="14" spans="1:16" x14ac:dyDescent="0.25">
      <c r="A14" s="57" t="s">
        <v>139</v>
      </c>
      <c r="B14" s="64">
        <f t="shared" ref="B14:I14" si="0">+B11+B13+B12+B10</f>
        <v>100</v>
      </c>
      <c r="C14" s="64">
        <f t="shared" si="0"/>
        <v>100</v>
      </c>
      <c r="D14" s="64">
        <f t="shared" si="0"/>
        <v>100.00000000000001</v>
      </c>
      <c r="E14" s="64">
        <f t="shared" si="0"/>
        <v>100</v>
      </c>
      <c r="F14" s="64">
        <f t="shared" si="0"/>
        <v>99.999999999999986</v>
      </c>
      <c r="G14" s="64">
        <f t="shared" si="0"/>
        <v>100</v>
      </c>
      <c r="H14" s="64">
        <f t="shared" si="0"/>
        <v>100.00000000000001</v>
      </c>
      <c r="I14" s="64">
        <f t="shared" si="0"/>
        <v>100</v>
      </c>
      <c r="J14" s="23"/>
      <c r="K14" s="50" t="s">
        <v>61</v>
      </c>
      <c r="L14" s="49">
        <v>4.5926377219030181</v>
      </c>
      <c r="M14" s="63"/>
      <c r="N14" s="63"/>
      <c r="O14" s="49">
        <v>0.96656739636302325</v>
      </c>
    </row>
    <row r="15" spans="1:16" x14ac:dyDescent="0.25">
      <c r="K15" s="57" t="s">
        <v>444</v>
      </c>
      <c r="L15" s="54">
        <f>SUM(L7:L14)</f>
        <v>100.00000000000001</v>
      </c>
      <c r="M15" s="114"/>
      <c r="N15" s="114"/>
      <c r="O15" s="54">
        <f>SUM(O7:O14)</f>
        <v>1.3322676295501878E-15</v>
      </c>
    </row>
    <row r="16" spans="1:16" x14ac:dyDescent="0.25">
      <c r="I16" s="7"/>
    </row>
    <row r="17" spans="9:11" x14ac:dyDescent="0.25">
      <c r="I17" s="7"/>
      <c r="K17" s="6" t="s">
        <v>446</v>
      </c>
    </row>
    <row r="18" spans="9:11" x14ac:dyDescent="0.25">
      <c r="I18" s="7"/>
    </row>
    <row r="19" spans="9:11" x14ac:dyDescent="0.25">
      <c r="I19" s="7"/>
    </row>
    <row r="20" spans="9:11" x14ac:dyDescent="0.25">
      <c r="I20" s="7"/>
    </row>
  </sheetData>
  <phoneticPr fontId="23" type="noConversion"/>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29D4F-FBA3-4C91-B0AD-A581BBF65667}">
  <sheetPr>
    <tabColor rgb="FFFFCC44"/>
  </sheetPr>
  <dimension ref="A1:J45"/>
  <sheetViews>
    <sheetView showGridLines="0" zoomScale="90" zoomScaleNormal="90" workbookViewId="0">
      <selection activeCell="N16" sqref="N16"/>
    </sheetView>
  </sheetViews>
  <sheetFormatPr defaultColWidth="9.140625" defaultRowHeight="15.75" x14ac:dyDescent="0.25"/>
  <cols>
    <col min="1" max="1" width="58.42578125" style="24" customWidth="1"/>
    <col min="2" max="4" width="11" style="24" customWidth="1"/>
    <col min="5" max="5" width="3.140625" style="24" customWidth="1"/>
    <col min="6" max="6" width="19.140625" style="24" customWidth="1"/>
    <col min="7" max="16384" width="9.140625" style="24"/>
  </cols>
  <sheetData>
    <row r="1" spans="1:10" ht="23.25" x14ac:dyDescent="0.25">
      <c r="A1" s="207" t="str">
        <f>'Indice-Index'!A36</f>
        <v>3.6   Volumi da servizi di corrispondenza (SU / non SU - base mensile) - Mail services volumes (US / not US - monthly basis)</v>
      </c>
      <c r="B1" s="196"/>
      <c r="C1" s="196"/>
      <c r="D1" s="196"/>
      <c r="E1" s="198"/>
      <c r="F1" s="198"/>
      <c r="G1" s="198"/>
      <c r="H1" s="198"/>
      <c r="I1" s="198"/>
      <c r="J1" s="198"/>
    </row>
    <row r="2" spans="1:10" ht="5.25" customHeight="1" x14ac:dyDescent="0.25"/>
    <row r="3" spans="1:10" ht="5.25" customHeight="1" x14ac:dyDescent="0.25"/>
    <row r="4" spans="1:10" ht="15.75" customHeight="1" x14ac:dyDescent="0.25">
      <c r="A4" s="217" t="s">
        <v>380</v>
      </c>
      <c r="B4" s="192" t="str">
        <f>'3.2'!B4</f>
        <v>Gennaio</v>
      </c>
      <c r="C4" s="192" t="str">
        <f>'3.2'!C4</f>
        <v>Febbraio</v>
      </c>
      <c r="D4" s="192" t="str">
        <f>'3.2'!D4</f>
        <v>Marzo</v>
      </c>
      <c r="F4" s="192" t="str">
        <f>'3.2'!F4</f>
        <v>Gennaio-Marzo</v>
      </c>
    </row>
    <row r="5" spans="1:10" ht="15.75" customHeight="1" x14ac:dyDescent="0.25">
      <c r="A5" s="52"/>
      <c r="B5" s="321" t="str">
        <f>'3.2'!B5</f>
        <v>January</v>
      </c>
      <c r="C5" s="321" t="str">
        <f>'3.2'!C5</f>
        <v>February</v>
      </c>
      <c r="D5" s="321" t="str">
        <f>'3.2'!D5</f>
        <v>March</v>
      </c>
      <c r="E5" s="322"/>
      <c r="F5" s="321" t="str">
        <f>'3.2'!F5</f>
        <v>January-March</v>
      </c>
    </row>
    <row r="6" spans="1:10" ht="6.75" customHeight="1" x14ac:dyDescent="0.25">
      <c r="A6" s="52"/>
      <c r="B6" s="218"/>
      <c r="C6" s="218"/>
      <c r="D6" s="218"/>
      <c r="F6" s="187"/>
    </row>
    <row r="7" spans="1:10" ht="15.75" customHeight="1" x14ac:dyDescent="0.25">
      <c r="A7" s="212" t="s">
        <v>235</v>
      </c>
      <c r="B7" s="167"/>
    </row>
    <row r="8" spans="1:10" ht="15.75" customHeight="1" x14ac:dyDescent="0.25">
      <c r="A8" s="705">
        <v>2023</v>
      </c>
      <c r="B8" s="720">
        <f t="shared" ref="B8:D12" si="0">+B21+B34</f>
        <v>170.11496059627592</v>
      </c>
      <c r="C8" s="720">
        <f t="shared" si="0"/>
        <v>176.15384394814899</v>
      </c>
      <c r="D8" s="720">
        <f t="shared" si="0"/>
        <v>179.91902263304365</v>
      </c>
      <c r="E8" s="201"/>
      <c r="F8" s="721">
        <f>SUM(B8:D8)</f>
        <v>526.18782717746853</v>
      </c>
    </row>
    <row r="9" spans="1:10" ht="15.75" customHeight="1" x14ac:dyDescent="0.25">
      <c r="A9" s="708">
        <v>2022</v>
      </c>
      <c r="B9" s="720">
        <f t="shared" si="0"/>
        <v>183.78268494966798</v>
      </c>
      <c r="C9" s="720">
        <f t="shared" si="0"/>
        <v>177.64104490999307</v>
      </c>
      <c r="D9" s="720">
        <f t="shared" si="0"/>
        <v>208.18881463884475</v>
      </c>
      <c r="E9" s="201"/>
      <c r="F9" s="721">
        <f>SUM(B9:D9)</f>
        <v>569.61254449850583</v>
      </c>
    </row>
    <row r="10" spans="1:10" ht="15.75" customHeight="1" x14ac:dyDescent="0.25">
      <c r="A10" s="708">
        <v>2021</v>
      </c>
      <c r="B10" s="720">
        <f t="shared" si="0"/>
        <v>189.77905306383553</v>
      </c>
      <c r="C10" s="720">
        <f t="shared" si="0"/>
        <v>192.60078219696078</v>
      </c>
      <c r="D10" s="720">
        <f t="shared" si="0"/>
        <v>204.05874886074929</v>
      </c>
      <c r="E10" s="471"/>
      <c r="F10" s="721">
        <f>SUM(B10:D10)</f>
        <v>586.43858412154555</v>
      </c>
    </row>
    <row r="11" spans="1:10" ht="15.75" customHeight="1" x14ac:dyDescent="0.25">
      <c r="A11" s="708">
        <v>2020</v>
      </c>
      <c r="B11" s="720">
        <f t="shared" si="0"/>
        <v>239.80386484314369</v>
      </c>
      <c r="C11" s="720">
        <f t="shared" si="0"/>
        <v>221.87309964845929</v>
      </c>
      <c r="D11" s="720">
        <f t="shared" si="0"/>
        <v>159.79508849736595</v>
      </c>
      <c r="E11" s="471"/>
      <c r="F11" s="721">
        <f>SUM(B11:D11)</f>
        <v>621.47205298896893</v>
      </c>
    </row>
    <row r="12" spans="1:10" ht="15.75" customHeight="1" x14ac:dyDescent="0.25">
      <c r="A12" s="708">
        <v>2019</v>
      </c>
      <c r="B12" s="720">
        <f t="shared" si="0"/>
        <v>269.92563352496927</v>
      </c>
      <c r="C12" s="720">
        <f t="shared" si="0"/>
        <v>238.7867268265781</v>
      </c>
      <c r="D12" s="720">
        <f t="shared" si="0"/>
        <v>260.13707557237041</v>
      </c>
      <c r="E12" s="471"/>
      <c r="F12" s="721">
        <f>SUM(B12:D12)</f>
        <v>768.84943592391778</v>
      </c>
    </row>
    <row r="13" spans="1:10" ht="15.75" customHeight="1" x14ac:dyDescent="0.25">
      <c r="A13" s="222" t="s">
        <v>236</v>
      </c>
      <c r="B13" s="342"/>
      <c r="C13" s="342"/>
      <c r="D13" s="342"/>
      <c r="E13" s="343"/>
      <c r="F13" s="516"/>
    </row>
    <row r="14" spans="1:10" ht="15.75" customHeight="1" x14ac:dyDescent="0.25">
      <c r="A14" s="352" t="s">
        <v>732</v>
      </c>
      <c r="B14" s="346">
        <f t="shared" ref="B14:D17" si="1">(B8-B9)/B9*100</f>
        <v>-7.4368944806390207</v>
      </c>
      <c r="C14" s="346">
        <f t="shared" si="1"/>
        <v>-0.83719444602322302</v>
      </c>
      <c r="D14" s="346">
        <f t="shared" si="1"/>
        <v>-13.578919719986915</v>
      </c>
      <c r="E14" s="343"/>
      <c r="F14" s="611">
        <f>(F8-F9)/F9*100</f>
        <v>-7.6235535436230544</v>
      </c>
    </row>
    <row r="15" spans="1:10" ht="15.75" customHeight="1" x14ac:dyDescent="0.25">
      <c r="A15" s="352" t="s">
        <v>351</v>
      </c>
      <c r="B15" s="346">
        <f t="shared" si="1"/>
        <v>-3.1596575161277505</v>
      </c>
      <c r="C15" s="346">
        <f t="shared" si="1"/>
        <v>-7.7672256136890034</v>
      </c>
      <c r="D15" s="346">
        <f t="shared" si="1"/>
        <v>2.0239591789881226</v>
      </c>
      <c r="E15" s="343"/>
      <c r="F15" s="611">
        <f>(F9-F10)/F10*100</f>
        <v>-2.8691904111739595</v>
      </c>
    </row>
    <row r="16" spans="1:10" ht="15.75" customHeight="1" x14ac:dyDescent="0.25">
      <c r="A16" s="352" t="s">
        <v>462</v>
      </c>
      <c r="B16" s="346">
        <f t="shared" si="1"/>
        <v>-20.860719576821459</v>
      </c>
      <c r="C16" s="346">
        <f t="shared" si="1"/>
        <v>-13.193270161131847</v>
      </c>
      <c r="D16" s="346">
        <f t="shared" si="1"/>
        <v>27.700263368303073</v>
      </c>
      <c r="E16" s="343"/>
      <c r="F16" s="611">
        <f>(F10-F11)/F11*100</f>
        <v>-5.6371752678064864</v>
      </c>
    </row>
    <row r="17" spans="1:6" ht="15.75" customHeight="1" x14ac:dyDescent="0.25">
      <c r="A17" s="352" t="s">
        <v>463</v>
      </c>
      <c r="B17" s="346">
        <f t="shared" si="1"/>
        <v>-11.159284240056881</v>
      </c>
      <c r="C17" s="346">
        <f t="shared" si="1"/>
        <v>-7.0831521512510838</v>
      </c>
      <c r="D17" s="346">
        <f t="shared" si="1"/>
        <v>-38.572735875586176</v>
      </c>
      <c r="E17" s="343"/>
      <c r="F17" s="611">
        <f>(F11-F12)/F12*100</f>
        <v>-19.168562276155811</v>
      </c>
    </row>
    <row r="18" spans="1:6" ht="15.75" customHeight="1" x14ac:dyDescent="0.25">
      <c r="A18" s="352" t="s">
        <v>733</v>
      </c>
      <c r="B18" s="578">
        <f>(B9-B12)/B12*100</f>
        <v>-31.913585771887316</v>
      </c>
      <c r="C18" s="578">
        <f t="shared" ref="C18:F18" si="2">(C9-C12)/C12*100</f>
        <v>-25.606817736143629</v>
      </c>
      <c r="D18" s="578">
        <f t="shared" si="2"/>
        <v>-19.969572126243726</v>
      </c>
      <c r="E18" s="343"/>
      <c r="F18" s="611">
        <f t="shared" si="2"/>
        <v>-25.913642140608612</v>
      </c>
    </row>
    <row r="19" spans="1:6" ht="6.75" customHeight="1" x14ac:dyDescent="0.25">
      <c r="B19" s="187"/>
      <c r="C19" s="187"/>
      <c r="D19" s="187"/>
      <c r="F19" s="516"/>
    </row>
    <row r="20" spans="1:6" ht="15.75" customHeight="1" x14ac:dyDescent="0.25">
      <c r="A20" s="199" t="s">
        <v>231</v>
      </c>
      <c r="B20" s="167"/>
      <c r="F20" s="517"/>
    </row>
    <row r="21" spans="1:6" ht="15.75" customHeight="1" x14ac:dyDescent="0.25">
      <c r="A21" s="705">
        <v>2023</v>
      </c>
      <c r="B21" s="722">
        <v>48.083373573442607</v>
      </c>
      <c r="C21" s="722">
        <v>48.384953542282311</v>
      </c>
      <c r="D21" s="722">
        <v>60.430207352923603</v>
      </c>
      <c r="F21" s="721">
        <f>SUM(B21:D21)</f>
        <v>156.89853446864851</v>
      </c>
    </row>
    <row r="22" spans="1:6" ht="15.75" customHeight="1" x14ac:dyDescent="0.25">
      <c r="A22" s="710">
        <v>2022</v>
      </c>
      <c r="B22" s="722">
        <v>55.608780507381162</v>
      </c>
      <c r="C22" s="722">
        <v>54.833183100813237</v>
      </c>
      <c r="D22" s="722">
        <v>69.641907902609177</v>
      </c>
      <c r="F22" s="721">
        <f>SUM(B22:D22)</f>
        <v>180.08387151080359</v>
      </c>
    </row>
    <row r="23" spans="1:6" ht="15.75" customHeight="1" x14ac:dyDescent="0.25">
      <c r="A23" s="710">
        <v>2021</v>
      </c>
      <c r="B23" s="722">
        <v>60.576048333835516</v>
      </c>
      <c r="C23" s="722">
        <v>59.289692910890935</v>
      </c>
      <c r="D23" s="722">
        <v>74.851739745629416</v>
      </c>
      <c r="F23" s="721">
        <f>SUM(B23:D23)</f>
        <v>194.71748099035585</v>
      </c>
    </row>
    <row r="24" spans="1:6" ht="15.75" customHeight="1" x14ac:dyDescent="0.25">
      <c r="A24" s="710">
        <v>2020</v>
      </c>
      <c r="B24" s="722">
        <v>78.138415483400095</v>
      </c>
      <c r="C24" s="722">
        <v>75.013880258715673</v>
      </c>
      <c r="D24" s="722">
        <v>60.14804202565157</v>
      </c>
      <c r="F24" s="721">
        <f>SUM(B24:D24)</f>
        <v>213.30033776776733</v>
      </c>
    </row>
    <row r="25" spans="1:6" ht="15.75" customHeight="1" x14ac:dyDescent="0.25">
      <c r="A25" s="710">
        <v>2019</v>
      </c>
      <c r="B25" s="722">
        <v>90.821008702616709</v>
      </c>
      <c r="C25" s="722">
        <v>88.511807991336582</v>
      </c>
      <c r="D25" s="722">
        <v>101.34017270770033</v>
      </c>
      <c r="F25" s="721">
        <f>SUM(B25:D25)</f>
        <v>280.67298940165364</v>
      </c>
    </row>
    <row r="26" spans="1:6" ht="15.75" customHeight="1" x14ac:dyDescent="0.25">
      <c r="A26" s="222" t="s">
        <v>236</v>
      </c>
      <c r="B26" s="342"/>
      <c r="C26" s="342"/>
      <c r="D26" s="342"/>
      <c r="E26" s="343"/>
      <c r="F26" s="516"/>
    </row>
    <row r="27" spans="1:6" ht="15.75" customHeight="1" x14ac:dyDescent="0.25">
      <c r="A27" s="352" t="s">
        <v>732</v>
      </c>
      <c r="B27" s="346">
        <f t="shared" ref="B27:D30" si="3">(B21-B22)/B22*100</f>
        <v>-13.532767424992675</v>
      </c>
      <c r="C27" s="346">
        <f t="shared" si="3"/>
        <v>-11.759721383811641</v>
      </c>
      <c r="D27" s="346">
        <f t="shared" si="3"/>
        <v>-13.227237488334884</v>
      </c>
      <c r="E27" s="343"/>
      <c r="F27" s="611">
        <f>(F21-F22)/F22*100</f>
        <v>-12.874743777798084</v>
      </c>
    </row>
    <row r="28" spans="1:6" ht="15.75" customHeight="1" x14ac:dyDescent="0.25">
      <c r="A28" s="352" t="s">
        <v>351</v>
      </c>
      <c r="B28" s="346">
        <f t="shared" si="3"/>
        <v>-8.2000526001294531</v>
      </c>
      <c r="C28" s="346">
        <f t="shared" si="3"/>
        <v>-7.5165000715648524</v>
      </c>
      <c r="D28" s="346">
        <f t="shared" si="3"/>
        <v>-6.9602014071081646</v>
      </c>
      <c r="E28" s="343"/>
      <c r="F28" s="611">
        <f>(F22-F23)/F23*100</f>
        <v>-7.5153034052844241</v>
      </c>
    </row>
    <row r="29" spans="1:6" ht="15.75" customHeight="1" x14ac:dyDescent="0.25">
      <c r="A29" s="352" t="s">
        <v>462</v>
      </c>
      <c r="B29" s="346">
        <f>(B23-B24)/B24*100</f>
        <v>-22.47597041853961</v>
      </c>
      <c r="C29" s="346">
        <f t="shared" si="3"/>
        <v>-20.961703745484868</v>
      </c>
      <c r="D29" s="346">
        <f t="shared" si="3"/>
        <v>24.445845990642727</v>
      </c>
      <c r="E29" s="343"/>
      <c r="F29" s="611">
        <f>(F23-F24)/F24*100</f>
        <v>-8.7120615803448604</v>
      </c>
    </row>
    <row r="30" spans="1:6" ht="15.75" customHeight="1" x14ac:dyDescent="0.25">
      <c r="A30" s="352" t="s">
        <v>463</v>
      </c>
      <c r="B30" s="346">
        <f>(B24-B25)/B25*100</f>
        <v>-13.96438269117265</v>
      </c>
      <c r="C30" s="346">
        <f t="shared" si="3"/>
        <v>-15.249861051241965</v>
      </c>
      <c r="D30" s="346">
        <f t="shared" si="3"/>
        <v>-40.64738551498322</v>
      </c>
      <c r="E30" s="343"/>
      <c r="F30" s="611">
        <f>(F24-F25)/F25*100</f>
        <v>-24.003966957245574</v>
      </c>
    </row>
    <row r="31" spans="1:6" ht="15.75" customHeight="1" x14ac:dyDescent="0.25">
      <c r="A31" s="352" t="s">
        <v>733</v>
      </c>
      <c r="B31" s="578">
        <f>(B22-B25)/B25*100</f>
        <v>-38.771016418166056</v>
      </c>
      <c r="C31" s="578">
        <f t="shared" ref="C31:D31" si="4">(C22-C25)/C25*100</f>
        <v>-38.049866627760856</v>
      </c>
      <c r="D31" s="578">
        <f t="shared" si="4"/>
        <v>-31.279071229254541</v>
      </c>
      <c r="E31" s="343"/>
      <c r="F31" s="611">
        <f t="shared" ref="F31" si="5">(F22-F25)/F25*100</f>
        <v>-35.838545812793988</v>
      </c>
    </row>
    <row r="32" spans="1:6" ht="6.75" customHeight="1" x14ac:dyDescent="0.25">
      <c r="A32" s="219"/>
      <c r="B32" s="216"/>
      <c r="C32" s="216"/>
      <c r="D32" s="216"/>
      <c r="E32" s="213"/>
      <c r="F32" s="518"/>
    </row>
    <row r="33" spans="1:6" ht="15.75" customHeight="1" x14ac:dyDescent="0.25">
      <c r="A33" s="199" t="s">
        <v>232</v>
      </c>
      <c r="B33" s="200"/>
      <c r="C33" s="193"/>
      <c r="D33" s="193"/>
      <c r="F33" s="519"/>
    </row>
    <row r="34" spans="1:6" ht="15.75" customHeight="1" x14ac:dyDescent="0.25">
      <c r="A34" s="705">
        <v>2023</v>
      </c>
      <c r="B34" s="722">
        <v>122.03158702283332</v>
      </c>
      <c r="C34" s="722">
        <v>127.76889040586667</v>
      </c>
      <c r="D34" s="722">
        <v>119.48881528012004</v>
      </c>
      <c r="F34" s="721">
        <f>SUM(B34:D34)</f>
        <v>369.28929270882003</v>
      </c>
    </row>
    <row r="35" spans="1:6" ht="15.75" customHeight="1" x14ac:dyDescent="0.25">
      <c r="A35" s="710">
        <v>2022</v>
      </c>
      <c r="B35" s="722">
        <v>128.17390444228681</v>
      </c>
      <c r="C35" s="722">
        <v>122.80786180917984</v>
      </c>
      <c r="D35" s="722">
        <v>138.54690673623557</v>
      </c>
      <c r="F35" s="721">
        <f>SUM(B35:D35)</f>
        <v>389.52867298770218</v>
      </c>
    </row>
    <row r="36" spans="1:6" ht="15.75" customHeight="1" x14ac:dyDescent="0.25">
      <c r="A36" s="710">
        <v>2021</v>
      </c>
      <c r="B36" s="722">
        <v>129.20300473</v>
      </c>
      <c r="C36" s="722">
        <v>133.31108928606986</v>
      </c>
      <c r="D36" s="722">
        <v>129.20700911511986</v>
      </c>
      <c r="F36" s="721">
        <f>SUM(B36:D36)</f>
        <v>391.72110313118969</v>
      </c>
    </row>
    <row r="37" spans="1:6" ht="15.75" customHeight="1" x14ac:dyDescent="0.25">
      <c r="A37" s="710">
        <v>2020</v>
      </c>
      <c r="B37" s="722">
        <v>161.6654493597436</v>
      </c>
      <c r="C37" s="722">
        <v>146.8592193897436</v>
      </c>
      <c r="D37" s="722">
        <v>99.647046471714376</v>
      </c>
      <c r="F37" s="721">
        <f>SUM(B37:D37)</f>
        <v>408.17171522120157</v>
      </c>
    </row>
    <row r="38" spans="1:6" ht="15.75" customHeight="1" x14ac:dyDescent="0.25">
      <c r="A38" s="710">
        <v>2019</v>
      </c>
      <c r="B38" s="722">
        <v>179.10462482235258</v>
      </c>
      <c r="C38" s="722">
        <v>150.27491883524152</v>
      </c>
      <c r="D38" s="722">
        <v>158.79690286467007</v>
      </c>
      <c r="F38" s="721">
        <f>SUM(B38:D38)</f>
        <v>488.1764465222642</v>
      </c>
    </row>
    <row r="39" spans="1:6" ht="15.75" customHeight="1" x14ac:dyDescent="0.25">
      <c r="A39" s="222" t="s">
        <v>236</v>
      </c>
      <c r="B39" s="342"/>
      <c r="C39" s="342"/>
      <c r="D39" s="342"/>
      <c r="E39" s="343"/>
      <c r="F39" s="516"/>
    </row>
    <row r="40" spans="1:6" ht="15.75" customHeight="1" x14ac:dyDescent="0.25">
      <c r="A40" s="352" t="s">
        <v>732</v>
      </c>
      <c r="B40" s="346">
        <f t="shared" ref="B40:D43" si="6">(B34-B35)/B35*100</f>
        <v>-4.7921746990388421</v>
      </c>
      <c r="C40" s="346">
        <f t="shared" si="6"/>
        <v>4.0396669428178216</v>
      </c>
      <c r="D40" s="346">
        <f t="shared" si="6"/>
        <v>-13.755696106877483</v>
      </c>
      <c r="E40" s="343"/>
      <c r="F40" s="611">
        <f>(F34-F35)/F35*100</f>
        <v>-5.1958640486322123</v>
      </c>
    </row>
    <row r="41" spans="1:6" ht="15.75" customHeight="1" x14ac:dyDescent="0.25">
      <c r="A41" s="352" t="s">
        <v>351</v>
      </c>
      <c r="B41" s="346">
        <f t="shared" si="6"/>
        <v>-0.79649872683978074</v>
      </c>
      <c r="C41" s="346">
        <f t="shared" si="6"/>
        <v>-7.8787350198236936</v>
      </c>
      <c r="D41" s="346">
        <f t="shared" si="6"/>
        <v>7.228630772494796</v>
      </c>
      <c r="E41" s="343"/>
      <c r="F41" s="611">
        <f>(F35-F36)/F36*100</f>
        <v>-0.55969160863749934</v>
      </c>
    </row>
    <row r="42" spans="1:6" ht="15.75" customHeight="1" x14ac:dyDescent="0.25">
      <c r="A42" s="352" t="s">
        <v>462</v>
      </c>
      <c r="B42" s="346">
        <f>(B36-B37)/B37*100</f>
        <v>-20.080013854727259</v>
      </c>
      <c r="C42" s="346">
        <f t="shared" si="6"/>
        <v>-9.2252499774759933</v>
      </c>
      <c r="D42" s="346">
        <f t="shared" si="6"/>
        <v>29.664665125620477</v>
      </c>
      <c r="E42" s="343"/>
      <c r="F42" s="611">
        <f>(F36-F37)/F37*100</f>
        <v>-4.0303165252635766</v>
      </c>
    </row>
    <row r="43" spans="1:6" ht="17.25" x14ac:dyDescent="0.25">
      <c r="A43" s="352" t="s">
        <v>463</v>
      </c>
      <c r="B43" s="346">
        <f>(B37-B38)/B38*100</f>
        <v>-9.7368649636525362</v>
      </c>
      <c r="C43" s="346">
        <f t="shared" si="6"/>
        <v>-2.2729670872375101</v>
      </c>
      <c r="D43" s="346">
        <f t="shared" si="6"/>
        <v>-37.248746874719842</v>
      </c>
      <c r="E43" s="343"/>
      <c r="F43" s="611">
        <f>(F37-F38)/F38*100</f>
        <v>-16.388486554607642</v>
      </c>
    </row>
    <row r="44" spans="1:6" ht="17.25" x14ac:dyDescent="0.25">
      <c r="A44" s="352" t="s">
        <v>733</v>
      </c>
      <c r="B44" s="578">
        <f>(B35-B38)/B38*100</f>
        <v>-28.436295506373497</v>
      </c>
      <c r="C44" s="578">
        <f t="shared" ref="C44:D44" si="7">(C35-C38)/C38*100</f>
        <v>-18.277871809184621</v>
      </c>
      <c r="D44" s="578">
        <f t="shared" si="7"/>
        <v>-12.752135440381956</v>
      </c>
      <c r="E44" s="343"/>
      <c r="F44" s="611">
        <f t="shared" ref="F44" si="8">(F35-F38)/F38*100</f>
        <v>-20.207401286424624</v>
      </c>
    </row>
    <row r="45" spans="1:6" x14ac:dyDescent="0.25">
      <c r="B45" s="201"/>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48489-808E-4822-A23B-672A1911A66E}">
  <sheetPr>
    <tabColor rgb="FFFFCC44"/>
  </sheetPr>
  <dimension ref="A1:J45"/>
  <sheetViews>
    <sheetView showGridLines="0" zoomScale="90" zoomScaleNormal="90" workbookViewId="0">
      <selection activeCell="N14" sqref="N14"/>
    </sheetView>
  </sheetViews>
  <sheetFormatPr defaultColWidth="9.140625" defaultRowHeight="15.75" x14ac:dyDescent="0.25"/>
  <cols>
    <col min="1" max="1" width="66.7109375" style="24" customWidth="1"/>
    <col min="2" max="4" width="11" style="24" customWidth="1"/>
    <col min="5" max="5" width="3.140625" style="24" customWidth="1"/>
    <col min="6" max="6" width="19.140625" style="24" customWidth="1"/>
    <col min="7" max="16384" width="9.140625" style="24"/>
  </cols>
  <sheetData>
    <row r="1" spans="1:10" ht="23.25" x14ac:dyDescent="0.25">
      <c r="A1" s="416" t="str">
        <f>'Indice-Index'!A37</f>
        <v>3.7   Volumi da servizi di consegna pacchi (Ita/Itz - base mensile) - Parcel services volumes (dom./crossb. parcels - monthly basis)</v>
      </c>
      <c r="B1" s="197"/>
      <c r="C1" s="197"/>
      <c r="D1" s="197"/>
      <c r="E1" s="198"/>
      <c r="F1" s="198"/>
      <c r="G1" s="198"/>
      <c r="H1" s="198"/>
      <c r="I1" s="198"/>
      <c r="J1" s="198"/>
    </row>
    <row r="2" spans="1:10" ht="5.25" customHeight="1" x14ac:dyDescent="0.25"/>
    <row r="3" spans="1:10" ht="5.25" customHeight="1" x14ac:dyDescent="0.25"/>
    <row r="4" spans="1:10" ht="15.75" customHeight="1" x14ac:dyDescent="0.25">
      <c r="A4" s="52"/>
      <c r="B4" s="192" t="str">
        <f>'3.6'!B4</f>
        <v>Gennaio</v>
      </c>
      <c r="C4" s="192" t="str">
        <f>'3.6'!C4</f>
        <v>Febbraio</v>
      </c>
      <c r="D4" s="192" t="str">
        <f>'3.6'!D4</f>
        <v>Marzo</v>
      </c>
      <c r="F4" s="192" t="str">
        <f>'3.6'!F4</f>
        <v>Gennaio-Marzo</v>
      </c>
    </row>
    <row r="5" spans="1:10" ht="15.75" customHeight="1" x14ac:dyDescent="0.25">
      <c r="A5" s="52"/>
      <c r="B5" s="321" t="str">
        <f>'3.6'!B5</f>
        <v>January</v>
      </c>
      <c r="C5" s="321" t="str">
        <f>'3.6'!C5</f>
        <v>February</v>
      </c>
      <c r="D5" s="321" t="str">
        <f>'3.6'!D5</f>
        <v>March</v>
      </c>
      <c r="F5" s="321" t="str">
        <f>'3.6'!F5</f>
        <v>January-March</v>
      </c>
    </row>
    <row r="6" spans="1:10" ht="6.75" customHeight="1" x14ac:dyDescent="0.25">
      <c r="B6" s="187"/>
      <c r="C6" s="187"/>
      <c r="D6" s="187"/>
      <c r="F6" s="166"/>
    </row>
    <row r="7" spans="1:10" ht="15.75" customHeight="1" x14ac:dyDescent="0.25">
      <c r="A7" s="212" t="s">
        <v>237</v>
      </c>
      <c r="B7" s="167"/>
    </row>
    <row r="8" spans="1:10" ht="15.75" customHeight="1" x14ac:dyDescent="0.25">
      <c r="A8" s="705">
        <v>2023</v>
      </c>
      <c r="B8" s="720">
        <f t="shared" ref="B8:D12" si="0">+B21+B34</f>
        <v>85.580331546620002</v>
      </c>
      <c r="C8" s="720">
        <f t="shared" si="0"/>
        <v>76.26807639164555</v>
      </c>
      <c r="D8" s="720">
        <f t="shared" si="0"/>
        <v>88.208052080029162</v>
      </c>
      <c r="E8" s="201"/>
      <c r="F8" s="721">
        <f>SUM(B8:D8)</f>
        <v>250.05646001829473</v>
      </c>
    </row>
    <row r="9" spans="1:10" ht="15.75" customHeight="1" x14ac:dyDescent="0.25">
      <c r="A9" s="708">
        <v>2022</v>
      </c>
      <c r="B9" s="720">
        <f t="shared" si="0"/>
        <v>80.708421877165094</v>
      </c>
      <c r="C9" s="720">
        <f t="shared" si="0"/>
        <v>71.934718997004566</v>
      </c>
      <c r="D9" s="720">
        <f t="shared" si="0"/>
        <v>79.05019217974224</v>
      </c>
      <c r="E9" s="201"/>
      <c r="F9" s="721">
        <f>SUM(B9:D9)</f>
        <v>231.69333305391189</v>
      </c>
    </row>
    <row r="10" spans="1:10" ht="15.75" customHeight="1" x14ac:dyDescent="0.25">
      <c r="A10" s="708">
        <v>2021</v>
      </c>
      <c r="B10" s="720">
        <f t="shared" si="0"/>
        <v>81.292181019304692</v>
      </c>
      <c r="C10" s="720">
        <f t="shared" si="0"/>
        <v>73.720493883578015</v>
      </c>
      <c r="D10" s="720">
        <f t="shared" si="0"/>
        <v>88.98997501065594</v>
      </c>
      <c r="E10" s="470"/>
      <c r="F10" s="721">
        <f>SUM(B10:D10)</f>
        <v>244.00264991353865</v>
      </c>
      <c r="G10" s="226"/>
    </row>
    <row r="11" spans="1:10" ht="15.75" customHeight="1" x14ac:dyDescent="0.25">
      <c r="A11" s="708">
        <v>2020</v>
      </c>
      <c r="B11" s="720">
        <f t="shared" si="0"/>
        <v>56.22094961314</v>
      </c>
      <c r="C11" s="720">
        <f t="shared" si="0"/>
        <v>50.089334810570008</v>
      </c>
      <c r="D11" s="720">
        <f t="shared" si="0"/>
        <v>51.060687025458783</v>
      </c>
      <c r="E11" s="470"/>
      <c r="F11" s="721">
        <f>SUM(B11:D11)</f>
        <v>157.37097144916879</v>
      </c>
      <c r="G11" s="226"/>
    </row>
    <row r="12" spans="1:10" ht="15.75" customHeight="1" x14ac:dyDescent="0.25">
      <c r="A12" s="708">
        <v>2019</v>
      </c>
      <c r="B12" s="720">
        <f t="shared" si="0"/>
        <v>50.405200215098148</v>
      </c>
      <c r="C12" s="720">
        <f t="shared" si="0"/>
        <v>44.710459484428313</v>
      </c>
      <c r="D12" s="720">
        <f t="shared" si="0"/>
        <v>47.006001524170003</v>
      </c>
      <c r="E12" s="470"/>
      <c r="F12" s="721">
        <f>SUM(B12:D12)</f>
        <v>142.12166122369646</v>
      </c>
      <c r="G12" s="226"/>
    </row>
    <row r="13" spans="1:10" ht="15.75" customHeight="1" x14ac:dyDescent="0.25">
      <c r="A13" s="222" t="s">
        <v>236</v>
      </c>
      <c r="B13" s="342"/>
      <c r="C13" s="342"/>
      <c r="D13" s="342"/>
      <c r="E13" s="343"/>
      <c r="F13" s="516"/>
    </row>
    <row r="14" spans="1:10" ht="15.75" customHeight="1" x14ac:dyDescent="0.25">
      <c r="A14" s="352" t="s">
        <v>732</v>
      </c>
      <c r="B14" s="346">
        <f t="shared" ref="B14:D17" si="1">(B8-B9)/B9*100</f>
        <v>6.0364328234168108</v>
      </c>
      <c r="C14" s="346">
        <f t="shared" si="1"/>
        <v>6.0240137934248823</v>
      </c>
      <c r="D14" s="346">
        <f t="shared" si="1"/>
        <v>11.584867345374725</v>
      </c>
      <c r="E14" s="343"/>
      <c r="F14" s="611">
        <f>(F8-F9)/F9*100</f>
        <v>7.9256173331970645</v>
      </c>
    </row>
    <row r="15" spans="1:10" ht="15.75" customHeight="1" x14ac:dyDescent="0.25">
      <c r="A15" s="352" t="s">
        <v>351</v>
      </c>
      <c r="B15" s="346">
        <f t="shared" si="1"/>
        <v>-0.71809998799389019</v>
      </c>
      <c r="C15" s="346">
        <f t="shared" si="1"/>
        <v>-2.4223588211354192</v>
      </c>
      <c r="D15" s="346">
        <f t="shared" si="1"/>
        <v>-11.169553457817557</v>
      </c>
      <c r="E15" s="343"/>
      <c r="F15" s="611">
        <f>(F9-F10)/F10*100</f>
        <v>-5.0447472041752492</v>
      </c>
    </row>
    <row r="16" spans="1:10" ht="15.75" customHeight="1" x14ac:dyDescent="0.25">
      <c r="A16" s="352" t="s">
        <v>462</v>
      </c>
      <c r="B16" s="346">
        <f t="shared" si="1"/>
        <v>44.594108741815035</v>
      </c>
      <c r="C16" s="346">
        <f t="shared" si="1"/>
        <v>47.178025346867422</v>
      </c>
      <c r="D16" s="346">
        <f t="shared" si="1"/>
        <v>74.282760759340476</v>
      </c>
      <c r="E16" s="343"/>
      <c r="F16" s="611">
        <f>(F10-F11)/F11*100</f>
        <v>55.049338303380878</v>
      </c>
    </row>
    <row r="17" spans="1:6" ht="15.75" customHeight="1" x14ac:dyDescent="0.25">
      <c r="A17" s="352" t="s">
        <v>463</v>
      </c>
      <c r="B17" s="346">
        <f t="shared" si="1"/>
        <v>11.537994836294349</v>
      </c>
      <c r="C17" s="346">
        <f t="shared" si="1"/>
        <v>12.030463091114154</v>
      </c>
      <c r="D17" s="346">
        <f t="shared" si="1"/>
        <v>8.6258889712282869</v>
      </c>
      <c r="E17" s="343"/>
      <c r="F17" s="611">
        <f>(F11-F12)/F12*100</f>
        <v>10.729757937089012</v>
      </c>
    </row>
    <row r="18" spans="1:6" ht="15.75" customHeight="1" x14ac:dyDescent="0.25">
      <c r="A18" s="352" t="s">
        <v>733</v>
      </c>
      <c r="B18" s="578">
        <f>(B9-B12)/B12*100</f>
        <v>60.1192367707133</v>
      </c>
      <c r="C18" s="578">
        <f t="shared" ref="C18:F18" si="2">(C9-C12)/C12*100</f>
        <v>60.890135835123495</v>
      </c>
      <c r="D18" s="578">
        <f t="shared" si="2"/>
        <v>68.17042423635084</v>
      </c>
      <c r="E18" s="343"/>
      <c r="F18" s="611">
        <f t="shared" si="2"/>
        <v>63.024644560853758</v>
      </c>
    </row>
    <row r="19" spans="1:6" ht="6.75" customHeight="1" x14ac:dyDescent="0.25">
      <c r="B19" s="187"/>
      <c r="C19" s="187"/>
      <c r="D19" s="187"/>
      <c r="F19" s="516"/>
    </row>
    <row r="20" spans="1:6" ht="17.25" x14ac:dyDescent="0.25">
      <c r="A20" s="208" t="s">
        <v>233</v>
      </c>
      <c r="B20" s="167"/>
      <c r="F20" s="517"/>
    </row>
    <row r="21" spans="1:6" ht="18.75" x14ac:dyDescent="0.25">
      <c r="A21" s="705">
        <v>2023</v>
      </c>
      <c r="B21" s="722">
        <v>74.399352447940004</v>
      </c>
      <c r="C21" s="722">
        <v>65.81456663574555</v>
      </c>
      <c r="D21" s="722">
        <v>76.018504232824981</v>
      </c>
      <c r="F21" s="721">
        <f>SUM(B21:D21)</f>
        <v>216.23242331651051</v>
      </c>
    </row>
    <row r="22" spans="1:6" ht="17.25" x14ac:dyDescent="0.25">
      <c r="A22" s="710">
        <v>2022</v>
      </c>
      <c r="B22" s="722">
        <v>70.970848891425092</v>
      </c>
      <c r="C22" s="722">
        <v>62.33713634472457</v>
      </c>
      <c r="D22" s="722">
        <v>68.36488734950224</v>
      </c>
      <c r="F22" s="721">
        <f>SUM(B22:D22)</f>
        <v>201.67287258565187</v>
      </c>
    </row>
    <row r="23" spans="1:6" ht="17.25" x14ac:dyDescent="0.25">
      <c r="A23" s="710">
        <v>2021</v>
      </c>
      <c r="B23" s="722">
        <v>71.89258149455469</v>
      </c>
      <c r="C23" s="722">
        <v>64.367383528628011</v>
      </c>
      <c r="D23" s="722">
        <v>77.99193724669594</v>
      </c>
      <c r="E23" s="225"/>
      <c r="F23" s="721">
        <f>SUM(B23:D23)</f>
        <v>214.25190226987866</v>
      </c>
    </row>
    <row r="24" spans="1:6" ht="17.25" x14ac:dyDescent="0.25">
      <c r="A24" s="710">
        <v>2020</v>
      </c>
      <c r="B24" s="722">
        <v>48.53638361774</v>
      </c>
      <c r="C24" s="722">
        <v>43.118093633450009</v>
      </c>
      <c r="D24" s="722">
        <v>44.984500192628786</v>
      </c>
      <c r="E24" s="225"/>
      <c r="F24" s="721">
        <f>SUM(B24:D24)</f>
        <v>136.63897744381879</v>
      </c>
    </row>
    <row r="25" spans="1:6" ht="17.25" x14ac:dyDescent="0.25">
      <c r="A25" s="710">
        <v>2019</v>
      </c>
      <c r="B25" s="722">
        <v>42.936556422794283</v>
      </c>
      <c r="C25" s="722">
        <v>38.001661640003967</v>
      </c>
      <c r="D25" s="722">
        <v>39.817955477541432</v>
      </c>
      <c r="E25" s="225"/>
      <c r="F25" s="721">
        <f>SUM(B25:D25)</f>
        <v>120.75617354033969</v>
      </c>
    </row>
    <row r="26" spans="1:6" ht="17.25" x14ac:dyDescent="0.25">
      <c r="A26" s="222" t="s">
        <v>236</v>
      </c>
      <c r="B26" s="342"/>
      <c r="C26" s="342"/>
      <c r="D26" s="342"/>
      <c r="E26" s="343"/>
      <c r="F26" s="516"/>
    </row>
    <row r="27" spans="1:6" ht="17.25" x14ac:dyDescent="0.25">
      <c r="A27" s="352" t="s">
        <v>732</v>
      </c>
      <c r="B27" s="346">
        <f t="shared" ref="B27:D30" si="3">(B21-B22)/B22*100</f>
        <v>4.8308616989491213</v>
      </c>
      <c r="C27" s="346">
        <f t="shared" si="3"/>
        <v>5.5784248281646738</v>
      </c>
      <c r="D27" s="346">
        <f t="shared" si="3"/>
        <v>11.195245366521425</v>
      </c>
      <c r="E27" s="343"/>
      <c r="F27" s="611">
        <f>(F21-F22)/F22*100</f>
        <v>7.2193897692785072</v>
      </c>
    </row>
    <row r="28" spans="1:6" ht="17.25" x14ac:dyDescent="0.25">
      <c r="A28" s="352" t="s">
        <v>351</v>
      </c>
      <c r="B28" s="346">
        <f t="shared" si="3"/>
        <v>-1.2820969618393969</v>
      </c>
      <c r="C28" s="346">
        <f t="shared" si="3"/>
        <v>-3.1541552143415448</v>
      </c>
      <c r="D28" s="346">
        <f t="shared" si="3"/>
        <v>-12.343647609037358</v>
      </c>
      <c r="E28" s="343"/>
      <c r="F28" s="611">
        <f>(F22-F23)/F23*100</f>
        <v>-5.8711402563800013</v>
      </c>
    </row>
    <row r="29" spans="1:6" ht="17.25" x14ac:dyDescent="0.25">
      <c r="A29" s="352" t="s">
        <v>462</v>
      </c>
      <c r="B29" s="346">
        <f>(B23-B24)/B24*100</f>
        <v>48.121009716673704</v>
      </c>
      <c r="C29" s="346">
        <f t="shared" si="3"/>
        <v>49.281608031699484</v>
      </c>
      <c r="D29" s="346">
        <f t="shared" si="3"/>
        <v>73.375133463138468</v>
      </c>
      <c r="E29" s="343"/>
      <c r="F29" s="611">
        <f>(F23-F24)/F24*100</f>
        <v>56.801453200256582</v>
      </c>
    </row>
    <row r="30" spans="1:6" ht="17.25" x14ac:dyDescent="0.25">
      <c r="A30" s="352" t="s">
        <v>463</v>
      </c>
      <c r="B30" s="346">
        <f>(B24-B25)/B25*100</f>
        <v>13.042096668872274</v>
      </c>
      <c r="C30" s="346">
        <f t="shared" si="3"/>
        <v>13.463705987161429</v>
      </c>
      <c r="D30" s="346">
        <f t="shared" si="3"/>
        <v>12.975414365515192</v>
      </c>
      <c r="E30" s="343"/>
      <c r="F30" s="611">
        <f>(F24-F25)/F25*100</f>
        <v>13.15278833191357</v>
      </c>
    </row>
    <row r="31" spans="1:6" ht="17.25" x14ac:dyDescent="0.25">
      <c r="A31" s="352" t="s">
        <v>733</v>
      </c>
      <c r="B31" s="578">
        <f>(B22-B25)/B25*100</f>
        <v>65.292363441023156</v>
      </c>
      <c r="C31" s="578">
        <f t="shared" ref="C31:D31" si="4">(C22-C25)/C25*100</f>
        <v>64.037922697314102</v>
      </c>
      <c r="D31" s="578">
        <f t="shared" si="4"/>
        <v>71.693615429506835</v>
      </c>
      <c r="E31" s="343"/>
      <c r="F31" s="611">
        <f t="shared" ref="F31" si="5">(F22-F25)/F25*100</f>
        <v>67.008333133610947</v>
      </c>
    </row>
    <row r="32" spans="1:6" ht="6.75" customHeight="1" x14ac:dyDescent="0.25">
      <c r="F32" s="518"/>
    </row>
    <row r="33" spans="1:6" ht="17.25" x14ac:dyDescent="0.25">
      <c r="A33" s="208" t="s">
        <v>234</v>
      </c>
      <c r="B33" s="167"/>
      <c r="F33" s="519"/>
    </row>
    <row r="34" spans="1:6" ht="18.75" x14ac:dyDescent="0.25">
      <c r="A34" s="705">
        <v>2023</v>
      </c>
      <c r="B34" s="722">
        <v>11.180979098680002</v>
      </c>
      <c r="C34" s="722">
        <v>10.453509755899999</v>
      </c>
      <c r="D34" s="722">
        <v>12.189547847204176</v>
      </c>
      <c r="F34" s="721">
        <f>SUM(B34:D34)</f>
        <v>33.824036701784173</v>
      </c>
    </row>
    <row r="35" spans="1:6" ht="17.25" x14ac:dyDescent="0.25">
      <c r="A35" s="723">
        <v>2022</v>
      </c>
      <c r="B35" s="722">
        <v>9.7375729857399982</v>
      </c>
      <c r="C35" s="722">
        <v>9.5975826522799998</v>
      </c>
      <c r="D35" s="722">
        <v>10.68530483024</v>
      </c>
      <c r="F35" s="721">
        <f>SUM(B35:D35)</f>
        <v>30.020460468259998</v>
      </c>
    </row>
    <row r="36" spans="1:6" ht="17.25" x14ac:dyDescent="0.25">
      <c r="A36" s="723">
        <v>2021</v>
      </c>
      <c r="B36" s="722">
        <v>9.3995995247500002</v>
      </c>
      <c r="C36" s="722">
        <v>9.3531103549499992</v>
      </c>
      <c r="D36" s="722">
        <v>10.998037763959999</v>
      </c>
      <c r="E36" s="225"/>
      <c r="F36" s="721">
        <f>SUM(B36:D36)</f>
        <v>29.750747643659999</v>
      </c>
    </row>
    <row r="37" spans="1:6" ht="17.25" x14ac:dyDescent="0.25">
      <c r="A37" s="723">
        <v>2020</v>
      </c>
      <c r="B37" s="722">
        <v>7.6845659953999998</v>
      </c>
      <c r="C37" s="722">
        <v>6.9712411771200014</v>
      </c>
      <c r="D37" s="722">
        <v>6.0761868328299986</v>
      </c>
      <c r="E37" s="225"/>
      <c r="F37" s="721">
        <f>SUM(B37:D37)</f>
        <v>20.73199400535</v>
      </c>
    </row>
    <row r="38" spans="1:6" ht="17.25" x14ac:dyDescent="0.25">
      <c r="A38" s="723">
        <v>2019</v>
      </c>
      <c r="B38" s="722">
        <v>7.468643792303868</v>
      </c>
      <c r="C38" s="722">
        <v>6.7087978444243443</v>
      </c>
      <c r="D38" s="722">
        <v>7.1880460466285703</v>
      </c>
      <c r="E38" s="225"/>
      <c r="F38" s="721">
        <f>SUM(B38:D38)</f>
        <v>21.365487683356783</v>
      </c>
    </row>
    <row r="39" spans="1:6" ht="17.25" x14ac:dyDescent="0.25">
      <c r="A39" s="222" t="s">
        <v>236</v>
      </c>
      <c r="B39" s="342"/>
      <c r="C39" s="342"/>
      <c r="D39" s="342"/>
      <c r="E39" s="343"/>
      <c r="F39" s="516"/>
    </row>
    <row r="40" spans="1:6" ht="17.25" x14ac:dyDescent="0.25">
      <c r="A40" s="352" t="s">
        <v>732</v>
      </c>
      <c r="B40" s="346">
        <f t="shared" ref="B40:D43" si="6">(B34-B35)/B35*100</f>
        <v>14.823058220500856</v>
      </c>
      <c r="C40" s="346">
        <f t="shared" si="6"/>
        <v>8.9181529832062996</v>
      </c>
      <c r="D40" s="346">
        <f t="shared" si="6"/>
        <v>14.07767996198935</v>
      </c>
      <c r="E40" s="343"/>
      <c r="F40" s="611">
        <f>(F34-F35)/F35*100</f>
        <v>12.669946343913068</v>
      </c>
    </row>
    <row r="41" spans="1:6" ht="17.25" x14ac:dyDescent="0.25">
      <c r="A41" s="352" t="s">
        <v>351</v>
      </c>
      <c r="B41" s="346">
        <f t="shared" si="6"/>
        <v>3.5956155376628884</v>
      </c>
      <c r="C41" s="346">
        <f t="shared" si="6"/>
        <v>2.6138074720845905</v>
      </c>
      <c r="D41" s="346">
        <f t="shared" si="6"/>
        <v>-2.8435339142479505</v>
      </c>
      <c r="E41" s="343"/>
      <c r="F41" s="611">
        <f>(F35-F36)/F36*100</f>
        <v>0.90657494672230865</v>
      </c>
    </row>
    <row r="42" spans="1:6" ht="17.25" x14ac:dyDescent="0.25">
      <c r="A42" s="352" t="s">
        <v>462</v>
      </c>
      <c r="B42" s="346">
        <f>(B36-B37)/B37*100</f>
        <v>22.317897072868185</v>
      </c>
      <c r="C42" s="346">
        <f t="shared" si="6"/>
        <v>34.167074661645962</v>
      </c>
      <c r="D42" s="346">
        <f t="shared" si="6"/>
        <v>81.002297436559189</v>
      </c>
      <c r="E42" s="343"/>
      <c r="F42" s="611">
        <f>(F36-F37)/F37*100</f>
        <v>43.501621869959365</v>
      </c>
    </row>
    <row r="43" spans="1:6" ht="17.25" x14ac:dyDescent="0.25">
      <c r="A43" s="352" t="s">
        <v>463</v>
      </c>
      <c r="B43" s="346">
        <f>(B37-B38)/B38*100</f>
        <v>2.8910496885476165</v>
      </c>
      <c r="C43" s="346">
        <f t="shared" si="6"/>
        <v>3.9119278711576118</v>
      </c>
      <c r="D43" s="346">
        <f t="shared" si="6"/>
        <v>-15.468170440005322</v>
      </c>
      <c r="E43" s="343"/>
      <c r="F43" s="611">
        <f>(F37-F38)/F38*100</f>
        <v>-2.9650326142578978</v>
      </c>
    </row>
    <row r="44" spans="1:6" ht="17.25" x14ac:dyDescent="0.25">
      <c r="A44" s="352" t="s">
        <v>733</v>
      </c>
      <c r="B44" s="578">
        <f>(B35-B38)/B38*100</f>
        <v>30.379400283812824</v>
      </c>
      <c r="C44" s="578">
        <f t="shared" ref="C44:D44" si="7">(C35-C38)/C38*100</f>
        <v>43.059649058534582</v>
      </c>
      <c r="D44" s="578">
        <f t="shared" si="7"/>
        <v>48.653817197675835</v>
      </c>
      <c r="E44" s="343"/>
      <c r="F44" s="611">
        <f t="shared" ref="F44" si="8">(F35-F38)/F38*100</f>
        <v>40.509128147096952</v>
      </c>
    </row>
    <row r="45" spans="1:6" ht="17.25" x14ac:dyDescent="0.25">
      <c r="F45" s="516"/>
    </row>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FFD7-E1F4-4769-97BA-0B219315D947}">
  <sheetPr>
    <tabColor rgb="FFFFC000"/>
  </sheetPr>
  <dimension ref="A1:I26"/>
  <sheetViews>
    <sheetView showGridLines="0" zoomScale="90" zoomScaleNormal="90" workbookViewId="0">
      <selection activeCell="A2" sqref="A2"/>
    </sheetView>
  </sheetViews>
  <sheetFormatPr defaultColWidth="9.140625" defaultRowHeight="15.75" x14ac:dyDescent="0.25"/>
  <cols>
    <col min="1" max="1" width="63.42578125" style="6" customWidth="1"/>
    <col min="2" max="2" width="9.5703125" style="6" customWidth="1"/>
    <col min="3" max="3" width="10.140625" style="6" customWidth="1"/>
    <col min="4" max="4" width="9.85546875" style="6" customWidth="1"/>
    <col min="5" max="5" width="10" style="6" customWidth="1"/>
    <col min="6" max="6" width="9.5703125" style="6" customWidth="1"/>
    <col min="7" max="7" width="2" style="6" customWidth="1"/>
    <col min="8" max="8" width="13.42578125" style="6" customWidth="1"/>
    <col min="9" max="9" width="14.42578125" style="6" customWidth="1"/>
    <col min="10" max="16384" width="9.140625" style="6"/>
  </cols>
  <sheetData>
    <row r="1" spans="1:9" ht="21" x14ac:dyDescent="0.35">
      <c r="A1" s="206" t="str">
        <f>'Indice-Index'!A38</f>
        <v>3.8   Trend storico dei volumi  - Volumes  trend</v>
      </c>
      <c r="B1" s="98"/>
      <c r="C1" s="99"/>
      <c r="D1" s="99"/>
      <c r="E1" s="99"/>
      <c r="F1" s="99"/>
      <c r="G1" s="99"/>
      <c r="H1" s="99"/>
      <c r="I1" s="99"/>
    </row>
    <row r="4" spans="1:9" x14ac:dyDescent="0.25">
      <c r="A4" s="1008" t="s">
        <v>246</v>
      </c>
      <c r="B4" s="222" t="str">
        <f>+'3.4'!B4</f>
        <v>2018/19</v>
      </c>
      <c r="C4" s="222" t="str">
        <f>+'3.4'!C4</f>
        <v>2019/20</v>
      </c>
      <c r="D4" s="222" t="str">
        <f>+'3.4'!D4</f>
        <v>2020/21</v>
      </c>
      <c r="E4" s="222" t="str">
        <f>+'3.4'!E4</f>
        <v>2021/22</v>
      </c>
      <c r="F4" s="222" t="str">
        <f>+'3.4'!F4</f>
        <v>2022/23</v>
      </c>
      <c r="G4" s="13"/>
      <c r="H4" s="326" t="s">
        <v>108</v>
      </c>
      <c r="I4" s="326" t="s">
        <v>108</v>
      </c>
    </row>
    <row r="5" spans="1:9" x14ac:dyDescent="0.25">
      <c r="A5" s="1009"/>
      <c r="B5" s="74" t="s">
        <v>103</v>
      </c>
      <c r="C5" s="75"/>
      <c r="D5" s="74"/>
      <c r="E5" s="74" t="s">
        <v>104</v>
      </c>
      <c r="F5" s="74" t="s">
        <v>105</v>
      </c>
      <c r="G5" s="75"/>
      <c r="H5" s="328" t="s">
        <v>107</v>
      </c>
      <c r="I5" s="328" t="s">
        <v>106</v>
      </c>
    </row>
    <row r="6" spans="1:9" x14ac:dyDescent="0.25">
      <c r="B6" s="13"/>
      <c r="C6" s="13"/>
      <c r="D6" s="13"/>
      <c r="E6" s="13"/>
      <c r="F6" s="13"/>
      <c r="H6" s="13"/>
      <c r="I6" s="13"/>
    </row>
    <row r="7" spans="1:9" x14ac:dyDescent="0.25">
      <c r="A7" s="260" t="s">
        <v>154</v>
      </c>
      <c r="B7" s="521">
        <f>B9+B8</f>
        <v>3078.2813900183146</v>
      </c>
      <c r="C7" s="521">
        <f>C9+C8</f>
        <v>2717.1852837363258</v>
      </c>
      <c r="D7" s="521">
        <f>D9+D8</f>
        <v>2278.5327716589418</v>
      </c>
      <c r="E7" s="521">
        <f>E9+E8</f>
        <v>2284.3762818762998</v>
      </c>
      <c r="F7" s="521">
        <f>F9+F8</f>
        <v>2084.5432258406768</v>
      </c>
      <c r="G7" s="163"/>
      <c r="H7" s="261">
        <f>(F7-B7)/B7*100</f>
        <v>-32.28223928455499</v>
      </c>
      <c r="I7" s="261">
        <f>(F7-E7)/E7*100</f>
        <v>-8.7478169696057151</v>
      </c>
    </row>
    <row r="8" spans="1:9" x14ac:dyDescent="0.25">
      <c r="A8" s="6" t="s">
        <v>151</v>
      </c>
      <c r="B8" s="133">
        <v>1215.442367834999</v>
      </c>
      <c r="C8" s="133">
        <v>974.18664818848765</v>
      </c>
      <c r="D8" s="133">
        <v>798.73413239555339</v>
      </c>
      <c r="E8" s="133">
        <v>760.81840017100649</v>
      </c>
      <c r="F8" s="133">
        <v>662.36274111219871</v>
      </c>
      <c r="H8" s="41">
        <f t="shared" ref="H8:H13" si="0">(F8-B8)/B8*100</f>
        <v>-45.504389295559179</v>
      </c>
      <c r="I8" s="41">
        <f t="shared" ref="I8:I13" si="1">(F8-E8)/E8*100</f>
        <v>-12.940756826685348</v>
      </c>
    </row>
    <row r="9" spans="1:9" x14ac:dyDescent="0.25">
      <c r="A9" s="174" t="s">
        <v>152</v>
      </c>
      <c r="B9" s="520">
        <v>1862.8390221833156</v>
      </c>
      <c r="C9" s="520">
        <v>1742.9986355478379</v>
      </c>
      <c r="D9" s="520">
        <v>1479.7986392633886</v>
      </c>
      <c r="E9" s="520">
        <v>1523.5578817052933</v>
      </c>
      <c r="F9" s="520">
        <v>1422.1804847284782</v>
      </c>
      <c r="H9" s="253">
        <f t="shared" si="0"/>
        <v>-23.655212941500949</v>
      </c>
      <c r="I9" s="253">
        <f t="shared" si="1"/>
        <v>-6.6539905174685634</v>
      </c>
    </row>
    <row r="10" spans="1:9" ht="5.25" customHeight="1" x14ac:dyDescent="0.25">
      <c r="A10" s="258"/>
      <c r="B10" s="262"/>
      <c r="C10" s="262"/>
      <c r="D10" s="262"/>
      <c r="E10" s="262"/>
      <c r="F10" s="262"/>
      <c r="G10" s="163"/>
      <c r="H10" s="259"/>
      <c r="I10" s="259"/>
    </row>
    <row r="11" spans="1:9" x14ac:dyDescent="0.25">
      <c r="A11" s="260" t="s">
        <v>145</v>
      </c>
      <c r="B11" s="521">
        <f>+B13+B12</f>
        <v>533.97712521475694</v>
      </c>
      <c r="C11" s="521">
        <f>+C13+C12</f>
        <v>612.59293586777017</v>
      </c>
      <c r="D11" s="521">
        <f>+D13+D12</f>
        <v>902.39610095818318</v>
      </c>
      <c r="E11" s="521">
        <f>+E13+E12</f>
        <v>916.85909388683729</v>
      </c>
      <c r="F11" s="521">
        <f>+F13+F12</f>
        <v>979.69411358237733</v>
      </c>
      <c r="G11" s="163"/>
      <c r="H11" s="261">
        <f>(F11-B11)/B11*100</f>
        <v>83.471176445687675</v>
      </c>
      <c r="I11" s="261">
        <f>(F11-E11)/E11*100</f>
        <v>6.8532907743941092</v>
      </c>
    </row>
    <row r="12" spans="1:9" x14ac:dyDescent="0.25">
      <c r="A12" s="6" t="s">
        <v>163</v>
      </c>
      <c r="B12" s="133">
        <v>448.53306702802934</v>
      </c>
      <c r="C12" s="133">
        <v>526.05417666664403</v>
      </c>
      <c r="D12" s="133">
        <v>793.89948284720481</v>
      </c>
      <c r="E12" s="133">
        <v>798.01274736792732</v>
      </c>
      <c r="F12" s="133">
        <v>853.8894540373243</v>
      </c>
      <c r="H12" s="41">
        <f t="shared" si="0"/>
        <v>90.373802247218435</v>
      </c>
      <c r="I12" s="41">
        <f t="shared" si="1"/>
        <v>7.0019817169204659</v>
      </c>
    </row>
    <row r="13" spans="1:9" x14ac:dyDescent="0.25">
      <c r="A13" s="174" t="s">
        <v>162</v>
      </c>
      <c r="B13" s="520">
        <v>85.444058186727602</v>
      </c>
      <c r="C13" s="520">
        <v>86.53875920112614</v>
      </c>
      <c r="D13" s="520">
        <v>108.4966181109784</v>
      </c>
      <c r="E13" s="520">
        <v>118.84634651890998</v>
      </c>
      <c r="F13" s="520">
        <v>125.80465954505303</v>
      </c>
      <c r="H13" s="253">
        <f t="shared" si="0"/>
        <v>47.236287946579317</v>
      </c>
      <c r="I13" s="253">
        <f t="shared" si="1"/>
        <v>5.8548817275050933</v>
      </c>
    </row>
    <row r="14" spans="1:9" x14ac:dyDescent="0.25">
      <c r="B14" s="13"/>
      <c r="C14" s="13"/>
      <c r="D14" s="13"/>
      <c r="E14" s="13"/>
      <c r="F14" s="13"/>
      <c r="H14" s="13"/>
      <c r="I14" s="13"/>
    </row>
    <row r="15" spans="1:9" x14ac:dyDescent="0.25">
      <c r="A15" s="5"/>
      <c r="B15" s="88"/>
      <c r="C15" s="88"/>
      <c r="D15" s="88"/>
      <c r="E15" s="88"/>
      <c r="F15" s="88"/>
      <c r="H15" s="41"/>
      <c r="I15" s="41"/>
    </row>
    <row r="16" spans="1:9" x14ac:dyDescent="0.25">
      <c r="A16" s="1009" t="s">
        <v>100</v>
      </c>
      <c r="B16" s="325" t="str">
        <f>+'3.4'!B18</f>
        <v>1T19</v>
      </c>
      <c r="C16" s="325" t="str">
        <f>+'3.4'!C18</f>
        <v>1T20</v>
      </c>
      <c r="D16" s="325" t="str">
        <f>+'3.4'!D18</f>
        <v>1T21</v>
      </c>
      <c r="E16" s="325" t="str">
        <f>+'3.4'!E18</f>
        <v>1T22</v>
      </c>
      <c r="F16" s="325" t="str">
        <f>+'3.4'!F18</f>
        <v>1T23</v>
      </c>
      <c r="G16" s="24"/>
      <c r="H16" s="326" t="s">
        <v>108</v>
      </c>
      <c r="I16" s="326" t="s">
        <v>108</v>
      </c>
    </row>
    <row r="17" spans="1:9" x14ac:dyDescent="0.25">
      <c r="A17" s="1009"/>
      <c r="B17" s="325" t="str">
        <f>+'3.4'!B19</f>
        <v>1Q19</v>
      </c>
      <c r="C17" s="325" t="str">
        <f>+'3.4'!C19</f>
        <v>1Q20</v>
      </c>
      <c r="D17" s="325" t="str">
        <f>+'3.4'!D19</f>
        <v>1Q21</v>
      </c>
      <c r="E17" s="325" t="str">
        <f>+'3.4'!E19</f>
        <v>1Q22</v>
      </c>
      <c r="F17" s="325" t="str">
        <f>+'3.4'!F19</f>
        <v>1Q23</v>
      </c>
      <c r="G17" s="24"/>
      <c r="H17" s="328" t="s">
        <v>107</v>
      </c>
      <c r="I17" s="328" t="s">
        <v>106</v>
      </c>
    </row>
    <row r="18" spans="1:9" x14ac:dyDescent="0.25">
      <c r="B18" s="326" t="s">
        <v>103</v>
      </c>
      <c r="C18" s="327"/>
      <c r="D18" s="326"/>
      <c r="E18" s="326" t="s">
        <v>104</v>
      </c>
      <c r="F18" s="326" t="s">
        <v>105</v>
      </c>
      <c r="G18" s="24"/>
      <c r="H18" s="13"/>
      <c r="I18" s="13"/>
    </row>
    <row r="19" spans="1:9" x14ac:dyDescent="0.25">
      <c r="B19" s="74"/>
      <c r="C19" s="75"/>
      <c r="D19" s="74"/>
      <c r="E19" s="74"/>
      <c r="F19" s="74"/>
      <c r="H19" s="13"/>
      <c r="I19" s="13"/>
    </row>
    <row r="20" spans="1:9" x14ac:dyDescent="0.25">
      <c r="A20" s="260" t="s">
        <v>154</v>
      </c>
      <c r="B20" s="521">
        <f>B22+B21</f>
        <v>768.84943592391778</v>
      </c>
      <c r="C20" s="521">
        <f>C22+C21</f>
        <v>621.49270423896883</v>
      </c>
      <c r="D20" s="521">
        <f>D22+D21</f>
        <v>586.43858412154555</v>
      </c>
      <c r="E20" s="521">
        <f>E22+E21</f>
        <v>569.61254449850571</v>
      </c>
      <c r="F20" s="521">
        <f>F22+F21</f>
        <v>526.18782717746853</v>
      </c>
      <c r="G20" s="163"/>
      <c r="H20" s="261">
        <f>(F20-B20)/B20*100</f>
        <v>-31.561655300539499</v>
      </c>
      <c r="I20" s="261">
        <f>(F20-E20)/E20*100</f>
        <v>-7.6235535436230366</v>
      </c>
    </row>
    <row r="21" spans="1:9" x14ac:dyDescent="0.25">
      <c r="A21" s="6" t="s">
        <v>151</v>
      </c>
      <c r="B21" s="133">
        <v>280.67298940165364</v>
      </c>
      <c r="C21" s="133">
        <v>213.3003377677673</v>
      </c>
      <c r="D21" s="133">
        <v>194.71748099035585</v>
      </c>
      <c r="E21" s="133">
        <v>180.08387151080359</v>
      </c>
      <c r="F21" s="133">
        <v>156.89853446864848</v>
      </c>
      <c r="H21" s="41">
        <f t="shared" ref="H21:H26" si="2">(F21-B21)/B21*100</f>
        <v>-44.099168643506069</v>
      </c>
      <c r="I21" s="41">
        <f t="shared" ref="I21:I26" si="3">(F21-E21)/E21*100</f>
        <v>-12.8747437777981</v>
      </c>
    </row>
    <row r="22" spans="1:9" x14ac:dyDescent="0.25">
      <c r="A22" s="174" t="s">
        <v>152</v>
      </c>
      <c r="B22" s="520">
        <v>488.1764465222642</v>
      </c>
      <c r="C22" s="520">
        <v>408.19236647120152</v>
      </c>
      <c r="D22" s="520">
        <v>391.72110313118964</v>
      </c>
      <c r="E22" s="520">
        <v>389.52867298770212</v>
      </c>
      <c r="F22" s="520">
        <v>369.28929270882008</v>
      </c>
      <c r="H22" s="253">
        <f t="shared" si="2"/>
        <v>-24.353316236452642</v>
      </c>
      <c r="I22" s="253">
        <f t="shared" si="3"/>
        <v>-5.1958640486321839</v>
      </c>
    </row>
    <row r="23" spans="1:9" x14ac:dyDescent="0.25">
      <c r="B23" s="13"/>
      <c r="C23" s="13"/>
      <c r="D23" s="13"/>
      <c r="E23" s="13"/>
      <c r="F23" s="13"/>
      <c r="H23" s="13"/>
      <c r="I23" s="13"/>
    </row>
    <row r="24" spans="1:9" x14ac:dyDescent="0.25">
      <c r="A24" s="260" t="s">
        <v>145</v>
      </c>
      <c r="B24" s="521">
        <f>+B26+B25</f>
        <v>142.12166122369646</v>
      </c>
      <c r="C24" s="521">
        <f>+C26+C25</f>
        <v>157.37097144916882</v>
      </c>
      <c r="D24" s="521">
        <f>+D26+D25</f>
        <v>244.00264991353862</v>
      </c>
      <c r="E24" s="521">
        <f>+E26+E25</f>
        <v>231.69333305391189</v>
      </c>
      <c r="F24" s="521">
        <f>+F26+F25</f>
        <v>250.0564600182947</v>
      </c>
      <c r="G24" s="163"/>
      <c r="H24" s="261">
        <f>(F24-B24)/B24*100</f>
        <v>75.945354047551675</v>
      </c>
      <c r="I24" s="261">
        <f>(F24-E24)/E24*100</f>
        <v>7.9256173331970521</v>
      </c>
    </row>
    <row r="25" spans="1:9" x14ac:dyDescent="0.25">
      <c r="A25" s="6" t="s">
        <v>163</v>
      </c>
      <c r="B25" s="133">
        <v>120.75617354033967</v>
      </c>
      <c r="C25" s="133">
        <v>136.63897744381882</v>
      </c>
      <c r="D25" s="133">
        <v>214.25190226987863</v>
      </c>
      <c r="E25" s="133">
        <v>201.6728725856519</v>
      </c>
      <c r="F25" s="133">
        <v>216.23242331651053</v>
      </c>
      <c r="H25" s="41">
        <f>(F25-B25)/B25*100</f>
        <v>79.065315649701475</v>
      </c>
      <c r="I25" s="41">
        <f t="shared" si="3"/>
        <v>7.2193897692785072</v>
      </c>
    </row>
    <row r="26" spans="1:9" x14ac:dyDescent="0.25">
      <c r="A26" s="174" t="s">
        <v>162</v>
      </c>
      <c r="B26" s="520">
        <v>21.365487683356783</v>
      </c>
      <c r="C26" s="520">
        <v>20.731994005350003</v>
      </c>
      <c r="D26" s="520">
        <v>29.750747643660002</v>
      </c>
      <c r="E26" s="520">
        <v>30.020460468259998</v>
      </c>
      <c r="F26" s="520">
        <v>33.824036701784173</v>
      </c>
      <c r="H26" s="253">
        <f t="shared" si="2"/>
        <v>58.311559291634197</v>
      </c>
      <c r="I26" s="253">
        <f t="shared" si="3"/>
        <v>12.669946343913068</v>
      </c>
    </row>
  </sheetData>
  <mergeCells count="2">
    <mergeCell ref="A4:A5"/>
    <mergeCell ref="A16:A17"/>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34B82-8A3D-4D6E-A140-7545ADB3A0C0}">
  <sheetPr>
    <tabColor rgb="FFFFC000"/>
  </sheetPr>
  <dimension ref="A1:K25"/>
  <sheetViews>
    <sheetView showGridLines="0" zoomScale="90" zoomScaleNormal="90" workbookViewId="0">
      <selection activeCell="A2" sqref="A2"/>
    </sheetView>
  </sheetViews>
  <sheetFormatPr defaultColWidth="9.140625" defaultRowHeight="15.75" x14ac:dyDescent="0.25"/>
  <cols>
    <col min="1" max="1" width="30.5703125" style="6" customWidth="1"/>
    <col min="2" max="2" width="10.85546875" style="6" customWidth="1"/>
    <col min="3" max="3" width="24.5703125" style="6" customWidth="1"/>
    <col min="4" max="4" width="2.140625" style="6" customWidth="1"/>
    <col min="5" max="5" width="31.5703125" style="6" customWidth="1"/>
    <col min="6" max="6" width="8.7109375" style="6" customWidth="1"/>
    <col min="7" max="7" width="24.85546875" style="6" customWidth="1"/>
    <col min="8" max="8" width="2.85546875" style="6" customWidth="1"/>
    <col min="9" max="9" width="23.42578125" style="6" customWidth="1"/>
    <col min="10" max="10" width="8.5703125" style="6" customWidth="1"/>
    <col min="11" max="11" width="24.85546875" style="6" customWidth="1"/>
    <col min="12" max="16384" width="9.140625" style="6"/>
  </cols>
  <sheetData>
    <row r="1" spans="1:11" ht="21" x14ac:dyDescent="0.35">
      <c r="A1" s="206" t="str">
        <f>'Indice-Index'!A39</f>
        <v>3.9   Il quadro concorrenziale - The competitive framework</v>
      </c>
      <c r="B1" s="99"/>
      <c r="C1" s="99"/>
      <c r="D1" s="99"/>
      <c r="E1" s="99"/>
      <c r="F1" s="99"/>
      <c r="G1" s="99"/>
      <c r="H1" s="99"/>
      <c r="I1" s="99"/>
      <c r="J1" s="99"/>
      <c r="K1" s="99"/>
    </row>
    <row r="2" spans="1:11" ht="16.5" customHeight="1" x14ac:dyDescent="0.25"/>
    <row r="3" spans="1:11" ht="16.5" customHeight="1" x14ac:dyDescent="0.25"/>
    <row r="4" spans="1:11" ht="18.75" x14ac:dyDescent="0.3">
      <c r="A4" s="46" t="s">
        <v>249</v>
      </c>
      <c r="D4" s="231"/>
    </row>
    <row r="5" spans="1:11" ht="18.75" x14ac:dyDescent="0.3">
      <c r="A5" s="46"/>
      <c r="D5" s="231"/>
    </row>
    <row r="6" spans="1:11" x14ac:dyDescent="0.25">
      <c r="A6" s="255" t="s">
        <v>146</v>
      </c>
      <c r="B6" s="35" t="str">
        <f>'3.1'!C4</f>
        <v>3M2023</v>
      </c>
      <c r="C6" s="143" t="s">
        <v>745</v>
      </c>
      <c r="E6" s="255" t="s">
        <v>721</v>
      </c>
      <c r="F6" s="35" t="str">
        <f>+B6</f>
        <v>3M2023</v>
      </c>
      <c r="G6" s="34" t="str">
        <f>+C6</f>
        <v>Diff/chg. vs 3M22 (p.p.)</v>
      </c>
      <c r="I6" s="255" t="s">
        <v>354</v>
      </c>
      <c r="J6" s="35" t="str">
        <f>+F6</f>
        <v>3M2023</v>
      </c>
      <c r="K6" s="34" t="str">
        <f>+G6</f>
        <v>Diff/chg. vs 3M22 (p.p.)</v>
      </c>
    </row>
    <row r="7" spans="1:11" x14ac:dyDescent="0.25">
      <c r="A7" s="263" t="s">
        <v>164</v>
      </c>
      <c r="B7" s="48"/>
      <c r="C7" s="103"/>
      <c r="E7" s="263" t="s">
        <v>722</v>
      </c>
      <c r="F7" s="34"/>
      <c r="G7" s="34"/>
      <c r="I7" s="263" t="s">
        <v>355</v>
      </c>
      <c r="J7" s="34"/>
      <c r="K7" s="34"/>
    </row>
    <row r="8" spans="1:11" x14ac:dyDescent="0.25">
      <c r="A8" s="537" t="s">
        <v>118</v>
      </c>
      <c r="B8" s="724">
        <v>32.146954738499481</v>
      </c>
      <c r="C8" s="724">
        <v>-1.7075530376833825</v>
      </c>
      <c r="E8" s="537" t="s">
        <v>118</v>
      </c>
      <c r="F8" s="725">
        <v>95.698269841572099</v>
      </c>
      <c r="G8" s="725">
        <v>-0.67628011079784756</v>
      </c>
      <c r="I8" s="537" t="s">
        <v>133</v>
      </c>
      <c r="J8" s="725">
        <v>19.539508968039172</v>
      </c>
      <c r="K8" s="725">
        <v>0.65765929333595707</v>
      </c>
    </row>
    <row r="9" spans="1:11" x14ac:dyDescent="0.25">
      <c r="A9" s="537" t="s">
        <v>133</v>
      </c>
      <c r="B9" s="724">
        <v>15.359472446247249</v>
      </c>
      <c r="C9" s="724">
        <v>0.71126934425503663</v>
      </c>
      <c r="E9" s="537" t="s">
        <v>60</v>
      </c>
      <c r="F9" s="725">
        <v>2.5348293057466975</v>
      </c>
      <c r="G9" s="725">
        <v>0.45629022379224748</v>
      </c>
      <c r="I9" s="537" t="s">
        <v>59</v>
      </c>
      <c r="J9" s="725">
        <v>18.020087870681127</v>
      </c>
      <c r="K9" s="725">
        <v>0.25845114146675741</v>
      </c>
    </row>
    <row r="10" spans="1:11" x14ac:dyDescent="0.25">
      <c r="A10" s="537" t="s">
        <v>59</v>
      </c>
      <c r="B10" s="724">
        <v>14.165097167048019</v>
      </c>
      <c r="C10" s="724">
        <v>0.38593534150371056</v>
      </c>
      <c r="E10" s="537" t="s">
        <v>336</v>
      </c>
      <c r="F10" s="725">
        <v>1.7669008526812031</v>
      </c>
      <c r="G10" s="725">
        <v>0.21998988700560407</v>
      </c>
      <c r="I10" s="537" t="s">
        <v>118</v>
      </c>
      <c r="J10" s="725">
        <v>14.851645992159366</v>
      </c>
      <c r="K10" s="725">
        <v>-0.93322140274268328</v>
      </c>
    </row>
    <row r="11" spans="1:11" x14ac:dyDescent="0.25">
      <c r="A11" s="537" t="s">
        <v>57</v>
      </c>
      <c r="B11" s="724">
        <v>10.814664053098024</v>
      </c>
      <c r="C11" s="724">
        <v>0.88639308193761046</v>
      </c>
      <c r="E11" s="529" t="s">
        <v>79</v>
      </c>
      <c r="F11" s="536">
        <f>SUM(F8:F10)</f>
        <v>100</v>
      </c>
      <c r="G11" s="536">
        <f>SUM(G8:G10)</f>
        <v>3.9968028886505635E-15</v>
      </c>
      <c r="I11" s="537" t="s">
        <v>57</v>
      </c>
      <c r="J11" s="725">
        <v>13.757843961852313</v>
      </c>
      <c r="K11" s="725">
        <v>0.96008858517578766</v>
      </c>
    </row>
    <row r="12" spans="1:11" x14ac:dyDescent="0.25">
      <c r="A12" s="537" t="s">
        <v>58</v>
      </c>
      <c r="B12" s="724">
        <v>9.836918022673764</v>
      </c>
      <c r="C12" s="724">
        <v>-1.0697458674482334</v>
      </c>
      <c r="I12" s="537" t="s">
        <v>58</v>
      </c>
      <c r="J12" s="725">
        <v>12.51400714409707</v>
      </c>
      <c r="K12" s="725">
        <v>-1.5449178033450472</v>
      </c>
    </row>
    <row r="13" spans="1:11" x14ac:dyDescent="0.25">
      <c r="A13" s="537" t="s">
        <v>119</v>
      </c>
      <c r="B13" s="724">
        <v>9.5465432092791076</v>
      </c>
      <c r="C13" s="724">
        <v>6.8543889099917266E-2</v>
      </c>
      <c r="I13" s="537" t="s">
        <v>119</v>
      </c>
      <c r="J13" s="725">
        <v>12.144607655262162</v>
      </c>
      <c r="K13" s="725">
        <v>-7.2737853568419553E-2</v>
      </c>
    </row>
    <row r="14" spans="1:11" x14ac:dyDescent="0.25">
      <c r="A14" s="537" t="s">
        <v>746</v>
      </c>
      <c r="B14" s="724">
        <v>7.1219672347320477</v>
      </c>
      <c r="C14" s="724">
        <v>0.57532786218245668</v>
      </c>
      <c r="I14" s="537" t="s">
        <v>746</v>
      </c>
      <c r="J14" s="725">
        <v>9.0601902597981887</v>
      </c>
      <c r="K14" s="725">
        <v>0.62143093578506381</v>
      </c>
    </row>
    <row r="15" spans="1:11" x14ac:dyDescent="0.25">
      <c r="A15" s="537" t="s">
        <v>61</v>
      </c>
      <c r="B15" s="724">
        <v>1.0083831284223057</v>
      </c>
      <c r="C15" s="724">
        <v>0.1498293861528871</v>
      </c>
      <c r="I15" s="175" t="s">
        <v>61</v>
      </c>
      <c r="J15" s="277">
        <v>0.11210814811060665</v>
      </c>
      <c r="K15" s="277">
        <v>5.3247103892568412E-2</v>
      </c>
    </row>
    <row r="16" spans="1:11" x14ac:dyDescent="0.25">
      <c r="A16" s="529" t="s">
        <v>79</v>
      </c>
      <c r="B16" s="726">
        <f>SUM(B8:B15)</f>
        <v>100</v>
      </c>
      <c r="C16" s="536">
        <f>SUM(C8:C15)</f>
        <v>2.7755575615628914E-15</v>
      </c>
      <c r="I16" s="537" t="s">
        <v>121</v>
      </c>
      <c r="J16" s="727">
        <f>SUM(J8:J15)</f>
        <v>100</v>
      </c>
      <c r="K16" s="727">
        <f>SUM(K8:K15)</f>
        <v>-1.572353358625378E-14</v>
      </c>
    </row>
    <row r="17" spans="2:10" ht="14.1" customHeight="1" x14ac:dyDescent="0.25"/>
    <row r="19" spans="2:10" x14ac:dyDescent="0.25">
      <c r="J19" s="7"/>
    </row>
    <row r="20" spans="2:10" x14ac:dyDescent="0.25">
      <c r="J20" s="7"/>
    </row>
    <row r="25" spans="2:10" ht="9.75" customHeight="1" x14ac:dyDescent="0.25">
      <c r="B25" s="13"/>
      <c r="C25" s="13"/>
    </row>
  </sheetData>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AAD19-41DA-49EF-A3DA-E47CAD784D5C}">
  <sheetPr>
    <tabColor rgb="FFFFC000"/>
  </sheetPr>
  <dimension ref="A1:I19"/>
  <sheetViews>
    <sheetView showGridLines="0" zoomScale="90" zoomScaleNormal="90" workbookViewId="0">
      <selection activeCell="A2" sqref="A2"/>
    </sheetView>
  </sheetViews>
  <sheetFormatPr defaultRowHeight="15" x14ac:dyDescent="0.25"/>
  <cols>
    <col min="1" max="1" width="59.42578125" customWidth="1"/>
    <col min="2" max="6" width="11.140625" customWidth="1"/>
    <col min="7" max="7" width="1" customWidth="1"/>
    <col min="8" max="9" width="11" customWidth="1"/>
  </cols>
  <sheetData>
    <row r="1" spans="1:9" ht="21" x14ac:dyDescent="0.35">
      <c r="A1" s="209" t="str">
        <f>'Indice-Index'!A40</f>
        <v>3.10 Trend storico dei ricavi unitari (media ultimi 12 mesi) - Revenues per unit trend (avg last 12 months )</v>
      </c>
      <c r="B1" s="100"/>
      <c r="C1" s="100"/>
      <c r="D1" s="100"/>
      <c r="E1" s="100"/>
      <c r="F1" s="100"/>
      <c r="G1" s="100"/>
      <c r="H1" s="100"/>
      <c r="I1" s="100"/>
    </row>
    <row r="4" spans="1:9" ht="15.75" x14ac:dyDescent="0.25">
      <c r="A4" s="5" t="s">
        <v>86</v>
      </c>
      <c r="B4" s="187" t="str">
        <f>+'3.8'!B4</f>
        <v>2018/19</v>
      </c>
      <c r="C4" s="187" t="str">
        <f>+'3.8'!C4</f>
        <v>2019/20</v>
      </c>
      <c r="D4" s="187" t="str">
        <f>+'3.8'!D4</f>
        <v>2020/21</v>
      </c>
      <c r="E4" s="187" t="str">
        <f>+'3.8'!E4</f>
        <v>2021/22</v>
      </c>
      <c r="F4" s="187" t="str">
        <f>+'3.8'!F4</f>
        <v>2022/23</v>
      </c>
      <c r="G4" s="52"/>
      <c r="H4" s="169" t="s">
        <v>108</v>
      </c>
      <c r="I4" s="169" t="s">
        <v>108</v>
      </c>
    </row>
    <row r="5" spans="1:9" x14ac:dyDescent="0.25">
      <c r="B5" s="326" t="s">
        <v>103</v>
      </c>
      <c r="C5" s="52"/>
      <c r="D5" s="326"/>
      <c r="E5" s="326" t="s">
        <v>104</v>
      </c>
      <c r="F5" s="326" t="s">
        <v>105</v>
      </c>
      <c r="G5" s="52"/>
      <c r="H5" s="328" t="s">
        <v>107</v>
      </c>
      <c r="I5" s="328" t="s">
        <v>106</v>
      </c>
    </row>
    <row r="6" spans="1:9" x14ac:dyDescent="0.25">
      <c r="C6" s="74"/>
      <c r="D6" s="74"/>
      <c r="E6" s="74"/>
      <c r="F6" s="74"/>
    </row>
    <row r="7" spans="1:9" ht="15.75" x14ac:dyDescent="0.25">
      <c r="A7" s="256" t="s">
        <v>165</v>
      </c>
      <c r="C7" s="75"/>
      <c r="D7" s="75"/>
      <c r="E7" s="75"/>
      <c r="F7" s="75"/>
    </row>
    <row r="8" spans="1:9" ht="15.75" x14ac:dyDescent="0.25">
      <c r="A8" s="251" t="s">
        <v>96</v>
      </c>
      <c r="B8" s="474">
        <v>0.79646331953262783</v>
      </c>
      <c r="C8" s="474">
        <v>0.81042152258410971</v>
      </c>
      <c r="D8" s="474">
        <v>0.75487350986494739</v>
      </c>
      <c r="E8" s="474">
        <v>0.7834892776514244</v>
      </c>
      <c r="F8" s="474">
        <v>0.8387566564080573</v>
      </c>
      <c r="G8" s="76"/>
      <c r="H8" s="252">
        <f>(F8-B8)/B8*100</f>
        <v>5.3101424558067025</v>
      </c>
      <c r="I8" s="252">
        <f>(F8-E8)/E8*100</f>
        <v>7.0540057577177784</v>
      </c>
    </row>
    <row r="9" spans="1:9" ht="15.75" x14ac:dyDescent="0.25">
      <c r="A9" s="269" t="s">
        <v>148</v>
      </c>
      <c r="B9" s="475">
        <v>1.3153954948626141</v>
      </c>
      <c r="C9" s="475">
        <v>1.427848876668832</v>
      </c>
      <c r="D9" s="475">
        <v>1.3066022303557672</v>
      </c>
      <c r="E9" s="475">
        <v>1.3488802990024806</v>
      </c>
      <c r="F9" s="475">
        <v>1.4452181180791825</v>
      </c>
      <c r="G9" s="76"/>
      <c r="H9" s="127">
        <f>(F9-B9)/B9*100</f>
        <v>9.8694745210548032</v>
      </c>
      <c r="I9" s="127">
        <f>(F9-E9)/E9*100</f>
        <v>7.1420584278638604</v>
      </c>
    </row>
    <row r="10" spans="1:9" ht="15.75" x14ac:dyDescent="0.25">
      <c r="A10" s="244" t="s">
        <v>149</v>
      </c>
      <c r="B10" s="476">
        <v>0.45787681559005744</v>
      </c>
      <c r="C10" s="476">
        <v>0.46533262101613498</v>
      </c>
      <c r="D10" s="476">
        <v>0.45707315433934226</v>
      </c>
      <c r="E10" s="476">
        <v>0.50115022279786603</v>
      </c>
      <c r="F10" s="476">
        <v>0.55630482948111915</v>
      </c>
      <c r="G10" s="76"/>
      <c r="H10" s="267">
        <f>(F10-B10)/B10*100</f>
        <v>21.496614491000017</v>
      </c>
      <c r="I10" s="267">
        <f>(F10-E10)/E10*100</f>
        <v>11.005603544448423</v>
      </c>
    </row>
    <row r="11" spans="1:9" ht="15.75" x14ac:dyDescent="0.25">
      <c r="A11" s="6"/>
      <c r="B11" s="13"/>
      <c r="C11" s="13"/>
      <c r="D11" s="13"/>
      <c r="E11" s="13"/>
      <c r="F11" s="13"/>
      <c r="H11" s="75"/>
      <c r="I11" s="75"/>
    </row>
    <row r="12" spans="1:9" ht="15.75" x14ac:dyDescent="0.25">
      <c r="A12" s="256" t="s">
        <v>147</v>
      </c>
      <c r="B12" s="13"/>
      <c r="C12" s="13"/>
      <c r="D12" s="13"/>
      <c r="E12" s="13"/>
      <c r="F12" s="13"/>
      <c r="H12" s="75"/>
      <c r="I12" s="75"/>
    </row>
    <row r="13" spans="1:9" ht="15.75" x14ac:dyDescent="0.25">
      <c r="A13" s="616" t="s">
        <v>96</v>
      </c>
      <c r="B13" s="694">
        <v>7.3517512417050721</v>
      </c>
      <c r="C13" s="694">
        <v>6.9465088358705236</v>
      </c>
      <c r="D13" s="694">
        <v>6.1016411293812265</v>
      </c>
      <c r="E13" s="694">
        <v>6.513101060091457</v>
      </c>
      <c r="F13" s="694">
        <v>6.3802747830962749</v>
      </c>
      <c r="G13" s="76"/>
      <c r="H13" s="536">
        <f>(F13-B13)/B13*100</f>
        <v>-13.214218308935671</v>
      </c>
      <c r="I13" s="536">
        <f>(F13-E13)/E13*100</f>
        <v>-2.0393707355328043</v>
      </c>
    </row>
    <row r="14" spans="1:9" ht="15.75" x14ac:dyDescent="0.25">
      <c r="A14" s="265" t="s">
        <v>171</v>
      </c>
      <c r="B14" s="474">
        <v>17.131568032236643</v>
      </c>
      <c r="C14" s="474">
        <v>16.89374401626479</v>
      </c>
      <c r="D14" s="474">
        <v>14.605426887098284</v>
      </c>
      <c r="E14" s="474">
        <v>15.377054979754886</v>
      </c>
      <c r="F14" s="474">
        <v>15.124276306307895</v>
      </c>
      <c r="G14" s="6"/>
      <c r="H14" s="252">
        <f>(F14-B14)/B14*100</f>
        <v>-11.716917693416082</v>
      </c>
      <c r="I14" s="252">
        <f>(F14-E14)/E14*100</f>
        <v>-1.6438692179991217</v>
      </c>
    </row>
    <row r="15" spans="1:9" ht="15.75" x14ac:dyDescent="0.25">
      <c r="A15" s="248" t="s">
        <v>247</v>
      </c>
      <c r="B15" s="478"/>
      <c r="C15" s="478"/>
      <c r="D15" s="478"/>
      <c r="E15" s="478"/>
      <c r="F15" s="478"/>
      <c r="H15" s="270"/>
      <c r="I15" s="270"/>
    </row>
    <row r="16" spans="1:9" ht="15.75" x14ac:dyDescent="0.25">
      <c r="A16" s="246" t="s">
        <v>248</v>
      </c>
      <c r="B16" s="479"/>
      <c r="C16" s="479"/>
      <c r="D16" s="479"/>
      <c r="E16" s="479"/>
      <c r="F16" s="479"/>
      <c r="H16" s="271"/>
      <c r="I16" s="271"/>
    </row>
    <row r="17" spans="1:9" ht="15.75" x14ac:dyDescent="0.25">
      <c r="A17" s="265" t="s">
        <v>172</v>
      </c>
      <c r="B17" s="474">
        <v>5.4887286546691527</v>
      </c>
      <c r="C17" s="474">
        <v>5.3101348117201459</v>
      </c>
      <c r="D17" s="474">
        <v>4.9394889731111151</v>
      </c>
      <c r="E17" s="474">
        <v>5.1930111961907333</v>
      </c>
      <c r="F17" s="474">
        <v>5.0920095053276846</v>
      </c>
      <c r="H17" s="252">
        <f>(F17-B17)/B17*100</f>
        <v>-7.2278878097569459</v>
      </c>
      <c r="I17" s="252">
        <f>(F17-E17)/E17*100</f>
        <v>-1.9449542288130857</v>
      </c>
    </row>
    <row r="18" spans="1:9" ht="15.75" x14ac:dyDescent="0.25">
      <c r="A18" s="248" t="s">
        <v>247</v>
      </c>
      <c r="B18" s="268"/>
      <c r="C18" s="268"/>
      <c r="D18" s="268"/>
      <c r="E18" s="268"/>
      <c r="F18" s="268"/>
      <c r="H18" s="472"/>
      <c r="I18" s="472"/>
    </row>
    <row r="19" spans="1:9" ht="15.75" x14ac:dyDescent="0.25">
      <c r="A19" s="246" t="s">
        <v>248</v>
      </c>
      <c r="B19" s="266"/>
      <c r="C19" s="266"/>
      <c r="D19" s="266"/>
      <c r="E19" s="266"/>
      <c r="F19" s="266"/>
      <c r="H19" s="473"/>
      <c r="I19" s="473"/>
    </row>
  </sheetData>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6ECE0-3FF7-4157-80D9-F39F1C9FFEAE}">
  <sheetPr>
    <tabColor rgb="FFFFC000"/>
  </sheetPr>
  <dimension ref="A1:U19"/>
  <sheetViews>
    <sheetView showGridLines="0" zoomScale="80" zoomScaleNormal="80" workbookViewId="0">
      <pane xSplit="1" ySplit="4" topLeftCell="B5" activePane="bottomRight" state="frozen"/>
      <selection activeCell="H9" sqref="H9"/>
      <selection pane="topRight" activeCell="H9" sqref="H9"/>
      <selection pane="bottomLeft" activeCell="H9" sqref="H9"/>
      <selection pane="bottomRight" activeCell="P34" sqref="P34"/>
    </sheetView>
  </sheetViews>
  <sheetFormatPr defaultColWidth="9.140625" defaultRowHeight="15" x14ac:dyDescent="0.25"/>
  <cols>
    <col min="1" max="1" width="93.7109375" style="52" bestFit="1" customWidth="1"/>
    <col min="2" max="4" width="10.140625" style="52" customWidth="1"/>
    <col min="5" max="5" width="10.140625" style="164" customWidth="1"/>
    <col min="6" max="8" width="10.140625" style="52" customWidth="1"/>
    <col min="9" max="9" width="10.140625" style="164" customWidth="1"/>
    <col min="10" max="12" width="10.140625" style="52" customWidth="1"/>
    <col min="13" max="13" width="10.140625" style="164" customWidth="1"/>
    <col min="14" max="16" width="10.140625" style="52" customWidth="1"/>
    <col min="17" max="17" width="10.140625" style="164" customWidth="1"/>
    <col min="18" max="18" width="10.140625" style="52" customWidth="1"/>
    <col min="19" max="20" width="9.140625" style="52"/>
    <col min="21" max="21" width="10.140625" style="164" customWidth="1"/>
    <col min="22" max="16384" width="9.140625" style="52"/>
  </cols>
  <sheetData>
    <row r="1" spans="1:21" ht="23.25" x14ac:dyDescent="0.25">
      <c r="A1" s="417" t="str">
        <f>'Indice-Index'!A41</f>
        <v>Principali indicatori/Serie storica - Main indicators/Time series</v>
      </c>
      <c r="B1" s="418"/>
      <c r="C1" s="418"/>
      <c r="D1" s="418"/>
    </row>
    <row r="2" spans="1:21" ht="23.25" x14ac:dyDescent="0.25">
      <c r="A2" s="185"/>
    </row>
    <row r="3" spans="1:21" ht="23.25" x14ac:dyDescent="0.25">
      <c r="A3" s="185"/>
    </row>
    <row r="4" spans="1:21" s="164" customFormat="1" ht="21" x14ac:dyDescent="0.25">
      <c r="A4" s="373" t="s">
        <v>347</v>
      </c>
      <c r="B4" s="179" t="s">
        <v>185</v>
      </c>
      <c r="C4" s="179" t="s">
        <v>186</v>
      </c>
      <c r="D4" s="179" t="str">
        <f>+'[4]Principali serie storiche'!B1</f>
        <v>4T18</v>
      </c>
      <c r="E4" s="180" t="str">
        <f>+'[4]Principali serie storiche'!C1</f>
        <v>1T19</v>
      </c>
      <c r="F4" s="179" t="str">
        <f>+'[4]Principali serie storiche'!D1</f>
        <v>2T19</v>
      </c>
      <c r="G4" s="179" t="str">
        <f>+'[4]Principali serie storiche'!E1</f>
        <v>3T19</v>
      </c>
      <c r="H4" s="179" t="str">
        <f>+'[4]Principali serie storiche'!F1</f>
        <v>4T19</v>
      </c>
      <c r="I4" s="180" t="str">
        <f>+'[4]Principali serie storiche'!G1</f>
        <v>1T20</v>
      </c>
      <c r="J4" s="179" t="str">
        <f>+'[4]Principali serie storiche'!H1</f>
        <v>2T20</v>
      </c>
      <c r="K4" s="179" t="str">
        <f>+'[4]Principali serie storiche'!I1</f>
        <v>3T20</v>
      </c>
      <c r="L4" s="179" t="str">
        <f>+'[4]Principali serie storiche'!J1</f>
        <v>4T20</v>
      </c>
      <c r="M4" s="180" t="str">
        <f>+'[4]Principali serie storiche'!K1</f>
        <v>1T21</v>
      </c>
      <c r="N4" s="179" t="str">
        <f>+'[4]Principali serie storiche'!L1</f>
        <v>2T21</v>
      </c>
      <c r="O4" s="179" t="str">
        <f>+'[4]Principali serie storiche'!M1</f>
        <v>3T21</v>
      </c>
      <c r="P4" s="179" t="str">
        <f>+'[4]Principali serie storiche'!N1</f>
        <v>4T21</v>
      </c>
      <c r="Q4" s="180" t="str">
        <f>+'[4]Principali serie storiche'!O1</f>
        <v>1T22</v>
      </c>
      <c r="R4" s="179" t="str">
        <f>+'[4]Principali serie storiche'!P1</f>
        <v>2T22</v>
      </c>
      <c r="S4" s="179" t="str">
        <f>+'[4]Principali serie storiche'!Q1</f>
        <v>3T22</v>
      </c>
      <c r="T4" s="179" t="str">
        <f>+'[4]Principali serie storiche'!R1</f>
        <v>4T22</v>
      </c>
      <c r="U4" s="180" t="str">
        <f>+'[4]Principali serie storiche'!S1</f>
        <v>1T23</v>
      </c>
    </row>
    <row r="5" spans="1:21" ht="28.5" customHeight="1" x14ac:dyDescent="0.25">
      <c r="A5" s="264" t="s">
        <v>208</v>
      </c>
      <c r="B5" s="165"/>
      <c r="C5" s="165"/>
      <c r="D5" s="165"/>
      <c r="E5" s="612"/>
      <c r="F5" s="165"/>
      <c r="G5" s="165"/>
      <c r="H5" s="165"/>
      <c r="I5" s="612"/>
      <c r="J5" s="165"/>
      <c r="K5" s="165"/>
      <c r="L5" s="165"/>
      <c r="M5" s="612"/>
      <c r="N5" s="165"/>
      <c r="O5" s="165"/>
      <c r="P5" s="165"/>
      <c r="Q5" s="612"/>
      <c r="R5" s="165"/>
      <c r="S5" s="165"/>
      <c r="T5" s="165"/>
      <c r="U5" s="612"/>
    </row>
    <row r="6" spans="1:21" s="24" customFormat="1" ht="20.25" customHeight="1" x14ac:dyDescent="0.25">
      <c r="A6" s="728" t="s">
        <v>214</v>
      </c>
      <c r="B6" s="572">
        <f>+B7+B8</f>
        <v>1237.0884485036531</v>
      </c>
      <c r="C6" s="572">
        <f t="shared" ref="C6:U6" si="0">+C7+C8</f>
        <v>1803.6306762782747</v>
      </c>
      <c r="D6" s="572">
        <f t="shared" si="0"/>
        <v>2469.2197701393525</v>
      </c>
      <c r="E6" s="573">
        <f t="shared" si="0"/>
        <v>611.56829292239377</v>
      </c>
      <c r="F6" s="572">
        <f t="shared" si="0"/>
        <v>1232.1115439828372</v>
      </c>
      <c r="G6" s="572">
        <f t="shared" si="0"/>
        <v>1752.3103207935585</v>
      </c>
      <c r="H6" s="572">
        <f t="shared" si="0"/>
        <v>2338.505491953445</v>
      </c>
      <c r="I6" s="573">
        <f t="shared" si="0"/>
        <v>475.12823575767823</v>
      </c>
      <c r="J6" s="572">
        <f t="shared" si="0"/>
        <v>846.63985324180385</v>
      </c>
      <c r="K6" s="572">
        <f t="shared" si="0"/>
        <v>1265.9263176307502</v>
      </c>
      <c r="L6" s="572">
        <f t="shared" si="0"/>
        <v>1750.8710130666448</v>
      </c>
      <c r="M6" s="573">
        <f t="shared" si="0"/>
        <v>444.26125337552548</v>
      </c>
      <c r="N6" s="572">
        <f t="shared" si="0"/>
        <v>887.93494778019158</v>
      </c>
      <c r="O6" s="572">
        <f t="shared" si="0"/>
        <v>1311.1271304871409</v>
      </c>
      <c r="P6" s="572">
        <f t="shared" si="0"/>
        <v>1800.4718187860185</v>
      </c>
      <c r="Q6" s="573">
        <f t="shared" si="0"/>
        <v>433.57375756081603</v>
      </c>
      <c r="R6" s="572">
        <f t="shared" si="0"/>
        <v>873.37020672763742</v>
      </c>
      <c r="S6" s="572">
        <f t="shared" si="0"/>
        <v>1278.0552601547545</v>
      </c>
      <c r="T6" s="572">
        <f t="shared" si="0"/>
        <v>1744.3751080820125</v>
      </c>
      <c r="U6" s="573">
        <f t="shared" si="0"/>
        <v>437.6231557229957</v>
      </c>
    </row>
    <row r="7" spans="1:21" s="24" customFormat="1" ht="15.75" x14ac:dyDescent="0.25">
      <c r="A7" s="175" t="s">
        <v>210</v>
      </c>
      <c r="B7" s="181">
        <v>797.41980606698826</v>
      </c>
      <c r="C7" s="181">
        <v>1177.4447099972319</v>
      </c>
      <c r="D7" s="181">
        <v>1617.4573768460741</v>
      </c>
      <c r="E7" s="177">
        <v>386.78080424692104</v>
      </c>
      <c r="F7" s="181">
        <v>781.19740123730594</v>
      </c>
      <c r="G7" s="181">
        <v>1107.2136207611184</v>
      </c>
      <c r="H7" s="181">
        <v>1490.6096511192497</v>
      </c>
      <c r="I7" s="177">
        <v>287.16246440937812</v>
      </c>
      <c r="J7" s="181">
        <v>510.83230984169211</v>
      </c>
      <c r="K7" s="181">
        <v>759.47795627626965</v>
      </c>
      <c r="L7" s="181">
        <v>1066.846752284411</v>
      </c>
      <c r="M7" s="177">
        <v>263.9435109742758</v>
      </c>
      <c r="N7" s="181">
        <v>513.57246299187238</v>
      </c>
      <c r="O7" s="181">
        <v>751.73149384215344</v>
      </c>
      <c r="P7" s="181">
        <v>1049.2177554014006</v>
      </c>
      <c r="Q7" s="177">
        <v>240.97870668213147</v>
      </c>
      <c r="R7" s="181">
        <v>479.29804540450777</v>
      </c>
      <c r="S7" s="181">
        <v>696.96472015477661</v>
      </c>
      <c r="T7" s="181">
        <v>964.83737247199065</v>
      </c>
      <c r="U7" s="177">
        <v>233.39996840608146</v>
      </c>
    </row>
    <row r="8" spans="1:21" s="24" customFormat="1" ht="15.75" x14ac:dyDescent="0.25">
      <c r="A8" s="138" t="s">
        <v>211</v>
      </c>
      <c r="B8" s="182">
        <v>439.66864243666487</v>
      </c>
      <c r="C8" s="182">
        <v>626.18596628104274</v>
      </c>
      <c r="D8" s="182">
        <v>851.76239329327859</v>
      </c>
      <c r="E8" s="176">
        <v>224.78748867547279</v>
      </c>
      <c r="F8" s="182">
        <v>450.91414274553136</v>
      </c>
      <c r="G8" s="182">
        <v>645.09670003244014</v>
      </c>
      <c r="H8" s="182">
        <v>847.89584083419504</v>
      </c>
      <c r="I8" s="176">
        <v>187.96577134830008</v>
      </c>
      <c r="J8" s="182">
        <v>335.80754340011174</v>
      </c>
      <c r="K8" s="182">
        <v>506.44836135448048</v>
      </c>
      <c r="L8" s="182">
        <v>684.0242607822338</v>
      </c>
      <c r="M8" s="176">
        <v>180.31774240124972</v>
      </c>
      <c r="N8" s="182">
        <v>374.36248478831925</v>
      </c>
      <c r="O8" s="182">
        <v>559.39563664498746</v>
      </c>
      <c r="P8" s="182">
        <v>751.25406338461778</v>
      </c>
      <c r="Q8" s="176">
        <v>192.59505087868456</v>
      </c>
      <c r="R8" s="182">
        <v>394.07216132312965</v>
      </c>
      <c r="S8" s="182">
        <v>581.09053999997786</v>
      </c>
      <c r="T8" s="182">
        <v>779.53773561002174</v>
      </c>
      <c r="U8" s="176">
        <v>204.22318731691425</v>
      </c>
    </row>
    <row r="9" spans="1:21" s="24" customFormat="1" ht="20.25" customHeight="1" x14ac:dyDescent="0.25">
      <c r="A9" s="728" t="s">
        <v>215</v>
      </c>
      <c r="B9" s="572">
        <f>+B10+B11</f>
        <v>1642.9256501694558</v>
      </c>
      <c r="C9" s="572">
        <f t="shared" ref="C9:U9" si="1">+C10+C11</f>
        <v>2331.113944340304</v>
      </c>
      <c r="D9" s="572">
        <f t="shared" si="1"/>
        <v>3164.5450996261889</v>
      </c>
      <c r="E9" s="573">
        <f t="shared" si="1"/>
        <v>768.84943592391778</v>
      </c>
      <c r="F9" s="572">
        <f t="shared" si="1"/>
        <v>1525.966110560983</v>
      </c>
      <c r="G9" s="572">
        <f t="shared" si="1"/>
        <v>2162.3662598150677</v>
      </c>
      <c r="H9" s="572">
        <f t="shared" si="1"/>
        <v>2864.5420154212748</v>
      </c>
      <c r="I9" s="573">
        <f t="shared" si="1"/>
        <v>621.49270423896883</v>
      </c>
      <c r="J9" s="572">
        <f t="shared" si="1"/>
        <v>1155.9473602646456</v>
      </c>
      <c r="K9" s="572">
        <f t="shared" si="1"/>
        <v>1700.7255018972055</v>
      </c>
      <c r="L9" s="572">
        <f t="shared" si="1"/>
        <v>2313.5868917763655</v>
      </c>
      <c r="M9" s="573">
        <f t="shared" si="1"/>
        <v>586.43858412154555</v>
      </c>
      <c r="N9" s="572">
        <f t="shared" si="1"/>
        <v>1165.7963919672027</v>
      </c>
      <c r="O9" s="572">
        <f t="shared" si="1"/>
        <v>1697.8444817931399</v>
      </c>
      <c r="P9" s="572">
        <f t="shared" si="1"/>
        <v>2301.2023214993396</v>
      </c>
      <c r="Q9" s="573">
        <f t="shared" si="1"/>
        <v>569.61254449850571</v>
      </c>
      <c r="R9" s="572">
        <f t="shared" si="1"/>
        <v>1112.7572021279507</v>
      </c>
      <c r="S9" s="572">
        <f t="shared" si="1"/>
        <v>1594.8674795572254</v>
      </c>
      <c r="T9" s="572">
        <f t="shared" si="1"/>
        <v>2127.9679431617142</v>
      </c>
      <c r="U9" s="573">
        <f t="shared" si="1"/>
        <v>526.18782717746853</v>
      </c>
    </row>
    <row r="10" spans="1:21" s="24" customFormat="1" ht="15.75" x14ac:dyDescent="0.25">
      <c r="A10" s="175" t="s">
        <v>210</v>
      </c>
      <c r="B10" s="181">
        <v>637.47212633551487</v>
      </c>
      <c r="C10" s="181">
        <v>899.83618075533934</v>
      </c>
      <c r="D10" s="181">
        <v>1268.5487629781783</v>
      </c>
      <c r="E10" s="177">
        <v>280.67298940165364</v>
      </c>
      <c r="F10" s="181">
        <v>574.21544712702769</v>
      </c>
      <c r="G10" s="181">
        <v>780.92818603765636</v>
      </c>
      <c r="H10" s="181">
        <v>1041.559299822374</v>
      </c>
      <c r="I10" s="177">
        <v>213.3003377677673</v>
      </c>
      <c r="J10" s="181">
        <v>405.03282793448238</v>
      </c>
      <c r="K10" s="181">
        <v>585.45391280892193</v>
      </c>
      <c r="L10" s="181">
        <v>817.3169891729649</v>
      </c>
      <c r="M10" s="177">
        <v>194.71748099035585</v>
      </c>
      <c r="N10" s="181">
        <v>379.6201749620742</v>
      </c>
      <c r="O10" s="181">
        <v>553.37528086892053</v>
      </c>
      <c r="P10" s="181">
        <v>775.45200965055869</v>
      </c>
      <c r="Q10" s="177">
        <v>180.08387151080359</v>
      </c>
      <c r="R10" s="181">
        <v>354.02308044312218</v>
      </c>
      <c r="S10" s="181">
        <v>495.55170655983278</v>
      </c>
      <c r="T10" s="181">
        <v>685.54807815435379</v>
      </c>
      <c r="U10" s="177">
        <v>156.89853446864848</v>
      </c>
    </row>
    <row r="11" spans="1:21" s="24" customFormat="1" ht="15.75" x14ac:dyDescent="0.25">
      <c r="A11" s="174" t="s">
        <v>211</v>
      </c>
      <c r="B11" s="182">
        <v>1005.4535238339408</v>
      </c>
      <c r="C11" s="182">
        <v>1431.2777635849648</v>
      </c>
      <c r="D11" s="182">
        <v>1895.9963366480106</v>
      </c>
      <c r="E11" s="176">
        <v>488.17644652226414</v>
      </c>
      <c r="F11" s="182">
        <v>951.75066343395531</v>
      </c>
      <c r="G11" s="182">
        <v>1381.4380737774113</v>
      </c>
      <c r="H11" s="182">
        <v>1822.9827155989008</v>
      </c>
      <c r="I11" s="176">
        <v>408.19236647120158</v>
      </c>
      <c r="J11" s="182">
        <v>750.91453233016318</v>
      </c>
      <c r="K11" s="182">
        <v>1115.2715890882835</v>
      </c>
      <c r="L11" s="182">
        <v>1496.2699026034006</v>
      </c>
      <c r="M11" s="176">
        <v>391.72110313118969</v>
      </c>
      <c r="N11" s="182">
        <v>786.17621700512848</v>
      </c>
      <c r="O11" s="182">
        <v>1144.4692009242194</v>
      </c>
      <c r="P11" s="182">
        <v>1525.7503118487809</v>
      </c>
      <c r="Q11" s="176">
        <v>389.52867298770218</v>
      </c>
      <c r="R11" s="182">
        <v>758.73412168482855</v>
      </c>
      <c r="S11" s="182">
        <v>1099.3157729973925</v>
      </c>
      <c r="T11" s="182">
        <v>1442.4198650073602</v>
      </c>
      <c r="U11" s="176">
        <v>369.28929270882008</v>
      </c>
    </row>
    <row r="12" spans="1:21" x14ac:dyDescent="0.25">
      <c r="A12" s="169"/>
      <c r="B12" s="170"/>
      <c r="C12" s="170"/>
      <c r="D12" s="170"/>
      <c r="E12" s="613"/>
      <c r="F12" s="170"/>
      <c r="G12" s="170"/>
      <c r="H12" s="170"/>
      <c r="I12" s="613"/>
      <c r="J12" s="170"/>
      <c r="K12" s="170"/>
      <c r="L12" s="170"/>
      <c r="M12" s="613"/>
      <c r="N12" s="170"/>
      <c r="O12" s="170"/>
      <c r="P12" s="170"/>
      <c r="Q12" s="613"/>
      <c r="R12" s="170"/>
      <c r="S12" s="170"/>
      <c r="T12" s="170"/>
      <c r="U12" s="613"/>
    </row>
    <row r="13" spans="1:21" ht="28.5" customHeight="1" x14ac:dyDescent="0.25">
      <c r="A13" s="264" t="s">
        <v>209</v>
      </c>
      <c r="B13" s="170"/>
      <c r="C13" s="170"/>
      <c r="D13" s="170"/>
      <c r="E13" s="613"/>
      <c r="F13" s="170"/>
      <c r="G13" s="170"/>
      <c r="H13" s="170"/>
      <c r="I13" s="613"/>
      <c r="J13" s="170"/>
      <c r="K13" s="170"/>
      <c r="L13" s="170"/>
      <c r="M13" s="613"/>
      <c r="N13" s="170"/>
      <c r="O13" s="170"/>
      <c r="P13" s="170"/>
      <c r="Q13" s="613"/>
      <c r="R13" s="170"/>
      <c r="S13" s="170"/>
      <c r="T13" s="170"/>
      <c r="U13" s="613"/>
    </row>
    <row r="14" spans="1:21" s="24" customFormat="1" ht="20.25" customHeight="1" x14ac:dyDescent="0.25">
      <c r="A14" s="728" t="s">
        <v>214</v>
      </c>
      <c r="B14" s="572">
        <f>+B15+B16</f>
        <v>1903.281300135</v>
      </c>
      <c r="C14" s="572">
        <f t="shared" ref="C14:U14" si="2">+C15+C16</f>
        <v>2778.9741546791356</v>
      </c>
      <c r="D14" s="572">
        <f t="shared" si="2"/>
        <v>3865.0080171801119</v>
      </c>
      <c r="E14" s="573">
        <f t="shared" si="2"/>
        <v>1005.0794507456295</v>
      </c>
      <c r="F14" s="572">
        <f t="shared" si="2"/>
        <v>2025.4427400340865</v>
      </c>
      <c r="G14" s="572">
        <f t="shared" si="2"/>
        <v>3007.1704885068702</v>
      </c>
      <c r="H14" s="572">
        <f t="shared" si="2"/>
        <v>4226.3480198180814</v>
      </c>
      <c r="I14" s="573">
        <f t="shared" si="2"/>
        <v>1034.1136727248775</v>
      </c>
      <c r="J14" s="572">
        <f t="shared" si="2"/>
        <v>2218.946518945816</v>
      </c>
      <c r="K14" s="572">
        <f t="shared" si="2"/>
        <v>3410.3758707674133</v>
      </c>
      <c r="L14" s="572">
        <f t="shared" si="2"/>
        <v>5090.3411526546433</v>
      </c>
      <c r="M14" s="573">
        <f t="shared" si="2"/>
        <v>1449.8696846699388</v>
      </c>
      <c r="N14" s="572">
        <f t="shared" si="2"/>
        <v>2904.4558096173441</v>
      </c>
      <c r="O14" s="572">
        <f t="shared" si="2"/>
        <v>4219.9232192814779</v>
      </c>
      <c r="P14" s="572">
        <f t="shared" si="2"/>
        <v>5921.3223399565068</v>
      </c>
      <c r="Q14" s="573">
        <f t="shared" si="2"/>
        <v>1500.1432810622832</v>
      </c>
      <c r="R14" s="572">
        <f t="shared" si="2"/>
        <v>2987.4096195383627</v>
      </c>
      <c r="S14" s="572">
        <f t="shared" si="2"/>
        <v>4412.8798957242925</v>
      </c>
      <c r="T14" s="572">
        <f t="shared" si="2"/>
        <v>6142.8221554850379</v>
      </c>
      <c r="U14" s="573">
        <f t="shared" si="2"/>
        <v>1608.0387736147441</v>
      </c>
    </row>
    <row r="15" spans="1:21" s="24" customFormat="1" ht="15.75" x14ac:dyDescent="0.25">
      <c r="A15" s="175" t="s">
        <v>212</v>
      </c>
      <c r="B15" s="181">
        <v>1177.8333418647708</v>
      </c>
      <c r="C15" s="181">
        <v>1725.1460954045908</v>
      </c>
      <c r="D15" s="181">
        <v>2420.0452964760675</v>
      </c>
      <c r="E15" s="177">
        <v>634.11830050350306</v>
      </c>
      <c r="F15" s="181">
        <v>1285.1258916403544</v>
      </c>
      <c r="G15" s="181">
        <v>1920.1218777677193</v>
      </c>
      <c r="H15" s="181">
        <v>2729.254752328121</v>
      </c>
      <c r="I15" s="177">
        <v>698.28214454370755</v>
      </c>
      <c r="J15" s="181">
        <v>1563.6380592901205</v>
      </c>
      <c r="K15" s="181">
        <v>2382.8820641355969</v>
      </c>
      <c r="L15" s="181">
        <v>3599.6967836289336</v>
      </c>
      <c r="M15" s="177">
        <v>1020.0431021971594</v>
      </c>
      <c r="N15" s="181">
        <v>2029.2499233991998</v>
      </c>
      <c r="O15" s="181">
        <v>2936.0127574667445</v>
      </c>
      <c r="P15" s="181">
        <v>4129.8471197791096</v>
      </c>
      <c r="Q15" s="177">
        <v>1034.2851142026223</v>
      </c>
      <c r="R15" s="181">
        <v>2066.5552633972989</v>
      </c>
      <c r="S15" s="181">
        <v>3065.6409814698441</v>
      </c>
      <c r="T15" s="181">
        <v>4293.8532214786028</v>
      </c>
      <c r="U15" s="177">
        <v>1088.4451091811416</v>
      </c>
    </row>
    <row r="16" spans="1:21" s="24" customFormat="1" ht="15.75" x14ac:dyDescent="0.25">
      <c r="A16" s="174" t="s">
        <v>213</v>
      </c>
      <c r="B16" s="182">
        <v>725.44795827022926</v>
      </c>
      <c r="C16" s="182">
        <v>1053.8280592745446</v>
      </c>
      <c r="D16" s="182">
        <v>1444.9627207040446</v>
      </c>
      <c r="E16" s="176">
        <v>370.96115024212645</v>
      </c>
      <c r="F16" s="182">
        <v>740.31684839373213</v>
      </c>
      <c r="G16" s="182">
        <v>1087.0486107391509</v>
      </c>
      <c r="H16" s="182">
        <v>1497.0932674899605</v>
      </c>
      <c r="I16" s="176">
        <v>335.83152818116997</v>
      </c>
      <c r="J16" s="182">
        <v>655.30845965569529</v>
      </c>
      <c r="K16" s="182">
        <v>1027.4938066318164</v>
      </c>
      <c r="L16" s="182">
        <v>1490.6443690257095</v>
      </c>
      <c r="M16" s="176">
        <v>429.82658247277931</v>
      </c>
      <c r="N16" s="182">
        <v>875.2058862181442</v>
      </c>
      <c r="O16" s="182">
        <v>1283.9104618147335</v>
      </c>
      <c r="P16" s="182">
        <v>1791.4752201773977</v>
      </c>
      <c r="Q16" s="176">
        <v>465.85816685966108</v>
      </c>
      <c r="R16" s="182">
        <v>920.85435614106382</v>
      </c>
      <c r="S16" s="182">
        <v>1347.2389142544484</v>
      </c>
      <c r="T16" s="182">
        <v>1848.9689340064351</v>
      </c>
      <c r="U16" s="176">
        <v>519.59366443360261</v>
      </c>
    </row>
    <row r="17" spans="1:21" s="24" customFormat="1" ht="20.25" customHeight="1" x14ac:dyDescent="0.25">
      <c r="A17" s="728" t="s">
        <v>215</v>
      </c>
      <c r="B17" s="572">
        <f>+B18+B19</f>
        <v>246.70201933368594</v>
      </c>
      <c r="C17" s="572">
        <f t="shared" ref="C17:U17" si="3">+C18+C19</f>
        <v>367.3779682122663</v>
      </c>
      <c r="D17" s="572">
        <f t="shared" si="3"/>
        <v>515.2343576556525</v>
      </c>
      <c r="E17" s="573">
        <f t="shared" si="3"/>
        <v>142.12166122369646</v>
      </c>
      <c r="F17" s="572">
        <f t="shared" si="3"/>
        <v>283.33906235498262</v>
      </c>
      <c r="G17" s="572">
        <f t="shared" si="3"/>
        <v>427.23351852150944</v>
      </c>
      <c r="H17" s="572">
        <f t="shared" si="3"/>
        <v>597.34362564229775</v>
      </c>
      <c r="I17" s="573">
        <f t="shared" si="3"/>
        <v>157.37097144916882</v>
      </c>
      <c r="J17" s="572">
        <f t="shared" si="3"/>
        <v>356.10213962949268</v>
      </c>
      <c r="K17" s="572">
        <f t="shared" si="3"/>
        <v>543.66812641705496</v>
      </c>
      <c r="L17" s="572">
        <f t="shared" si="3"/>
        <v>815.76442249381353</v>
      </c>
      <c r="M17" s="573">
        <f t="shared" si="3"/>
        <v>244.00264991353862</v>
      </c>
      <c r="N17" s="572">
        <f t="shared" si="3"/>
        <v>472.29301314910919</v>
      </c>
      <c r="O17" s="572">
        <f t="shared" si="3"/>
        <v>674.04780586676134</v>
      </c>
      <c r="P17" s="572">
        <f t="shared" si="3"/>
        <v>929.16841074646402</v>
      </c>
      <c r="Q17" s="573">
        <f t="shared" si="3"/>
        <v>231.69333305391189</v>
      </c>
      <c r="R17" s="572">
        <f t="shared" si="3"/>
        <v>457.97679286142971</v>
      </c>
      <c r="S17" s="572">
        <f t="shared" si="3"/>
        <v>680.89224414173646</v>
      </c>
      <c r="T17" s="572">
        <f t="shared" si="3"/>
        <v>961.33098661799454</v>
      </c>
      <c r="U17" s="573">
        <f t="shared" si="3"/>
        <v>250.0564600182947</v>
      </c>
    </row>
    <row r="18" spans="1:21" s="24" customFormat="1" ht="15.75" x14ac:dyDescent="0.25">
      <c r="A18" s="175" t="s">
        <v>212</v>
      </c>
      <c r="B18" s="181">
        <v>204.73039456431638</v>
      </c>
      <c r="C18" s="181">
        <v>305.76190342879585</v>
      </c>
      <c r="D18" s="181">
        <v>430.34101888252974</v>
      </c>
      <c r="E18" s="177">
        <v>120.75617354033967</v>
      </c>
      <c r="F18" s="181">
        <v>241.01910685024788</v>
      </c>
      <c r="G18" s="181">
        <v>364.1502088875626</v>
      </c>
      <c r="H18" s="181">
        <v>510.17137276316481</v>
      </c>
      <c r="I18" s="177">
        <v>136.63897744381882</v>
      </c>
      <c r="J18" s="181">
        <v>312.0698965180427</v>
      </c>
      <c r="K18" s="181">
        <v>475.1140995117612</v>
      </c>
      <c r="L18" s="181">
        <v>716.28655802114508</v>
      </c>
      <c r="M18" s="177">
        <v>214.25190226987863</v>
      </c>
      <c r="N18" s="181">
        <v>412.78965891893745</v>
      </c>
      <c r="O18" s="181">
        <v>588.40147629619378</v>
      </c>
      <c r="P18" s="181">
        <v>810.59177705215404</v>
      </c>
      <c r="Q18" s="177">
        <v>201.6728725856519</v>
      </c>
      <c r="R18" s="181">
        <v>398.19112645536381</v>
      </c>
      <c r="S18" s="181">
        <v>593.19256744812651</v>
      </c>
      <c r="T18" s="181">
        <v>839.32990330646567</v>
      </c>
      <c r="U18" s="177">
        <v>216.23242331651053</v>
      </c>
    </row>
    <row r="19" spans="1:21" s="24" customFormat="1" ht="15.75" x14ac:dyDescent="0.25">
      <c r="A19" s="174" t="s">
        <v>213</v>
      </c>
      <c r="B19" s="182">
        <v>41.971624769369548</v>
      </c>
      <c r="C19" s="182">
        <v>61.616064783470428</v>
      </c>
      <c r="D19" s="182">
        <v>84.89333877312275</v>
      </c>
      <c r="E19" s="176">
        <v>21.365487683356783</v>
      </c>
      <c r="F19" s="182">
        <v>42.319955504734708</v>
      </c>
      <c r="G19" s="182">
        <v>63.083309633946818</v>
      </c>
      <c r="H19" s="182">
        <v>87.172252879132927</v>
      </c>
      <c r="I19" s="176">
        <v>20.731994005350003</v>
      </c>
      <c r="J19" s="182">
        <v>44.032243111449993</v>
      </c>
      <c r="K19" s="182">
        <v>68.554026905293824</v>
      </c>
      <c r="L19" s="182">
        <v>99.477864472668401</v>
      </c>
      <c r="M19" s="176">
        <v>29.750747643660002</v>
      </c>
      <c r="N19" s="182">
        <v>59.503354230171723</v>
      </c>
      <c r="O19" s="182">
        <v>85.646329570567559</v>
      </c>
      <c r="P19" s="182">
        <v>118.57663369431</v>
      </c>
      <c r="Q19" s="176">
        <v>30.020460468259998</v>
      </c>
      <c r="R19" s="182">
        <v>59.785666406065879</v>
      </c>
      <c r="S19" s="182">
        <v>87.699676693610002</v>
      </c>
      <c r="T19" s="182">
        <v>122.00108331152884</v>
      </c>
      <c r="U19" s="176">
        <v>33.824036701784173</v>
      </c>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U32"/>
  <sheetViews>
    <sheetView showGridLines="0" zoomScale="90" zoomScaleNormal="90" workbookViewId="0">
      <selection activeCell="X10" sqref="X10"/>
    </sheetView>
  </sheetViews>
  <sheetFormatPr defaultColWidth="9.140625" defaultRowHeight="15.75" x14ac:dyDescent="0.25"/>
  <cols>
    <col min="1" max="1" width="59.5703125" style="6" customWidth="1"/>
    <col min="2" max="18" width="7.85546875" style="6" customWidth="1"/>
    <col min="19" max="19" width="1.5703125" style="6" customWidth="1"/>
    <col min="20" max="16384" width="9.140625" style="6"/>
  </cols>
  <sheetData>
    <row r="1" spans="1:21" ht="21" x14ac:dyDescent="0.35">
      <c r="A1" s="101" t="str">
        <f>'Indice-Index'!C31</f>
        <v>4.1   Indici generali e principali utilities - General indexes and main utilities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78" t="s">
        <v>116</v>
      </c>
      <c r="C3" s="78" t="s">
        <v>122</v>
      </c>
      <c r="D3" s="78" t="s">
        <v>124</v>
      </c>
      <c r="E3" s="78" t="s">
        <v>128</v>
      </c>
      <c r="F3" s="78" t="s">
        <v>134</v>
      </c>
      <c r="G3" s="78" t="s">
        <v>142</v>
      </c>
      <c r="H3" s="78" t="s">
        <v>174</v>
      </c>
      <c r="I3" s="78" t="s">
        <v>176</v>
      </c>
      <c r="J3" s="78" t="s">
        <v>216</v>
      </c>
      <c r="K3" s="78" t="s">
        <v>240</v>
      </c>
      <c r="L3" s="78" t="s">
        <v>272</v>
      </c>
      <c r="M3" s="78" t="s">
        <v>318</v>
      </c>
      <c r="N3" s="78" t="s">
        <v>353</v>
      </c>
      <c r="O3" s="78" t="s">
        <v>394</v>
      </c>
      <c r="P3" s="78" t="s">
        <v>439</v>
      </c>
      <c r="Q3" s="78" t="s">
        <v>466</v>
      </c>
      <c r="R3" s="78" t="s">
        <v>748</v>
      </c>
      <c r="T3" s="990" t="s">
        <v>320</v>
      </c>
      <c r="U3" s="990"/>
    </row>
    <row r="4" spans="1:21" x14ac:dyDescent="0.25">
      <c r="A4" s="1010"/>
      <c r="B4" s="78" t="s">
        <v>116</v>
      </c>
      <c r="C4" s="78" t="s">
        <v>123</v>
      </c>
      <c r="D4" s="78" t="s">
        <v>125</v>
      </c>
      <c r="E4" s="78" t="s">
        <v>129</v>
      </c>
      <c r="F4" s="78" t="s">
        <v>134</v>
      </c>
      <c r="G4" s="78" t="s">
        <v>143</v>
      </c>
      <c r="H4" s="78" t="s">
        <v>175</v>
      </c>
      <c r="I4" s="78" t="s">
        <v>177</v>
      </c>
      <c r="J4" s="78" t="s">
        <v>216</v>
      </c>
      <c r="K4" s="78" t="s">
        <v>241</v>
      </c>
      <c r="L4" s="78" t="s">
        <v>273</v>
      </c>
      <c r="M4" s="78" t="s">
        <v>319</v>
      </c>
      <c r="N4" s="78" t="s">
        <v>353</v>
      </c>
      <c r="O4" s="78" t="s">
        <v>395</v>
      </c>
      <c r="P4" s="78" t="s">
        <v>440</v>
      </c>
      <c r="Q4" s="78" t="s">
        <v>467</v>
      </c>
      <c r="R4" s="78" t="s">
        <v>748</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7" spans="1:21" x14ac:dyDescent="0.25">
      <c r="A7" s="58" t="s">
        <v>67</v>
      </c>
      <c r="B7" s="59">
        <v>131.30000000000001</v>
      </c>
      <c r="C7" s="59">
        <v>131.5</v>
      </c>
      <c r="D7" s="59">
        <v>131.9</v>
      </c>
      <c r="E7" s="59">
        <v>132.4</v>
      </c>
      <c r="F7" s="59">
        <v>132.69999999999999</v>
      </c>
      <c r="G7" s="59">
        <v>132.80000000000001</v>
      </c>
      <c r="H7" s="59">
        <v>133.30000000000001</v>
      </c>
      <c r="I7" s="59">
        <v>133.69999999999999</v>
      </c>
      <c r="J7" s="59">
        <v>134.6</v>
      </c>
      <c r="K7" s="59">
        <v>134.9</v>
      </c>
      <c r="L7" s="59">
        <v>135.5</v>
      </c>
      <c r="M7" s="59">
        <v>135.69999999999999</v>
      </c>
      <c r="N7" s="59">
        <v>136.5</v>
      </c>
      <c r="O7" s="59">
        <v>136.80000000000001</v>
      </c>
      <c r="P7" s="59">
        <v>137.4</v>
      </c>
      <c r="Q7" s="59">
        <v>137.6</v>
      </c>
      <c r="R7" s="59">
        <v>138.6</v>
      </c>
      <c r="T7" s="84">
        <f>(R7-B7)/B7*100</f>
        <v>5.5597867479055463</v>
      </c>
      <c r="U7" s="84">
        <f>(R7-N7)/N7*100</f>
        <v>1.5384615384615343</v>
      </c>
    </row>
    <row r="8" spans="1:21" x14ac:dyDescent="0.25">
      <c r="A8" s="58" t="s">
        <v>66</v>
      </c>
      <c r="B8" s="59">
        <v>110.5</v>
      </c>
      <c r="C8" s="59">
        <v>110.9</v>
      </c>
      <c r="D8" s="59">
        <v>110.7</v>
      </c>
      <c r="E8" s="59">
        <v>110.5</v>
      </c>
      <c r="F8" s="59">
        <v>110.7</v>
      </c>
      <c r="G8" s="59">
        <v>110.6</v>
      </c>
      <c r="H8" s="59">
        <v>110</v>
      </c>
      <c r="I8" s="59">
        <v>110.4</v>
      </c>
      <c r="J8" s="59">
        <v>111.5</v>
      </c>
      <c r="K8" s="59">
        <v>112.1</v>
      </c>
      <c r="L8" s="59">
        <v>112.8</v>
      </c>
      <c r="M8" s="59">
        <v>114.7</v>
      </c>
      <c r="N8" s="59">
        <v>118.7</v>
      </c>
      <c r="O8" s="59">
        <v>121.1</v>
      </c>
      <c r="P8" s="59">
        <v>122.9</v>
      </c>
      <c r="Q8" s="59">
        <v>128</v>
      </c>
      <c r="R8" s="59">
        <v>127.8</v>
      </c>
      <c r="T8" s="84">
        <f>(R8-B8)/B8*100</f>
        <v>15.656108597285066</v>
      </c>
      <c r="U8" s="84">
        <f>(R8-N8)/N8*100</f>
        <v>7.666385846672279</v>
      </c>
    </row>
    <row r="9" spans="1:21" x14ac:dyDescent="0.25">
      <c r="A9" s="58" t="s">
        <v>9</v>
      </c>
      <c r="B9" s="59">
        <v>107.4</v>
      </c>
      <c r="C9" s="59">
        <v>107.4</v>
      </c>
      <c r="D9" s="59">
        <v>107.4</v>
      </c>
      <c r="E9" s="59">
        <v>107.5</v>
      </c>
      <c r="F9" s="59">
        <v>107.6</v>
      </c>
      <c r="G9" s="59">
        <v>107.6</v>
      </c>
      <c r="H9" s="59">
        <v>107.6</v>
      </c>
      <c r="I9" s="59">
        <v>107.6</v>
      </c>
      <c r="J9" s="59">
        <v>107.7</v>
      </c>
      <c r="K9" s="59">
        <v>107.7</v>
      </c>
      <c r="L9" s="59">
        <v>107.7</v>
      </c>
      <c r="M9" s="59">
        <v>110.4</v>
      </c>
      <c r="N9" s="59">
        <v>110.5</v>
      </c>
      <c r="O9" s="59">
        <v>110.5</v>
      </c>
      <c r="P9" s="59">
        <v>110.6</v>
      </c>
      <c r="Q9" s="59">
        <v>110.6</v>
      </c>
      <c r="R9" s="59">
        <v>110.8</v>
      </c>
      <c r="T9" s="84">
        <f>(R9-B9)/B9*100</f>
        <v>3.1657355679701968</v>
      </c>
      <c r="U9" s="84">
        <f>(R9-N9)/N9*100</f>
        <v>0.27149321266968068</v>
      </c>
    </row>
    <row r="10" spans="1:21" x14ac:dyDescent="0.25">
      <c r="A10" s="58" t="s">
        <v>68</v>
      </c>
      <c r="B10" s="59">
        <v>86.5</v>
      </c>
      <c r="C10" s="59">
        <v>83.1</v>
      </c>
      <c r="D10" s="59">
        <v>84.6</v>
      </c>
      <c r="E10" s="59">
        <v>83.4</v>
      </c>
      <c r="F10" s="59">
        <v>82.6</v>
      </c>
      <c r="G10" s="59">
        <v>81.2</v>
      </c>
      <c r="H10" s="59">
        <v>80.099999999999994</v>
      </c>
      <c r="I10" s="59">
        <v>80</v>
      </c>
      <c r="J10" s="59">
        <v>80.7</v>
      </c>
      <c r="K10" s="59">
        <v>79.3</v>
      </c>
      <c r="L10" s="59">
        <v>79.7</v>
      </c>
      <c r="M10" s="59">
        <v>78.400000000000006</v>
      </c>
      <c r="N10" s="59">
        <v>78.5</v>
      </c>
      <c r="O10" s="59">
        <v>77.5</v>
      </c>
      <c r="P10" s="59">
        <v>78.099999999999994</v>
      </c>
      <c r="Q10" s="59">
        <v>78.099999999999994</v>
      </c>
      <c r="R10" s="59">
        <v>79.7</v>
      </c>
      <c r="T10" s="84">
        <f>(R10-B10)/B10*100</f>
        <v>-7.8612716763005741</v>
      </c>
      <c r="U10" s="84">
        <f>(R10-N10)/N10*100</f>
        <v>1.5286624203821693</v>
      </c>
    </row>
    <row r="11" spans="1:21" x14ac:dyDescent="0.25">
      <c r="A11" s="19"/>
      <c r="B11" s="20"/>
      <c r="C11" s="20"/>
      <c r="D11" s="20"/>
      <c r="E11" s="20"/>
      <c r="F11" s="20"/>
      <c r="G11" s="20"/>
      <c r="H11" s="20"/>
      <c r="I11" s="20"/>
      <c r="J11" s="20"/>
      <c r="K11" s="20"/>
      <c r="L11" s="20"/>
      <c r="M11" s="20"/>
      <c r="N11" s="20"/>
      <c r="O11" s="20"/>
      <c r="P11" s="20"/>
      <c r="Q11" s="20"/>
    </row>
    <row r="12" spans="1:21" x14ac:dyDescent="0.25">
      <c r="A12" s="1011" t="s">
        <v>101</v>
      </c>
      <c r="B12" s="1012"/>
      <c r="C12" s="1012"/>
      <c r="D12" s="1012"/>
      <c r="E12" s="1012"/>
      <c r="F12" s="1012"/>
      <c r="G12" s="1012"/>
      <c r="H12" s="1012"/>
      <c r="I12" s="1012"/>
      <c r="J12" s="1012"/>
      <c r="K12" s="1012"/>
      <c r="L12" s="1012"/>
      <c r="M12" s="1012"/>
      <c r="N12" s="1012"/>
      <c r="O12" s="1012"/>
      <c r="P12" s="1012"/>
      <c r="Q12" s="1012"/>
      <c r="R12" s="24"/>
    </row>
    <row r="13" spans="1:21" x14ac:dyDescent="0.25">
      <c r="A13" s="1013" t="s">
        <v>102</v>
      </c>
      <c r="B13" s="1014"/>
      <c r="C13" s="1014"/>
      <c r="D13" s="1014"/>
      <c r="E13" s="1014"/>
      <c r="F13" s="1014"/>
      <c r="G13" s="1014"/>
      <c r="H13" s="1014"/>
      <c r="I13" s="1014"/>
      <c r="J13" s="1014"/>
      <c r="K13" s="1014"/>
      <c r="L13" s="1014"/>
      <c r="M13" s="1014"/>
      <c r="N13" s="1014"/>
      <c r="O13" s="1014"/>
      <c r="P13" s="1014"/>
      <c r="Q13" s="1014"/>
      <c r="R13" s="24"/>
    </row>
    <row r="14" spans="1:21" x14ac:dyDescent="0.25">
      <c r="A14" s="19"/>
      <c r="B14" s="19"/>
      <c r="C14" s="19"/>
      <c r="D14" s="19"/>
      <c r="E14" s="19"/>
      <c r="F14" s="19"/>
      <c r="G14" s="19"/>
      <c r="H14" s="19"/>
      <c r="I14" s="19"/>
      <c r="J14" s="19"/>
      <c r="K14" s="19"/>
      <c r="L14" s="19"/>
      <c r="M14" s="19"/>
      <c r="N14" s="19"/>
      <c r="O14" s="19"/>
      <c r="P14" s="19"/>
      <c r="Q14" s="19"/>
    </row>
    <row r="15" spans="1:21" x14ac:dyDescent="0.25">
      <c r="A15" s="22" t="s">
        <v>37</v>
      </c>
      <c r="B15" s="21"/>
      <c r="C15" s="21"/>
      <c r="D15" s="21"/>
      <c r="E15" s="21"/>
      <c r="F15" s="21"/>
      <c r="G15" s="21"/>
      <c r="H15" s="21"/>
      <c r="I15" s="21"/>
      <c r="J15" s="21"/>
      <c r="K15" s="21"/>
      <c r="L15" s="21"/>
      <c r="M15" s="21"/>
      <c r="N15" s="21"/>
      <c r="O15" s="21"/>
      <c r="P15" s="21"/>
      <c r="Q15" s="21"/>
    </row>
    <row r="16" spans="1:21" x14ac:dyDescent="0.25">
      <c r="A16" s="60" t="s">
        <v>69</v>
      </c>
      <c r="B16" s="59">
        <v>167.4</v>
      </c>
      <c r="C16" s="59">
        <v>167.7</v>
      </c>
      <c r="D16" s="59">
        <v>168</v>
      </c>
      <c r="E16" s="59">
        <v>168</v>
      </c>
      <c r="F16" s="59">
        <v>170</v>
      </c>
      <c r="G16" s="59">
        <v>171.1</v>
      </c>
      <c r="H16" s="59">
        <v>171.5</v>
      </c>
      <c r="I16" s="59">
        <v>171.8</v>
      </c>
      <c r="J16" s="59">
        <v>175.2</v>
      </c>
      <c r="K16" s="59">
        <v>175.4</v>
      </c>
      <c r="L16" s="59">
        <v>175.5</v>
      </c>
      <c r="M16" s="59">
        <v>175.5</v>
      </c>
      <c r="N16" s="59">
        <v>179.6</v>
      </c>
      <c r="O16" s="59">
        <v>180.7</v>
      </c>
      <c r="P16" s="59">
        <v>180.7</v>
      </c>
      <c r="Q16" s="59">
        <v>181.7</v>
      </c>
      <c r="R16" s="59">
        <v>186.3</v>
      </c>
      <c r="T16" s="84">
        <f t="shared" ref="T16:T22" si="0">(R16-B16)/B16*100</f>
        <v>11.290322580645164</v>
      </c>
      <c r="U16" s="84">
        <f t="shared" ref="U16:U22" si="1">(R16-N16)/N16*100</f>
        <v>3.7305122494432164</v>
      </c>
    </row>
    <row r="17" spans="1:21" x14ac:dyDescent="0.25">
      <c r="A17" s="60" t="s">
        <v>72</v>
      </c>
      <c r="B17" s="59">
        <v>123.7</v>
      </c>
      <c r="C17" s="59">
        <v>126.8</v>
      </c>
      <c r="D17" s="59">
        <v>126.4</v>
      </c>
      <c r="E17" s="59">
        <v>126.2</v>
      </c>
      <c r="F17" s="59">
        <v>122.3</v>
      </c>
      <c r="G17" s="59">
        <v>130.5</v>
      </c>
      <c r="H17" s="59">
        <v>133.69999999999999</v>
      </c>
      <c r="I17" s="59">
        <v>138.9</v>
      </c>
      <c r="J17" s="59">
        <v>137.30000000000001</v>
      </c>
      <c r="K17" s="59">
        <v>138.19999999999999</v>
      </c>
      <c r="L17" s="59">
        <v>137.1</v>
      </c>
      <c r="M17" s="59">
        <v>132.69999999999999</v>
      </c>
      <c r="N17" s="59">
        <v>120.7</v>
      </c>
      <c r="O17" s="59">
        <v>124.6</v>
      </c>
      <c r="P17" s="59">
        <v>124.7</v>
      </c>
      <c r="Q17" s="59">
        <v>124.2</v>
      </c>
      <c r="R17" s="59">
        <v>126.5</v>
      </c>
      <c r="T17" s="84">
        <f t="shared" si="0"/>
        <v>2.2635408245755837</v>
      </c>
      <c r="U17" s="84">
        <f>(R17-N17)/N17*100</f>
        <v>4.8053024026511988</v>
      </c>
    </row>
    <row r="18" spans="1:21" x14ac:dyDescent="0.25">
      <c r="A18" s="60" t="s">
        <v>10</v>
      </c>
      <c r="B18" s="59">
        <v>137.80000000000001</v>
      </c>
      <c r="C18" s="59">
        <v>132.30000000000001</v>
      </c>
      <c r="D18" s="59">
        <v>133.30000000000001</v>
      </c>
      <c r="E18" s="59">
        <v>135.6</v>
      </c>
      <c r="F18" s="59">
        <v>132.19999999999999</v>
      </c>
      <c r="G18" s="59">
        <v>119.3</v>
      </c>
      <c r="H18" s="59">
        <v>122.7</v>
      </c>
      <c r="I18" s="59">
        <v>130.80000000000001</v>
      </c>
      <c r="J18" s="59">
        <v>134.30000000000001</v>
      </c>
      <c r="K18" s="59">
        <v>139.30000000000001</v>
      </c>
      <c r="L18" s="59">
        <v>141.80000000000001</v>
      </c>
      <c r="M18" s="59">
        <v>176.6</v>
      </c>
      <c r="N18" s="59">
        <v>244.9</v>
      </c>
      <c r="O18" s="59">
        <v>252.6</v>
      </c>
      <c r="P18" s="59">
        <v>288.3</v>
      </c>
      <c r="Q18" s="59">
        <v>468.6</v>
      </c>
      <c r="R18" s="59">
        <v>313.5</v>
      </c>
      <c r="T18" s="84">
        <f t="shared" si="0"/>
        <v>127.50362844702465</v>
      </c>
      <c r="U18" s="84">
        <f>(R18-N18)/N18*100</f>
        <v>28.011433238056348</v>
      </c>
    </row>
    <row r="19" spans="1:21" x14ac:dyDescent="0.25">
      <c r="A19" s="60" t="s">
        <v>70</v>
      </c>
      <c r="B19" s="59">
        <v>126.6</v>
      </c>
      <c r="C19" s="59">
        <v>126.8</v>
      </c>
      <c r="D19" s="59">
        <v>126.8</v>
      </c>
      <c r="E19" s="59">
        <v>126.7</v>
      </c>
      <c r="F19" s="59">
        <v>126.4</v>
      </c>
      <c r="G19" s="59">
        <v>126.6</v>
      </c>
      <c r="H19" s="59">
        <v>126.7</v>
      </c>
      <c r="I19" s="59">
        <v>127.2</v>
      </c>
      <c r="J19" s="59">
        <v>127.5</v>
      </c>
      <c r="K19" s="59">
        <v>127.7</v>
      </c>
      <c r="L19" s="59">
        <v>128.69999999999999</v>
      </c>
      <c r="M19" s="59">
        <v>128.9</v>
      </c>
      <c r="N19" s="59">
        <v>129.19999999999999</v>
      </c>
      <c r="O19" s="59">
        <v>129.6</v>
      </c>
      <c r="P19" s="59">
        <v>130</v>
      </c>
      <c r="Q19" s="59">
        <v>130.1</v>
      </c>
      <c r="R19" s="59">
        <v>130.4</v>
      </c>
      <c r="T19" s="84">
        <f t="shared" si="0"/>
        <v>3.0015797788309726</v>
      </c>
      <c r="U19" s="84">
        <f t="shared" si="1"/>
        <v>0.928792569659456</v>
      </c>
    </row>
    <row r="20" spans="1:21" x14ac:dyDescent="0.25">
      <c r="A20" s="60" t="s">
        <v>73</v>
      </c>
      <c r="B20" s="59">
        <v>124.4</v>
      </c>
      <c r="C20" s="59">
        <v>124.4</v>
      </c>
      <c r="D20" s="59">
        <v>124.8</v>
      </c>
      <c r="E20" s="59">
        <v>125.1</v>
      </c>
      <c r="F20" s="59">
        <v>125.8</v>
      </c>
      <c r="G20" s="59">
        <v>126.9</v>
      </c>
      <c r="H20" s="59">
        <v>126.9</v>
      </c>
      <c r="I20" s="59">
        <v>127.1</v>
      </c>
      <c r="J20" s="59">
        <v>127.1</v>
      </c>
      <c r="K20" s="59">
        <v>127.4</v>
      </c>
      <c r="L20" s="59">
        <v>127.5</v>
      </c>
      <c r="M20" s="59">
        <v>127.5</v>
      </c>
      <c r="N20" s="59">
        <v>128</v>
      </c>
      <c r="O20" s="59">
        <v>128</v>
      </c>
      <c r="P20" s="59">
        <v>128.9</v>
      </c>
      <c r="Q20" s="59">
        <v>130.1</v>
      </c>
      <c r="R20" s="59">
        <v>130.5</v>
      </c>
      <c r="T20" s="84">
        <f t="shared" si="0"/>
        <v>4.9035369774919566</v>
      </c>
      <c r="U20" s="84">
        <f>(R20-N20)/N20*100</f>
        <v>1.953125</v>
      </c>
    </row>
    <row r="21" spans="1:21" x14ac:dyDescent="0.25">
      <c r="A21" s="60" t="s">
        <v>71</v>
      </c>
      <c r="B21" s="59">
        <v>119.1</v>
      </c>
      <c r="C21" s="59">
        <v>108.7</v>
      </c>
      <c r="D21" s="59">
        <v>102.4</v>
      </c>
      <c r="E21" s="59">
        <v>105.7</v>
      </c>
      <c r="F21" s="59">
        <v>106.7</v>
      </c>
      <c r="G21" s="59">
        <v>94</v>
      </c>
      <c r="H21" s="59">
        <v>88.8</v>
      </c>
      <c r="I21" s="59">
        <v>97.3</v>
      </c>
      <c r="J21" s="59">
        <v>102</v>
      </c>
      <c r="K21" s="59">
        <v>105.4</v>
      </c>
      <c r="L21" s="59">
        <v>119.2</v>
      </c>
      <c r="M21" s="59">
        <v>134.4</v>
      </c>
      <c r="N21" s="59">
        <v>172</v>
      </c>
      <c r="O21" s="59">
        <v>172</v>
      </c>
      <c r="P21" s="59">
        <v>191</v>
      </c>
      <c r="Q21" s="59">
        <v>260.5</v>
      </c>
      <c r="R21" s="59">
        <v>178.1</v>
      </c>
      <c r="T21" s="84">
        <f t="shared" si="0"/>
        <v>49.538203190596143</v>
      </c>
      <c r="U21" s="84">
        <f t="shared" si="1"/>
        <v>3.5465116279069737</v>
      </c>
    </row>
    <row r="22" spans="1:21" x14ac:dyDescent="0.25">
      <c r="A22" s="60" t="s">
        <v>74</v>
      </c>
      <c r="B22" s="59">
        <v>76</v>
      </c>
      <c r="C22" s="59">
        <v>72.3</v>
      </c>
      <c r="D22" s="59">
        <v>73.8</v>
      </c>
      <c r="E22" s="59">
        <v>72.599999999999994</v>
      </c>
      <c r="F22" s="59">
        <v>71.599999999999994</v>
      </c>
      <c r="G22" s="59">
        <v>70.099999999999994</v>
      </c>
      <c r="H22" s="59">
        <v>69.099999999999994</v>
      </c>
      <c r="I22" s="59">
        <v>68.8</v>
      </c>
      <c r="J22" s="59">
        <v>69.5</v>
      </c>
      <c r="K22" s="59">
        <v>68.099999999999994</v>
      </c>
      <c r="L22" s="59">
        <v>68.5</v>
      </c>
      <c r="M22" s="59">
        <v>67</v>
      </c>
      <c r="N22" s="59">
        <v>67</v>
      </c>
      <c r="O22" s="59">
        <v>66</v>
      </c>
      <c r="P22" s="59">
        <v>66.5</v>
      </c>
      <c r="Q22" s="59">
        <v>66.2</v>
      </c>
      <c r="R22" s="59">
        <v>67.599999999999994</v>
      </c>
      <c r="T22" s="84">
        <f t="shared" si="0"/>
        <v>-11.052631578947377</v>
      </c>
      <c r="U22" s="84">
        <f t="shared" si="1"/>
        <v>0.89552238805969309</v>
      </c>
    </row>
    <row r="23" spans="1:21" x14ac:dyDescent="0.25">
      <c r="A23" s="19"/>
      <c r="B23" s="19"/>
      <c r="C23" s="19"/>
      <c r="D23" s="19"/>
      <c r="E23" s="19"/>
      <c r="F23" s="19"/>
      <c r="G23" s="19"/>
      <c r="H23" s="19"/>
      <c r="I23" s="19"/>
      <c r="J23" s="19"/>
      <c r="K23" s="19"/>
      <c r="L23" s="19"/>
      <c r="M23" s="19"/>
      <c r="N23" s="19"/>
      <c r="O23" s="19"/>
      <c r="P23" s="19"/>
      <c r="Q23" s="19"/>
    </row>
    <row r="24" spans="1:21" x14ac:dyDescent="0.25">
      <c r="A24" s="6" t="s">
        <v>46</v>
      </c>
      <c r="B24" s="19"/>
      <c r="C24" s="19"/>
      <c r="D24" s="19"/>
      <c r="E24" s="19"/>
      <c r="F24" s="19"/>
      <c r="G24" s="19"/>
      <c r="H24" s="19"/>
      <c r="I24" s="19"/>
      <c r="J24" s="19"/>
      <c r="K24" s="19"/>
      <c r="L24" s="19"/>
      <c r="M24" s="19"/>
      <c r="N24" s="19"/>
      <c r="O24" s="19"/>
      <c r="P24" s="19"/>
      <c r="Q24" s="19"/>
    </row>
    <row r="25" spans="1:21" x14ac:dyDescent="0.25">
      <c r="A25" s="19" t="s">
        <v>47</v>
      </c>
      <c r="B25" s="19"/>
      <c r="C25" s="19"/>
      <c r="D25" s="19"/>
      <c r="E25" s="19"/>
      <c r="F25" s="19"/>
      <c r="G25" s="19"/>
      <c r="H25" s="19"/>
      <c r="I25" s="19"/>
      <c r="J25" s="19"/>
      <c r="K25" s="19"/>
      <c r="L25" s="19"/>
      <c r="M25" s="19"/>
      <c r="N25" s="19"/>
      <c r="O25" s="19"/>
      <c r="P25" s="19"/>
      <c r="Q25" s="19"/>
    </row>
    <row r="26" spans="1:21" x14ac:dyDescent="0.25">
      <c r="A26" s="19" t="s">
        <v>14</v>
      </c>
      <c r="B26" s="19"/>
      <c r="C26" s="19"/>
      <c r="D26" s="19"/>
      <c r="E26" s="19"/>
      <c r="F26" s="19"/>
      <c r="G26" s="19"/>
      <c r="H26" s="19"/>
      <c r="I26" s="19"/>
      <c r="J26" s="19"/>
      <c r="K26" s="19"/>
      <c r="L26" s="19"/>
      <c r="M26" s="19"/>
      <c r="N26" s="19"/>
      <c r="O26" s="19"/>
      <c r="P26" s="19"/>
      <c r="Q26" s="19"/>
    </row>
    <row r="27" spans="1:21" x14ac:dyDescent="0.25">
      <c r="A27" s="19" t="s">
        <v>11</v>
      </c>
      <c r="B27" s="19"/>
      <c r="C27" s="19"/>
      <c r="D27" s="19"/>
      <c r="E27" s="19"/>
      <c r="F27" s="19"/>
      <c r="G27" s="19"/>
      <c r="H27" s="19"/>
      <c r="I27" s="19"/>
      <c r="J27" s="19"/>
      <c r="K27" s="19"/>
      <c r="L27" s="19"/>
      <c r="M27" s="19"/>
      <c r="N27" s="19"/>
      <c r="O27" s="19"/>
      <c r="P27" s="19"/>
      <c r="Q27" s="19"/>
    </row>
    <row r="28" spans="1:21" x14ac:dyDescent="0.25">
      <c r="A28" s="19" t="s">
        <v>12</v>
      </c>
      <c r="B28" s="19"/>
      <c r="C28" s="19"/>
      <c r="D28" s="19"/>
      <c r="E28" s="19"/>
      <c r="F28" s="19"/>
      <c r="G28" s="19"/>
      <c r="H28" s="19"/>
      <c r="I28" s="19"/>
      <c r="J28" s="19"/>
      <c r="K28" s="19"/>
      <c r="L28" s="19"/>
      <c r="M28" s="19"/>
      <c r="N28" s="19"/>
      <c r="O28" s="19"/>
      <c r="P28" s="19"/>
      <c r="Q28" s="19"/>
    </row>
    <row r="29" spans="1:21" x14ac:dyDescent="0.25">
      <c r="A29" s="19" t="s">
        <v>13</v>
      </c>
      <c r="B29" s="19"/>
      <c r="C29" s="19"/>
      <c r="D29" s="19"/>
      <c r="E29" s="19"/>
      <c r="F29" s="19"/>
      <c r="G29" s="19"/>
      <c r="H29" s="19"/>
      <c r="I29" s="19"/>
      <c r="J29" s="19"/>
      <c r="K29" s="19"/>
      <c r="L29" s="19"/>
      <c r="M29" s="19"/>
      <c r="N29" s="19"/>
      <c r="O29" s="19"/>
      <c r="P29" s="19"/>
      <c r="Q29" s="19"/>
    </row>
    <row r="30" spans="1:21" x14ac:dyDescent="0.25">
      <c r="A30" s="19" t="s">
        <v>15</v>
      </c>
      <c r="B30" s="19"/>
      <c r="C30" s="19"/>
      <c r="D30" s="19"/>
      <c r="E30" s="19"/>
      <c r="F30" s="19"/>
      <c r="G30" s="19"/>
      <c r="H30" s="19"/>
      <c r="I30" s="19"/>
      <c r="J30" s="19"/>
      <c r="K30" s="19"/>
      <c r="L30" s="19"/>
      <c r="M30" s="19"/>
      <c r="N30" s="19"/>
      <c r="O30" s="19"/>
      <c r="P30" s="19"/>
      <c r="Q30" s="19"/>
    </row>
    <row r="31" spans="1:21" x14ac:dyDescent="0.25">
      <c r="A31" s="19" t="s">
        <v>16</v>
      </c>
      <c r="B31" s="19"/>
      <c r="C31" s="19"/>
      <c r="D31" s="19"/>
      <c r="E31" s="19"/>
      <c r="F31" s="19"/>
      <c r="G31" s="19"/>
      <c r="H31" s="19"/>
      <c r="I31" s="19"/>
      <c r="J31" s="19"/>
      <c r="K31" s="19"/>
      <c r="L31" s="19"/>
      <c r="M31" s="19"/>
      <c r="N31" s="19"/>
      <c r="O31" s="19"/>
      <c r="P31" s="19"/>
      <c r="Q31" s="19"/>
    </row>
    <row r="32" spans="1:21" x14ac:dyDescent="0.25">
      <c r="A32" s="19" t="s">
        <v>17</v>
      </c>
      <c r="B32" s="19"/>
      <c r="C32" s="19"/>
      <c r="D32" s="19"/>
      <c r="E32" s="19"/>
      <c r="F32" s="19"/>
      <c r="G32" s="19"/>
      <c r="H32" s="19"/>
      <c r="I32" s="19"/>
      <c r="J32" s="19"/>
      <c r="K32" s="19"/>
      <c r="L32" s="19"/>
      <c r="M32" s="19"/>
      <c r="N32" s="19"/>
      <c r="O32" s="19"/>
      <c r="P32" s="19"/>
      <c r="Q32" s="19"/>
    </row>
  </sheetData>
  <mergeCells count="4">
    <mergeCell ref="A3:A4"/>
    <mergeCell ref="A12:Q12"/>
    <mergeCell ref="A13:Q13"/>
    <mergeCell ref="T3:U3"/>
  </mergeCell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249977111117893"/>
  </sheetPr>
  <dimension ref="A1:U34"/>
  <sheetViews>
    <sheetView showGridLines="0" zoomScale="90" zoomScaleNormal="90" workbookViewId="0">
      <selection activeCell="A3" sqref="A3:A4"/>
    </sheetView>
  </sheetViews>
  <sheetFormatPr defaultColWidth="9.140625" defaultRowHeight="15.75" x14ac:dyDescent="0.25"/>
  <cols>
    <col min="1" max="1" width="56.140625" style="6" customWidth="1"/>
    <col min="2" max="18" width="7.85546875" style="6" customWidth="1"/>
    <col min="19" max="19" width="2.42578125" style="6" customWidth="1"/>
    <col min="20" max="16384" width="9.140625" style="6"/>
  </cols>
  <sheetData>
    <row r="1" spans="1:21" ht="21" x14ac:dyDescent="0.35">
      <c r="A1" s="101" t="str">
        <f>+'Indice-Index'!C32</f>
        <v>4.2   Telefonia fissa e mobile - Fixed and mobile telephony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40" t="str">
        <f>'4.1'!B3</f>
        <v xml:space="preserve"> Mar 19</v>
      </c>
      <c r="C3" s="40" t="str">
        <f>'4.1'!C3</f>
        <v>Giu 19</v>
      </c>
      <c r="D3" s="40" t="str">
        <f>'4.1'!D3</f>
        <v>Set 19</v>
      </c>
      <c r="E3" s="40" t="str">
        <f>'4.1'!E3</f>
        <v xml:space="preserve"> Dic 19</v>
      </c>
      <c r="F3" s="40" t="str">
        <f>'4.1'!F3</f>
        <v xml:space="preserve"> Mar 20</v>
      </c>
      <c r="G3" s="40" t="str">
        <f>'4.1'!G3</f>
        <v>Giu 20</v>
      </c>
      <c r="H3" s="40" t="str">
        <f>'4.1'!H3</f>
        <v>Set 20</v>
      </c>
      <c r="I3" s="40" t="str">
        <f>'4.1'!I3</f>
        <v xml:space="preserve"> Dic 20</v>
      </c>
      <c r="J3" s="40" t="str">
        <f>'4.1'!J3</f>
        <v xml:space="preserve"> Mar 21</v>
      </c>
      <c r="K3" s="40" t="str">
        <f>'4.1'!K3</f>
        <v>Giu 21</v>
      </c>
      <c r="L3" s="40" t="str">
        <f>'4.1'!L3</f>
        <v>Set 21</v>
      </c>
      <c r="M3" s="40" t="str">
        <f>'4.1'!M3</f>
        <v>Dic 21</v>
      </c>
      <c r="N3" s="40" t="str">
        <f>'4.1'!N3</f>
        <v xml:space="preserve"> Mar 22</v>
      </c>
      <c r="O3" s="40" t="str">
        <f>'4.1'!O3</f>
        <v>Giu 22</v>
      </c>
      <c r="P3" s="40" t="str">
        <f>'4.1'!P3</f>
        <v>Set 22</v>
      </c>
      <c r="Q3" s="40" t="str">
        <f>'4.1'!Q3</f>
        <v>Dic 22</v>
      </c>
      <c r="R3" s="40" t="str">
        <f>'4.1'!R3</f>
        <v xml:space="preserve"> Mar 23</v>
      </c>
      <c r="T3" s="990" t="s">
        <v>320</v>
      </c>
      <c r="U3" s="990"/>
    </row>
    <row r="4" spans="1:21" x14ac:dyDescent="0.25">
      <c r="A4" s="1010"/>
      <c r="B4" s="40" t="str">
        <f>'4.1'!B4</f>
        <v xml:space="preserve"> Mar 19</v>
      </c>
      <c r="C4" s="40" t="str">
        <f>'4.1'!C4</f>
        <v>Jun 19</v>
      </c>
      <c r="D4" s="40" t="str">
        <f>'4.1'!D4</f>
        <v>Sept 19</v>
      </c>
      <c r="E4" s="40" t="str">
        <f>'4.1'!E4</f>
        <v>Dec 19</v>
      </c>
      <c r="F4" s="40" t="str">
        <f>'4.1'!F4</f>
        <v xml:space="preserve"> Mar 20</v>
      </c>
      <c r="G4" s="40" t="str">
        <f>'4.1'!G4</f>
        <v>Jun 20</v>
      </c>
      <c r="H4" s="40" t="str">
        <f>'4.1'!H4</f>
        <v>Sept 20</v>
      </c>
      <c r="I4" s="40" t="str">
        <f>'4.1'!I4</f>
        <v>Dec 20</v>
      </c>
      <c r="J4" s="40" t="str">
        <f>'4.1'!J4</f>
        <v xml:space="preserve"> Mar 21</v>
      </c>
      <c r="K4" s="40" t="str">
        <f>'4.1'!K4</f>
        <v>Jun 21</v>
      </c>
      <c r="L4" s="40" t="str">
        <f>'4.1'!L4</f>
        <v>Sept 21</v>
      </c>
      <c r="M4" s="40" t="str">
        <f>'4.1'!M4</f>
        <v>Dec 21</v>
      </c>
      <c r="N4" s="40" t="str">
        <f>'4.1'!N4</f>
        <v xml:space="preserve"> Mar 22</v>
      </c>
      <c r="O4" s="40" t="str">
        <f>'4.1'!O4</f>
        <v>Jun 22</v>
      </c>
      <c r="P4" s="40" t="str">
        <f>'4.1'!P4</f>
        <v>Sept 22</v>
      </c>
      <c r="Q4" s="40" t="str">
        <f>'4.1'!Q4</f>
        <v>Dec 22</v>
      </c>
      <c r="R4" s="40" t="str">
        <f>'4.1'!R4</f>
        <v xml:space="preserve"> Mar 23</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6" spans="1:21" x14ac:dyDescent="0.25">
      <c r="A6" s="22" t="s">
        <v>49</v>
      </c>
      <c r="T6" s="119"/>
      <c r="U6" s="119"/>
    </row>
    <row r="7" spans="1:21" x14ac:dyDescent="0.25">
      <c r="A7" s="60" t="s">
        <v>31</v>
      </c>
      <c r="B7" s="59">
        <v>128.1</v>
      </c>
      <c r="C7" s="59">
        <v>130</v>
      </c>
      <c r="D7" s="59">
        <v>133.5</v>
      </c>
      <c r="E7" s="59">
        <v>133.5</v>
      </c>
      <c r="F7" s="59">
        <v>133.5</v>
      </c>
      <c r="G7" s="59">
        <v>132.9</v>
      </c>
      <c r="H7" s="59">
        <v>132.9</v>
      </c>
      <c r="I7" s="59">
        <v>136.1</v>
      </c>
      <c r="J7" s="59">
        <v>136.1</v>
      </c>
      <c r="K7" s="59">
        <v>136.1</v>
      </c>
      <c r="L7" s="59">
        <v>136.1</v>
      </c>
      <c r="M7" s="59">
        <v>136.1</v>
      </c>
      <c r="N7" s="59">
        <v>136.1</v>
      </c>
      <c r="O7" s="59">
        <v>136.1</v>
      </c>
      <c r="P7" s="59">
        <v>136.1</v>
      </c>
      <c r="Q7" s="59">
        <v>136.1</v>
      </c>
      <c r="R7" s="59">
        <v>136.1</v>
      </c>
      <c r="T7" s="84">
        <f>(R7-B7)/B7*100</f>
        <v>6.2451209992193597</v>
      </c>
      <c r="U7" s="84">
        <f>(R7-N7)/N7*100</f>
        <v>0</v>
      </c>
    </row>
    <row r="8" spans="1:21" x14ac:dyDescent="0.25">
      <c r="A8" s="60" t="s">
        <v>18</v>
      </c>
      <c r="B8" s="59">
        <v>97.1</v>
      </c>
      <c r="C8" s="59">
        <v>100.5</v>
      </c>
      <c r="D8" s="59">
        <v>99.2</v>
      </c>
      <c r="E8" s="59">
        <v>99.9</v>
      </c>
      <c r="F8" s="59">
        <v>101.5</v>
      </c>
      <c r="G8" s="59">
        <v>111.3</v>
      </c>
      <c r="H8" s="59">
        <v>102.9</v>
      </c>
      <c r="I8" s="59">
        <v>101.3</v>
      </c>
      <c r="J8" s="59">
        <v>105.5</v>
      </c>
      <c r="K8" s="59">
        <v>108.5</v>
      </c>
      <c r="L8" s="59">
        <v>117.8</v>
      </c>
      <c r="M8" s="59">
        <v>125.2</v>
      </c>
      <c r="N8" s="59">
        <v>121.9</v>
      </c>
      <c r="O8" s="59">
        <v>132.80000000000001</v>
      </c>
      <c r="P8" s="59">
        <v>138.9</v>
      </c>
      <c r="Q8" s="59">
        <v>141.80000000000001</v>
      </c>
      <c r="R8" s="59">
        <v>138.6</v>
      </c>
      <c r="S8" s="7"/>
      <c r="T8" s="84">
        <f>(R8-B8)/B8*100</f>
        <v>42.739443872296604</v>
      </c>
      <c r="U8" s="84">
        <f>(R8-N8)/N8*100</f>
        <v>13.699753896636576</v>
      </c>
    </row>
    <row r="9" spans="1:21" x14ac:dyDescent="0.25">
      <c r="A9" s="60" t="s">
        <v>19</v>
      </c>
      <c r="B9" s="59">
        <v>73.099999999999994</v>
      </c>
      <c r="C9" s="59">
        <v>73.7</v>
      </c>
      <c r="D9" s="59">
        <v>73.099999999999994</v>
      </c>
      <c r="E9" s="59">
        <v>73.3</v>
      </c>
      <c r="F9" s="59">
        <v>73.599999999999994</v>
      </c>
      <c r="G9" s="59">
        <v>73.8</v>
      </c>
      <c r="H9" s="59">
        <v>73.8</v>
      </c>
      <c r="I9" s="59">
        <v>74.599999999999994</v>
      </c>
      <c r="J9" s="59">
        <v>75</v>
      </c>
      <c r="K9" s="59">
        <v>75</v>
      </c>
      <c r="L9" s="59">
        <v>74.8</v>
      </c>
      <c r="M9" s="59">
        <v>75</v>
      </c>
      <c r="N9" s="59">
        <v>75</v>
      </c>
      <c r="O9" s="59">
        <v>75</v>
      </c>
      <c r="P9" s="59">
        <v>75</v>
      </c>
      <c r="Q9" s="59">
        <v>75.599999999999994</v>
      </c>
      <c r="R9" s="59">
        <v>75.599999999999994</v>
      </c>
      <c r="T9" s="84">
        <f>(R9-B9)/B9*100</f>
        <v>3.4199726402188784</v>
      </c>
      <c r="U9" s="84">
        <f>(R9-N9)/N9*100</f>
        <v>0.79999999999999238</v>
      </c>
    </row>
    <row r="10" spans="1:21" x14ac:dyDescent="0.25">
      <c r="A10" s="32"/>
      <c r="B10" s="32"/>
      <c r="C10" s="32"/>
      <c r="D10" s="32"/>
      <c r="E10" s="32"/>
      <c r="F10" s="32"/>
      <c r="G10" s="32"/>
      <c r="H10" s="32"/>
      <c r="I10" s="32"/>
      <c r="J10" s="32"/>
      <c r="K10" s="32"/>
      <c r="L10" s="32"/>
      <c r="M10" s="32"/>
      <c r="N10" s="32"/>
      <c r="O10" s="32"/>
      <c r="P10" s="32"/>
      <c r="Q10" s="32"/>
      <c r="R10" s="5"/>
    </row>
    <row r="11" spans="1:21" x14ac:dyDescent="0.25">
      <c r="A11" s="22" t="s">
        <v>50</v>
      </c>
      <c r="B11" s="21"/>
      <c r="C11" s="21"/>
      <c r="D11" s="21"/>
      <c r="E11" s="21"/>
      <c r="F11" s="21"/>
      <c r="G11" s="21"/>
      <c r="H11" s="21"/>
      <c r="I11" s="21"/>
      <c r="J11" s="21"/>
      <c r="K11" s="21"/>
      <c r="L11" s="21"/>
      <c r="M11" s="21"/>
      <c r="N11" s="21"/>
      <c r="O11" s="21"/>
      <c r="P11" s="21"/>
      <c r="Q11" s="21"/>
      <c r="R11" s="5"/>
    </row>
    <row r="12" spans="1:21" x14ac:dyDescent="0.25">
      <c r="A12" s="60" t="s">
        <v>26</v>
      </c>
      <c r="B12" s="59">
        <v>75.2</v>
      </c>
      <c r="C12" s="59">
        <v>70.5</v>
      </c>
      <c r="D12" s="59">
        <v>69.400000000000006</v>
      </c>
      <c r="E12" s="59">
        <v>69.900000000000006</v>
      </c>
      <c r="F12" s="59">
        <v>69.900000000000006</v>
      </c>
      <c r="G12" s="59">
        <v>68.400000000000006</v>
      </c>
      <c r="H12" s="59">
        <v>68.2</v>
      </c>
      <c r="I12" s="59">
        <v>68.099999999999994</v>
      </c>
      <c r="J12" s="59">
        <v>68.099999999999994</v>
      </c>
      <c r="K12" s="59">
        <v>67.400000000000006</v>
      </c>
      <c r="L12" s="59">
        <v>67.400000000000006</v>
      </c>
      <c r="M12" s="59">
        <v>67.5</v>
      </c>
      <c r="N12" s="59">
        <v>67.400000000000006</v>
      </c>
      <c r="O12" s="59">
        <v>67.3</v>
      </c>
      <c r="P12" s="59">
        <v>67.3</v>
      </c>
      <c r="Q12" s="59">
        <v>67.8</v>
      </c>
      <c r="R12" s="59">
        <v>67.599999999999994</v>
      </c>
      <c r="T12" s="84">
        <f>(R12-B12)/B12*100</f>
        <v>-10.106382978723415</v>
      </c>
      <c r="U12" s="84">
        <f>(R12-N12)/N12*100</f>
        <v>0.29673590504449349</v>
      </c>
    </row>
    <row r="13" spans="1:21" x14ac:dyDescent="0.25">
      <c r="A13" s="60" t="s">
        <v>20</v>
      </c>
      <c r="B13" s="59">
        <v>38.4</v>
      </c>
      <c r="C13" s="59">
        <v>33.700000000000003</v>
      </c>
      <c r="D13" s="59">
        <v>37.299999999999997</v>
      </c>
      <c r="E13" s="59">
        <v>33.799999999999997</v>
      </c>
      <c r="F13" s="59">
        <v>32.1</v>
      </c>
      <c r="G13" s="59">
        <v>30.3</v>
      </c>
      <c r="H13" s="59">
        <v>28.5</v>
      </c>
      <c r="I13" s="59">
        <v>27.4</v>
      </c>
      <c r="J13" s="59">
        <v>28.2</v>
      </c>
      <c r="K13" s="59">
        <v>26.5</v>
      </c>
      <c r="L13" s="59">
        <v>26.9</v>
      </c>
      <c r="M13" s="59">
        <v>24.9</v>
      </c>
      <c r="N13" s="59">
        <v>24.9</v>
      </c>
      <c r="O13" s="59">
        <v>23.7</v>
      </c>
      <c r="P13" s="59">
        <v>24.1</v>
      </c>
      <c r="Q13" s="59">
        <v>23.5</v>
      </c>
      <c r="R13" s="59">
        <v>25.1</v>
      </c>
      <c r="T13" s="84">
        <f>(R13-B13)/B13*100</f>
        <v>-34.635416666666664</v>
      </c>
      <c r="U13" s="84">
        <f>(R13-N13)/N13*100</f>
        <v>0.80321285140563381</v>
      </c>
    </row>
    <row r="15" spans="1:21" x14ac:dyDescent="0.25">
      <c r="A15" s="19"/>
      <c r="B15" s="19"/>
      <c r="C15" s="19"/>
      <c r="D15" s="19"/>
      <c r="E15" s="19"/>
      <c r="F15" s="19"/>
      <c r="G15" s="19"/>
      <c r="H15" s="19"/>
      <c r="I15" s="19"/>
      <c r="J15" s="19"/>
      <c r="K15" s="19"/>
      <c r="L15" s="19"/>
      <c r="M15" s="19"/>
      <c r="N15" s="19"/>
      <c r="O15" s="19"/>
      <c r="P15" s="19"/>
      <c r="Q15" s="19"/>
      <c r="R15" s="19"/>
    </row>
    <row r="16" spans="1:21" x14ac:dyDescent="0.25">
      <c r="A16" s="6" t="s">
        <v>38</v>
      </c>
      <c r="B16" s="19"/>
      <c r="C16" s="19"/>
      <c r="D16" s="19"/>
      <c r="E16" s="19"/>
      <c r="F16" s="19"/>
      <c r="G16" s="19"/>
      <c r="H16" s="19"/>
      <c r="I16" s="19"/>
      <c r="J16" s="19"/>
      <c r="K16" s="19"/>
      <c r="L16" s="19"/>
      <c r="M16" s="19"/>
      <c r="N16" s="19"/>
      <c r="O16" s="19"/>
      <c r="P16" s="19"/>
      <c r="Q16" s="19"/>
      <c r="R16" s="19"/>
    </row>
    <row r="17" spans="1:18" x14ac:dyDescent="0.25">
      <c r="A17" s="19" t="s">
        <v>33</v>
      </c>
      <c r="B17" s="19"/>
      <c r="C17" s="19"/>
      <c r="D17" s="19"/>
      <c r="E17" s="19"/>
      <c r="F17" s="19"/>
      <c r="G17" s="19"/>
      <c r="H17" s="19"/>
      <c r="I17" s="19"/>
      <c r="J17" s="19"/>
      <c r="K17" s="19"/>
      <c r="L17" s="19"/>
      <c r="M17" s="19"/>
      <c r="N17" s="19"/>
      <c r="O17" s="19"/>
      <c r="P17" s="19"/>
      <c r="Q17" s="19"/>
      <c r="R17" s="19"/>
    </row>
    <row r="18" spans="1:18" x14ac:dyDescent="0.25">
      <c r="A18" s="19" t="s">
        <v>21</v>
      </c>
      <c r="B18" s="19"/>
      <c r="C18" s="19"/>
      <c r="D18" s="19"/>
      <c r="E18" s="19"/>
      <c r="F18" s="19"/>
      <c r="G18" s="19"/>
      <c r="H18" s="19"/>
      <c r="I18" s="19"/>
      <c r="J18" s="19"/>
      <c r="K18" s="19"/>
      <c r="L18" s="19"/>
      <c r="M18" s="19"/>
      <c r="N18" s="19"/>
      <c r="O18" s="19"/>
      <c r="P18" s="19"/>
      <c r="Q18" s="19"/>
      <c r="R18" s="19"/>
    </row>
    <row r="19" spans="1:18" x14ac:dyDescent="0.25">
      <c r="A19" s="19" t="s">
        <v>22</v>
      </c>
      <c r="B19" s="19"/>
      <c r="C19" s="19"/>
      <c r="D19" s="19"/>
      <c r="E19" s="19"/>
      <c r="F19" s="19"/>
      <c r="G19" s="19"/>
      <c r="H19" s="19"/>
      <c r="I19" s="19"/>
      <c r="J19" s="19"/>
      <c r="K19" s="19"/>
      <c r="L19" s="19"/>
      <c r="M19" s="19"/>
      <c r="N19" s="19"/>
      <c r="O19" s="19"/>
      <c r="P19" s="19"/>
      <c r="Q19" s="19"/>
      <c r="R19" s="19"/>
    </row>
    <row r="20" spans="1:18" x14ac:dyDescent="0.25">
      <c r="A20" s="19" t="s">
        <v>23</v>
      </c>
      <c r="B20" s="19"/>
      <c r="C20" s="19"/>
      <c r="D20" s="19"/>
      <c r="E20" s="19"/>
      <c r="F20" s="19"/>
      <c r="G20" s="19"/>
      <c r="H20" s="19"/>
      <c r="I20" s="19"/>
      <c r="J20" s="19"/>
      <c r="K20" s="19"/>
      <c r="L20" s="19"/>
      <c r="M20" s="19"/>
      <c r="N20" s="19"/>
      <c r="O20" s="19"/>
      <c r="P20" s="19"/>
      <c r="Q20" s="19"/>
      <c r="R20" s="19"/>
    </row>
    <row r="21" spans="1:18" x14ac:dyDescent="0.25">
      <c r="A21" s="19" t="s">
        <v>24</v>
      </c>
      <c r="B21" s="19"/>
      <c r="C21" s="19"/>
      <c r="D21" s="19"/>
      <c r="E21" s="19"/>
      <c r="F21" s="19"/>
      <c r="G21" s="19"/>
      <c r="H21" s="19"/>
      <c r="I21" s="19"/>
      <c r="J21" s="19"/>
      <c r="K21" s="19"/>
      <c r="L21" s="19"/>
      <c r="M21" s="19"/>
      <c r="N21" s="19"/>
      <c r="O21" s="19"/>
      <c r="P21" s="19"/>
      <c r="Q21" s="19"/>
      <c r="R21" s="19"/>
    </row>
    <row r="22" spans="1:18" x14ac:dyDescent="0.25">
      <c r="A22" s="19" t="s">
        <v>25</v>
      </c>
      <c r="B22" s="19"/>
      <c r="C22" s="19"/>
      <c r="D22" s="19"/>
      <c r="E22" s="19"/>
      <c r="F22" s="19"/>
      <c r="G22" s="19"/>
      <c r="H22" s="19"/>
      <c r="I22" s="19"/>
      <c r="J22" s="19"/>
      <c r="K22" s="19"/>
      <c r="L22" s="19"/>
      <c r="M22" s="19"/>
      <c r="N22" s="19"/>
      <c r="O22" s="19"/>
      <c r="P22" s="19"/>
      <c r="Q22" s="19"/>
      <c r="R22" s="19"/>
    </row>
    <row r="23" spans="1:18" x14ac:dyDescent="0.25">
      <c r="A23" s="19"/>
      <c r="B23" s="19"/>
      <c r="C23" s="19"/>
      <c r="D23" s="19"/>
      <c r="E23" s="19"/>
      <c r="F23" s="19"/>
      <c r="G23" s="19"/>
      <c r="H23" s="19"/>
      <c r="I23" s="19"/>
      <c r="J23" s="19"/>
      <c r="K23" s="19"/>
      <c r="L23" s="19"/>
      <c r="M23" s="19"/>
      <c r="N23" s="19"/>
      <c r="O23" s="19"/>
      <c r="P23" s="19"/>
      <c r="Q23" s="19"/>
      <c r="R23" s="19"/>
    </row>
    <row r="24" spans="1:18" x14ac:dyDescent="0.25">
      <c r="A24" s="18"/>
      <c r="B24" s="18"/>
      <c r="C24" s="18"/>
      <c r="D24" s="18"/>
      <c r="E24" s="18"/>
      <c r="F24" s="18"/>
      <c r="G24" s="18"/>
      <c r="H24" s="18"/>
      <c r="I24" s="18"/>
      <c r="J24" s="18"/>
      <c r="K24" s="18"/>
      <c r="L24" s="18"/>
      <c r="M24" s="18"/>
      <c r="N24" s="18"/>
      <c r="O24" s="18"/>
      <c r="P24" s="18"/>
      <c r="Q24" s="18"/>
      <c r="R24" s="18"/>
    </row>
    <row r="25" spans="1:18" x14ac:dyDescent="0.25">
      <c r="A25" s="18"/>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sheetData>
  <mergeCells count="2">
    <mergeCell ref="A3:A4"/>
    <mergeCell ref="T3:U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249977111117893"/>
  </sheetPr>
  <dimension ref="A1:U35"/>
  <sheetViews>
    <sheetView showGridLines="0" zoomScale="90" zoomScaleNormal="90" workbookViewId="0">
      <pane xSplit="1" ySplit="4" topLeftCell="B5" activePane="bottomRight" state="frozen"/>
      <selection pane="topRight" activeCell="B1" sqref="B1"/>
      <selection pane="bottomLeft" activeCell="A5" sqref="A5"/>
      <selection pane="bottomRight" activeCell="Z9" sqref="Z9"/>
    </sheetView>
  </sheetViews>
  <sheetFormatPr defaultColWidth="9.140625" defaultRowHeight="15.75" x14ac:dyDescent="0.25"/>
  <cols>
    <col min="1" max="1" width="56.140625" style="6" customWidth="1"/>
    <col min="2" max="18" width="7.85546875" style="6" customWidth="1"/>
    <col min="19" max="19" width="1.42578125" style="6" customWidth="1"/>
    <col min="20" max="21" width="8.140625" style="6" customWidth="1"/>
    <col min="22" max="16384" width="9.140625" style="6"/>
  </cols>
  <sheetData>
    <row r="1" spans="1:21" ht="21" x14ac:dyDescent="0.35">
      <c r="A1" s="101" t="str">
        <f>'Indice-Index'!C33</f>
        <v>4.3   Quotidiani, periodici tv e servizi postali - Newspapers, magazines, TV and postal services (2010=100)</v>
      </c>
      <c r="B1" s="102"/>
      <c r="C1" s="102"/>
      <c r="D1" s="102"/>
      <c r="E1" s="102"/>
      <c r="F1" s="102"/>
      <c r="G1" s="102"/>
      <c r="H1" s="102"/>
      <c r="I1" s="102"/>
      <c r="J1" s="102"/>
      <c r="K1" s="102"/>
      <c r="L1" s="102"/>
      <c r="M1" s="102"/>
      <c r="N1" s="102"/>
      <c r="O1" s="102"/>
      <c r="P1" s="102"/>
      <c r="Q1" s="102"/>
      <c r="R1" s="102"/>
      <c r="S1" s="102"/>
      <c r="T1" s="102"/>
      <c r="U1" s="102"/>
    </row>
    <row r="3" spans="1:21" x14ac:dyDescent="0.25">
      <c r="A3" s="1010" t="s">
        <v>36</v>
      </c>
      <c r="B3" s="40" t="str">
        <f>'4.1'!B3</f>
        <v xml:space="preserve"> Mar 19</v>
      </c>
      <c r="C3" s="40" t="str">
        <f>'4.1'!C3</f>
        <v>Giu 19</v>
      </c>
      <c r="D3" s="40" t="str">
        <f>'4.1'!D3</f>
        <v>Set 19</v>
      </c>
      <c r="E3" s="40" t="str">
        <f>'4.1'!E3</f>
        <v xml:space="preserve"> Dic 19</v>
      </c>
      <c r="F3" s="40" t="str">
        <f>'4.1'!F3</f>
        <v xml:space="preserve"> Mar 20</v>
      </c>
      <c r="G3" s="40" t="str">
        <f>'4.1'!G3</f>
        <v>Giu 20</v>
      </c>
      <c r="H3" s="40" t="str">
        <f>'4.1'!H3</f>
        <v>Set 20</v>
      </c>
      <c r="I3" s="40" t="str">
        <f>'4.1'!I3</f>
        <v xml:space="preserve"> Dic 20</v>
      </c>
      <c r="J3" s="40" t="str">
        <f>'4.1'!J3</f>
        <v xml:space="preserve"> Mar 21</v>
      </c>
      <c r="K3" s="40" t="str">
        <f>'4.1'!K3</f>
        <v>Giu 21</v>
      </c>
      <c r="L3" s="40" t="str">
        <f>'4.1'!L3</f>
        <v>Set 21</v>
      </c>
      <c r="M3" s="40" t="str">
        <f>'4.1'!M3</f>
        <v>Dic 21</v>
      </c>
      <c r="N3" s="40" t="str">
        <f>'4.1'!N3</f>
        <v xml:space="preserve"> Mar 22</v>
      </c>
      <c r="O3" s="40" t="str">
        <f>'4.1'!O3</f>
        <v>Giu 22</v>
      </c>
      <c r="P3" s="40" t="str">
        <f>'4.1'!P3</f>
        <v>Set 22</v>
      </c>
      <c r="Q3" s="40" t="str">
        <f>'4.1'!Q3</f>
        <v>Dic 22</v>
      </c>
      <c r="R3" s="40" t="str">
        <f>'4.1'!R3</f>
        <v xml:space="preserve"> Mar 23</v>
      </c>
      <c r="T3" s="990" t="s">
        <v>320</v>
      </c>
      <c r="U3" s="990"/>
    </row>
    <row r="4" spans="1:21" x14ac:dyDescent="0.25">
      <c r="A4" s="1010"/>
      <c r="B4" s="40" t="str">
        <f>'4.1'!B4</f>
        <v xml:space="preserve"> Mar 19</v>
      </c>
      <c r="C4" s="40" t="str">
        <f>'4.1'!C4</f>
        <v>Jun 19</v>
      </c>
      <c r="D4" s="40" t="str">
        <f>'4.1'!D4</f>
        <v>Sept 19</v>
      </c>
      <c r="E4" s="40" t="str">
        <f>'4.1'!E4</f>
        <v>Dec 19</v>
      </c>
      <c r="F4" s="40" t="str">
        <f>'4.1'!F4</f>
        <v xml:space="preserve"> Mar 20</v>
      </c>
      <c r="G4" s="40" t="str">
        <f>'4.1'!G4</f>
        <v>Jun 20</v>
      </c>
      <c r="H4" s="40" t="str">
        <f>'4.1'!H4</f>
        <v>Sept 20</v>
      </c>
      <c r="I4" s="40" t="str">
        <f>'4.1'!I4</f>
        <v>Dec 20</v>
      </c>
      <c r="J4" s="40" t="str">
        <f>'4.1'!J4</f>
        <v xml:space="preserve"> Mar 21</v>
      </c>
      <c r="K4" s="40" t="str">
        <f>'4.1'!K4</f>
        <v>Jun 21</v>
      </c>
      <c r="L4" s="40" t="str">
        <f>'4.1'!L4</f>
        <v>Sept 21</v>
      </c>
      <c r="M4" s="40" t="str">
        <f>'4.1'!M4</f>
        <v>Dec 21</v>
      </c>
      <c r="N4" s="40" t="str">
        <f>'4.1'!N4</f>
        <v xml:space="preserve"> Mar 22</v>
      </c>
      <c r="O4" s="40" t="str">
        <f>'4.1'!O4</f>
        <v>Jun 22</v>
      </c>
      <c r="P4" s="40" t="str">
        <f>'4.1'!P4</f>
        <v>Sept 22</v>
      </c>
      <c r="Q4" s="40" t="str">
        <f>'4.1'!Q4</f>
        <v>Dec 22</v>
      </c>
      <c r="R4" s="40" t="str">
        <f>'4.1'!R4</f>
        <v xml:space="preserve"> Mar 23</v>
      </c>
      <c r="T4" s="120" t="s">
        <v>321</v>
      </c>
      <c r="U4" s="120" t="s">
        <v>322</v>
      </c>
    </row>
    <row r="5" spans="1:21" x14ac:dyDescent="0.25">
      <c r="A5" s="22"/>
      <c r="B5" s="21"/>
      <c r="C5" s="21"/>
      <c r="D5" s="21"/>
      <c r="E5" s="21"/>
      <c r="F5" s="21"/>
      <c r="G5" s="21"/>
      <c r="H5" s="21"/>
      <c r="I5" s="21"/>
      <c r="J5" s="21"/>
      <c r="K5" s="21"/>
      <c r="L5" s="21"/>
      <c r="M5" s="21"/>
      <c r="N5" s="21"/>
      <c r="O5" s="21"/>
      <c r="P5" s="21"/>
      <c r="Q5" s="21"/>
      <c r="R5" s="19"/>
      <c r="T5" s="118"/>
      <c r="U5" s="118"/>
    </row>
    <row r="6" spans="1:21" x14ac:dyDescent="0.25">
      <c r="A6" s="22" t="s">
        <v>39</v>
      </c>
      <c r="T6" s="119"/>
      <c r="U6" s="119"/>
    </row>
    <row r="7" spans="1:21" x14ac:dyDescent="0.25">
      <c r="A7" s="61" t="s">
        <v>135</v>
      </c>
      <c r="B7" s="59">
        <v>139</v>
      </c>
      <c r="C7" s="59">
        <v>138.5</v>
      </c>
      <c r="D7" s="59">
        <v>140.1</v>
      </c>
      <c r="E7" s="59">
        <v>139.6</v>
      </c>
      <c r="F7" s="59">
        <v>139.9</v>
      </c>
      <c r="G7" s="59">
        <v>140.4</v>
      </c>
      <c r="H7" s="59">
        <v>139.5</v>
      </c>
      <c r="I7" s="59">
        <v>140.19999999999999</v>
      </c>
      <c r="J7" s="59">
        <v>141.4</v>
      </c>
      <c r="K7" s="59">
        <v>143</v>
      </c>
      <c r="L7" s="59">
        <v>142.6</v>
      </c>
      <c r="M7" s="59">
        <v>141.6</v>
      </c>
      <c r="N7" s="59">
        <v>145.5</v>
      </c>
      <c r="O7" s="59">
        <v>148</v>
      </c>
      <c r="P7" s="59">
        <v>147.69999999999999</v>
      </c>
      <c r="Q7" s="59">
        <v>147.5</v>
      </c>
      <c r="R7" s="59">
        <v>148.4</v>
      </c>
      <c r="T7" s="84">
        <f>(R7-B7)/B7*100</f>
        <v>6.7625899280575581</v>
      </c>
      <c r="U7" s="84">
        <f>(R7-N7)/N7*100</f>
        <v>1.993127147766327</v>
      </c>
    </row>
    <row r="8" spans="1:21" x14ac:dyDescent="0.25">
      <c r="A8" s="60" t="s">
        <v>8</v>
      </c>
      <c r="B8" s="59">
        <v>127.4</v>
      </c>
      <c r="C8" s="59">
        <v>127.4</v>
      </c>
      <c r="D8" s="59">
        <v>128</v>
      </c>
      <c r="E8" s="59">
        <v>128</v>
      </c>
      <c r="F8" s="59">
        <v>126.8</v>
      </c>
      <c r="G8" s="59">
        <v>126.8</v>
      </c>
      <c r="H8" s="59">
        <v>126.8</v>
      </c>
      <c r="I8" s="59">
        <v>126.8</v>
      </c>
      <c r="J8" s="59">
        <v>125.7</v>
      </c>
      <c r="K8" s="59">
        <v>125.7</v>
      </c>
      <c r="L8" s="59">
        <v>125.7</v>
      </c>
      <c r="M8" s="59">
        <v>126</v>
      </c>
      <c r="N8" s="59">
        <v>126</v>
      </c>
      <c r="O8" s="59">
        <v>126</v>
      </c>
      <c r="P8" s="59">
        <v>126.4</v>
      </c>
      <c r="Q8" s="59">
        <v>128.19999999999999</v>
      </c>
      <c r="R8" s="59">
        <v>129.9</v>
      </c>
      <c r="T8" s="84">
        <f>(R8-B8)/B8*100</f>
        <v>1.9623233908948194</v>
      </c>
      <c r="U8" s="84">
        <f>(R8-N8)/N8*100</f>
        <v>3.0952380952380998</v>
      </c>
    </row>
    <row r="9" spans="1:21" x14ac:dyDescent="0.25">
      <c r="A9" s="61" t="s">
        <v>32</v>
      </c>
      <c r="B9" s="59">
        <v>106.1</v>
      </c>
      <c r="C9" s="59">
        <v>106.2</v>
      </c>
      <c r="D9" s="59">
        <v>106.6</v>
      </c>
      <c r="E9" s="59">
        <v>106.3</v>
      </c>
      <c r="F9" s="59">
        <v>108.5</v>
      </c>
      <c r="G9" s="59">
        <v>107.7</v>
      </c>
      <c r="H9" s="59">
        <v>107.3</v>
      </c>
      <c r="I9" s="59">
        <v>106.7</v>
      </c>
      <c r="J9" s="59">
        <v>108.8</v>
      </c>
      <c r="K9" s="59">
        <v>107.8</v>
      </c>
      <c r="L9" s="59">
        <v>108.7</v>
      </c>
      <c r="M9" s="59">
        <v>108.6</v>
      </c>
      <c r="N9" s="59">
        <v>109.2</v>
      </c>
      <c r="O9" s="59">
        <v>108.3</v>
      </c>
      <c r="P9" s="59">
        <v>116.5</v>
      </c>
      <c r="Q9" s="59">
        <v>118.8</v>
      </c>
      <c r="R9" s="59">
        <v>119.6</v>
      </c>
      <c r="T9" s="84">
        <f>(R9-B9)/B9*100</f>
        <v>12.723845428840717</v>
      </c>
      <c r="U9" s="84">
        <f>(R9-N9)/N9*100</f>
        <v>9.5238095238095166</v>
      </c>
    </row>
    <row r="11" spans="1:21" x14ac:dyDescent="0.25">
      <c r="A11" s="32"/>
      <c r="B11" s="32"/>
      <c r="C11" s="32"/>
      <c r="D11" s="32"/>
      <c r="E11" s="32"/>
      <c r="F11" s="32"/>
      <c r="G11" s="32"/>
      <c r="H11" s="32"/>
      <c r="I11" s="32"/>
      <c r="J11" s="32"/>
      <c r="K11" s="32"/>
      <c r="L11" s="32"/>
      <c r="M11" s="32"/>
      <c r="N11" s="32"/>
      <c r="O11" s="32"/>
      <c r="P11" s="32"/>
      <c r="Q11" s="32"/>
      <c r="R11" s="5"/>
    </row>
    <row r="12" spans="1:21" x14ac:dyDescent="0.25">
      <c r="A12" s="22" t="s">
        <v>40</v>
      </c>
      <c r="B12" s="21"/>
      <c r="C12" s="21"/>
      <c r="D12" s="21"/>
      <c r="E12" s="21"/>
      <c r="F12" s="21"/>
      <c r="G12" s="21"/>
      <c r="H12" s="21"/>
      <c r="I12" s="21"/>
      <c r="J12" s="21"/>
      <c r="K12" s="21"/>
      <c r="L12" s="21"/>
      <c r="M12" s="21"/>
      <c r="N12" s="21"/>
      <c r="O12" s="21"/>
      <c r="P12" s="21"/>
      <c r="Q12" s="21"/>
      <c r="R12" s="5"/>
    </row>
    <row r="13" spans="1:21" x14ac:dyDescent="0.25">
      <c r="A13" s="60" t="s">
        <v>89</v>
      </c>
      <c r="B13" s="59">
        <v>164.6</v>
      </c>
      <c r="C13" s="59">
        <v>164.6</v>
      </c>
      <c r="D13" s="59">
        <v>164.6</v>
      </c>
      <c r="E13" s="59">
        <v>164.6</v>
      </c>
      <c r="F13" s="59">
        <v>164.6</v>
      </c>
      <c r="G13" s="59">
        <v>164.6</v>
      </c>
      <c r="H13" s="59">
        <v>164.6</v>
      </c>
      <c r="I13" s="59">
        <v>164.6</v>
      </c>
      <c r="J13" s="59">
        <v>164.6</v>
      </c>
      <c r="K13" s="59">
        <v>164.6</v>
      </c>
      <c r="L13" s="59">
        <v>167.3</v>
      </c>
      <c r="M13" s="59">
        <v>167.3</v>
      </c>
      <c r="N13" s="59">
        <v>167.3</v>
      </c>
      <c r="O13" s="59">
        <v>167.3</v>
      </c>
      <c r="P13" s="59">
        <v>171.8</v>
      </c>
      <c r="Q13" s="59">
        <v>171.8</v>
      </c>
      <c r="R13" s="59">
        <v>171.8</v>
      </c>
      <c r="T13" s="84">
        <f>(R13-B13)/B13*100</f>
        <v>4.3742405832320888</v>
      </c>
      <c r="U13" s="84">
        <f>(R13-N13)/N13*100</f>
        <v>2.6897788404064551</v>
      </c>
    </row>
    <row r="14" spans="1:21" x14ac:dyDescent="0.25">
      <c r="A14" s="60" t="s">
        <v>87</v>
      </c>
      <c r="B14" s="59">
        <v>138.9</v>
      </c>
      <c r="C14" s="59">
        <v>138.9</v>
      </c>
      <c r="D14" s="59">
        <v>138.9</v>
      </c>
      <c r="E14" s="59">
        <v>138.9</v>
      </c>
      <c r="F14" s="59">
        <v>139.19999999999999</v>
      </c>
      <c r="G14" s="59">
        <v>139.19999999999999</v>
      </c>
      <c r="H14" s="59">
        <v>139.19999999999999</v>
      </c>
      <c r="I14" s="59">
        <v>139.19999999999999</v>
      </c>
      <c r="J14" s="59">
        <v>140.5</v>
      </c>
      <c r="K14" s="59">
        <v>140.5</v>
      </c>
      <c r="L14" s="59">
        <v>147.80000000000001</v>
      </c>
      <c r="M14" s="59">
        <v>147.80000000000001</v>
      </c>
      <c r="N14" s="59">
        <v>148.1</v>
      </c>
      <c r="O14" s="59">
        <v>148.1</v>
      </c>
      <c r="P14" s="59">
        <v>149.5</v>
      </c>
      <c r="Q14" s="59">
        <v>149.5</v>
      </c>
      <c r="R14" s="59">
        <v>149.80000000000001</v>
      </c>
      <c r="T14" s="84">
        <f>(R14-B14)/B14*100</f>
        <v>7.8473722102231855</v>
      </c>
      <c r="U14" s="84">
        <f>(R14-N14)/N14*100</f>
        <v>1.1478730587441035</v>
      </c>
    </row>
    <row r="15" spans="1:21" x14ac:dyDescent="0.25">
      <c r="A15" s="60" t="s">
        <v>88</v>
      </c>
      <c r="B15" s="59">
        <v>125.4</v>
      </c>
      <c r="C15" s="59">
        <v>125.4</v>
      </c>
      <c r="D15" s="59">
        <v>125.4</v>
      </c>
      <c r="E15" s="59">
        <v>125.4</v>
      </c>
      <c r="F15" s="59">
        <v>126</v>
      </c>
      <c r="G15" s="59">
        <v>126</v>
      </c>
      <c r="H15" s="59">
        <v>126</v>
      </c>
      <c r="I15" s="59">
        <v>126</v>
      </c>
      <c r="J15" s="59">
        <v>127.6</v>
      </c>
      <c r="K15" s="59">
        <v>127.6</v>
      </c>
      <c r="L15" s="59">
        <v>136.5</v>
      </c>
      <c r="M15" s="59">
        <v>136.6</v>
      </c>
      <c r="N15" s="59">
        <v>137</v>
      </c>
      <c r="O15" s="59">
        <v>137</v>
      </c>
      <c r="P15" s="59">
        <v>137.30000000000001</v>
      </c>
      <c r="Q15" s="59">
        <v>137.30000000000001</v>
      </c>
      <c r="R15" s="59">
        <v>137.69999999999999</v>
      </c>
      <c r="T15" s="84">
        <f>(R15-B15)/B15*100</f>
        <v>9.8086124401913732</v>
      </c>
      <c r="U15" s="84">
        <f>(R15-N15)/N15*100</f>
        <v>0.51094890510948077</v>
      </c>
    </row>
    <row r="16" spans="1:21" x14ac:dyDescent="0.25">
      <c r="A16" s="19"/>
      <c r="B16" s="19"/>
      <c r="C16" s="19"/>
      <c r="D16" s="19"/>
      <c r="E16" s="19"/>
      <c r="F16" s="19"/>
      <c r="G16" s="19"/>
      <c r="H16" s="19"/>
      <c r="I16" s="19"/>
      <c r="J16" s="19"/>
      <c r="K16" s="19"/>
      <c r="L16" s="19"/>
      <c r="M16" s="19"/>
      <c r="N16" s="19"/>
      <c r="O16" s="19"/>
      <c r="P16" s="19"/>
      <c r="Q16" s="19"/>
      <c r="R16" s="19"/>
    </row>
    <row r="17" spans="1:18" x14ac:dyDescent="0.25">
      <c r="A17" s="19"/>
      <c r="B17" s="19"/>
      <c r="C17" s="19"/>
      <c r="D17" s="19"/>
      <c r="E17" s="19"/>
      <c r="F17" s="19"/>
      <c r="G17" s="19"/>
      <c r="H17" s="19"/>
      <c r="I17" s="19"/>
      <c r="J17" s="19"/>
      <c r="K17" s="19"/>
      <c r="L17" s="19"/>
      <c r="M17" s="19"/>
      <c r="N17" s="19"/>
      <c r="O17" s="19"/>
      <c r="P17" s="19"/>
      <c r="Q17" s="19"/>
      <c r="R17" s="19"/>
    </row>
    <row r="18" spans="1:18" x14ac:dyDescent="0.25">
      <c r="A18" s="6" t="s">
        <v>38</v>
      </c>
      <c r="B18" s="19"/>
      <c r="C18" s="19"/>
      <c r="D18" s="19"/>
      <c r="E18" s="19"/>
      <c r="F18" s="19"/>
      <c r="G18" s="19"/>
      <c r="H18" s="19"/>
      <c r="I18" s="19"/>
      <c r="J18" s="19"/>
      <c r="K18" s="19"/>
      <c r="L18" s="19"/>
      <c r="M18" s="19"/>
      <c r="N18" s="19"/>
      <c r="O18" s="19"/>
      <c r="P18" s="19"/>
      <c r="Q18" s="19"/>
      <c r="R18" s="19"/>
    </row>
    <row r="19" spans="1:18" x14ac:dyDescent="0.25">
      <c r="A19" s="19" t="s">
        <v>33</v>
      </c>
      <c r="B19" s="19"/>
      <c r="C19" s="19"/>
      <c r="D19" s="19"/>
      <c r="E19" s="19"/>
      <c r="F19" s="19"/>
      <c r="G19" s="19"/>
      <c r="H19" s="19"/>
      <c r="I19" s="19"/>
      <c r="J19" s="19"/>
      <c r="K19" s="19"/>
      <c r="L19" s="19"/>
      <c r="M19" s="19"/>
      <c r="N19" s="19"/>
      <c r="O19" s="19"/>
      <c r="P19" s="19"/>
      <c r="Q19" s="19"/>
      <c r="R19" s="19"/>
    </row>
    <row r="20" spans="1:18" x14ac:dyDescent="0.25">
      <c r="A20" s="19" t="s">
        <v>27</v>
      </c>
      <c r="B20" s="19"/>
      <c r="C20" s="19"/>
      <c r="D20" s="19"/>
      <c r="E20" s="19"/>
      <c r="F20" s="19"/>
      <c r="G20" s="19"/>
      <c r="H20" s="19"/>
      <c r="I20" s="19"/>
      <c r="J20" s="19"/>
      <c r="K20" s="19"/>
      <c r="L20" s="19"/>
      <c r="M20" s="19"/>
      <c r="N20" s="19"/>
      <c r="O20" s="19"/>
      <c r="P20" s="19"/>
      <c r="Q20" s="19"/>
      <c r="R20" s="19"/>
    </row>
    <row r="21" spans="1:18" x14ac:dyDescent="0.25">
      <c r="A21" s="19" t="s">
        <v>28</v>
      </c>
      <c r="B21" s="19"/>
      <c r="C21" s="19"/>
      <c r="D21" s="19"/>
      <c r="E21" s="19"/>
      <c r="F21" s="19"/>
      <c r="G21" s="19"/>
      <c r="H21" s="19"/>
      <c r="I21" s="19"/>
      <c r="J21" s="19"/>
      <c r="K21" s="19"/>
      <c r="L21" s="19"/>
      <c r="M21" s="19"/>
      <c r="N21" s="19"/>
      <c r="O21" s="19"/>
      <c r="P21" s="19"/>
      <c r="Q21" s="19"/>
      <c r="R21" s="19"/>
    </row>
    <row r="22" spans="1:18" x14ac:dyDescent="0.25">
      <c r="A22" s="19" t="s">
        <v>29</v>
      </c>
      <c r="B22" s="19"/>
      <c r="C22" s="19"/>
      <c r="D22" s="19"/>
      <c r="E22" s="19"/>
      <c r="F22" s="19"/>
      <c r="G22" s="19"/>
      <c r="H22" s="19"/>
      <c r="I22" s="19"/>
      <c r="J22" s="19"/>
      <c r="K22" s="19"/>
      <c r="L22" s="19"/>
      <c r="M22" s="19"/>
      <c r="N22" s="19"/>
      <c r="O22" s="19"/>
      <c r="P22" s="19"/>
      <c r="Q22" s="19"/>
      <c r="R22" s="19"/>
    </row>
    <row r="23" spans="1:18" x14ac:dyDescent="0.25">
      <c r="A23" s="19" t="s">
        <v>30</v>
      </c>
      <c r="B23" s="19"/>
      <c r="C23" s="19"/>
      <c r="D23" s="19"/>
      <c r="E23" s="19"/>
      <c r="F23" s="19"/>
      <c r="G23" s="19"/>
      <c r="H23" s="19"/>
      <c r="I23" s="19"/>
      <c r="J23" s="19"/>
      <c r="K23" s="19"/>
      <c r="L23" s="19"/>
      <c r="M23" s="19"/>
      <c r="N23" s="19"/>
      <c r="O23" s="19"/>
      <c r="P23" s="19"/>
      <c r="Q23" s="19"/>
      <c r="R23" s="19"/>
    </row>
    <row r="24" spans="1:18" x14ac:dyDescent="0.25">
      <c r="A24" s="19" t="s">
        <v>90</v>
      </c>
      <c r="B24" s="19"/>
      <c r="C24" s="19"/>
      <c r="D24" s="19"/>
      <c r="E24" s="19"/>
      <c r="F24" s="19"/>
      <c r="G24" s="19"/>
      <c r="H24" s="19"/>
      <c r="I24" s="19"/>
      <c r="J24" s="19"/>
      <c r="K24" s="19"/>
      <c r="L24" s="19"/>
      <c r="M24" s="19"/>
      <c r="N24" s="19"/>
      <c r="O24" s="19"/>
      <c r="P24" s="19"/>
      <c r="Q24" s="19"/>
      <c r="R24" s="19"/>
    </row>
    <row r="25" spans="1:18" x14ac:dyDescent="0.25">
      <c r="A25" s="19" t="s">
        <v>91</v>
      </c>
      <c r="B25" s="18"/>
      <c r="C25" s="18"/>
      <c r="D25" s="18"/>
      <c r="E25" s="18"/>
      <c r="F25" s="18"/>
      <c r="G25" s="18"/>
      <c r="H25" s="18"/>
      <c r="I25" s="18"/>
      <c r="J25" s="18"/>
      <c r="K25" s="18"/>
      <c r="L25" s="18"/>
      <c r="M25" s="18"/>
      <c r="N25" s="18"/>
      <c r="O25" s="18"/>
      <c r="P25" s="18"/>
      <c r="Q25" s="18"/>
      <c r="R25" s="18"/>
    </row>
    <row r="26" spans="1:18" x14ac:dyDescent="0.25">
      <c r="A26" s="18"/>
      <c r="B26" s="18"/>
      <c r="C26" s="18"/>
      <c r="D26" s="18"/>
      <c r="E26" s="18"/>
      <c r="F26" s="18"/>
      <c r="G26" s="18"/>
      <c r="H26" s="18"/>
      <c r="I26" s="18"/>
      <c r="J26" s="18"/>
      <c r="K26" s="18"/>
      <c r="L26" s="18"/>
      <c r="M26" s="18"/>
      <c r="N26" s="18"/>
      <c r="O26" s="18"/>
      <c r="P26" s="18"/>
      <c r="Q26" s="18"/>
      <c r="R26" s="18"/>
    </row>
    <row r="27" spans="1:18" x14ac:dyDescent="0.25">
      <c r="A27" s="18"/>
      <c r="B27" s="18"/>
      <c r="C27" s="18"/>
      <c r="D27" s="18"/>
      <c r="E27" s="18"/>
      <c r="F27" s="18"/>
      <c r="G27" s="18"/>
      <c r="H27" s="18"/>
      <c r="I27" s="18"/>
      <c r="J27" s="18"/>
      <c r="K27" s="18"/>
      <c r="L27" s="18"/>
      <c r="M27" s="18"/>
      <c r="N27" s="18"/>
      <c r="O27" s="18"/>
      <c r="P27" s="18"/>
      <c r="Q27" s="18"/>
      <c r="R27" s="18"/>
    </row>
    <row r="28" spans="1:18" x14ac:dyDescent="0.25">
      <c r="A28" s="18"/>
      <c r="B28" s="18"/>
      <c r="C28" s="18"/>
      <c r="D28" s="18"/>
      <c r="E28" s="18"/>
      <c r="F28" s="18"/>
      <c r="G28" s="18"/>
      <c r="H28" s="18"/>
      <c r="I28" s="18"/>
      <c r="J28" s="18"/>
      <c r="K28" s="18"/>
      <c r="L28" s="18"/>
      <c r="M28" s="18"/>
      <c r="N28" s="18"/>
      <c r="O28" s="18"/>
      <c r="P28" s="18"/>
      <c r="Q28" s="18"/>
      <c r="R28" s="18"/>
    </row>
    <row r="29" spans="1:18" x14ac:dyDescent="0.25">
      <c r="A29" s="18"/>
      <c r="B29" s="18"/>
      <c r="C29" s="18"/>
      <c r="D29" s="18"/>
      <c r="E29" s="18"/>
      <c r="F29" s="18"/>
      <c r="G29" s="18"/>
      <c r="H29" s="18"/>
      <c r="I29" s="18"/>
      <c r="J29" s="18"/>
      <c r="K29" s="18"/>
      <c r="L29" s="18"/>
      <c r="M29" s="18"/>
      <c r="N29" s="18"/>
      <c r="O29" s="18"/>
      <c r="P29" s="18"/>
      <c r="Q29" s="18"/>
      <c r="R29" s="18"/>
    </row>
    <row r="30" spans="1:18" x14ac:dyDescent="0.25">
      <c r="A30" s="18"/>
      <c r="B30" s="18"/>
      <c r="C30" s="18"/>
      <c r="D30" s="18"/>
      <c r="E30" s="18"/>
      <c r="F30" s="18"/>
      <c r="G30" s="18"/>
      <c r="H30" s="18"/>
      <c r="I30" s="18"/>
      <c r="J30" s="18"/>
      <c r="K30" s="18"/>
      <c r="L30" s="18"/>
      <c r="M30" s="18"/>
      <c r="N30" s="18"/>
      <c r="O30" s="18"/>
      <c r="P30" s="18"/>
      <c r="Q30" s="18"/>
      <c r="R30" s="18"/>
    </row>
    <row r="31" spans="1:18" x14ac:dyDescent="0.25">
      <c r="A31" s="18"/>
      <c r="B31" s="18"/>
      <c r="C31" s="18"/>
      <c r="D31" s="18"/>
      <c r="E31" s="18"/>
      <c r="F31" s="18"/>
      <c r="G31" s="18"/>
      <c r="H31" s="18"/>
      <c r="I31" s="18"/>
      <c r="J31" s="18"/>
      <c r="K31" s="18"/>
      <c r="L31" s="18"/>
      <c r="M31" s="18"/>
      <c r="N31" s="18"/>
      <c r="O31" s="18"/>
      <c r="P31" s="18"/>
      <c r="Q31" s="18"/>
      <c r="R31" s="18"/>
    </row>
    <row r="32" spans="1:18" x14ac:dyDescent="0.25">
      <c r="A32" s="18"/>
      <c r="B32" s="18"/>
      <c r="C32" s="18"/>
      <c r="D32" s="18"/>
      <c r="E32" s="18"/>
      <c r="F32" s="18"/>
      <c r="G32" s="18"/>
      <c r="H32" s="18"/>
      <c r="I32" s="18"/>
      <c r="J32" s="18"/>
      <c r="K32" s="18"/>
      <c r="L32" s="18"/>
      <c r="M32" s="18"/>
      <c r="N32" s="18"/>
      <c r="O32" s="18"/>
      <c r="P32" s="18"/>
      <c r="Q32" s="18"/>
      <c r="R32" s="18"/>
    </row>
    <row r="33" spans="1:18" x14ac:dyDescent="0.25">
      <c r="A33" s="18"/>
      <c r="B33" s="18"/>
      <c r="C33" s="18"/>
      <c r="D33" s="18"/>
      <c r="E33" s="18"/>
      <c r="F33" s="18"/>
      <c r="G33" s="18"/>
      <c r="H33" s="18"/>
      <c r="I33" s="18"/>
      <c r="J33" s="18"/>
      <c r="K33" s="18"/>
      <c r="L33" s="18"/>
      <c r="M33" s="18"/>
      <c r="N33" s="18"/>
      <c r="O33" s="18"/>
      <c r="P33" s="18"/>
      <c r="Q33" s="18"/>
      <c r="R33" s="18"/>
    </row>
    <row r="34" spans="1:18" x14ac:dyDescent="0.25">
      <c r="A34" s="18"/>
      <c r="B34" s="18"/>
      <c r="C34" s="18"/>
      <c r="D34" s="18"/>
      <c r="E34" s="18"/>
      <c r="F34" s="18"/>
      <c r="G34" s="18"/>
      <c r="H34" s="18"/>
      <c r="I34" s="18"/>
      <c r="J34" s="18"/>
      <c r="K34" s="18"/>
      <c r="L34" s="18"/>
      <c r="M34" s="18"/>
      <c r="N34" s="18"/>
      <c r="O34" s="18"/>
      <c r="P34" s="18"/>
      <c r="Q34" s="18"/>
      <c r="R34" s="18"/>
    </row>
    <row r="35" spans="1:18" x14ac:dyDescent="0.25">
      <c r="A35" s="18"/>
      <c r="B35" s="18"/>
      <c r="C35" s="18"/>
      <c r="D35" s="18"/>
      <c r="E35" s="18"/>
      <c r="F35" s="18"/>
      <c r="G35" s="18"/>
      <c r="H35" s="18"/>
      <c r="I35" s="18"/>
      <c r="J35" s="18"/>
      <c r="K35" s="18"/>
      <c r="L35" s="18"/>
      <c r="M35" s="18"/>
      <c r="N35" s="18"/>
      <c r="O35" s="18"/>
      <c r="P35" s="18"/>
      <c r="Q35" s="18"/>
      <c r="R35" s="18"/>
    </row>
  </sheetData>
  <mergeCells count="2">
    <mergeCell ref="A3:A4"/>
    <mergeCell ref="T3:U3"/>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249977111117893"/>
  </sheetPr>
  <dimension ref="A1:L24"/>
  <sheetViews>
    <sheetView showGridLines="0" zoomScale="90" zoomScaleNormal="90" workbookViewId="0">
      <selection activeCell="R21" sqref="R21"/>
    </sheetView>
  </sheetViews>
  <sheetFormatPr defaultColWidth="9.140625" defaultRowHeight="15.75" x14ac:dyDescent="0.25"/>
  <cols>
    <col min="1" max="1" width="28.5703125" style="24" customWidth="1"/>
    <col min="2" max="2" width="3.5703125" style="24" customWidth="1"/>
    <col min="3" max="3" width="7.85546875" style="24" customWidth="1"/>
    <col min="4" max="4" width="30.140625" style="24" customWidth="1"/>
    <col min="5" max="5" width="3.5703125" style="24" customWidth="1"/>
    <col min="6" max="6" width="7.85546875" style="24" customWidth="1"/>
    <col min="7" max="7" width="30.140625" style="24" customWidth="1"/>
    <col min="8" max="8" width="3.5703125" style="24" customWidth="1"/>
    <col min="9" max="9" width="7.85546875" style="24" customWidth="1"/>
    <col min="10" max="10" width="30.140625" style="24" customWidth="1"/>
    <col min="11" max="12" width="8.85546875" style="52" customWidth="1"/>
    <col min="13" max="15" width="9.140625" style="24"/>
    <col min="16" max="16" width="9.140625" style="24" customWidth="1"/>
    <col min="17" max="16384" width="9.140625" style="24"/>
  </cols>
  <sheetData>
    <row r="1" spans="1:12" ht="21" x14ac:dyDescent="0.25">
      <c r="A1" s="154" t="str">
        <f>+'Indice-Index'!C34</f>
        <v>4.4   Dinamiche dei prezzi in Europa - European prices changing  (2015=100)</v>
      </c>
      <c r="B1" s="154"/>
      <c r="C1" s="155"/>
      <c r="D1" s="155"/>
      <c r="E1" s="155"/>
      <c r="F1" s="155"/>
      <c r="G1" s="155"/>
      <c r="H1" s="155"/>
      <c r="I1" s="155"/>
      <c r="J1" s="155"/>
    </row>
    <row r="2" spans="1:12" ht="6.6" customHeight="1" x14ac:dyDescent="0.25"/>
    <row r="3" spans="1:12" ht="32.1" customHeight="1" x14ac:dyDescent="0.25">
      <c r="D3" s="156" t="s">
        <v>112</v>
      </c>
      <c r="E3" s="156"/>
      <c r="F3" s="156"/>
      <c r="G3" s="156" t="s">
        <v>113</v>
      </c>
      <c r="H3" s="156"/>
      <c r="I3" s="156"/>
      <c r="J3" s="156" t="s">
        <v>111</v>
      </c>
      <c r="K3" s="24"/>
      <c r="L3" s="24"/>
    </row>
    <row r="4" spans="1:12" ht="18" customHeight="1" x14ac:dyDescent="0.25">
      <c r="A4" s="228" t="s">
        <v>242</v>
      </c>
      <c r="D4" s="157" t="s">
        <v>130</v>
      </c>
      <c r="E4" s="157"/>
      <c r="F4" s="157"/>
      <c r="G4" s="157" t="s">
        <v>131</v>
      </c>
      <c r="H4" s="157"/>
      <c r="I4" s="157"/>
      <c r="J4" s="157" t="s">
        <v>132</v>
      </c>
      <c r="K4" s="24"/>
      <c r="L4" s="24"/>
    </row>
    <row r="5" spans="1:12" ht="17.100000000000001" customHeight="1" x14ac:dyDescent="0.25">
      <c r="K5" s="24"/>
      <c r="L5" s="24"/>
    </row>
    <row r="6" spans="1:12" ht="18.95" customHeight="1" x14ac:dyDescent="0.25">
      <c r="A6" s="1015" t="s">
        <v>749</v>
      </c>
      <c r="B6" s="152"/>
      <c r="C6" s="158" t="s">
        <v>184</v>
      </c>
      <c r="D6" s="159">
        <v>-1.7633612713617117</v>
      </c>
      <c r="E6" s="160"/>
      <c r="F6" s="729" t="s">
        <v>181</v>
      </c>
      <c r="G6" s="159">
        <v>3.8623769746092149</v>
      </c>
      <c r="H6" s="160"/>
      <c r="I6" s="729" t="s">
        <v>182</v>
      </c>
      <c r="J6" s="159">
        <v>1.0398613518197475</v>
      </c>
      <c r="K6" s="24"/>
      <c r="L6" s="24"/>
    </row>
    <row r="7" spans="1:12" ht="18.95" customHeight="1" x14ac:dyDescent="0.25">
      <c r="A7" s="1017"/>
      <c r="B7" s="152"/>
      <c r="C7" s="161" t="s">
        <v>182</v>
      </c>
      <c r="D7" s="159">
        <v>-0.74866310160428107</v>
      </c>
      <c r="E7" s="160"/>
      <c r="F7" s="729" t="s">
        <v>180</v>
      </c>
      <c r="G7" s="159">
        <v>4.7747747747747722</v>
      </c>
      <c r="H7" s="160"/>
      <c r="I7" s="729" t="s">
        <v>180</v>
      </c>
      <c r="J7" s="159">
        <v>1.0827532869296033</v>
      </c>
      <c r="K7" s="24"/>
      <c r="L7" s="24"/>
    </row>
    <row r="8" spans="1:12" ht="18.95" customHeight="1" x14ac:dyDescent="0.25">
      <c r="A8" s="1017"/>
      <c r="B8" s="152"/>
      <c r="C8" s="161" t="s">
        <v>180</v>
      </c>
      <c r="D8" s="159">
        <v>1.025641025641022</v>
      </c>
      <c r="E8" s="160"/>
      <c r="F8" s="729" t="s">
        <v>184</v>
      </c>
      <c r="G8" s="159">
        <v>5.5083436341161898</v>
      </c>
      <c r="H8" s="160"/>
      <c r="I8" s="729" t="s">
        <v>184</v>
      </c>
      <c r="J8" s="159">
        <v>2.3402400590089245</v>
      </c>
      <c r="K8" s="24"/>
      <c r="L8" s="24"/>
    </row>
    <row r="9" spans="1:12" ht="18.95" customHeight="1" x14ac:dyDescent="0.25">
      <c r="A9" s="1017"/>
      <c r="B9" s="152"/>
      <c r="C9" s="161" t="s">
        <v>183</v>
      </c>
      <c r="D9" s="159">
        <v>1.280258203335124</v>
      </c>
      <c r="E9" s="160"/>
      <c r="F9" s="729" t="s">
        <v>182</v>
      </c>
      <c r="G9" s="159">
        <v>7.3691967575534267</v>
      </c>
      <c r="H9" s="160"/>
      <c r="I9" s="729" t="s">
        <v>181</v>
      </c>
      <c r="J9" s="159">
        <v>4.3552652045419347</v>
      </c>
      <c r="K9" s="24"/>
      <c r="L9" s="24"/>
    </row>
    <row r="10" spans="1:12" ht="18.95" customHeight="1" x14ac:dyDescent="0.25">
      <c r="A10" s="1017"/>
      <c r="B10" s="152"/>
      <c r="C10" s="161" t="s">
        <v>181</v>
      </c>
      <c r="D10" s="159">
        <v>2.3697610654132411</v>
      </c>
      <c r="E10" s="160"/>
      <c r="F10" s="729" t="s">
        <v>183</v>
      </c>
      <c r="G10" s="159">
        <v>7.5802638602913124</v>
      </c>
      <c r="H10" s="160"/>
      <c r="I10" s="729" t="s">
        <v>183</v>
      </c>
      <c r="J10" s="159">
        <v>4.3552652045419142</v>
      </c>
      <c r="K10" s="24"/>
      <c r="L10" s="24"/>
    </row>
    <row r="11" spans="1:12" ht="30" customHeight="1" x14ac:dyDescent="0.25">
      <c r="F11" s="234"/>
      <c r="I11" s="234"/>
      <c r="K11" s="24"/>
      <c r="L11" s="24"/>
    </row>
    <row r="12" spans="1:12" ht="18.95" customHeight="1" x14ac:dyDescent="0.25">
      <c r="A12" s="1015" t="s">
        <v>750</v>
      </c>
      <c r="B12" s="152"/>
      <c r="C12" s="158" t="s">
        <v>180</v>
      </c>
      <c r="D12" s="159">
        <v>-11.361079865016881</v>
      </c>
      <c r="E12" s="160"/>
      <c r="F12" s="729" t="s">
        <v>180</v>
      </c>
      <c r="G12" s="159">
        <v>8.9971883786316731</v>
      </c>
      <c r="H12" s="160"/>
      <c r="I12" s="729" t="s">
        <v>180</v>
      </c>
      <c r="J12" s="159">
        <v>7.838283828382826</v>
      </c>
      <c r="K12" s="24"/>
      <c r="L12" s="24"/>
    </row>
    <row r="13" spans="1:12" ht="18.95" customHeight="1" x14ac:dyDescent="0.25">
      <c r="A13" s="1017"/>
      <c r="B13" s="152"/>
      <c r="C13" s="161" t="s">
        <v>182</v>
      </c>
      <c r="D13" s="159">
        <v>-3.8341968911917128</v>
      </c>
      <c r="E13" s="160"/>
      <c r="F13" s="729" t="s">
        <v>184</v>
      </c>
      <c r="G13" s="159">
        <v>16.487546912316613</v>
      </c>
      <c r="H13" s="160"/>
      <c r="I13" s="729" t="s">
        <v>181</v>
      </c>
      <c r="J13" s="159">
        <v>8.3644479555956597</v>
      </c>
      <c r="K13" s="24"/>
      <c r="L13" s="24"/>
    </row>
    <row r="14" spans="1:12" ht="18.95" customHeight="1" x14ac:dyDescent="0.25">
      <c r="A14" s="1017"/>
      <c r="B14" s="152"/>
      <c r="C14" s="161" t="s">
        <v>181</v>
      </c>
      <c r="D14" s="159">
        <v>-2.3994024834282452</v>
      </c>
      <c r="E14" s="160"/>
      <c r="F14" s="729" t="s">
        <v>181</v>
      </c>
      <c r="G14" s="159">
        <v>17.793827971109653</v>
      </c>
      <c r="H14" s="160"/>
      <c r="I14" s="729" t="s">
        <v>182</v>
      </c>
      <c r="J14" s="159">
        <v>9.792843691148768</v>
      </c>
      <c r="K14" s="24"/>
      <c r="L14" s="24"/>
    </row>
    <row r="15" spans="1:12" ht="18.95" customHeight="1" x14ac:dyDescent="0.25">
      <c r="A15" s="1017"/>
      <c r="B15" s="152"/>
      <c r="C15" s="161" t="s">
        <v>183</v>
      </c>
      <c r="D15" s="159">
        <v>-1.0822738257854376</v>
      </c>
      <c r="E15" s="160"/>
      <c r="F15" s="729" t="s">
        <v>183</v>
      </c>
      <c r="G15" s="159">
        <v>21.969565969220124</v>
      </c>
      <c r="H15" s="160"/>
      <c r="I15" s="729" t="s">
        <v>183</v>
      </c>
      <c r="J15" s="159">
        <v>18.428949691085624</v>
      </c>
      <c r="K15" s="24"/>
      <c r="L15" s="24"/>
    </row>
    <row r="16" spans="1:12" ht="18.95" customHeight="1" x14ac:dyDescent="0.25">
      <c r="A16" s="1017"/>
      <c r="B16" s="152"/>
      <c r="C16" s="161" t="s">
        <v>184</v>
      </c>
      <c r="D16" s="159">
        <v>0</v>
      </c>
      <c r="E16" s="160"/>
      <c r="F16" s="729" t="s">
        <v>182</v>
      </c>
      <c r="G16" s="159">
        <v>23.057432432432417</v>
      </c>
      <c r="H16" s="160"/>
      <c r="I16" s="729" t="s">
        <v>184</v>
      </c>
      <c r="J16" s="159">
        <v>24.303632513438671</v>
      </c>
      <c r="K16" s="24"/>
      <c r="L16" s="24"/>
    </row>
    <row r="17" spans="1:12" ht="30" customHeight="1" x14ac:dyDescent="0.25">
      <c r="D17" s="162"/>
      <c r="E17" s="162"/>
      <c r="F17" s="730"/>
      <c r="G17" s="162"/>
      <c r="H17" s="162"/>
      <c r="I17" s="730"/>
      <c r="J17" s="162"/>
      <c r="K17" s="24"/>
      <c r="L17" s="24"/>
    </row>
    <row r="18" spans="1:12" ht="18.95" customHeight="1" x14ac:dyDescent="0.25">
      <c r="A18" s="1015" t="s">
        <v>751</v>
      </c>
      <c r="B18" s="152"/>
      <c r="C18" s="158" t="s">
        <v>180</v>
      </c>
      <c r="D18" s="159">
        <v>-28.493647912885667</v>
      </c>
      <c r="E18" s="160"/>
      <c r="F18" s="729" t="s">
        <v>180</v>
      </c>
      <c r="G18" s="159">
        <v>25.18837459634014</v>
      </c>
      <c r="H18" s="160"/>
      <c r="I18" s="729" t="s">
        <v>182</v>
      </c>
      <c r="J18" s="159">
        <v>21.584984358706976</v>
      </c>
    </row>
    <row r="19" spans="1:12" ht="18.95" customHeight="1" x14ac:dyDescent="0.25">
      <c r="A19" s="1016"/>
      <c r="B19" s="153"/>
      <c r="C19" s="161" t="s">
        <v>182</v>
      </c>
      <c r="D19" s="159">
        <v>-10.597302504816957</v>
      </c>
      <c r="E19" s="160"/>
      <c r="F19" s="729" t="s">
        <v>181</v>
      </c>
      <c r="G19" s="159">
        <v>29.503970300092814</v>
      </c>
      <c r="H19" s="160"/>
      <c r="I19" s="729" t="s">
        <v>180</v>
      </c>
      <c r="J19" s="159">
        <v>40.840517241379303</v>
      </c>
    </row>
    <row r="20" spans="1:12" ht="18.95" customHeight="1" x14ac:dyDescent="0.25">
      <c r="A20" s="1016"/>
      <c r="B20" s="153"/>
      <c r="C20" s="161" t="s">
        <v>183</v>
      </c>
      <c r="D20" s="159">
        <v>-10.094546843663446</v>
      </c>
      <c r="E20" s="160"/>
      <c r="F20" s="729" t="s">
        <v>184</v>
      </c>
      <c r="G20" s="159">
        <v>45.55046360439092</v>
      </c>
      <c r="H20" s="160"/>
      <c r="I20" s="729" t="s">
        <v>181</v>
      </c>
      <c r="J20" s="159">
        <v>42.621364187827723</v>
      </c>
    </row>
    <row r="21" spans="1:12" ht="18.95" customHeight="1" x14ac:dyDescent="0.25">
      <c r="A21" s="1016"/>
      <c r="B21" s="153"/>
      <c r="C21" s="161" t="s">
        <v>184</v>
      </c>
      <c r="D21" s="159">
        <v>-9.9301397205588859</v>
      </c>
      <c r="E21" s="160"/>
      <c r="F21" s="729" t="s">
        <v>183</v>
      </c>
      <c r="G21" s="159">
        <v>54.377325454147517</v>
      </c>
      <c r="H21" s="160"/>
      <c r="I21" s="729" t="s">
        <v>183</v>
      </c>
      <c r="J21" s="159">
        <v>46.580729735634691</v>
      </c>
    </row>
    <row r="22" spans="1:12" ht="18.95" customHeight="1" x14ac:dyDescent="0.25">
      <c r="A22" s="1016"/>
      <c r="B22" s="153"/>
      <c r="C22" s="161" t="s">
        <v>181</v>
      </c>
      <c r="D22" s="159">
        <v>-6.5522481451684973</v>
      </c>
      <c r="E22" s="160"/>
      <c r="F22" s="729" t="s">
        <v>182</v>
      </c>
      <c r="G22" s="159">
        <v>65.19274376417232</v>
      </c>
      <c r="H22" s="160"/>
      <c r="I22" s="729" t="s">
        <v>184</v>
      </c>
      <c r="J22" s="159">
        <v>72.920915476999767</v>
      </c>
    </row>
    <row r="23" spans="1:12" ht="3.95" customHeight="1" x14ac:dyDescent="0.25"/>
    <row r="24" spans="1:12" x14ac:dyDescent="0.25">
      <c r="A24" s="24" t="s">
        <v>48</v>
      </c>
    </row>
  </sheetData>
  <mergeCells count="3">
    <mergeCell ref="A18:A22"/>
    <mergeCell ref="A12:A16"/>
    <mergeCell ref="A6:A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O28"/>
  <sheetViews>
    <sheetView showGridLines="0" topLeftCell="D1" zoomScale="90" zoomScaleNormal="90" workbookViewId="0">
      <selection activeCell="P1" sqref="P1:P1048576"/>
    </sheetView>
  </sheetViews>
  <sheetFormatPr defaultColWidth="9.140625" defaultRowHeight="15.75" x14ac:dyDescent="0.25"/>
  <cols>
    <col min="1" max="1" width="32.42578125" style="24" customWidth="1"/>
    <col min="2" max="9" width="8.42578125" style="24" customWidth="1"/>
    <col min="10" max="10" width="2.85546875" style="24" customWidth="1"/>
    <col min="11" max="11" width="20.85546875" style="24" customWidth="1"/>
    <col min="12" max="12" width="10.5703125" style="24" customWidth="1"/>
    <col min="13" max="14" width="1.28515625" style="24" customWidth="1"/>
    <col min="15" max="15" width="14.28515625" style="24" customWidth="1"/>
    <col min="16" max="16384" width="9.140625" style="24"/>
  </cols>
  <sheetData>
    <row r="1" spans="1:15" ht="21" x14ac:dyDescent="0.25">
      <c r="A1" s="188" t="str">
        <f>+'Indice-Index'!A11</f>
        <v>1.2   Accessi broadband e ultrabroadband - Broadband and ultrabroadband lines</v>
      </c>
      <c r="B1" s="374"/>
      <c r="C1" s="374"/>
      <c r="D1" s="374"/>
      <c r="E1" s="374"/>
      <c r="F1" s="374"/>
      <c r="G1" s="374"/>
      <c r="H1" s="374"/>
      <c r="I1" s="374"/>
      <c r="J1" s="374"/>
      <c r="K1" s="374"/>
      <c r="L1" s="374"/>
      <c r="M1" s="374"/>
      <c r="N1" s="374"/>
      <c r="O1" s="374"/>
    </row>
    <row r="4" spans="1:15" ht="34.5" customHeight="1" x14ac:dyDescent="0.25">
      <c r="B4" s="375">
        <f>'1.1'!B4</f>
        <v>43525</v>
      </c>
      <c r="C4" s="375">
        <f>'1.1'!C4</f>
        <v>43891</v>
      </c>
      <c r="D4" s="375">
        <f>'1.1'!D4</f>
        <v>44256</v>
      </c>
      <c r="E4" s="375">
        <f>'1.1'!E4</f>
        <v>44621</v>
      </c>
      <c r="F4" s="375">
        <f>'1.1'!F4</f>
        <v>44713</v>
      </c>
      <c r="G4" s="375">
        <f>'1.1'!G4</f>
        <v>44805</v>
      </c>
      <c r="H4" s="375">
        <f>'1.1'!H4</f>
        <v>44896</v>
      </c>
      <c r="I4" s="375">
        <f>'1.1'!I4</f>
        <v>44986</v>
      </c>
      <c r="K4" s="489" t="s">
        <v>390</v>
      </c>
      <c r="L4" s="231" t="str">
        <f>'1.1'!L4</f>
        <v>03/2023 (%)</v>
      </c>
      <c r="M4" s="376"/>
      <c r="N4" s="376"/>
      <c r="O4" s="231" t="str">
        <f>'1.1'!O4</f>
        <v>Var/Chg. vs 03/2022 (p.p.)</v>
      </c>
    </row>
    <row r="5" spans="1:15" x14ac:dyDescent="0.25">
      <c r="B5" s="377">
        <f>'1.1'!B5</f>
        <v>43525</v>
      </c>
      <c r="C5" s="377">
        <f>'1.1'!C5</f>
        <v>43891</v>
      </c>
      <c r="D5" s="377">
        <f>'1.1'!D5</f>
        <v>44256</v>
      </c>
      <c r="E5" s="377">
        <f>'1.1'!E5</f>
        <v>44621</v>
      </c>
      <c r="F5" s="377" t="str">
        <f>'1.1'!F5</f>
        <v>jun-22</v>
      </c>
      <c r="G5" s="377" t="str">
        <f>'1.1'!G5</f>
        <v>sept-22</v>
      </c>
      <c r="H5" s="377" t="str">
        <f>'1.1'!H5</f>
        <v>dec-22</v>
      </c>
      <c r="I5" s="377">
        <f>'1.1'!I5</f>
        <v>44986</v>
      </c>
      <c r="L5" s="187"/>
      <c r="O5" s="187"/>
    </row>
    <row r="6" spans="1:15" x14ac:dyDescent="0.25">
      <c r="K6" s="378" t="s">
        <v>55</v>
      </c>
      <c r="L6" s="69">
        <v>39.404233424745541</v>
      </c>
      <c r="M6" s="379"/>
      <c r="N6" s="350"/>
      <c r="O6" s="69">
        <v>-1.2987773082952145</v>
      </c>
    </row>
    <row r="7" spans="1:15" x14ac:dyDescent="0.25">
      <c r="A7" s="166" t="s">
        <v>41</v>
      </c>
      <c r="J7" s="380"/>
      <c r="K7" s="378" t="s">
        <v>3</v>
      </c>
      <c r="L7" s="69">
        <v>16.741369546026199</v>
      </c>
      <c r="M7" s="379"/>
      <c r="N7" s="350"/>
      <c r="O7" s="69">
        <v>-8.4745028642672082E-3</v>
      </c>
    </row>
    <row r="8" spans="1:15" x14ac:dyDescent="0.25">
      <c r="A8" s="65" t="s">
        <v>5</v>
      </c>
      <c r="B8" s="381">
        <v>7.9057311768201251</v>
      </c>
      <c r="C8" s="381">
        <v>6.7833006035333092</v>
      </c>
      <c r="D8" s="381">
        <v>5.1000883475333074</v>
      </c>
      <c r="E8" s="381">
        <v>3.7852053955333087</v>
      </c>
      <c r="F8" s="381">
        <v>3.4866387873041029</v>
      </c>
      <c r="G8" s="381">
        <v>3.2976319999999997</v>
      </c>
      <c r="H8" s="381">
        <v>3.0843989999999999</v>
      </c>
      <c r="I8" s="381">
        <v>2.8714499999999998</v>
      </c>
      <c r="J8" s="380"/>
      <c r="K8" s="378" t="s">
        <v>2</v>
      </c>
      <c r="L8" s="69">
        <v>14.216461062884179</v>
      </c>
      <c r="M8" s="379"/>
      <c r="N8" s="350"/>
      <c r="O8" s="69">
        <v>-0.32674681710616582</v>
      </c>
    </row>
    <row r="9" spans="1:15" x14ac:dyDescent="0.25">
      <c r="A9" s="65" t="s">
        <v>42</v>
      </c>
      <c r="B9" s="381">
        <v>9.2357190002642504</v>
      </c>
      <c r="C9" s="381">
        <v>10.894601215898593</v>
      </c>
      <c r="D9" s="381">
        <v>13.329236917978237</v>
      </c>
      <c r="E9" s="381">
        <v>14.992032081609876</v>
      </c>
      <c r="F9" s="381">
        <v>15.266256463064407</v>
      </c>
      <c r="G9" s="381">
        <v>15.472539999999999</v>
      </c>
      <c r="H9" s="381">
        <v>15.620464839999997</v>
      </c>
      <c r="I9" s="381">
        <v>15.853941560000001</v>
      </c>
      <c r="J9" s="380"/>
      <c r="K9" s="378" t="s">
        <v>54</v>
      </c>
      <c r="L9" s="69">
        <v>14.212049940172253</v>
      </c>
      <c r="M9" s="379"/>
      <c r="N9" s="350"/>
      <c r="O9" s="69">
        <v>0.13649795849578794</v>
      </c>
    </row>
    <row r="10" spans="1:15" x14ac:dyDescent="0.25">
      <c r="A10" s="308" t="s">
        <v>65</v>
      </c>
      <c r="B10" s="382">
        <f>+B9+B8</f>
        <v>17.141450177084376</v>
      </c>
      <c r="C10" s="382">
        <f t="shared" ref="C10:I10" si="0">+C9+C8</f>
        <v>17.677901819431902</v>
      </c>
      <c r="D10" s="382">
        <f t="shared" si="0"/>
        <v>18.429325265511544</v>
      </c>
      <c r="E10" s="382">
        <f t="shared" si="0"/>
        <v>18.777237477143185</v>
      </c>
      <c r="F10" s="382">
        <f t="shared" si="0"/>
        <v>18.75289525036851</v>
      </c>
      <c r="G10" s="382">
        <f t="shared" si="0"/>
        <v>18.770171999999999</v>
      </c>
      <c r="H10" s="382">
        <f t="shared" si="0"/>
        <v>18.704863839999998</v>
      </c>
      <c r="I10" s="382">
        <f t="shared" si="0"/>
        <v>18.725391560000002</v>
      </c>
      <c r="K10" s="378" t="s">
        <v>445</v>
      </c>
      <c r="L10" s="69">
        <v>4.3483736902962793</v>
      </c>
      <c r="M10" s="379"/>
      <c r="N10" s="350"/>
      <c r="O10" s="69">
        <v>-0.87015751994230772</v>
      </c>
    </row>
    <row r="11" spans="1:15" x14ac:dyDescent="0.25">
      <c r="K11" s="378" t="s">
        <v>115</v>
      </c>
      <c r="L11" s="69">
        <v>3.4035763575776459</v>
      </c>
      <c r="M11" s="379"/>
      <c r="N11" s="350"/>
      <c r="O11" s="69">
        <v>0.21277686107272276</v>
      </c>
    </row>
    <row r="12" spans="1:15" x14ac:dyDescent="0.25">
      <c r="I12" s="380"/>
      <c r="K12" s="378" t="s">
        <v>396</v>
      </c>
      <c r="L12" s="69">
        <v>2.8690134370680158</v>
      </c>
      <c r="M12" s="379"/>
      <c r="N12" s="350"/>
      <c r="O12" s="69">
        <v>1.088181726434549</v>
      </c>
    </row>
    <row r="13" spans="1:15" x14ac:dyDescent="0.25">
      <c r="I13" s="380"/>
      <c r="K13" s="65" t="s">
        <v>61</v>
      </c>
      <c r="L13" s="69">
        <v>4.8049225412298906</v>
      </c>
      <c r="M13" s="379"/>
      <c r="N13" s="350"/>
      <c r="O13" s="69">
        <v>1.0666996022049036</v>
      </c>
    </row>
    <row r="14" spans="1:15" x14ac:dyDescent="0.25">
      <c r="E14" s="24" t="s">
        <v>705</v>
      </c>
      <c r="I14" s="380"/>
      <c r="K14" s="383" t="s">
        <v>127</v>
      </c>
      <c r="L14" s="84">
        <f>SUM(L6:L13)</f>
        <v>100</v>
      </c>
      <c r="M14" s="384"/>
      <c r="N14" s="384"/>
      <c r="O14" s="84">
        <f>SUM(O6:O13)</f>
        <v>7.9936057773011271E-15</v>
      </c>
    </row>
    <row r="15" spans="1:15" x14ac:dyDescent="0.25">
      <c r="E15" s="615" t="s">
        <v>709</v>
      </c>
      <c r="F15" s="615"/>
      <c r="G15" s="615"/>
      <c r="H15" s="615"/>
      <c r="I15" s="687">
        <f>(I10-H10)*1000</f>
        <v>20.527720000004024</v>
      </c>
      <c r="O15" s="118"/>
    </row>
    <row r="16" spans="1:15" x14ac:dyDescent="0.25">
      <c r="E16" s="615" t="s">
        <v>710</v>
      </c>
      <c r="F16" s="615"/>
      <c r="G16" s="615"/>
      <c r="H16" s="615"/>
      <c r="I16" s="688">
        <f>I15/(H10*1000)*100</f>
        <v>0.10974535915148381</v>
      </c>
      <c r="K16" s="24" t="s">
        <v>446</v>
      </c>
    </row>
    <row r="17" spans="5:9" x14ac:dyDescent="0.25">
      <c r="I17" s="166"/>
    </row>
    <row r="18" spans="5:9" x14ac:dyDescent="0.25">
      <c r="E18" s="24" t="s">
        <v>706</v>
      </c>
      <c r="I18" s="166"/>
    </row>
    <row r="19" spans="5:9" x14ac:dyDescent="0.25">
      <c r="E19" s="615" t="s">
        <v>709</v>
      </c>
      <c r="F19" s="615"/>
      <c r="G19" s="615"/>
      <c r="H19" s="615"/>
      <c r="I19" s="687">
        <f>(I10-E10)*1000</f>
        <v>-51.845917143182874</v>
      </c>
    </row>
    <row r="20" spans="5:9" x14ac:dyDescent="0.25">
      <c r="E20" s="615" t="s">
        <v>710</v>
      </c>
      <c r="F20" s="615"/>
      <c r="G20" s="615"/>
      <c r="H20" s="615"/>
      <c r="I20" s="688">
        <f>I19/(E10*1000)*100</f>
        <v>-0.2761104619691418</v>
      </c>
    </row>
    <row r="21" spans="5:9" x14ac:dyDescent="0.25">
      <c r="I21" s="166"/>
    </row>
    <row r="22" spans="5:9" x14ac:dyDescent="0.25">
      <c r="E22" s="24" t="s">
        <v>707</v>
      </c>
      <c r="I22" s="166"/>
    </row>
    <row r="23" spans="5:9" x14ac:dyDescent="0.25">
      <c r="E23" s="615" t="s">
        <v>709</v>
      </c>
      <c r="F23" s="615"/>
      <c r="G23" s="615"/>
      <c r="H23" s="615"/>
      <c r="I23" s="687">
        <f>(I8-E8)*1000</f>
        <v>-913.75539553330884</v>
      </c>
    </row>
    <row r="24" spans="5:9" x14ac:dyDescent="0.25">
      <c r="E24" s="615" t="s">
        <v>710</v>
      </c>
      <c r="F24" s="615"/>
      <c r="G24" s="615"/>
      <c r="H24" s="615"/>
      <c r="I24" s="688">
        <f>I23/(E8*1000)*100</f>
        <v>-24.140179991595069</v>
      </c>
    </row>
    <row r="25" spans="5:9" x14ac:dyDescent="0.25">
      <c r="I25" s="166"/>
    </row>
    <row r="26" spans="5:9" x14ac:dyDescent="0.25">
      <c r="E26" s="24" t="s">
        <v>708</v>
      </c>
      <c r="I26" s="166"/>
    </row>
    <row r="27" spans="5:9" x14ac:dyDescent="0.25">
      <c r="E27" s="615" t="s">
        <v>709</v>
      </c>
      <c r="F27" s="615"/>
      <c r="G27" s="615"/>
      <c r="H27" s="615"/>
      <c r="I27" s="687">
        <f>(I9-E9)*1000</f>
        <v>861.9094783901246</v>
      </c>
    </row>
    <row r="28" spans="5:9" x14ac:dyDescent="0.25">
      <c r="E28" s="615" t="s">
        <v>710</v>
      </c>
      <c r="F28" s="615"/>
      <c r="G28" s="615"/>
      <c r="H28" s="615"/>
      <c r="I28" s="688">
        <f>I27/(E9*1000)*100</f>
        <v>5.7491170889861847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00FF"/>
  </sheetPr>
  <dimension ref="A1:Q19"/>
  <sheetViews>
    <sheetView showGridLines="0" tabSelected="1" zoomScale="90" zoomScaleNormal="90" workbookViewId="0">
      <selection activeCell="N25" sqref="N25"/>
    </sheetView>
  </sheetViews>
  <sheetFormatPr defaultColWidth="9.140625" defaultRowHeight="15.75" x14ac:dyDescent="0.25"/>
  <cols>
    <col min="1" max="1" width="15.42578125" style="6" customWidth="1"/>
    <col min="2" max="2" width="14.42578125" style="6" customWidth="1"/>
    <col min="3" max="4" width="3.85546875" style="6" customWidth="1"/>
    <col min="5" max="5" width="16.42578125" style="6" customWidth="1"/>
    <col min="6" max="6" width="3.5703125" style="6" customWidth="1"/>
    <col min="7" max="7" width="15.42578125" style="6" customWidth="1"/>
    <col min="8" max="8" width="14.42578125" style="6" customWidth="1"/>
    <col min="9" max="10" width="4.42578125" style="6" customWidth="1"/>
    <col min="11" max="11" width="16.42578125" style="6" customWidth="1"/>
    <col min="12" max="12" width="3.140625" style="6" customWidth="1"/>
    <col min="13" max="13" width="15.42578125" style="6" customWidth="1"/>
    <col min="14" max="14" width="14.42578125" style="6" customWidth="1"/>
    <col min="15" max="16" width="4.140625" style="6" customWidth="1"/>
    <col min="17" max="17" width="16.42578125" style="6" customWidth="1"/>
    <col min="18" max="16384" width="9.140625" style="6"/>
  </cols>
  <sheetData>
    <row r="1" spans="1:17" ht="21" x14ac:dyDescent="0.35">
      <c r="A1" s="682" t="str">
        <f>'Indice-Index'!A12</f>
        <v>1.3   Accessi BB/UBB  per tecnologia e operatore - BB/UBB lines by technology and operator</v>
      </c>
      <c r="B1" s="94"/>
      <c r="C1" s="94"/>
      <c r="D1" s="94"/>
      <c r="E1" s="94"/>
      <c r="F1" s="94"/>
      <c r="G1" s="94"/>
      <c r="H1" s="94"/>
      <c r="I1" s="94"/>
      <c r="J1" s="94"/>
      <c r="K1" s="94"/>
      <c r="L1" s="94"/>
      <c r="M1" s="94"/>
      <c r="N1" s="94"/>
      <c r="O1" s="94"/>
      <c r="P1" s="94"/>
      <c r="Q1" s="94"/>
    </row>
    <row r="2" spans="1:17" ht="17.25" customHeight="1" x14ac:dyDescent="0.25"/>
    <row r="4" spans="1:17" ht="18.600000000000001" customHeight="1" x14ac:dyDescent="0.25">
      <c r="A4" s="108"/>
      <c r="B4" s="112" t="s">
        <v>140</v>
      </c>
      <c r="C4" s="970" t="s">
        <v>4</v>
      </c>
      <c r="D4" s="970"/>
      <c r="E4" s="113" t="str">
        <f>+Q4</f>
        <v>Var. vs 03/22 (%)</v>
      </c>
      <c r="F4" s="82"/>
      <c r="G4" s="81"/>
      <c r="H4" s="112" t="s">
        <v>140</v>
      </c>
      <c r="I4" s="970" t="s">
        <v>84</v>
      </c>
      <c r="J4" s="970"/>
      <c r="K4" s="491" t="s">
        <v>798</v>
      </c>
      <c r="M4" s="108"/>
      <c r="N4" s="112" t="s">
        <v>140</v>
      </c>
      <c r="O4" s="970" t="s">
        <v>85</v>
      </c>
      <c r="P4" s="970"/>
      <c r="Q4" s="113" t="str">
        <f>+K4</f>
        <v>Var. vs 03/22 (%)</v>
      </c>
    </row>
    <row r="5" spans="1:17" ht="18.600000000000001" customHeight="1" x14ac:dyDescent="0.25">
      <c r="A5" s="109"/>
      <c r="B5" s="110">
        <v>1.8775679999999999</v>
      </c>
      <c r="C5" s="971"/>
      <c r="D5" s="971"/>
      <c r="E5" s="111">
        <v>8.1780490556103871</v>
      </c>
      <c r="F5" s="82"/>
      <c r="G5" s="81"/>
      <c r="H5" s="110">
        <v>10.201386560000001</v>
      </c>
      <c r="I5" s="971"/>
      <c r="J5" s="971"/>
      <c r="K5" s="111">
        <v>-1.2456123087154485</v>
      </c>
      <c r="M5" s="109"/>
      <c r="N5" s="110">
        <v>3.763258</v>
      </c>
      <c r="O5" s="971"/>
      <c r="P5" s="971"/>
      <c r="Q5" s="111">
        <v>29.212194179936684</v>
      </c>
    </row>
    <row r="6" spans="1:17" s="52" customFormat="1" ht="35.25" customHeight="1" x14ac:dyDescent="0.25">
      <c r="B6" s="522" t="str">
        <f>+N6</f>
        <v>03/2023 (%)</v>
      </c>
      <c r="C6" s="90"/>
      <c r="D6" s="90"/>
      <c r="E6" s="90" t="str">
        <f>+Q6</f>
        <v>Var/Chg. vs 03/2022 (p.p.)</v>
      </c>
      <c r="G6" s="85"/>
      <c r="H6" s="522" t="str">
        <f>+'1.1'!L4</f>
        <v>03/2023 (%)</v>
      </c>
      <c r="I6" s="90"/>
      <c r="J6" s="90"/>
      <c r="K6" s="90" t="str">
        <f>+'1.1'!O4</f>
        <v>Var/Chg. vs 03/2022 (p.p.)</v>
      </c>
      <c r="N6" s="522" t="str">
        <f>+H6</f>
        <v>03/2023 (%)</v>
      </c>
      <c r="O6" s="90"/>
      <c r="P6" s="90"/>
      <c r="Q6" s="90" t="str">
        <f>+K6</f>
        <v>Var/Chg. vs 03/2022 (p.p.)</v>
      </c>
    </row>
    <row r="7" spans="1:17" s="145" customFormat="1" ht="12.75" x14ac:dyDescent="0.2">
      <c r="A7" s="148"/>
      <c r="B7" s="147"/>
      <c r="C7" s="149"/>
      <c r="D7" s="149"/>
      <c r="E7" s="149"/>
      <c r="F7" s="148"/>
      <c r="G7" s="146"/>
      <c r="H7" s="147"/>
      <c r="I7" s="149"/>
      <c r="J7" s="149"/>
      <c r="K7" s="149"/>
      <c r="L7" s="148"/>
      <c r="M7" s="148"/>
      <c r="N7" s="147"/>
      <c r="O7" s="149"/>
      <c r="P7" s="149"/>
      <c r="Q7" s="149"/>
    </row>
    <row r="8" spans="1:17" x14ac:dyDescent="0.25">
      <c r="A8" s="65" t="s">
        <v>115</v>
      </c>
      <c r="B8" s="49">
        <v>33.681709530626861</v>
      </c>
      <c r="C8" s="49"/>
      <c r="D8" s="49"/>
      <c r="E8" s="49">
        <v>-0.60254731460793209</v>
      </c>
      <c r="G8" s="65" t="s">
        <v>55</v>
      </c>
      <c r="H8" s="49">
        <v>41.147867256193848</v>
      </c>
      <c r="I8" s="49"/>
      <c r="J8" s="49"/>
      <c r="K8" s="49">
        <v>-1.386652440299379</v>
      </c>
      <c r="M8" s="65" t="s">
        <v>55</v>
      </c>
      <c r="N8" s="49">
        <v>25.316760105206708</v>
      </c>
      <c r="O8" s="121"/>
      <c r="P8" s="121"/>
      <c r="Q8" s="69">
        <v>4.5191432808343706</v>
      </c>
    </row>
    <row r="9" spans="1:17" x14ac:dyDescent="0.25">
      <c r="A9" s="65" t="s">
        <v>445</v>
      </c>
      <c r="B9" s="49">
        <v>26.611233254934042</v>
      </c>
      <c r="C9" s="49"/>
      <c r="D9" s="49"/>
      <c r="E9" s="49">
        <v>-9.1754772885013764</v>
      </c>
      <c r="G9" s="83" t="s">
        <v>3</v>
      </c>
      <c r="H9" s="49">
        <v>19.549979684330282</v>
      </c>
      <c r="I9" s="49"/>
      <c r="J9" s="49"/>
      <c r="K9" s="49">
        <v>-4.3683728371966879E-2</v>
      </c>
      <c r="M9" s="83" t="s">
        <v>54</v>
      </c>
      <c r="N9" s="49">
        <v>19.847483217998874</v>
      </c>
      <c r="O9" s="121"/>
      <c r="P9" s="121"/>
      <c r="Q9" s="69">
        <v>-1.1082236898420668</v>
      </c>
    </row>
    <row r="10" spans="1:17" x14ac:dyDescent="0.25">
      <c r="A10" s="50" t="s">
        <v>55</v>
      </c>
      <c r="B10" s="49">
        <v>17.840259314176638</v>
      </c>
      <c r="C10" s="49"/>
      <c r="D10" s="49"/>
      <c r="E10" s="49">
        <v>3.752040737257559</v>
      </c>
      <c r="G10" s="65" t="s">
        <v>54</v>
      </c>
      <c r="H10" s="49">
        <v>15.902926435129617</v>
      </c>
      <c r="I10" s="49"/>
      <c r="J10" s="49"/>
      <c r="K10" s="49">
        <v>-5.4458003406487876E-4</v>
      </c>
      <c r="M10" s="65" t="s">
        <v>3</v>
      </c>
      <c r="N10" s="49">
        <v>19.294717502759575</v>
      </c>
      <c r="O10" s="121"/>
      <c r="P10" s="121"/>
      <c r="Q10" s="69">
        <v>-2.5725092907122473</v>
      </c>
    </row>
    <row r="11" spans="1:17" x14ac:dyDescent="0.25">
      <c r="A11" s="83" t="s">
        <v>3</v>
      </c>
      <c r="B11" s="49">
        <v>8.7187255002215629</v>
      </c>
      <c r="C11" s="49"/>
      <c r="D11" s="49"/>
      <c r="E11" s="49">
        <v>2.1766536508566725</v>
      </c>
      <c r="G11" s="65" t="s">
        <v>2</v>
      </c>
      <c r="H11" s="49">
        <v>15.535045071363317</v>
      </c>
      <c r="I11" s="49"/>
      <c r="J11" s="49"/>
      <c r="K11" s="49">
        <v>-5.5931643041624568E-2</v>
      </c>
      <c r="M11" s="65" t="s">
        <v>2</v>
      </c>
      <c r="N11" s="49">
        <v>19.197036185135328</v>
      </c>
      <c r="O11" s="86"/>
      <c r="P11" s="86"/>
      <c r="Q11" s="69">
        <v>-3.4960615370369972</v>
      </c>
    </row>
    <row r="12" spans="1:17" x14ac:dyDescent="0.25">
      <c r="A12" s="65" t="s">
        <v>398</v>
      </c>
      <c r="B12" s="49">
        <v>1.5081211439479154</v>
      </c>
      <c r="C12" s="49"/>
      <c r="D12" s="49"/>
      <c r="E12" s="49">
        <v>-0.14177202250808474</v>
      </c>
      <c r="G12" s="65" t="s">
        <v>396</v>
      </c>
      <c r="H12" s="49">
        <v>3.2331879402872077</v>
      </c>
      <c r="I12" s="49"/>
      <c r="J12" s="49"/>
      <c r="K12" s="49">
        <v>1.2462583490195831</v>
      </c>
      <c r="M12" s="65" t="s">
        <v>396</v>
      </c>
      <c r="N12" s="49">
        <v>5.5112883570565732</v>
      </c>
      <c r="O12" s="121"/>
      <c r="P12" s="121"/>
      <c r="Q12" s="69">
        <v>1.0772413806342751</v>
      </c>
    </row>
    <row r="13" spans="1:17" x14ac:dyDescent="0.25">
      <c r="A13" s="65" t="s">
        <v>399</v>
      </c>
      <c r="B13" s="49">
        <v>1.3366759552783176</v>
      </c>
      <c r="C13" s="49"/>
      <c r="D13" s="49"/>
      <c r="E13" s="49">
        <v>-0.12262332255369701</v>
      </c>
      <c r="G13" s="65" t="s">
        <v>445</v>
      </c>
      <c r="H13" s="49">
        <v>1.4450878724470175</v>
      </c>
      <c r="I13" s="49"/>
      <c r="J13" s="49"/>
      <c r="K13" s="49">
        <v>-0.25851323185966257</v>
      </c>
      <c r="M13" s="65" t="s">
        <v>691</v>
      </c>
      <c r="N13" s="49">
        <v>3.7403760252419578</v>
      </c>
      <c r="O13" s="121"/>
      <c r="P13" s="121"/>
      <c r="Q13" s="69">
        <v>-0.68457212472260531</v>
      </c>
    </row>
    <row r="14" spans="1:17" x14ac:dyDescent="0.25">
      <c r="A14" s="65" t="s">
        <v>447</v>
      </c>
      <c r="B14" s="49">
        <v>0.50309762416061621</v>
      </c>
      <c r="C14" s="49"/>
      <c r="D14" s="49"/>
      <c r="E14" s="49">
        <v>-0.34339736122741127</v>
      </c>
      <c r="G14" s="65" t="s">
        <v>397</v>
      </c>
      <c r="H14" s="49">
        <v>0.6346686268498779</v>
      </c>
      <c r="I14" s="49"/>
      <c r="J14" s="49"/>
      <c r="K14" s="49">
        <v>0.35900708541555171</v>
      </c>
      <c r="M14" s="65" t="s">
        <v>109</v>
      </c>
      <c r="N14" s="49">
        <v>3.4717524017752703</v>
      </c>
      <c r="O14" s="121"/>
      <c r="P14" s="121"/>
      <c r="Q14" s="69">
        <v>1.9610038578494449</v>
      </c>
    </row>
    <row r="15" spans="1:17" x14ac:dyDescent="0.25">
      <c r="A15" s="50" t="s">
        <v>690</v>
      </c>
      <c r="B15" s="49">
        <v>9.8001776766540516</v>
      </c>
      <c r="C15" s="49"/>
      <c r="D15" s="49"/>
      <c r="E15" s="49">
        <v>4.4571229212842756</v>
      </c>
      <c r="G15" s="50" t="s">
        <v>220</v>
      </c>
      <c r="H15" s="49">
        <v>2.5512371133988334</v>
      </c>
      <c r="I15" s="49"/>
      <c r="J15" s="49"/>
      <c r="K15" s="49">
        <v>0.14006018917156382</v>
      </c>
      <c r="M15" s="50" t="s">
        <v>220</v>
      </c>
      <c r="N15" s="49">
        <v>3.6205862048257105</v>
      </c>
      <c r="O15" s="121"/>
      <c r="P15" s="121"/>
      <c r="Q15" s="69">
        <v>0.30397812299581961</v>
      </c>
    </row>
    <row r="16" spans="1:17" x14ac:dyDescent="0.25">
      <c r="A16" s="91" t="s">
        <v>127</v>
      </c>
      <c r="B16" s="54">
        <f>SUM(B8:B15)</f>
        <v>100.00000000000003</v>
      </c>
      <c r="C16" s="87"/>
      <c r="D16" s="87"/>
      <c r="E16" s="54">
        <f>SUM(E8:E15)</f>
        <v>0</v>
      </c>
      <c r="G16" s="91" t="s">
        <v>79</v>
      </c>
      <c r="H16" s="54">
        <f>SUM(H8:H15)</f>
        <v>99.999999999999986</v>
      </c>
      <c r="I16" s="87"/>
      <c r="J16" s="87"/>
      <c r="K16" s="54">
        <f>SUM(K8:K15)</f>
        <v>7.7715611723760958E-16</v>
      </c>
      <c r="M16" s="91" t="s">
        <v>127</v>
      </c>
      <c r="N16" s="54">
        <f>SUM(N8:N15)</f>
        <v>100.00000000000001</v>
      </c>
      <c r="O16" s="116"/>
      <c r="P16" s="116"/>
      <c r="Q16" s="54">
        <f>SUM(Q8:Q15)</f>
        <v>-6.4392935428259079E-15</v>
      </c>
    </row>
    <row r="17" spans="1:5" x14ac:dyDescent="0.25">
      <c r="B17" s="107"/>
      <c r="C17" s="41"/>
      <c r="D17" s="41"/>
      <c r="E17" s="115"/>
    </row>
    <row r="19" spans="1:5" x14ac:dyDescent="0.25">
      <c r="A19" s="6" t="s">
        <v>446</v>
      </c>
    </row>
  </sheetData>
  <mergeCells count="3">
    <mergeCell ref="I4:J5"/>
    <mergeCell ref="O4:P5"/>
    <mergeCell ref="C4:D5"/>
  </mergeCells>
  <phoneticPr fontId="20"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012F-38B8-4BFC-A318-E7B57A9D916B}">
  <sheetPr>
    <tabColor rgb="FF0000FF"/>
  </sheetPr>
  <dimension ref="A1:E31"/>
  <sheetViews>
    <sheetView showGridLines="0" zoomScale="90" zoomScaleNormal="90" workbookViewId="0">
      <selection activeCell="F23" sqref="F23"/>
    </sheetView>
  </sheetViews>
  <sheetFormatPr defaultColWidth="9.140625" defaultRowHeight="15.75" x14ac:dyDescent="0.25"/>
  <cols>
    <col min="1" max="1" width="24.5703125" style="24" customWidth="1"/>
    <col min="2" max="5" width="10.5703125" style="24" customWidth="1"/>
    <col min="6" max="16384" width="9.140625" style="24"/>
  </cols>
  <sheetData>
    <row r="1" spans="1:5" ht="23.25" x14ac:dyDescent="0.25">
      <c r="A1" s="188" t="str">
        <f>+'Indice-Index'!A13</f>
        <v>1.4   Traffico dati - Data traffic: download/upload</v>
      </c>
      <c r="B1" s="189"/>
      <c r="C1" s="189"/>
      <c r="D1" s="189"/>
      <c r="E1" s="189"/>
    </row>
    <row r="3" spans="1:5" x14ac:dyDescent="0.25">
      <c r="A3" s="195"/>
    </row>
    <row r="4" spans="1:5" ht="18.75" x14ac:dyDescent="0.25">
      <c r="A4" s="230" t="s">
        <v>799</v>
      </c>
      <c r="B4" s="683" t="str">
        <f>+'1.5'!B4</f>
        <v>Gennaio</v>
      </c>
      <c r="C4" s="683" t="str">
        <f>+'1.5'!C4</f>
        <v>Febbraio</v>
      </c>
      <c r="D4" s="683" t="str">
        <f>+'1.5'!D4</f>
        <v>Marzo</v>
      </c>
      <c r="E4" s="785" t="s">
        <v>400</v>
      </c>
    </row>
    <row r="5" spans="1:5" ht="18.75" customHeight="1" x14ac:dyDescent="0.25">
      <c r="B5" s="684" t="str">
        <f>+'1.5'!B5</f>
        <v>January</v>
      </c>
      <c r="C5" s="684" t="str">
        <f>+'1.5'!C5</f>
        <v>February</v>
      </c>
      <c r="D5" s="684" t="str">
        <f>+'1.5'!D5</f>
        <v>March</v>
      </c>
      <c r="E5" s="786" t="s">
        <v>401</v>
      </c>
    </row>
    <row r="6" spans="1:5" ht="7.5" customHeight="1" x14ac:dyDescent="0.25">
      <c r="E6" s="213"/>
    </row>
    <row r="7" spans="1:5" s="167" customFormat="1" ht="18.75" x14ac:dyDescent="0.25">
      <c r="A7" s="866" t="s">
        <v>228</v>
      </c>
      <c r="E7" s="787"/>
    </row>
    <row r="8" spans="1:5" s="167" customFormat="1" ht="18.75" x14ac:dyDescent="0.25">
      <c r="A8" s="423">
        <v>2023</v>
      </c>
      <c r="B8" s="347">
        <v>4.0735532808404908</v>
      </c>
      <c r="C8" s="347">
        <v>3.6453603586481478</v>
      </c>
      <c r="D8" s="347">
        <v>3.9624385991458992</v>
      </c>
      <c r="E8" s="788">
        <f>D8+C8+B8</f>
        <v>11.681352238634538</v>
      </c>
    </row>
    <row r="9" spans="1:5" s="167" customFormat="1" x14ac:dyDescent="0.25">
      <c r="A9" s="773">
        <v>2022</v>
      </c>
      <c r="B9" s="347">
        <v>3.8931936447058186</v>
      </c>
      <c r="C9" s="347">
        <v>3.2921741164548424</v>
      </c>
      <c r="D9" s="347">
        <v>3.5769304285204115</v>
      </c>
      <c r="E9" s="788">
        <f>D9+C9+B9</f>
        <v>10.762298189681072</v>
      </c>
    </row>
    <row r="10" spans="1:5" x14ac:dyDescent="0.25">
      <c r="A10" s="241">
        <v>2021</v>
      </c>
      <c r="B10" s="347">
        <v>3.5788520639409351</v>
      </c>
      <c r="C10" s="347">
        <v>3.0962656482165585</v>
      </c>
      <c r="D10" s="347">
        <v>3.7054468497968989</v>
      </c>
      <c r="E10" s="788">
        <f t="shared" ref="E10:E12" si="0">D10+C10+B10</f>
        <v>10.380564561954392</v>
      </c>
    </row>
    <row r="11" spans="1:5" x14ac:dyDescent="0.25">
      <c r="A11" s="241">
        <v>2020</v>
      </c>
      <c r="B11" s="347">
        <v>2.1508623189321749</v>
      </c>
      <c r="C11" s="347">
        <v>2.1619748518456032</v>
      </c>
      <c r="D11" s="347">
        <v>3.3556158843749166</v>
      </c>
      <c r="E11" s="788">
        <f t="shared" si="0"/>
        <v>7.6684530551526944</v>
      </c>
    </row>
    <row r="12" spans="1:5" x14ac:dyDescent="0.25">
      <c r="A12" s="241">
        <v>2019</v>
      </c>
      <c r="B12" s="347">
        <v>1.8140365280680084</v>
      </c>
      <c r="C12" s="347">
        <v>1.6965043963283812</v>
      </c>
      <c r="D12" s="347">
        <v>1.7671114840944102</v>
      </c>
      <c r="E12" s="788">
        <f t="shared" si="0"/>
        <v>5.2776524084908001</v>
      </c>
    </row>
    <row r="13" spans="1:5" x14ac:dyDescent="0.25">
      <c r="A13" s="341" t="s">
        <v>236</v>
      </c>
      <c r="B13" s="348"/>
      <c r="C13" s="348"/>
      <c r="D13" s="348"/>
      <c r="E13" s="348"/>
    </row>
    <row r="14" spans="1:5" ht="17.25" x14ac:dyDescent="0.25">
      <c r="A14" s="859" t="s">
        <v>732</v>
      </c>
      <c r="B14" s="611">
        <f>(B8-B9)/B9*100</f>
        <v>4.6326911167117331</v>
      </c>
      <c r="C14" s="611">
        <f t="shared" ref="C14:E17" si="1">(C8-C9)/C9*100</f>
        <v>10.728054765634081</v>
      </c>
      <c r="D14" s="611">
        <f t="shared" si="1"/>
        <v>10.777625629832341</v>
      </c>
      <c r="E14" s="611">
        <f t="shared" si="1"/>
        <v>8.5395705708531509</v>
      </c>
    </row>
    <row r="15" spans="1:5" x14ac:dyDescent="0.25">
      <c r="A15" s="345" t="s">
        <v>351</v>
      </c>
      <c r="B15" s="346">
        <f>(B9-B10)/B10*100</f>
        <v>8.7833074725849123</v>
      </c>
      <c r="C15" s="346">
        <f t="shared" si="1"/>
        <v>6.3272500003714702</v>
      </c>
      <c r="D15" s="346">
        <f t="shared" si="1"/>
        <v>-3.4683110158099155</v>
      </c>
      <c r="E15" s="346">
        <f t="shared" si="1"/>
        <v>3.6773879247932681</v>
      </c>
    </row>
    <row r="16" spans="1:5" x14ac:dyDescent="0.25">
      <c r="A16" s="345" t="s">
        <v>462</v>
      </c>
      <c r="B16" s="346">
        <f>(B10-B11)/B11*100</f>
        <v>66.391499466953576</v>
      </c>
      <c r="C16" s="346">
        <f t="shared" si="1"/>
        <v>43.214693065156766</v>
      </c>
      <c r="D16" s="346">
        <f t="shared" si="1"/>
        <v>10.425238688698979</v>
      </c>
      <c r="E16" s="346">
        <f t="shared" si="1"/>
        <v>35.367126685079434</v>
      </c>
    </row>
    <row r="17" spans="1:5" x14ac:dyDescent="0.25">
      <c r="A17" s="345" t="s">
        <v>463</v>
      </c>
      <c r="B17" s="346">
        <f>(B11-B12)/B12*100</f>
        <v>18.56775129125398</v>
      </c>
      <c r="C17" s="346">
        <f t="shared" si="1"/>
        <v>27.437032083418423</v>
      </c>
      <c r="D17" s="346">
        <f t="shared" si="1"/>
        <v>89.892709915501783</v>
      </c>
      <c r="E17" s="346">
        <f t="shared" si="1"/>
        <v>45.300456748828758</v>
      </c>
    </row>
    <row r="18" spans="1:5" ht="17.25" x14ac:dyDescent="0.25">
      <c r="A18" s="859" t="s">
        <v>733</v>
      </c>
      <c r="B18" s="611">
        <f>(B8-B12)/B12*100</f>
        <v>124.55740101214614</v>
      </c>
      <c r="C18" s="611">
        <f t="shared" ref="C18:E18" si="2">(C8-C12)/C12*100</f>
        <v>114.87479587659961</v>
      </c>
      <c r="D18" s="611">
        <f t="shared" si="2"/>
        <v>124.23251927291537</v>
      </c>
      <c r="E18" s="611">
        <f t="shared" si="2"/>
        <v>121.3361421802112</v>
      </c>
    </row>
    <row r="19" spans="1:5" x14ac:dyDescent="0.25">
      <c r="A19" s="234"/>
    </row>
    <row r="20" spans="1:5" ht="18.75" x14ac:dyDescent="0.25">
      <c r="A20" s="866" t="s">
        <v>229</v>
      </c>
    </row>
    <row r="21" spans="1:5" ht="18.75" x14ac:dyDescent="0.25">
      <c r="A21" s="423">
        <v>2023</v>
      </c>
      <c r="B21" s="347">
        <v>0.4491121493661871</v>
      </c>
      <c r="C21" s="347">
        <v>0.43935852840108996</v>
      </c>
      <c r="D21" s="347">
        <v>0.455330003915211</v>
      </c>
      <c r="E21" s="788">
        <f>D21+C21+B21</f>
        <v>1.3438006816824881</v>
      </c>
    </row>
    <row r="22" spans="1:5" x14ac:dyDescent="0.25">
      <c r="A22" s="773">
        <v>2022</v>
      </c>
      <c r="B22" s="347">
        <v>0.43807719444206161</v>
      </c>
      <c r="C22" s="347">
        <v>0.36692139385553224</v>
      </c>
      <c r="D22" s="347">
        <v>0.40622576934408955</v>
      </c>
      <c r="E22" s="788">
        <f>D22+C22+B22</f>
        <v>1.2112243576416835</v>
      </c>
    </row>
    <row r="23" spans="1:5" x14ac:dyDescent="0.25">
      <c r="A23" s="241">
        <v>2021</v>
      </c>
      <c r="B23" s="347">
        <v>0.38652579212423394</v>
      </c>
      <c r="C23" s="347">
        <v>0.34992151107715475</v>
      </c>
      <c r="D23" s="347">
        <v>0.44179411313324407</v>
      </c>
      <c r="E23" s="788">
        <f t="shared" ref="E23:E25" si="3">D23+C23+B23</f>
        <v>1.1782414163346329</v>
      </c>
    </row>
    <row r="24" spans="1:5" x14ac:dyDescent="0.25">
      <c r="A24" s="241">
        <v>2020</v>
      </c>
      <c r="B24" s="347">
        <v>0.23459565581695335</v>
      </c>
      <c r="C24" s="347">
        <v>0.23196985094563571</v>
      </c>
      <c r="D24" s="347">
        <v>0.39410002311329662</v>
      </c>
      <c r="E24" s="788">
        <f t="shared" si="3"/>
        <v>0.86066552987588563</v>
      </c>
    </row>
    <row r="25" spans="1:5" x14ac:dyDescent="0.25">
      <c r="A25" s="241">
        <v>2019</v>
      </c>
      <c r="B25" s="347">
        <v>0.21281419738368301</v>
      </c>
      <c r="C25" s="347">
        <v>0.19125519025782803</v>
      </c>
      <c r="D25" s="347">
        <v>0.20143152072148401</v>
      </c>
      <c r="E25" s="788">
        <f t="shared" si="3"/>
        <v>0.60550090836299508</v>
      </c>
    </row>
    <row r="26" spans="1:5" x14ac:dyDescent="0.25">
      <c r="A26" s="341" t="s">
        <v>236</v>
      </c>
      <c r="B26" s="229"/>
      <c r="C26" s="229"/>
      <c r="D26" s="213"/>
      <c r="E26" s="348"/>
    </row>
    <row r="27" spans="1:5" ht="17.25" x14ac:dyDescent="0.25">
      <c r="A27" s="859" t="s">
        <v>732</v>
      </c>
      <c r="B27" s="611">
        <f>(B21-B22)/B22*100</f>
        <v>2.5189521536677311</v>
      </c>
      <c r="C27" s="611">
        <f t="shared" ref="C27:E27" si="4">(C21-C22)/C22*100</f>
        <v>19.741867266011301</v>
      </c>
      <c r="D27" s="611">
        <f t="shared" si="4"/>
        <v>12.087917182213074</v>
      </c>
      <c r="E27" s="611">
        <f t="shared" si="4"/>
        <v>10.945645470582974</v>
      </c>
    </row>
    <row r="28" spans="1:5" x14ac:dyDescent="0.25">
      <c r="A28" s="345" t="s">
        <v>351</v>
      </c>
      <c r="B28" s="346">
        <f>(B22-B23)/B23*100</f>
        <v>13.337118341965251</v>
      </c>
      <c r="C28" s="346">
        <f t="shared" ref="C28:E28" si="5">(C22-C23)/C23*100</f>
        <v>4.8581988360896062</v>
      </c>
      <c r="D28" s="346">
        <f t="shared" si="5"/>
        <v>-8.050886766439822</v>
      </c>
      <c r="E28" s="346">
        <f t="shared" si="5"/>
        <v>2.7993364390174427</v>
      </c>
    </row>
    <row r="29" spans="1:5" x14ac:dyDescent="0.25">
      <c r="A29" s="345" t="s">
        <v>462</v>
      </c>
      <c r="B29" s="346">
        <f>(B23-B24)/B24*100</f>
        <v>64.762553159051777</v>
      </c>
      <c r="C29" s="346">
        <f t="shared" ref="C29:E29" si="6">(C23-C24)/C24*100</f>
        <v>50.847840635618681</v>
      </c>
      <c r="D29" s="346">
        <f t="shared" si="6"/>
        <v>12.102026699510308</v>
      </c>
      <c r="E29" s="346">
        <f t="shared" si="6"/>
        <v>36.898873654733684</v>
      </c>
    </row>
    <row r="30" spans="1:5" x14ac:dyDescent="0.25">
      <c r="A30" s="345" t="s">
        <v>463</v>
      </c>
      <c r="B30" s="346">
        <f>(B24-B25)/B25*100</f>
        <v>10.234964913548751</v>
      </c>
      <c r="C30" s="346">
        <f t="shared" ref="C30:E30" si="7">(C24-C25)/C25*100</f>
        <v>21.288133740538445</v>
      </c>
      <c r="D30" s="346">
        <f t="shared" si="7"/>
        <v>95.649629065856132</v>
      </c>
      <c r="E30" s="346">
        <f t="shared" si="7"/>
        <v>42.141079887516945</v>
      </c>
    </row>
    <row r="31" spans="1:5" ht="17.25" x14ac:dyDescent="0.25">
      <c r="A31" s="859" t="s">
        <v>733</v>
      </c>
      <c r="B31" s="611">
        <f>(B21-B25)/B25*100</f>
        <v>111.03486275235772</v>
      </c>
      <c r="C31" s="611">
        <f t="shared" ref="C31:E31" si="8">(C21-C25)/C25*100</f>
        <v>129.72371511005682</v>
      </c>
      <c r="D31" s="611">
        <f t="shared" si="8"/>
        <v>126.04704679998329</v>
      </c>
      <c r="E31" s="611">
        <f t="shared" si="8"/>
        <v>121.93206700804578</v>
      </c>
    </row>
  </sheetData>
  <phoneticPr fontId="8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F46C-9A4B-4641-9DAE-F8DD6E947F51}">
  <sheetPr>
    <tabColor rgb="FF0000FF"/>
  </sheetPr>
  <dimension ref="A1:I37"/>
  <sheetViews>
    <sheetView showGridLines="0" zoomScale="80" zoomScaleNormal="80" workbookViewId="0">
      <selection activeCell="J1" sqref="J1:M1048576"/>
    </sheetView>
  </sheetViews>
  <sheetFormatPr defaultColWidth="9.140625" defaultRowHeight="15.75" x14ac:dyDescent="0.25"/>
  <cols>
    <col min="1" max="1" width="14.42578125" style="24" customWidth="1"/>
    <col min="2" max="4" width="12" style="24" customWidth="1"/>
    <col min="5" max="16384" width="9.140625" style="24"/>
  </cols>
  <sheetData>
    <row r="1" spans="1:9" ht="23.25" x14ac:dyDescent="0.25">
      <c r="A1" s="188" t="str">
        <f>'Indice-Index'!A14</f>
        <v xml:space="preserve">1.5   Traffico dati medio giornaliero (download+upload) - Data traffic avg daily </v>
      </c>
      <c r="B1" s="189"/>
      <c r="C1" s="189"/>
      <c r="D1" s="189"/>
      <c r="E1" s="190"/>
      <c r="F1" s="190"/>
      <c r="G1" s="190"/>
      <c r="H1" s="190"/>
      <c r="I1" s="190"/>
    </row>
    <row r="4" spans="1:9" ht="18" customHeight="1" x14ac:dyDescent="0.25">
      <c r="A4" s="167"/>
      <c r="B4" s="792" t="s">
        <v>222</v>
      </c>
      <c r="C4" s="793" t="s">
        <v>223</v>
      </c>
      <c r="D4" s="793" t="s">
        <v>224</v>
      </c>
      <c r="E4" s="972" t="s">
        <v>800</v>
      </c>
    </row>
    <row r="5" spans="1:9" ht="18" customHeight="1" x14ac:dyDescent="0.25">
      <c r="A5" s="167"/>
      <c r="B5" s="794" t="s">
        <v>225</v>
      </c>
      <c r="C5" s="794" t="s">
        <v>226</v>
      </c>
      <c r="D5" s="794" t="s">
        <v>227</v>
      </c>
      <c r="E5" s="973"/>
    </row>
    <row r="6" spans="1:9" ht="18.75" x14ac:dyDescent="0.25">
      <c r="A6" s="167"/>
      <c r="B6" s="187"/>
      <c r="C6" s="187"/>
      <c r="D6" s="187"/>
      <c r="E6" s="227"/>
    </row>
    <row r="7" spans="1:9" ht="18.75" x14ac:dyDescent="0.25">
      <c r="A7" s="167"/>
      <c r="B7" s="187"/>
      <c r="C7" s="187"/>
      <c r="D7" s="187"/>
      <c r="E7" s="227"/>
    </row>
    <row r="8" spans="1:9" ht="18.75" x14ac:dyDescent="0.25">
      <c r="A8" s="290" t="s">
        <v>230</v>
      </c>
      <c r="B8" s="167"/>
      <c r="C8" s="167"/>
      <c r="D8" s="167"/>
      <c r="E8" s="227"/>
    </row>
    <row r="9" spans="1:9" ht="18.75" x14ac:dyDescent="0.25">
      <c r="A9" s="422">
        <v>2023</v>
      </c>
      <c r="B9" s="340">
        <v>149.39385163005286</v>
      </c>
      <c r="C9" s="340">
        <v>149.38400501208642</v>
      </c>
      <c r="D9" s="340">
        <v>145.92887256563151</v>
      </c>
      <c r="E9" s="433">
        <v>148.19729544894039</v>
      </c>
    </row>
    <row r="10" spans="1:9" ht="18.75" x14ac:dyDescent="0.25">
      <c r="A10" s="422">
        <v>2022</v>
      </c>
      <c r="B10" s="340">
        <v>143.08883961759389</v>
      </c>
      <c r="C10" s="340">
        <v>133.83428457412674</v>
      </c>
      <c r="D10" s="340">
        <v>131.58857758336345</v>
      </c>
      <c r="E10" s="433">
        <v>136.24844334783586</v>
      </c>
    </row>
    <row r="11" spans="1:9" ht="18.75" x14ac:dyDescent="0.25">
      <c r="A11" s="233">
        <v>2021</v>
      </c>
      <c r="B11" s="340">
        <v>130.9849537567635</v>
      </c>
      <c r="C11" s="340">
        <v>126.03157477106355</v>
      </c>
      <c r="D11" s="340">
        <v>136.99224000522534</v>
      </c>
      <c r="E11" s="433">
        <v>131.51307889123814</v>
      </c>
    </row>
    <row r="12" spans="1:9" ht="18.75" x14ac:dyDescent="0.25">
      <c r="A12" s="233">
        <v>2020</v>
      </c>
      <c r="B12" s="340">
        <v>78.79706342397121</v>
      </c>
      <c r="C12" s="340">
        <v>84.531012953732017</v>
      </c>
      <c r="D12" s="340">
        <v>123.86158352477194</v>
      </c>
      <c r="E12" s="433">
        <v>95.976015726035897</v>
      </c>
    </row>
    <row r="13" spans="1:9" ht="18.75" x14ac:dyDescent="0.25">
      <c r="A13" s="233">
        <v>2019</v>
      </c>
      <c r="B13" s="340">
        <v>66.951456221371998</v>
      </c>
      <c r="C13" s="340">
        <v>69.038064880867083</v>
      </c>
      <c r="D13" s="340">
        <v>65.025420546176633</v>
      </c>
      <c r="E13" s="433">
        <v>66.937211071758739</v>
      </c>
    </row>
    <row r="14" spans="1:9" x14ac:dyDescent="0.25">
      <c r="A14" s="341" t="s">
        <v>327</v>
      </c>
      <c r="B14" s="342"/>
      <c r="C14" s="342"/>
      <c r="D14" s="342"/>
      <c r="E14" s="344"/>
    </row>
    <row r="15" spans="1:9" ht="17.25" x14ac:dyDescent="0.25">
      <c r="A15" s="859" t="s">
        <v>732</v>
      </c>
      <c r="B15" s="611">
        <f>(B9-B10)/B10*100</f>
        <v>4.4063618303909449</v>
      </c>
      <c r="C15" s="611">
        <f t="shared" ref="C15:E18" si="0">(C9-C10)/C10*100</f>
        <v>11.618637546754442</v>
      </c>
      <c r="D15" s="611">
        <f t="shared" si="0"/>
        <v>10.897826578589816</v>
      </c>
      <c r="E15" s="611">
        <f t="shared" si="0"/>
        <v>8.7698999030760874</v>
      </c>
    </row>
    <row r="16" spans="1:9" x14ac:dyDescent="0.25">
      <c r="A16" s="345" t="s">
        <v>351</v>
      </c>
      <c r="B16" s="346">
        <f>(B10-B11)/B11*100</f>
        <v>9.2406688811808628</v>
      </c>
      <c r="C16" s="346">
        <f t="shared" si="0"/>
        <v>6.1910753850666573</v>
      </c>
      <c r="D16" s="346">
        <f t="shared" si="0"/>
        <v>-3.9445025657334911</v>
      </c>
      <c r="E16" s="346">
        <f t="shared" si="0"/>
        <v>3.6006794887023275</v>
      </c>
    </row>
    <row r="17" spans="1:5" x14ac:dyDescent="0.25">
      <c r="A17" s="345" t="s">
        <v>462</v>
      </c>
      <c r="B17" s="346">
        <f>(B11-B12)/B12*100</f>
        <v>66.230755392485833</v>
      </c>
      <c r="C17" s="346">
        <f t="shared" si="0"/>
        <v>49.095072171969392</v>
      </c>
      <c r="D17" s="346">
        <f t="shared" si="0"/>
        <v>10.601072670629392</v>
      </c>
      <c r="E17" s="346">
        <f t="shared" si="0"/>
        <v>37.027024821120932</v>
      </c>
    </row>
    <row r="18" spans="1:5" x14ac:dyDescent="0.25">
      <c r="A18" s="345" t="s">
        <v>463</v>
      </c>
      <c r="B18" s="346">
        <f>(B12-B13)/B13*100</f>
        <v>17.692829807065348</v>
      </c>
      <c r="C18" s="346">
        <f t="shared" si="0"/>
        <v>22.441167926128507</v>
      </c>
      <c r="D18" s="346">
        <f t="shared" si="0"/>
        <v>90.481787713797047</v>
      </c>
      <c r="E18" s="346">
        <f t="shared" si="0"/>
        <v>43.382154991708084</v>
      </c>
    </row>
    <row r="19" spans="1:5" ht="17.25" x14ac:dyDescent="0.25">
      <c r="A19" s="859" t="s">
        <v>733</v>
      </c>
      <c r="B19" s="611">
        <f>(B9-B13)/B13*100</f>
        <v>123.13756871260391</v>
      </c>
      <c r="C19" s="611">
        <f t="shared" ref="C19:E19" si="1">(C9-C13)/C13*100</f>
        <v>116.37918917609475</v>
      </c>
      <c r="D19" s="611">
        <f t="shared" si="1"/>
        <v>124.41819113188626</v>
      </c>
      <c r="E19" s="611">
        <f t="shared" si="1"/>
        <v>121.39747544914646</v>
      </c>
    </row>
    <row r="20" spans="1:5" x14ac:dyDescent="0.25">
      <c r="A20" s="219"/>
      <c r="B20" s="216"/>
      <c r="C20" s="216"/>
      <c r="D20" s="216"/>
      <c r="E20" s="216"/>
    </row>
    <row r="21" spans="1:5" x14ac:dyDescent="0.25">
      <c r="E21" s="118"/>
    </row>
    <row r="23" spans="1:5" ht="17.25" x14ac:dyDescent="0.25">
      <c r="A23" s="290" t="s">
        <v>392</v>
      </c>
      <c r="B23" s="25"/>
      <c r="C23" s="25"/>
      <c r="D23" s="25"/>
      <c r="E23" s="51"/>
    </row>
    <row r="24" spans="1:5" ht="18.75" x14ac:dyDescent="0.3">
      <c r="A24" s="775">
        <v>2023</v>
      </c>
      <c r="B24" s="365">
        <v>8.3718076751786903</v>
      </c>
      <c r="C24" s="365">
        <v>8.3681957694012219</v>
      </c>
      <c r="D24" s="365">
        <v>8.1716589471082663</v>
      </c>
      <c r="E24" s="435">
        <v>8.3017186526240732</v>
      </c>
    </row>
    <row r="25" spans="1:5" ht="18.75" x14ac:dyDescent="0.3">
      <c r="A25" s="774">
        <v>2022</v>
      </c>
      <c r="B25" s="365">
        <v>8.0163244325393794</v>
      </c>
      <c r="C25" s="365">
        <v>7.4857563182807594</v>
      </c>
      <c r="D25" s="365">
        <v>7.3482920209115665</v>
      </c>
      <c r="E25" s="435">
        <v>7.6207875201221418</v>
      </c>
    </row>
    <row r="26" spans="1:5" ht="18.75" x14ac:dyDescent="0.3">
      <c r="A26" s="233">
        <v>2021</v>
      </c>
      <c r="B26" s="365">
        <v>7.5210266682601841</v>
      </c>
      <c r="C26" s="365">
        <v>7.2035725618304536</v>
      </c>
      <c r="D26" s="365">
        <v>7.7944674037816384</v>
      </c>
      <c r="E26" s="435">
        <v>7.5168782770798055</v>
      </c>
    </row>
    <row r="27" spans="1:5" ht="18.75" x14ac:dyDescent="0.3">
      <c r="A27" s="233">
        <v>2020</v>
      </c>
      <c r="B27" s="365">
        <v>4.6883844209834606</v>
      </c>
      <c r="C27" s="365">
        <v>5.0217691219527909</v>
      </c>
      <c r="D27" s="365">
        <v>7.3469286758514789</v>
      </c>
      <c r="E27" s="435">
        <v>5.7016871723147116</v>
      </c>
    </row>
    <row r="28" spans="1:5" ht="18.75" x14ac:dyDescent="0.3">
      <c r="A28" s="233">
        <v>2019</v>
      </c>
      <c r="B28" s="366">
        <v>4.093693675071763</v>
      </c>
      <c r="C28" s="366">
        <v>4.2222353350287385</v>
      </c>
      <c r="D28" s="366">
        <v>3.9777320997994328</v>
      </c>
      <c r="E28" s="435">
        <v>4.0937511545718603</v>
      </c>
    </row>
    <row r="29" spans="1:5" x14ac:dyDescent="0.25">
      <c r="A29" s="341" t="s">
        <v>327</v>
      </c>
      <c r="B29" s="342"/>
      <c r="C29" s="342"/>
      <c r="D29" s="342"/>
      <c r="E29" s="344"/>
    </row>
    <row r="30" spans="1:5" ht="17.25" x14ac:dyDescent="0.25">
      <c r="A30" s="859" t="s">
        <v>732</v>
      </c>
      <c r="B30" s="611">
        <f>(B24-B25)/B25*100</f>
        <v>4.434491712889697</v>
      </c>
      <c r="C30" s="611">
        <f t="shared" ref="C30:E30" si="2">(C24-C25)/C25*100</f>
        <v>11.788247086877266</v>
      </c>
      <c r="D30" s="611">
        <f t="shared" si="2"/>
        <v>11.204874872332033</v>
      </c>
      <c r="E30" s="611">
        <f t="shared" si="2"/>
        <v>8.9351806582191351</v>
      </c>
    </row>
    <row r="31" spans="1:5" x14ac:dyDescent="0.25">
      <c r="A31" s="345" t="s">
        <v>351</v>
      </c>
      <c r="B31" s="346">
        <f>(B25-B26)/B26*100</f>
        <v>6.5855073532636617</v>
      </c>
      <c r="C31" s="346">
        <f t="shared" ref="C31:E31" si="3">(C25-C26)/C26*100</f>
        <v>3.9172751301973681</v>
      </c>
      <c r="D31" s="346">
        <f t="shared" si="3"/>
        <v>-5.7242574733663156</v>
      </c>
      <c r="E31" s="346">
        <f t="shared" si="3"/>
        <v>1.3823456920830102</v>
      </c>
    </row>
    <row r="32" spans="1:5" x14ac:dyDescent="0.25">
      <c r="A32" s="345" t="s">
        <v>462</v>
      </c>
      <c r="B32" s="346">
        <f>(B26-B27)/B27*100</f>
        <v>60.418301762945738</v>
      </c>
      <c r="C32" s="346">
        <f t="shared" ref="C32:E32" si="4">(C26-C27)/C27*100</f>
        <v>43.446908587251727</v>
      </c>
      <c r="D32" s="346">
        <f t="shared" si="4"/>
        <v>6.0915077262308053</v>
      </c>
      <c r="E32" s="346">
        <f t="shared" si="4"/>
        <v>31.836034666703426</v>
      </c>
    </row>
    <row r="33" spans="1:9" x14ac:dyDescent="0.25">
      <c r="A33" s="345" t="s">
        <v>463</v>
      </c>
      <c r="B33" s="346">
        <f>(B27-B28)/B28*100</f>
        <v>14.526996720175275</v>
      </c>
      <c r="C33" s="346">
        <f t="shared" ref="C33:E33" si="5">(C27-C28)/C28*100</f>
        <v>18.936267722713531</v>
      </c>
      <c r="D33" s="346">
        <f t="shared" si="5"/>
        <v>84.701445233627709</v>
      </c>
      <c r="E33" s="346">
        <f t="shared" si="5"/>
        <v>39.277815309978585</v>
      </c>
    </row>
    <row r="34" spans="1:9" ht="17.25" x14ac:dyDescent="0.25">
      <c r="A34" s="859" t="s">
        <v>733</v>
      </c>
      <c r="B34" s="611">
        <f>(B24-B28)/B28*100</f>
        <v>104.50498595335009</v>
      </c>
      <c r="C34" s="611">
        <f t="shared" ref="C34:E34" si="6">(C24-C28)/C28*100</f>
        <v>98.193494805382855</v>
      </c>
      <c r="D34" s="611">
        <f t="shared" si="6"/>
        <v>105.43512589800359</v>
      </c>
      <c r="E34" s="611">
        <f t="shared" si="6"/>
        <v>102.7900167637888</v>
      </c>
    </row>
    <row r="36" spans="1:9" x14ac:dyDescent="0.25">
      <c r="A36"/>
      <c r="B36"/>
      <c r="C36"/>
      <c r="D36"/>
      <c r="E36"/>
      <c r="F36"/>
      <c r="G36"/>
      <c r="H36"/>
      <c r="I36"/>
    </row>
    <row r="37" spans="1:9" x14ac:dyDescent="0.25">
      <c r="A37"/>
      <c r="B37"/>
      <c r="C37"/>
      <c r="D37"/>
      <c r="E37"/>
      <c r="F37"/>
      <c r="G37"/>
      <c r="H37"/>
      <c r="I37"/>
    </row>
  </sheetData>
  <mergeCells count="1">
    <mergeCell ref="E4:E5"/>
  </mergeCells>
  <phoneticPr fontId="8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A940-43A7-4BB3-BB94-15975C41576B}">
  <sheetPr>
    <tabColor rgb="FF0000FF"/>
  </sheetPr>
  <dimension ref="A1:P169"/>
  <sheetViews>
    <sheetView showGridLines="0" zoomScale="90" zoomScaleNormal="90" workbookViewId="0">
      <pane xSplit="1" ySplit="6" topLeftCell="B154" activePane="bottomRight" state="frozen"/>
      <selection pane="topRight" activeCell="B1" sqref="B1"/>
      <selection pane="bottomLeft" activeCell="A6" sqref="A6"/>
      <selection pane="bottomRight" activeCell="I182" sqref="I182"/>
    </sheetView>
  </sheetViews>
  <sheetFormatPr defaultColWidth="9.85546875" defaultRowHeight="15.75" x14ac:dyDescent="0.25"/>
  <cols>
    <col min="1" max="1" width="9.85546875" style="624"/>
    <col min="2" max="2" width="9.85546875" style="652"/>
    <col min="3" max="3" width="9.85546875" style="624"/>
    <col min="4" max="4" width="9.85546875" style="653"/>
    <col min="5" max="5" width="15.7109375" style="654" customWidth="1"/>
    <col min="6" max="6" width="11.42578125" style="655" bestFit="1" customWidth="1"/>
    <col min="7" max="16384" width="9.85546875" style="624"/>
  </cols>
  <sheetData>
    <row r="1" spans="1:16" ht="21" x14ac:dyDescent="0.35">
      <c r="A1" s="617" t="str">
        <f>+'Indice-Index'!A15</f>
        <v>1.6   Traffico dati - intensità dei flussi settimanali - Weekly data traffic intensity</v>
      </c>
      <c r="B1" s="618"/>
      <c r="C1" s="619"/>
      <c r="D1" s="620"/>
      <c r="E1" s="621"/>
      <c r="F1" s="622"/>
      <c r="G1" s="619"/>
      <c r="H1" s="619"/>
      <c r="I1" s="619"/>
      <c r="J1" s="619"/>
      <c r="K1" s="623"/>
      <c r="L1" s="623"/>
      <c r="M1" s="623"/>
      <c r="N1" s="623"/>
      <c r="O1" s="623"/>
      <c r="P1" s="623"/>
    </row>
    <row r="4" spans="1:16" s="625" customFormat="1" ht="19.5" thickBot="1" x14ac:dyDescent="0.35">
      <c r="B4" s="626" t="s">
        <v>469</v>
      </c>
      <c r="C4" s="626" t="s">
        <v>470</v>
      </c>
      <c r="D4" s="626" t="s">
        <v>471</v>
      </c>
      <c r="E4" s="626" t="s">
        <v>472</v>
      </c>
      <c r="F4" s="627" t="s">
        <v>720</v>
      </c>
    </row>
    <row r="5" spans="1:16" s="625" customFormat="1" ht="19.5" thickBot="1" x14ac:dyDescent="0.35">
      <c r="B5" s="628">
        <v>2020</v>
      </c>
      <c r="C5" s="628" t="s">
        <v>473</v>
      </c>
      <c r="D5" s="629" t="s">
        <v>474</v>
      </c>
      <c r="E5" s="628" t="s">
        <v>475</v>
      </c>
      <c r="F5" s="630">
        <v>0</v>
      </c>
    </row>
    <row r="6" spans="1:16" s="625" customFormat="1" ht="16.5" thickBot="1" x14ac:dyDescent="0.3">
      <c r="B6" s="631"/>
      <c r="D6" s="632"/>
      <c r="E6" s="633"/>
      <c r="F6" s="634"/>
    </row>
    <row r="7" spans="1:16" s="625" customFormat="1" x14ac:dyDescent="0.25">
      <c r="B7" s="974">
        <v>2020</v>
      </c>
      <c r="C7" s="635"/>
      <c r="D7" s="636" t="s">
        <v>476</v>
      </c>
      <c r="E7" s="637" t="s">
        <v>477</v>
      </c>
      <c r="F7" s="638">
        <v>-9.0456773817676178E-3</v>
      </c>
    </row>
    <row r="8" spans="1:16" s="625" customFormat="1" ht="16.5" customHeight="1" x14ac:dyDescent="0.25">
      <c r="B8" s="975"/>
      <c r="D8" s="639" t="s">
        <v>478</v>
      </c>
      <c r="E8" s="640" t="s">
        <v>479</v>
      </c>
      <c r="F8" s="641">
        <v>8.0701424693799748E-2</v>
      </c>
    </row>
    <row r="9" spans="1:16" s="625" customFormat="1" ht="16.5" customHeight="1" x14ac:dyDescent="0.25">
      <c r="B9" s="975"/>
      <c r="C9" s="625" t="s">
        <v>480</v>
      </c>
      <c r="D9" s="639" t="s">
        <v>481</v>
      </c>
      <c r="E9" s="640" t="s">
        <v>482</v>
      </c>
      <c r="F9" s="641">
        <v>0.10608111118797328</v>
      </c>
    </row>
    <row r="10" spans="1:16" s="625" customFormat="1" ht="16.5" customHeight="1" x14ac:dyDescent="0.25">
      <c r="B10" s="975"/>
      <c r="D10" s="639" t="s">
        <v>483</v>
      </c>
      <c r="E10" s="640" t="s">
        <v>484</v>
      </c>
      <c r="F10" s="641">
        <v>0.34735416704050642</v>
      </c>
    </row>
    <row r="11" spans="1:16" s="625" customFormat="1" ht="16.5" customHeight="1" x14ac:dyDescent="0.25">
      <c r="B11" s="975"/>
      <c r="D11" s="639" t="s">
        <v>485</v>
      </c>
      <c r="E11" s="640" t="s">
        <v>486</v>
      </c>
      <c r="F11" s="641">
        <v>0.30187186097725544</v>
      </c>
    </row>
    <row r="12" spans="1:16" s="625" customFormat="1" ht="16.5" customHeight="1" x14ac:dyDescent="0.25">
      <c r="B12" s="975"/>
      <c r="D12" s="639" t="s">
        <v>487</v>
      </c>
      <c r="E12" s="640" t="s">
        <v>488</v>
      </c>
      <c r="F12" s="641">
        <v>0.27489002972879317</v>
      </c>
    </row>
    <row r="13" spans="1:16" s="625" customFormat="1" ht="16.5" customHeight="1" x14ac:dyDescent="0.25">
      <c r="B13" s="975"/>
      <c r="D13" s="639" t="s">
        <v>489</v>
      </c>
      <c r="E13" s="640" t="s">
        <v>490</v>
      </c>
      <c r="F13" s="641">
        <v>0.27376675992879318</v>
      </c>
    </row>
    <row r="14" spans="1:16" s="625" customFormat="1" ht="16.5" customHeight="1" x14ac:dyDescent="0.25">
      <c r="B14" s="975"/>
      <c r="C14" s="625" t="s">
        <v>491</v>
      </c>
      <c r="D14" s="639" t="s">
        <v>492</v>
      </c>
      <c r="E14" s="640" t="s">
        <v>493</v>
      </c>
      <c r="F14" s="641">
        <v>0.25932666399033805</v>
      </c>
    </row>
    <row r="15" spans="1:16" s="625" customFormat="1" ht="16.5" customHeight="1" x14ac:dyDescent="0.25">
      <c r="B15" s="975"/>
      <c r="D15" s="639" t="s">
        <v>494</v>
      </c>
      <c r="E15" s="640" t="s">
        <v>495</v>
      </c>
      <c r="F15" s="641">
        <v>0.27409825483718675</v>
      </c>
    </row>
    <row r="16" spans="1:16" s="625" customFormat="1" ht="16.5" customHeight="1" x14ac:dyDescent="0.25">
      <c r="B16" s="975"/>
      <c r="D16" s="639" t="s">
        <v>496</v>
      </c>
      <c r="E16" s="640" t="s">
        <v>497</v>
      </c>
      <c r="F16" s="641">
        <v>0.26644790255780282</v>
      </c>
    </row>
    <row r="17" spans="2:6" s="625" customFormat="1" ht="16.5" customHeight="1" x14ac:dyDescent="0.25">
      <c r="B17" s="975"/>
      <c r="D17" s="639" t="s">
        <v>498</v>
      </c>
      <c r="E17" s="640" t="s">
        <v>499</v>
      </c>
      <c r="F17" s="641">
        <v>0.28610788987186969</v>
      </c>
    </row>
    <row r="18" spans="2:6" s="625" customFormat="1" ht="16.5" customHeight="1" x14ac:dyDescent="0.25">
      <c r="B18" s="975"/>
      <c r="C18" s="625" t="s">
        <v>500</v>
      </c>
      <c r="D18" s="639" t="s">
        <v>501</v>
      </c>
      <c r="E18" s="640" t="s">
        <v>502</v>
      </c>
      <c r="F18" s="641">
        <v>0.15903510150983485</v>
      </c>
    </row>
    <row r="19" spans="2:6" s="625" customFormat="1" ht="16.5" customHeight="1" x14ac:dyDescent="0.25">
      <c r="B19" s="975"/>
      <c r="D19" s="639" t="s">
        <v>503</v>
      </c>
      <c r="E19" s="640" t="s">
        <v>504</v>
      </c>
      <c r="F19" s="641">
        <v>0.16112503347519866</v>
      </c>
    </row>
    <row r="20" spans="2:6" s="625" customFormat="1" ht="16.5" customHeight="1" x14ac:dyDescent="0.25">
      <c r="B20" s="975"/>
      <c r="D20" s="639" t="s">
        <v>505</v>
      </c>
      <c r="E20" s="640" t="s">
        <v>506</v>
      </c>
      <c r="F20" s="641">
        <v>9.518603569724858E-2</v>
      </c>
    </row>
    <row r="21" spans="2:6" s="625" customFormat="1" ht="16.5" customHeight="1" x14ac:dyDescent="0.25">
      <c r="B21" s="975"/>
      <c r="D21" s="639" t="s">
        <v>507</v>
      </c>
      <c r="E21" s="640" t="s">
        <v>508</v>
      </c>
      <c r="F21" s="641">
        <v>4.5620442098396857E-2</v>
      </c>
    </row>
    <row r="22" spans="2:6" s="625" customFormat="1" ht="16.5" customHeight="1" x14ac:dyDescent="0.25">
      <c r="B22" s="975"/>
      <c r="C22" s="625" t="s">
        <v>509</v>
      </c>
      <c r="D22" s="639" t="s">
        <v>510</v>
      </c>
      <c r="E22" s="640" t="s">
        <v>511</v>
      </c>
      <c r="F22" s="641">
        <v>4.0165757058881126E-2</v>
      </c>
    </row>
    <row r="23" spans="2:6" s="625" customFormat="1" ht="16.5" customHeight="1" x14ac:dyDescent="0.25">
      <c r="B23" s="975"/>
      <c r="D23" s="639" t="s">
        <v>512</v>
      </c>
      <c r="E23" s="640" t="s">
        <v>513</v>
      </c>
      <c r="F23" s="641">
        <v>9.3409002499101168E-2</v>
      </c>
    </row>
    <row r="24" spans="2:6" s="625" customFormat="1" ht="16.5" customHeight="1" x14ac:dyDescent="0.25">
      <c r="B24" s="975"/>
      <c r="D24" s="639" t="s">
        <v>514</v>
      </c>
      <c r="E24" s="640" t="s">
        <v>515</v>
      </c>
      <c r="F24" s="641">
        <v>1.7554205589729859E-2</v>
      </c>
    </row>
    <row r="25" spans="2:6" s="625" customFormat="1" ht="16.5" customHeight="1" x14ac:dyDescent="0.25">
      <c r="B25" s="975"/>
      <c r="D25" s="639" t="s">
        <v>516</v>
      </c>
      <c r="E25" s="640" t="s">
        <v>517</v>
      </c>
      <c r="F25" s="641">
        <v>3.4778503290203266E-2</v>
      </c>
    </row>
    <row r="26" spans="2:6" s="625" customFormat="1" ht="16.5" customHeight="1" x14ac:dyDescent="0.25">
      <c r="B26" s="975"/>
      <c r="D26" s="639" t="s">
        <v>518</v>
      </c>
      <c r="E26" s="640" t="s">
        <v>519</v>
      </c>
      <c r="F26" s="641">
        <v>5.7129798643484463E-2</v>
      </c>
    </row>
    <row r="27" spans="2:6" s="625" customFormat="1" ht="16.5" customHeight="1" x14ac:dyDescent="0.25">
      <c r="B27" s="975"/>
      <c r="C27" s="625" t="s">
        <v>520</v>
      </c>
      <c r="D27" s="639" t="s">
        <v>521</v>
      </c>
      <c r="E27" s="640" t="s">
        <v>522</v>
      </c>
      <c r="F27" s="641">
        <v>7.0876712752974191E-2</v>
      </c>
    </row>
    <row r="28" spans="2:6" s="625" customFormat="1" ht="16.5" customHeight="1" x14ac:dyDescent="0.25">
      <c r="B28" s="975"/>
      <c r="D28" s="639" t="s">
        <v>523</v>
      </c>
      <c r="E28" s="640" t="s">
        <v>524</v>
      </c>
      <c r="F28" s="641">
        <v>-1.7541245646604962E-3</v>
      </c>
    </row>
    <row r="29" spans="2:6" s="625" customFormat="1" ht="16.5" customHeight="1" x14ac:dyDescent="0.25">
      <c r="B29" s="975"/>
      <c r="D29" s="639" t="s">
        <v>525</v>
      </c>
      <c r="E29" s="640" t="s">
        <v>526</v>
      </c>
      <c r="F29" s="641">
        <v>-2.4565678738645291E-2</v>
      </c>
    </row>
    <row r="30" spans="2:6" s="625" customFormat="1" ht="16.5" customHeight="1" x14ac:dyDescent="0.25">
      <c r="B30" s="975"/>
      <c r="D30" s="639" t="s">
        <v>527</v>
      </c>
      <c r="E30" s="640" t="s">
        <v>528</v>
      </c>
      <c r="F30" s="641">
        <v>-5.5272227507828849E-2</v>
      </c>
    </row>
    <row r="31" spans="2:6" s="625" customFormat="1" ht="16.5" customHeight="1" x14ac:dyDescent="0.25">
      <c r="B31" s="975"/>
      <c r="C31" s="625" t="s">
        <v>529</v>
      </c>
      <c r="D31" s="639" t="s">
        <v>530</v>
      </c>
      <c r="E31" s="640" t="s">
        <v>531</v>
      </c>
      <c r="F31" s="641">
        <v>-5.4692846399836299E-2</v>
      </c>
    </row>
    <row r="32" spans="2:6" s="625" customFormat="1" ht="16.5" customHeight="1" x14ac:dyDescent="0.25">
      <c r="B32" s="975"/>
      <c r="D32" s="639" t="s">
        <v>532</v>
      </c>
      <c r="E32" s="640" t="s">
        <v>533</v>
      </c>
      <c r="F32" s="641">
        <v>-0.2173158552771001</v>
      </c>
    </row>
    <row r="33" spans="2:6" s="625" customFormat="1" ht="16.5" customHeight="1" x14ac:dyDescent="0.25">
      <c r="B33" s="975"/>
      <c r="D33" s="639" t="s">
        <v>534</v>
      </c>
      <c r="E33" s="640" t="s">
        <v>535</v>
      </c>
      <c r="F33" s="641">
        <v>-0.18131623377797967</v>
      </c>
    </row>
    <row r="34" spans="2:6" s="625" customFormat="1" ht="16.5" customHeight="1" x14ac:dyDescent="0.25">
      <c r="B34" s="975"/>
      <c r="D34" s="639" t="s">
        <v>536</v>
      </c>
      <c r="E34" s="640" t="s">
        <v>537</v>
      </c>
      <c r="F34" s="641">
        <v>-3.7640152480529633E-2</v>
      </c>
    </row>
    <row r="35" spans="2:6" s="625" customFormat="1" ht="16.5" customHeight="1" x14ac:dyDescent="0.25">
      <c r="B35" s="975"/>
      <c r="C35" s="625" t="s">
        <v>538</v>
      </c>
      <c r="D35" s="639" t="s">
        <v>539</v>
      </c>
      <c r="E35" s="640" t="s">
        <v>540</v>
      </c>
      <c r="F35" s="641">
        <v>5.8548204297998459E-2</v>
      </c>
    </row>
    <row r="36" spans="2:6" s="625" customFormat="1" ht="16.5" customHeight="1" x14ac:dyDescent="0.25">
      <c r="B36" s="975"/>
      <c r="D36" s="639" t="s">
        <v>541</v>
      </c>
      <c r="E36" s="640" t="s">
        <v>542</v>
      </c>
      <c r="F36" s="641">
        <v>5.0483789665352226E-2</v>
      </c>
    </row>
    <row r="37" spans="2:6" s="625" customFormat="1" ht="16.5" customHeight="1" x14ac:dyDescent="0.25">
      <c r="B37" s="975"/>
      <c r="D37" s="639" t="s">
        <v>543</v>
      </c>
      <c r="E37" s="640" t="s">
        <v>544</v>
      </c>
      <c r="F37" s="641">
        <v>0.11848277455248807</v>
      </c>
    </row>
    <row r="38" spans="2:6" s="625" customFormat="1" ht="16.5" customHeight="1" x14ac:dyDescent="0.25">
      <c r="B38" s="975"/>
      <c r="D38" s="639" t="s">
        <v>545</v>
      </c>
      <c r="E38" s="640" t="s">
        <v>546</v>
      </c>
      <c r="F38" s="641">
        <v>0.19002008095112541</v>
      </c>
    </row>
    <row r="39" spans="2:6" s="625" customFormat="1" ht="16.5" customHeight="1" x14ac:dyDescent="0.25">
      <c r="B39" s="975"/>
      <c r="D39" s="639" t="s">
        <v>547</v>
      </c>
      <c r="E39" s="640" t="s">
        <v>548</v>
      </c>
      <c r="F39" s="641">
        <v>0.17796593750900983</v>
      </c>
    </row>
    <row r="40" spans="2:6" s="625" customFormat="1" ht="16.5" customHeight="1" x14ac:dyDescent="0.25">
      <c r="B40" s="975"/>
      <c r="C40" s="625" t="s">
        <v>549</v>
      </c>
      <c r="D40" s="639" t="s">
        <v>550</v>
      </c>
      <c r="E40" s="640" t="s">
        <v>551</v>
      </c>
      <c r="F40" s="641">
        <v>0.111885776300972</v>
      </c>
    </row>
    <row r="41" spans="2:6" s="625" customFormat="1" ht="16.5" customHeight="1" x14ac:dyDescent="0.25">
      <c r="B41" s="975"/>
      <c r="D41" s="639" t="s">
        <v>552</v>
      </c>
      <c r="E41" s="640" t="s">
        <v>553</v>
      </c>
      <c r="F41" s="641">
        <v>0.15748589047864414</v>
      </c>
    </row>
    <row r="42" spans="2:6" s="625" customFormat="1" ht="16.5" customHeight="1" x14ac:dyDescent="0.25">
      <c r="B42" s="975"/>
      <c r="D42" s="639" t="s">
        <v>554</v>
      </c>
      <c r="E42" s="640" t="s">
        <v>555</v>
      </c>
      <c r="F42" s="641">
        <v>0.23744988373027134</v>
      </c>
    </row>
    <row r="43" spans="2:6" s="625" customFormat="1" ht="16.5" customHeight="1" x14ac:dyDescent="0.25">
      <c r="B43" s="975"/>
      <c r="D43" s="639" t="s">
        <v>556</v>
      </c>
      <c r="E43" s="640" t="s">
        <v>557</v>
      </c>
      <c r="F43" s="641">
        <v>0.32517694760546278</v>
      </c>
    </row>
    <row r="44" spans="2:6" s="625" customFormat="1" ht="16.5" customHeight="1" x14ac:dyDescent="0.25">
      <c r="B44" s="975"/>
      <c r="C44" s="625" t="s">
        <v>558</v>
      </c>
      <c r="D44" s="639" t="s">
        <v>559</v>
      </c>
      <c r="E44" s="640" t="s">
        <v>560</v>
      </c>
      <c r="F44" s="641">
        <v>0.40951538371023122</v>
      </c>
    </row>
    <row r="45" spans="2:6" s="625" customFormat="1" ht="16.5" customHeight="1" x14ac:dyDescent="0.25">
      <c r="B45" s="975"/>
      <c r="D45" s="639" t="s">
        <v>561</v>
      </c>
      <c r="E45" s="640" t="s">
        <v>562</v>
      </c>
      <c r="F45" s="641">
        <v>0.38736428025928205</v>
      </c>
    </row>
    <row r="46" spans="2:6" s="625" customFormat="1" ht="16.5" customHeight="1" x14ac:dyDescent="0.25">
      <c r="B46" s="975"/>
      <c r="D46" s="639" t="s">
        <v>563</v>
      </c>
      <c r="E46" s="640" t="s">
        <v>564</v>
      </c>
      <c r="F46" s="641">
        <v>0.48626734764503032</v>
      </c>
    </row>
    <row r="47" spans="2:6" s="625" customFormat="1" ht="16.5" customHeight="1" x14ac:dyDescent="0.25">
      <c r="B47" s="975"/>
      <c r="D47" s="639" t="s">
        <v>565</v>
      </c>
      <c r="E47" s="640" t="s">
        <v>566</v>
      </c>
      <c r="F47" s="641">
        <v>0.47353770346581348</v>
      </c>
    </row>
    <row r="48" spans="2:6" s="625" customFormat="1" ht="16.5" customHeight="1" x14ac:dyDescent="0.25">
      <c r="B48" s="975"/>
      <c r="C48" s="625" t="s">
        <v>567</v>
      </c>
      <c r="D48" s="639" t="s">
        <v>568</v>
      </c>
      <c r="E48" s="640" t="s">
        <v>569</v>
      </c>
      <c r="F48" s="641">
        <v>0.5486951972884323</v>
      </c>
    </row>
    <row r="49" spans="2:6" s="625" customFormat="1" ht="16.5" customHeight="1" x14ac:dyDescent="0.25">
      <c r="B49" s="975"/>
      <c r="D49" s="639" t="s">
        <v>570</v>
      </c>
      <c r="E49" s="640" t="s">
        <v>571</v>
      </c>
      <c r="F49" s="641">
        <v>0.54993062764663458</v>
      </c>
    </row>
    <row r="50" spans="2:6" s="625" customFormat="1" ht="16.5" customHeight="1" x14ac:dyDescent="0.25">
      <c r="B50" s="975"/>
      <c r="D50" s="639" t="s">
        <v>572</v>
      </c>
      <c r="E50" s="640" t="s">
        <v>573</v>
      </c>
      <c r="F50" s="641">
        <v>0.57200155162989508</v>
      </c>
    </row>
    <row r="51" spans="2:6" s="625" customFormat="1" ht="16.5" customHeight="1" x14ac:dyDescent="0.25">
      <c r="B51" s="975"/>
      <c r="D51" s="639" t="s">
        <v>574</v>
      </c>
      <c r="E51" s="640" t="s">
        <v>575</v>
      </c>
      <c r="F51" s="641">
        <v>0.54178550129792991</v>
      </c>
    </row>
    <row r="52" spans="2:6" s="625" customFormat="1" ht="17.100000000000001" customHeight="1" thickBot="1" x14ac:dyDescent="0.3">
      <c r="B52" s="976"/>
      <c r="C52" s="642"/>
      <c r="D52" s="643" t="s">
        <v>576</v>
      </c>
      <c r="E52" s="644" t="s">
        <v>577</v>
      </c>
      <c r="F52" s="645">
        <v>0.60610901804803474</v>
      </c>
    </row>
    <row r="53" spans="2:6" s="625" customFormat="1" x14ac:dyDescent="0.25">
      <c r="B53" s="977">
        <v>2021</v>
      </c>
      <c r="C53" s="625" t="s">
        <v>578</v>
      </c>
      <c r="D53" s="646" t="s">
        <v>579</v>
      </c>
      <c r="E53" s="647" t="s">
        <v>580</v>
      </c>
      <c r="F53" s="648">
        <v>0.62275608531157089</v>
      </c>
    </row>
    <row r="54" spans="2:6" s="625" customFormat="1" x14ac:dyDescent="0.25">
      <c r="B54" s="978"/>
      <c r="D54" s="639" t="s">
        <v>581</v>
      </c>
      <c r="E54" s="640" t="s">
        <v>582</v>
      </c>
      <c r="F54" s="641">
        <v>0.57342475170772333</v>
      </c>
    </row>
    <row r="55" spans="2:6" s="625" customFormat="1" x14ac:dyDescent="0.25">
      <c r="B55" s="978"/>
      <c r="D55" s="639" t="s">
        <v>583</v>
      </c>
      <c r="E55" s="640" t="s">
        <v>584</v>
      </c>
      <c r="F55" s="641">
        <v>0.53854411511416733</v>
      </c>
    </row>
    <row r="56" spans="2:6" s="625" customFormat="1" x14ac:dyDescent="0.25">
      <c r="B56" s="978"/>
      <c r="D56" s="639" t="s">
        <v>585</v>
      </c>
      <c r="E56" s="640" t="s">
        <v>586</v>
      </c>
      <c r="F56" s="641">
        <v>0.54108112891185112</v>
      </c>
    </row>
    <row r="57" spans="2:6" s="625" customFormat="1" x14ac:dyDescent="0.25">
      <c r="B57" s="978"/>
      <c r="C57" s="625" t="s">
        <v>473</v>
      </c>
      <c r="D57" s="639" t="s">
        <v>587</v>
      </c>
      <c r="E57" s="640" t="s">
        <v>588</v>
      </c>
      <c r="F57" s="641">
        <v>0.59620484702588961</v>
      </c>
    </row>
    <row r="58" spans="2:6" s="625" customFormat="1" x14ac:dyDescent="0.25">
      <c r="B58" s="978"/>
      <c r="D58" s="639" t="s">
        <v>589</v>
      </c>
      <c r="E58" s="640" t="s">
        <v>590</v>
      </c>
      <c r="F58" s="641">
        <v>0.54196957138649504</v>
      </c>
    </row>
    <row r="59" spans="2:6" s="625" customFormat="1" x14ac:dyDescent="0.25">
      <c r="B59" s="978"/>
      <c r="D59" s="639" t="s">
        <v>474</v>
      </c>
      <c r="E59" s="640" t="s">
        <v>591</v>
      </c>
      <c r="F59" s="641">
        <v>0.52258822480479961</v>
      </c>
    </row>
    <row r="60" spans="2:6" s="625" customFormat="1" x14ac:dyDescent="0.25">
      <c r="B60" s="978"/>
      <c r="D60" s="639" t="s">
        <v>476</v>
      </c>
      <c r="E60" s="640" t="s">
        <v>592</v>
      </c>
      <c r="F60" s="641">
        <v>0.58656948594270031</v>
      </c>
    </row>
    <row r="61" spans="2:6" s="625" customFormat="1" x14ac:dyDescent="0.25">
      <c r="B61" s="978"/>
      <c r="C61" s="625" t="s">
        <v>480</v>
      </c>
      <c r="D61" s="639" t="s">
        <v>478</v>
      </c>
      <c r="E61" s="640" t="s">
        <v>593</v>
      </c>
      <c r="F61" s="641">
        <v>0.56841198854486374</v>
      </c>
    </row>
    <row r="62" spans="2:6" s="625" customFormat="1" x14ac:dyDescent="0.25">
      <c r="B62" s="978"/>
      <c r="D62" s="639" t="s">
        <v>481</v>
      </c>
      <c r="E62" s="640" t="s">
        <v>594</v>
      </c>
      <c r="F62" s="641">
        <v>0.58242021100644137</v>
      </c>
    </row>
    <row r="63" spans="2:6" s="625" customFormat="1" x14ac:dyDescent="0.25">
      <c r="B63" s="978"/>
      <c r="D63" s="639" t="s">
        <v>483</v>
      </c>
      <c r="E63" s="640" t="s">
        <v>595</v>
      </c>
      <c r="F63" s="641">
        <v>0.64809962424464074</v>
      </c>
    </row>
    <row r="64" spans="2:6" s="625" customFormat="1" x14ac:dyDescent="0.25">
      <c r="B64" s="978"/>
      <c r="D64" s="639" t="s">
        <v>485</v>
      </c>
      <c r="E64" s="640" t="s">
        <v>596</v>
      </c>
      <c r="F64" s="641">
        <v>0.5276655532874952</v>
      </c>
    </row>
    <row r="65" spans="2:6" s="625" customFormat="1" x14ac:dyDescent="0.25">
      <c r="B65" s="978"/>
      <c r="D65" s="639" t="s">
        <v>487</v>
      </c>
      <c r="E65" s="640" t="s">
        <v>597</v>
      </c>
      <c r="F65" s="641">
        <v>0.66897010303618565</v>
      </c>
    </row>
    <row r="66" spans="2:6" s="625" customFormat="1" x14ac:dyDescent="0.25">
      <c r="B66" s="978"/>
      <c r="C66" s="625" t="s">
        <v>491</v>
      </c>
      <c r="D66" s="639" t="s">
        <v>489</v>
      </c>
      <c r="E66" s="640" t="s">
        <v>598</v>
      </c>
      <c r="F66" s="641">
        <v>0.64778635194490131</v>
      </c>
    </row>
    <row r="67" spans="2:6" s="625" customFormat="1" x14ac:dyDescent="0.25">
      <c r="B67" s="978"/>
      <c r="D67" s="639" t="s">
        <v>492</v>
      </c>
      <c r="E67" s="640" t="s">
        <v>599</v>
      </c>
      <c r="F67" s="641">
        <v>0.59396517087216905</v>
      </c>
    </row>
    <row r="68" spans="2:6" s="625" customFormat="1" x14ac:dyDescent="0.25">
      <c r="B68" s="978"/>
      <c r="D68" s="639" t="s">
        <v>494</v>
      </c>
      <c r="E68" s="640" t="s">
        <v>600</v>
      </c>
      <c r="F68" s="641">
        <v>0.67003011542003299</v>
      </c>
    </row>
    <row r="69" spans="2:6" s="625" customFormat="1" x14ac:dyDescent="0.25">
      <c r="B69" s="978"/>
      <c r="D69" s="639" t="s">
        <v>496</v>
      </c>
      <c r="E69" s="640" t="s">
        <v>601</v>
      </c>
      <c r="F69" s="641">
        <v>0.53729528482633915</v>
      </c>
    </row>
    <row r="70" spans="2:6" s="625" customFormat="1" x14ac:dyDescent="0.25">
      <c r="B70" s="978"/>
      <c r="C70" s="625" t="s">
        <v>500</v>
      </c>
      <c r="D70" s="639" t="s">
        <v>498</v>
      </c>
      <c r="E70" s="640" t="s">
        <v>602</v>
      </c>
      <c r="F70" s="641">
        <v>0.49274487272873796</v>
      </c>
    </row>
    <row r="71" spans="2:6" s="625" customFormat="1" x14ac:dyDescent="0.25">
      <c r="B71" s="978"/>
      <c r="D71" s="639" t="s">
        <v>501</v>
      </c>
      <c r="E71" s="640" t="s">
        <v>603</v>
      </c>
      <c r="F71" s="641">
        <v>0.55479975021482186</v>
      </c>
    </row>
    <row r="72" spans="2:6" s="625" customFormat="1" x14ac:dyDescent="0.25">
      <c r="B72" s="978"/>
      <c r="D72" s="639" t="s">
        <v>503</v>
      </c>
      <c r="E72" s="640" t="s">
        <v>604</v>
      </c>
      <c r="F72" s="641">
        <v>0.46943096159913178</v>
      </c>
    </row>
    <row r="73" spans="2:6" s="625" customFormat="1" x14ac:dyDescent="0.25">
      <c r="B73" s="978"/>
      <c r="D73" s="639" t="s">
        <v>505</v>
      </c>
      <c r="E73" s="640" t="s">
        <v>605</v>
      </c>
      <c r="F73" s="641">
        <v>0.36158448020582434</v>
      </c>
    </row>
    <row r="74" spans="2:6" s="625" customFormat="1" x14ac:dyDescent="0.25">
      <c r="B74" s="978"/>
      <c r="C74" s="625" t="s">
        <v>509</v>
      </c>
      <c r="D74" s="639" t="s">
        <v>507</v>
      </c>
      <c r="E74" s="640" t="s">
        <v>606</v>
      </c>
      <c r="F74" s="641">
        <v>0.3161779949552887</v>
      </c>
    </row>
    <row r="75" spans="2:6" s="625" customFormat="1" x14ac:dyDescent="0.25">
      <c r="B75" s="978"/>
      <c r="D75" s="639" t="s">
        <v>510</v>
      </c>
      <c r="E75" s="640" t="s">
        <v>607</v>
      </c>
      <c r="F75" s="641">
        <v>0.33011356759001809</v>
      </c>
    </row>
    <row r="76" spans="2:6" s="625" customFormat="1" x14ac:dyDescent="0.25">
      <c r="B76" s="978"/>
      <c r="D76" s="639" t="s">
        <v>512</v>
      </c>
      <c r="E76" s="640" t="s">
        <v>608</v>
      </c>
      <c r="F76" s="641">
        <v>0.26603346123990479</v>
      </c>
    </row>
    <row r="77" spans="2:6" s="625" customFormat="1" x14ac:dyDescent="0.25">
      <c r="B77" s="978"/>
      <c r="D77" s="639" t="s">
        <v>514</v>
      </c>
      <c r="E77" s="640" t="s">
        <v>609</v>
      </c>
      <c r="F77" s="641">
        <v>0.23204093942160517</v>
      </c>
    </row>
    <row r="78" spans="2:6" s="625" customFormat="1" x14ac:dyDescent="0.25">
      <c r="B78" s="978"/>
      <c r="D78" s="639" t="s">
        <v>516</v>
      </c>
      <c r="E78" s="640" t="s">
        <v>610</v>
      </c>
      <c r="F78" s="641">
        <v>0.1895624897812479</v>
      </c>
    </row>
    <row r="79" spans="2:6" s="625" customFormat="1" x14ac:dyDescent="0.25">
      <c r="B79" s="978"/>
      <c r="C79" s="625" t="s">
        <v>520</v>
      </c>
      <c r="D79" s="639" t="s">
        <v>518</v>
      </c>
      <c r="E79" s="640" t="s">
        <v>611</v>
      </c>
      <c r="F79" s="641">
        <v>0.15495981553384058</v>
      </c>
    </row>
    <row r="80" spans="2:6" s="625" customFormat="1" x14ac:dyDescent="0.25">
      <c r="B80" s="978"/>
      <c r="D80" s="639" t="s">
        <v>521</v>
      </c>
      <c r="E80" s="640" t="s">
        <v>612</v>
      </c>
      <c r="F80" s="641">
        <v>0.20886259911896582</v>
      </c>
    </row>
    <row r="81" spans="2:6" s="625" customFormat="1" x14ac:dyDescent="0.25">
      <c r="B81" s="978"/>
      <c r="D81" s="639" t="s">
        <v>523</v>
      </c>
      <c r="E81" s="640" t="s">
        <v>613</v>
      </c>
      <c r="F81" s="641">
        <v>0.13591742688612904</v>
      </c>
    </row>
    <row r="82" spans="2:6" s="625" customFormat="1" x14ac:dyDescent="0.25">
      <c r="B82" s="978"/>
      <c r="D82" s="639" t="s">
        <v>525</v>
      </c>
      <c r="E82" s="640" t="s">
        <v>614</v>
      </c>
      <c r="F82" s="641">
        <v>0.11483499089430561</v>
      </c>
    </row>
    <row r="83" spans="2:6" s="625" customFormat="1" x14ac:dyDescent="0.25">
      <c r="B83" s="978"/>
      <c r="C83" s="625" t="s">
        <v>529</v>
      </c>
      <c r="D83" s="639" t="s">
        <v>527</v>
      </c>
      <c r="E83" s="640" t="s">
        <v>615</v>
      </c>
      <c r="F83" s="641">
        <v>0.13048197006605797</v>
      </c>
    </row>
    <row r="84" spans="2:6" s="625" customFormat="1" x14ac:dyDescent="0.25">
      <c r="B84" s="978"/>
      <c r="D84" s="639" t="s">
        <v>530</v>
      </c>
      <c r="E84" s="640" t="s">
        <v>616</v>
      </c>
      <c r="F84" s="641">
        <v>3.1372339833470153E-2</v>
      </c>
    </row>
    <row r="85" spans="2:6" s="625" customFormat="1" x14ac:dyDescent="0.25">
      <c r="B85" s="978"/>
      <c r="D85" s="639" t="s">
        <v>532</v>
      </c>
      <c r="E85" s="640" t="s">
        <v>617</v>
      </c>
      <c r="F85" s="641">
        <v>0.18361877990947045</v>
      </c>
    </row>
    <row r="86" spans="2:6" s="625" customFormat="1" x14ac:dyDescent="0.25">
      <c r="B86" s="978"/>
      <c r="D86" s="639" t="s">
        <v>534</v>
      </c>
      <c r="E86" s="640" t="s">
        <v>618</v>
      </c>
      <c r="F86" s="641">
        <v>0.40961773722858891</v>
      </c>
    </row>
    <row r="87" spans="2:6" s="625" customFormat="1" x14ac:dyDescent="0.25">
      <c r="B87" s="978"/>
      <c r="D87" s="639" t="s">
        <v>536</v>
      </c>
      <c r="E87" s="640" t="s">
        <v>619</v>
      </c>
      <c r="F87" s="641">
        <v>0.30145385833796112</v>
      </c>
    </row>
    <row r="88" spans="2:6" s="625" customFormat="1" x14ac:dyDescent="0.25">
      <c r="B88" s="978"/>
      <c r="C88" s="625" t="s">
        <v>538</v>
      </c>
      <c r="D88" s="639" t="s">
        <v>539</v>
      </c>
      <c r="E88" s="640" t="s">
        <v>620</v>
      </c>
      <c r="F88" s="641">
        <v>0.4650965959450527</v>
      </c>
    </row>
    <row r="89" spans="2:6" s="625" customFormat="1" x14ac:dyDescent="0.25">
      <c r="B89" s="978"/>
      <c r="D89" s="639" t="s">
        <v>541</v>
      </c>
      <c r="E89" s="640" t="s">
        <v>621</v>
      </c>
      <c r="F89" s="641">
        <v>0.72231595938312354</v>
      </c>
    </row>
    <row r="90" spans="2:6" s="625" customFormat="1" x14ac:dyDescent="0.25">
      <c r="B90" s="978"/>
      <c r="D90" s="639" t="s">
        <v>543</v>
      </c>
      <c r="E90" s="640" t="s">
        <v>622</v>
      </c>
      <c r="F90" s="641">
        <v>0.65225683478995666</v>
      </c>
    </row>
    <row r="91" spans="2:6" s="625" customFormat="1" x14ac:dyDescent="0.25">
      <c r="B91" s="978"/>
      <c r="D91" s="639" t="s">
        <v>545</v>
      </c>
      <c r="E91" s="640" t="s">
        <v>623</v>
      </c>
      <c r="F91" s="641">
        <v>0.76008655008716464</v>
      </c>
    </row>
    <row r="92" spans="2:6" s="625" customFormat="1" x14ac:dyDescent="0.25">
      <c r="B92" s="978"/>
      <c r="C92" s="625" t="s">
        <v>549</v>
      </c>
      <c r="D92" s="639" t="s">
        <v>547</v>
      </c>
      <c r="E92" s="640" t="s">
        <v>624</v>
      </c>
      <c r="F92" s="641">
        <v>0.45437490123545327</v>
      </c>
    </row>
    <row r="93" spans="2:6" s="625" customFormat="1" x14ac:dyDescent="0.25">
      <c r="B93" s="978"/>
      <c r="D93" s="639" t="s">
        <v>550</v>
      </c>
      <c r="E93" s="640" t="s">
        <v>625</v>
      </c>
      <c r="F93" s="641">
        <v>0.68549258278848613</v>
      </c>
    </row>
    <row r="94" spans="2:6" s="625" customFormat="1" x14ac:dyDescent="0.25">
      <c r="B94" s="978"/>
      <c r="D94" s="639" t="s">
        <v>552</v>
      </c>
      <c r="E94" s="640" t="s">
        <v>626</v>
      </c>
      <c r="F94" s="641">
        <v>0.8325280480804591</v>
      </c>
    </row>
    <row r="95" spans="2:6" s="625" customFormat="1" x14ac:dyDescent="0.25">
      <c r="B95" s="978"/>
      <c r="D95" s="639" t="s">
        <v>554</v>
      </c>
      <c r="E95" s="640" t="s">
        <v>627</v>
      </c>
      <c r="F95" s="641">
        <v>0.69449667423820649</v>
      </c>
    </row>
    <row r="96" spans="2:6" s="625" customFormat="1" x14ac:dyDescent="0.25">
      <c r="B96" s="978"/>
      <c r="C96" s="625" t="s">
        <v>558</v>
      </c>
      <c r="D96" s="639" t="s">
        <v>556</v>
      </c>
      <c r="E96" s="640" t="s">
        <v>628</v>
      </c>
      <c r="F96" s="641">
        <v>0.8362865356713457</v>
      </c>
    </row>
    <row r="97" spans="2:6" s="625" customFormat="1" x14ac:dyDescent="0.25">
      <c r="B97" s="978"/>
      <c r="D97" s="639" t="s">
        <v>559</v>
      </c>
      <c r="E97" s="640" t="s">
        <v>629</v>
      </c>
      <c r="F97" s="641">
        <v>0.49468487575185011</v>
      </c>
    </row>
    <row r="98" spans="2:6" s="625" customFormat="1" x14ac:dyDescent="0.25">
      <c r="B98" s="978"/>
      <c r="D98" s="639" t="s">
        <v>561</v>
      </c>
      <c r="E98" s="640" t="s">
        <v>630</v>
      </c>
      <c r="F98" s="641">
        <v>0.65216779546017145</v>
      </c>
    </row>
    <row r="99" spans="2:6" s="625" customFormat="1" x14ac:dyDescent="0.25">
      <c r="B99" s="978"/>
      <c r="D99" s="639" t="s">
        <v>563</v>
      </c>
      <c r="E99" s="640" t="s">
        <v>631</v>
      </c>
      <c r="F99" s="641">
        <v>0.75382037076020636</v>
      </c>
    </row>
    <row r="100" spans="2:6" s="625" customFormat="1" x14ac:dyDescent="0.25">
      <c r="B100" s="978"/>
      <c r="D100" s="639" t="s">
        <v>565</v>
      </c>
      <c r="E100" s="640" t="s">
        <v>632</v>
      </c>
      <c r="F100" s="641">
        <v>0.87285451071957898</v>
      </c>
    </row>
    <row r="101" spans="2:6" s="625" customFormat="1" x14ac:dyDescent="0.25">
      <c r="B101" s="978"/>
      <c r="C101" s="625" t="s">
        <v>567</v>
      </c>
      <c r="D101" s="639" t="s">
        <v>568</v>
      </c>
      <c r="E101" s="640" t="s">
        <v>633</v>
      </c>
      <c r="F101" s="641">
        <v>0.88082915063209377</v>
      </c>
    </row>
    <row r="102" spans="2:6" s="625" customFormat="1" x14ac:dyDescent="0.25">
      <c r="B102" s="978"/>
      <c r="D102" s="639" t="s">
        <v>570</v>
      </c>
      <c r="E102" s="640" t="s">
        <v>634</v>
      </c>
      <c r="F102" s="641">
        <v>0.90886320069733673</v>
      </c>
    </row>
    <row r="103" spans="2:6" s="625" customFormat="1" x14ac:dyDescent="0.25">
      <c r="B103" s="978"/>
      <c r="D103" s="639" t="s">
        <v>572</v>
      </c>
      <c r="E103" s="640" t="s">
        <v>635</v>
      </c>
      <c r="F103" s="641">
        <v>0.72020126997642675</v>
      </c>
    </row>
    <row r="104" spans="2:6" s="625" customFormat="1" ht="16.5" thickBot="1" x14ac:dyDescent="0.3">
      <c r="B104" s="979"/>
      <c r="D104" s="649" t="s">
        <v>574</v>
      </c>
      <c r="E104" s="650" t="s">
        <v>636</v>
      </c>
      <c r="F104" s="651">
        <v>0.69038230364991826</v>
      </c>
    </row>
    <row r="105" spans="2:6" s="625" customFormat="1" x14ac:dyDescent="0.25">
      <c r="B105" s="977">
        <v>2022</v>
      </c>
      <c r="C105" s="635" t="s">
        <v>578</v>
      </c>
      <c r="D105" s="636" t="s">
        <v>579</v>
      </c>
      <c r="E105" s="637" t="s">
        <v>637</v>
      </c>
      <c r="F105" s="638">
        <v>1.0250945422399971</v>
      </c>
    </row>
    <row r="106" spans="2:6" s="625" customFormat="1" x14ac:dyDescent="0.25">
      <c r="B106" s="978"/>
      <c r="D106" s="639" t="s">
        <v>581</v>
      </c>
      <c r="E106" s="640" t="s">
        <v>638</v>
      </c>
      <c r="F106" s="641">
        <v>0.90044991162148913</v>
      </c>
    </row>
    <row r="107" spans="2:6" s="625" customFormat="1" x14ac:dyDescent="0.25">
      <c r="B107" s="978"/>
      <c r="D107" s="639" t="s">
        <v>583</v>
      </c>
      <c r="E107" s="640" t="s">
        <v>639</v>
      </c>
      <c r="F107" s="641">
        <v>1.0701524417460639</v>
      </c>
    </row>
    <row r="108" spans="2:6" s="625" customFormat="1" x14ac:dyDescent="0.25">
      <c r="B108" s="978"/>
      <c r="D108" s="639" t="s">
        <v>585</v>
      </c>
      <c r="E108" s="640" t="s">
        <v>640</v>
      </c>
      <c r="F108" s="641">
        <v>0.64861416017809326</v>
      </c>
    </row>
    <row r="109" spans="2:6" s="625" customFormat="1" x14ac:dyDescent="0.25">
      <c r="B109" s="978"/>
      <c r="C109" s="625" t="s">
        <v>473</v>
      </c>
      <c r="D109" s="639" t="s">
        <v>587</v>
      </c>
      <c r="E109" s="640" t="s">
        <v>641</v>
      </c>
      <c r="F109" s="641">
        <v>0.79977789916134789</v>
      </c>
    </row>
    <row r="110" spans="2:6" s="625" customFormat="1" x14ac:dyDescent="0.25">
      <c r="B110" s="978"/>
      <c r="D110" s="639" t="s">
        <v>589</v>
      </c>
      <c r="E110" s="640" t="s">
        <v>642</v>
      </c>
      <c r="F110" s="641">
        <v>0.89209683817994068</v>
      </c>
    </row>
    <row r="111" spans="2:6" s="625" customFormat="1" x14ac:dyDescent="0.25">
      <c r="B111" s="978"/>
      <c r="D111" s="639" t="s">
        <v>474</v>
      </c>
      <c r="E111" s="640" t="s">
        <v>643</v>
      </c>
      <c r="F111" s="641">
        <v>1.1056501575893376</v>
      </c>
    </row>
    <row r="112" spans="2:6" s="625" customFormat="1" x14ac:dyDescent="0.25">
      <c r="B112" s="978"/>
      <c r="D112" s="639" t="s">
        <v>476</v>
      </c>
      <c r="E112" s="640" t="s">
        <v>644</v>
      </c>
      <c r="F112" s="641">
        <v>0.90460081176864438</v>
      </c>
    </row>
    <row r="113" spans="2:6" s="625" customFormat="1" x14ac:dyDescent="0.25">
      <c r="B113" s="978"/>
      <c r="C113" s="625" t="s">
        <v>480</v>
      </c>
      <c r="D113" s="639" t="s">
        <v>478</v>
      </c>
      <c r="E113" s="640" t="s">
        <v>645</v>
      </c>
      <c r="F113" s="641">
        <v>0.93056524261954343</v>
      </c>
    </row>
    <row r="114" spans="2:6" s="625" customFormat="1" x14ac:dyDescent="0.25">
      <c r="B114" s="978"/>
      <c r="D114" s="639" t="s">
        <v>481</v>
      </c>
      <c r="E114" s="640" t="s">
        <v>646</v>
      </c>
      <c r="F114" s="641">
        <v>0.91602276262858373</v>
      </c>
    </row>
    <row r="115" spans="2:6" s="625" customFormat="1" x14ac:dyDescent="0.25">
      <c r="B115" s="978"/>
      <c r="D115" s="639" t="s">
        <v>483</v>
      </c>
      <c r="E115" s="640" t="s">
        <v>647</v>
      </c>
      <c r="F115" s="641">
        <v>1.0123123745933178</v>
      </c>
    </row>
    <row r="116" spans="2:6" s="625" customFormat="1" x14ac:dyDescent="0.25">
      <c r="B116" s="978"/>
      <c r="D116" s="639" t="s">
        <v>485</v>
      </c>
      <c r="E116" s="640" t="s">
        <v>648</v>
      </c>
      <c r="F116" s="641">
        <v>0.58398470186320417</v>
      </c>
    </row>
    <row r="117" spans="2:6" s="625" customFormat="1" x14ac:dyDescent="0.25">
      <c r="B117" s="978"/>
      <c r="D117" s="639" t="s">
        <v>487</v>
      </c>
      <c r="E117" s="640" t="s">
        <v>649</v>
      </c>
      <c r="F117" s="641">
        <v>1.0580154057597104</v>
      </c>
    </row>
    <row r="118" spans="2:6" s="625" customFormat="1" x14ac:dyDescent="0.25">
      <c r="B118" s="978"/>
      <c r="C118" s="625" t="s">
        <v>491</v>
      </c>
      <c r="D118" s="639" t="s">
        <v>489</v>
      </c>
      <c r="E118" s="640" t="s">
        <v>650</v>
      </c>
      <c r="F118" s="641">
        <v>0.90373195591461208</v>
      </c>
    </row>
    <row r="119" spans="2:6" s="625" customFormat="1" x14ac:dyDescent="0.25">
      <c r="B119" s="978"/>
      <c r="D119" s="639" t="s">
        <v>492</v>
      </c>
      <c r="E119" s="640" t="s">
        <v>651</v>
      </c>
      <c r="F119" s="641">
        <v>0.75757072959091942</v>
      </c>
    </row>
    <row r="120" spans="2:6" s="625" customFormat="1" x14ac:dyDescent="0.25">
      <c r="B120" s="978"/>
      <c r="D120" s="639" t="s">
        <v>494</v>
      </c>
      <c r="E120" s="640" t="s">
        <v>652</v>
      </c>
      <c r="F120" s="641">
        <v>0.8456412950455926</v>
      </c>
    </row>
    <row r="121" spans="2:6" s="625" customFormat="1" x14ac:dyDescent="0.25">
      <c r="B121" s="978"/>
      <c r="D121" s="639" t="s">
        <v>496</v>
      </c>
      <c r="E121" s="640" t="s">
        <v>653</v>
      </c>
      <c r="F121" s="641">
        <v>0.98875317392283102</v>
      </c>
    </row>
    <row r="122" spans="2:6" s="625" customFormat="1" x14ac:dyDescent="0.25">
      <c r="B122" s="978"/>
      <c r="C122" s="625" t="s">
        <v>500</v>
      </c>
      <c r="D122" s="639" t="s">
        <v>498</v>
      </c>
      <c r="E122" s="640" t="s">
        <v>654</v>
      </c>
      <c r="F122" s="641">
        <v>1.0730883687778199</v>
      </c>
    </row>
    <row r="123" spans="2:6" s="625" customFormat="1" x14ac:dyDescent="0.25">
      <c r="B123" s="978"/>
      <c r="D123" s="639" t="s">
        <v>501</v>
      </c>
      <c r="E123" s="640" t="s">
        <v>655</v>
      </c>
      <c r="F123" s="641">
        <v>0.68289817616970361</v>
      </c>
    </row>
    <row r="124" spans="2:6" s="625" customFormat="1" x14ac:dyDescent="0.25">
      <c r="B124" s="978"/>
      <c r="D124" s="639" t="s">
        <v>503</v>
      </c>
      <c r="E124" s="640" t="s">
        <v>656</v>
      </c>
      <c r="F124" s="641">
        <v>0.67274847028754159</v>
      </c>
    </row>
    <row r="125" spans="2:6" s="625" customFormat="1" x14ac:dyDescent="0.25">
      <c r="B125" s="978"/>
      <c r="D125" s="639" t="s">
        <v>505</v>
      </c>
      <c r="E125" s="640" t="s">
        <v>657</v>
      </c>
      <c r="F125" s="641">
        <v>0.53065061038415962</v>
      </c>
    </row>
    <row r="126" spans="2:6" s="625" customFormat="1" x14ac:dyDescent="0.25">
      <c r="B126" s="978"/>
      <c r="C126" s="625" t="s">
        <v>509</v>
      </c>
      <c r="D126" s="639" t="s">
        <v>507</v>
      </c>
      <c r="E126" s="640" t="s">
        <v>658</v>
      </c>
      <c r="F126" s="641">
        <v>0.49490395930562597</v>
      </c>
    </row>
    <row r="127" spans="2:6" s="625" customFormat="1" x14ac:dyDescent="0.25">
      <c r="B127" s="978"/>
      <c r="D127" s="639" t="s">
        <v>510</v>
      </c>
      <c r="E127" s="640" t="s">
        <v>659</v>
      </c>
      <c r="F127" s="641">
        <v>0.42324112913582224</v>
      </c>
    </row>
    <row r="128" spans="2:6" s="625" customFormat="1" x14ac:dyDescent="0.25">
      <c r="B128" s="978"/>
      <c r="D128" s="639" t="s">
        <v>512</v>
      </c>
      <c r="E128" s="640" t="s">
        <v>660</v>
      </c>
      <c r="F128" s="641">
        <v>0.39978075505988736</v>
      </c>
    </row>
    <row r="129" spans="2:6" s="625" customFormat="1" x14ac:dyDescent="0.25">
      <c r="B129" s="978"/>
      <c r="D129" s="639" t="s">
        <v>514</v>
      </c>
      <c r="E129" s="640" t="s">
        <v>661</v>
      </c>
      <c r="F129" s="641">
        <v>0.41727028239561142</v>
      </c>
    </row>
    <row r="130" spans="2:6" s="625" customFormat="1" x14ac:dyDescent="0.25">
      <c r="B130" s="978"/>
      <c r="D130" s="639" t="s">
        <v>516</v>
      </c>
      <c r="E130" s="640" t="s">
        <v>662</v>
      </c>
      <c r="F130" s="641">
        <v>0.42423709075593485</v>
      </c>
    </row>
    <row r="131" spans="2:6" s="625" customFormat="1" x14ac:dyDescent="0.25">
      <c r="B131" s="978"/>
      <c r="C131" s="625" t="s">
        <v>520</v>
      </c>
      <c r="D131" s="639" t="s">
        <v>518</v>
      </c>
      <c r="E131" s="640" t="s">
        <v>663</v>
      </c>
      <c r="F131" s="641">
        <v>0.38122616918617314</v>
      </c>
    </row>
    <row r="132" spans="2:6" s="625" customFormat="1" x14ac:dyDescent="0.25">
      <c r="B132" s="978"/>
      <c r="D132" s="639" t="s">
        <v>521</v>
      </c>
      <c r="E132" s="640" t="s">
        <v>664</v>
      </c>
      <c r="F132" s="641">
        <v>0.32902051314191488</v>
      </c>
    </row>
    <row r="133" spans="2:6" s="625" customFormat="1" x14ac:dyDescent="0.25">
      <c r="B133" s="978"/>
      <c r="D133" s="639" t="s">
        <v>523</v>
      </c>
      <c r="E133" s="640" t="s">
        <v>665</v>
      </c>
      <c r="F133" s="641">
        <v>0.31535543240327596</v>
      </c>
    </row>
    <row r="134" spans="2:6" s="625" customFormat="1" x14ac:dyDescent="0.25">
      <c r="B134" s="978"/>
      <c r="D134" s="639" t="s">
        <v>525</v>
      </c>
      <c r="E134" s="640" t="s">
        <v>666</v>
      </c>
      <c r="F134" s="641">
        <v>0.31035501329522158</v>
      </c>
    </row>
    <row r="135" spans="2:6" s="625" customFormat="1" x14ac:dyDescent="0.25">
      <c r="B135" s="978"/>
      <c r="C135" s="625" t="s">
        <v>529</v>
      </c>
      <c r="D135" s="639" t="s">
        <v>527</v>
      </c>
      <c r="E135" s="640" t="s">
        <v>667</v>
      </c>
      <c r="F135" s="641">
        <v>0.27296597964602332</v>
      </c>
    </row>
    <row r="136" spans="2:6" s="625" customFormat="1" x14ac:dyDescent="0.25">
      <c r="B136" s="978"/>
      <c r="D136" s="639" t="s">
        <v>530</v>
      </c>
      <c r="E136" s="640" t="s">
        <v>668</v>
      </c>
      <c r="F136" s="641">
        <v>0.2313033875195751</v>
      </c>
    </row>
    <row r="137" spans="2:6" s="625" customFormat="1" x14ac:dyDescent="0.25">
      <c r="B137" s="978"/>
      <c r="D137" s="639" t="s">
        <v>532</v>
      </c>
      <c r="E137" s="640" t="s">
        <v>669</v>
      </c>
      <c r="F137" s="641">
        <v>0.40076176834923027</v>
      </c>
    </row>
    <row r="138" spans="2:6" s="625" customFormat="1" x14ac:dyDescent="0.25">
      <c r="B138" s="978"/>
      <c r="D138" s="639" t="s">
        <v>534</v>
      </c>
      <c r="E138" s="640" t="s">
        <v>670</v>
      </c>
      <c r="F138" s="641">
        <v>0.64372214544160899</v>
      </c>
    </row>
    <row r="139" spans="2:6" s="625" customFormat="1" x14ac:dyDescent="0.25">
      <c r="B139" s="978"/>
      <c r="D139" s="639" t="s">
        <v>536</v>
      </c>
      <c r="E139" s="640" t="s">
        <v>671</v>
      </c>
      <c r="F139" s="641">
        <v>0.82249208303028754</v>
      </c>
    </row>
    <row r="140" spans="2:6" s="625" customFormat="1" x14ac:dyDescent="0.25">
      <c r="B140" s="978"/>
      <c r="C140" s="625" t="s">
        <v>538</v>
      </c>
      <c r="D140" s="639" t="s">
        <v>539</v>
      </c>
      <c r="E140" s="640" t="s">
        <v>672</v>
      </c>
      <c r="F140" s="641">
        <v>0.84060758451024942</v>
      </c>
    </row>
    <row r="141" spans="2:6" s="625" customFormat="1" x14ac:dyDescent="0.25">
      <c r="B141" s="978"/>
      <c r="D141" s="639" t="s">
        <v>541</v>
      </c>
      <c r="E141" s="640" t="s">
        <v>673</v>
      </c>
      <c r="F141" s="641">
        <v>0.94981860335462287</v>
      </c>
    </row>
    <row r="142" spans="2:6" s="625" customFormat="1" x14ac:dyDescent="0.25">
      <c r="B142" s="978"/>
      <c r="D142" s="639" t="s">
        <v>543</v>
      </c>
      <c r="E142" s="640" t="s">
        <v>674</v>
      </c>
      <c r="F142" s="641">
        <v>0.61861214940614451</v>
      </c>
    </row>
    <row r="143" spans="2:6" s="625" customFormat="1" x14ac:dyDescent="0.25">
      <c r="B143" s="978"/>
      <c r="D143" s="639" t="s">
        <v>545</v>
      </c>
      <c r="E143" s="640" t="s">
        <v>675</v>
      </c>
      <c r="F143" s="641">
        <v>0.74194563643255984</v>
      </c>
    </row>
    <row r="144" spans="2:6" s="625" customFormat="1" x14ac:dyDescent="0.25">
      <c r="B144" s="978"/>
      <c r="C144" s="625" t="s">
        <v>549</v>
      </c>
      <c r="D144" s="639" t="s">
        <v>547</v>
      </c>
      <c r="E144" s="640" t="s">
        <v>676</v>
      </c>
      <c r="F144" s="641">
        <v>0.87554886949527766</v>
      </c>
    </row>
    <row r="145" spans="2:6" s="625" customFormat="1" x14ac:dyDescent="0.25">
      <c r="B145" s="978"/>
      <c r="D145" s="639" t="s">
        <v>550</v>
      </c>
      <c r="E145" s="640" t="s">
        <v>677</v>
      </c>
      <c r="F145" s="641">
        <v>0.92052641630968579</v>
      </c>
    </row>
    <row r="146" spans="2:6" s="625" customFormat="1" x14ac:dyDescent="0.25">
      <c r="B146" s="978"/>
      <c r="D146" s="639" t="s">
        <v>552</v>
      </c>
      <c r="E146" s="640" t="s">
        <v>678</v>
      </c>
      <c r="F146" s="641">
        <v>0.91402334160996701</v>
      </c>
    </row>
    <row r="147" spans="2:6" s="625" customFormat="1" x14ac:dyDescent="0.25">
      <c r="B147" s="978"/>
      <c r="D147" s="639" t="s">
        <v>554</v>
      </c>
      <c r="E147" s="640" t="s">
        <v>679</v>
      </c>
      <c r="F147" s="641">
        <v>0.74518237392672493</v>
      </c>
    </row>
    <row r="148" spans="2:6" s="625" customFormat="1" x14ac:dyDescent="0.25">
      <c r="B148" s="978"/>
      <c r="C148" s="625" t="s">
        <v>558</v>
      </c>
      <c r="D148" s="639" t="s">
        <v>556</v>
      </c>
      <c r="E148" s="640" t="s">
        <v>680</v>
      </c>
      <c r="F148" s="641">
        <v>1.0193043236670887</v>
      </c>
    </row>
    <row r="149" spans="2:6" s="625" customFormat="1" x14ac:dyDescent="0.25">
      <c r="B149" s="978"/>
      <c r="D149" s="639" t="s">
        <v>559</v>
      </c>
      <c r="E149" s="640" t="s">
        <v>681</v>
      </c>
      <c r="F149" s="641">
        <v>0.91312347509030611</v>
      </c>
    </row>
    <row r="150" spans="2:6" s="625" customFormat="1" x14ac:dyDescent="0.25">
      <c r="B150" s="978"/>
      <c r="D150" s="639" t="s">
        <v>561</v>
      </c>
      <c r="E150" s="640" t="s">
        <v>682</v>
      </c>
      <c r="F150" s="641">
        <v>0.7200862135777808</v>
      </c>
    </row>
    <row r="151" spans="2:6" s="625" customFormat="1" x14ac:dyDescent="0.25">
      <c r="B151" s="978"/>
      <c r="D151" s="639" t="s">
        <v>563</v>
      </c>
      <c r="E151" s="640" t="s">
        <v>683</v>
      </c>
      <c r="F151" s="641">
        <v>0.66928093607507233</v>
      </c>
    </row>
    <row r="152" spans="2:6" s="625" customFormat="1" x14ac:dyDescent="0.25">
      <c r="B152" s="978"/>
      <c r="D152" s="639" t="s">
        <v>565</v>
      </c>
      <c r="E152" s="640" t="s">
        <v>684</v>
      </c>
      <c r="F152" s="641">
        <v>0.72898082978492096</v>
      </c>
    </row>
    <row r="153" spans="2:6" s="625" customFormat="1" x14ac:dyDescent="0.25">
      <c r="B153" s="978"/>
      <c r="C153" s="625" t="s">
        <v>567</v>
      </c>
      <c r="D153" s="639" t="s">
        <v>568</v>
      </c>
      <c r="E153" s="640" t="s">
        <v>685</v>
      </c>
      <c r="F153" s="641">
        <v>0.72756548393596432</v>
      </c>
    </row>
    <row r="154" spans="2:6" s="625" customFormat="1" x14ac:dyDescent="0.25">
      <c r="B154" s="978"/>
      <c r="D154" s="639" t="s">
        <v>570</v>
      </c>
      <c r="E154" s="640" t="s">
        <v>686</v>
      </c>
      <c r="F154" s="641">
        <v>0.73107100538311176</v>
      </c>
    </row>
    <row r="155" spans="2:6" s="625" customFormat="1" x14ac:dyDescent="0.25">
      <c r="B155" s="978"/>
      <c r="D155" s="639" t="s">
        <v>572</v>
      </c>
      <c r="E155" s="640" t="s">
        <v>687</v>
      </c>
      <c r="F155" s="641">
        <v>0.59180017922570272</v>
      </c>
    </row>
    <row r="156" spans="2:6" s="625" customFormat="1" ht="16.5" thickBot="1" x14ac:dyDescent="0.3">
      <c r="B156" s="980"/>
      <c r="D156" s="649" t="s">
        <v>574</v>
      </c>
      <c r="E156" s="650" t="s">
        <v>688</v>
      </c>
      <c r="F156" s="651">
        <v>0.65123817978350007</v>
      </c>
    </row>
    <row r="157" spans="2:6" s="625" customFormat="1" x14ac:dyDescent="0.25">
      <c r="B157" s="981">
        <v>2023</v>
      </c>
      <c r="C157" s="776" t="s">
        <v>578</v>
      </c>
      <c r="D157" s="778" t="s">
        <v>579</v>
      </c>
      <c r="E157" s="640" t="s">
        <v>801</v>
      </c>
      <c r="F157" s="779">
        <v>1.0417211046117569</v>
      </c>
    </row>
    <row r="158" spans="2:6" s="625" customFormat="1" x14ac:dyDescent="0.25">
      <c r="B158" s="975"/>
      <c r="D158" s="778" t="s">
        <v>581</v>
      </c>
      <c r="E158" s="640" t="s">
        <v>802</v>
      </c>
      <c r="F158" s="779">
        <v>0.98209663249945511</v>
      </c>
    </row>
    <row r="159" spans="2:6" x14ac:dyDescent="0.25">
      <c r="B159" s="975"/>
      <c r="D159" s="778" t="s">
        <v>583</v>
      </c>
      <c r="E159" s="640" t="s">
        <v>803</v>
      </c>
      <c r="F159" s="779">
        <v>0.95276414845790813</v>
      </c>
    </row>
    <row r="160" spans="2:6" x14ac:dyDescent="0.25">
      <c r="B160" s="975"/>
      <c r="D160" s="778" t="s">
        <v>585</v>
      </c>
      <c r="E160" s="640" t="s">
        <v>804</v>
      </c>
      <c r="F160" s="779">
        <v>0.99564662499512024</v>
      </c>
    </row>
    <row r="161" spans="2:6" x14ac:dyDescent="0.25">
      <c r="B161" s="975"/>
      <c r="C161" s="624" t="s">
        <v>473</v>
      </c>
      <c r="D161" s="778" t="s">
        <v>587</v>
      </c>
      <c r="E161" s="640" t="s">
        <v>805</v>
      </c>
      <c r="F161" s="779">
        <v>1.024566636302688</v>
      </c>
    </row>
    <row r="162" spans="2:6" x14ac:dyDescent="0.25">
      <c r="B162" s="975"/>
      <c r="D162" s="778" t="s">
        <v>589</v>
      </c>
      <c r="E162" s="640" t="s">
        <v>806</v>
      </c>
      <c r="F162" s="779">
        <v>0.82426962646193402</v>
      </c>
    </row>
    <row r="163" spans="2:6" x14ac:dyDescent="0.25">
      <c r="B163" s="975"/>
      <c r="D163" s="778" t="s">
        <v>474</v>
      </c>
      <c r="E163" s="640" t="s">
        <v>807</v>
      </c>
      <c r="F163" s="779">
        <v>0.95363788486247192</v>
      </c>
    </row>
    <row r="164" spans="2:6" x14ac:dyDescent="0.25">
      <c r="B164" s="975"/>
      <c r="D164" s="778" t="s">
        <v>476</v>
      </c>
      <c r="E164" s="640" t="s">
        <v>808</v>
      </c>
      <c r="F164" s="779">
        <v>1.1153240504296305</v>
      </c>
    </row>
    <row r="165" spans="2:6" x14ac:dyDescent="0.25">
      <c r="B165" s="975"/>
      <c r="C165" s="624" t="s">
        <v>480</v>
      </c>
      <c r="D165" s="778" t="s">
        <v>478</v>
      </c>
      <c r="E165" s="640" t="s">
        <v>809</v>
      </c>
      <c r="F165" s="779">
        <v>1.0692954606411753</v>
      </c>
    </row>
    <row r="166" spans="2:6" x14ac:dyDescent="0.25">
      <c r="B166" s="975"/>
      <c r="D166" s="778" t="s">
        <v>481</v>
      </c>
      <c r="E166" s="640" t="s">
        <v>810</v>
      </c>
      <c r="F166" s="779">
        <v>1.1740403323363775</v>
      </c>
    </row>
    <row r="167" spans="2:6" x14ac:dyDescent="0.25">
      <c r="B167" s="975"/>
      <c r="D167" s="778" t="s">
        <v>483</v>
      </c>
      <c r="E167" s="640" t="s">
        <v>811</v>
      </c>
      <c r="F167" s="779">
        <v>1.2280621752995595</v>
      </c>
    </row>
    <row r="168" spans="2:6" x14ac:dyDescent="0.25">
      <c r="B168" s="975"/>
      <c r="D168" s="778" t="s">
        <v>485</v>
      </c>
      <c r="E168" s="640" t="s">
        <v>812</v>
      </c>
      <c r="F168" s="779">
        <v>0.68773189632099707</v>
      </c>
    </row>
    <row r="169" spans="2:6" ht="16.5" thickBot="1" x14ac:dyDescent="0.3">
      <c r="B169" s="982"/>
      <c r="C169" s="777"/>
      <c r="D169" s="778" t="s">
        <v>487</v>
      </c>
      <c r="E169" s="640" t="s">
        <v>813</v>
      </c>
      <c r="F169" s="779">
        <v>0.96064225084060317</v>
      </c>
    </row>
  </sheetData>
  <mergeCells count="4">
    <mergeCell ref="B7:B52"/>
    <mergeCell ref="B53:B104"/>
    <mergeCell ref="B105:B156"/>
    <mergeCell ref="B157:B169"/>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27983f-e8d2-42c6-aaa9-e3e773964df3">
      <Terms xmlns="http://schemas.microsoft.com/office/infopath/2007/PartnerControls"/>
    </lcf76f155ced4ddcb4097134ff3c332f>
    <TaxCatchAll xmlns="0524074f-48dc-42cf-86b7-9aaf95bffb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89F8A49D1072C408F1D2F8100DCF7E1" ma:contentTypeVersion="11" ma:contentTypeDescription="Creare un nuovo documento." ma:contentTypeScope="" ma:versionID="6d1656422ae737d362f91a3b84dc6580">
  <xsd:schema xmlns:xsd="http://www.w3.org/2001/XMLSchema" xmlns:xs="http://www.w3.org/2001/XMLSchema" xmlns:p="http://schemas.microsoft.com/office/2006/metadata/properties" xmlns:ns2="3727983f-e8d2-42c6-aaa9-e3e773964df3" xmlns:ns3="0524074f-48dc-42cf-86b7-9aaf95bffbff" targetNamespace="http://schemas.microsoft.com/office/2006/metadata/properties" ma:root="true" ma:fieldsID="17263308333c77ebfe0f79d2d924710c" ns2:_="" ns3:_="">
    <xsd:import namespace="3727983f-e8d2-42c6-aaa9-e3e773964df3"/>
    <xsd:import namespace="0524074f-48dc-42cf-86b7-9aaf95bffbf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7983f-e8d2-42c6-aaa9-e3e773964d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6ce4560-7b1b-4135-9935-81ff0cd6b6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524074f-48dc-42cf-86b7-9aaf95bffbf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a5b330f-bde7-458d-84e9-cbc7c6fffe76}" ma:internalName="TaxCatchAll" ma:showField="CatchAllData" ma:web="0524074f-48dc-42cf-86b7-9aaf95bffbff">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FA8F29-5CC5-4ADD-BF4B-F2C48F824A21}">
  <ds:schemaRefs>
    <ds:schemaRef ds:uri="http://schemas.microsoft.com/office/2006/metadata/properties"/>
    <ds:schemaRef ds:uri="http://schemas.microsoft.com/office/infopath/2007/PartnerControls"/>
    <ds:schemaRef ds:uri="3727983f-e8d2-42c6-aaa9-e3e773964df3"/>
    <ds:schemaRef ds:uri="0524074f-48dc-42cf-86b7-9aaf95bffbff"/>
  </ds:schemaRefs>
</ds:datastoreItem>
</file>

<file path=customXml/itemProps2.xml><?xml version="1.0" encoding="utf-8"?>
<ds:datastoreItem xmlns:ds="http://schemas.openxmlformats.org/officeDocument/2006/customXml" ds:itemID="{933F3E3B-1077-4D26-B149-4E91F0B19995}">
  <ds:schemaRefs>
    <ds:schemaRef ds:uri="http://schemas.microsoft.com/sharepoint/v3/contenttype/forms"/>
  </ds:schemaRefs>
</ds:datastoreItem>
</file>

<file path=customXml/itemProps3.xml><?xml version="1.0" encoding="utf-8"?>
<ds:datastoreItem xmlns:ds="http://schemas.openxmlformats.org/officeDocument/2006/customXml" ds:itemID="{0F6AC9B4-22B1-49E1-8136-5AD04C1B6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7983f-e8d2-42c6-aaa9-e3e773964df3"/>
    <ds:schemaRef ds:uri="0524074f-48dc-42cf-86b7-9aaf95bff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49</vt:i4>
      </vt:variant>
      <vt:variant>
        <vt:lpstr>Intervalli denominati</vt:lpstr>
      </vt:variant>
      <vt:variant>
        <vt:i4>1</vt:i4>
      </vt:variant>
    </vt:vector>
  </HeadingPairs>
  <TitlesOfParts>
    <vt:vector size="50" baseType="lpstr">
      <vt:lpstr>Indice-Index</vt:lpstr>
      <vt:lpstr>RA23-1</vt:lpstr>
      <vt:lpstr>RA23-2</vt:lpstr>
      <vt:lpstr>1.1</vt:lpstr>
      <vt:lpstr>1.2</vt:lpstr>
      <vt:lpstr>1.3</vt:lpstr>
      <vt:lpstr>1.4</vt:lpstr>
      <vt:lpstr>1.5</vt:lpstr>
      <vt:lpstr>1.6</vt:lpstr>
      <vt:lpstr>1.7</vt:lpstr>
      <vt:lpstr>1.8</vt:lpstr>
      <vt:lpstr>1.9</vt:lpstr>
      <vt:lpstr>1.10</vt:lpstr>
      <vt:lpstr>1.11</vt:lpstr>
      <vt:lpstr>1.12</vt:lpstr>
      <vt:lpstr>1.13</vt:lpstr>
      <vt:lpstr>Principali serie storiche</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Principali  serie  storiche</vt:lpstr>
      <vt:lpstr>3.1</vt:lpstr>
      <vt:lpstr>3.2</vt:lpstr>
      <vt:lpstr>3.3</vt:lpstr>
      <vt:lpstr>3.4</vt:lpstr>
      <vt:lpstr>3.5</vt:lpstr>
      <vt:lpstr>3.6</vt:lpstr>
      <vt:lpstr>3.7</vt:lpstr>
      <vt:lpstr>3.8</vt:lpstr>
      <vt:lpstr>3.9</vt:lpstr>
      <vt:lpstr>3.10</vt:lpstr>
      <vt:lpstr> Principali serie storiche</vt:lpstr>
      <vt:lpstr>4.1</vt:lpstr>
      <vt:lpstr>4.2</vt:lpstr>
      <vt:lpstr>4.3</vt:lpstr>
      <vt:lpstr>4.4</vt:lpstr>
      <vt:lpstr>'3.10'!Area_stampa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Nevio Capodaglio</dc:creator>
  <cp:lastModifiedBy>Nevio Capodaglio</cp:lastModifiedBy>
  <cp:lastPrinted>2020-04-14T08:53:46Z</cp:lastPrinted>
  <dcterms:created xsi:type="dcterms:W3CDTF">2015-04-08T12:40:46Z</dcterms:created>
  <dcterms:modified xsi:type="dcterms:W3CDTF">2023-07-25T14:17:10Z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0x010100F89F8A49D1072C408F1D2F8100DCF7E1</vt:lpwstr>
  </property>
  <property fmtid="{D5CDD505-2E9C-101B-9397-08002B2CF9AE}" pid="3" name="MediaServiceImageTags">
    <vt:lpwstr/>
  </property>
</Properties>
</file>