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n.capodaglio\OneDrive - Agcom\Documenti\Documenti Excel\OSSERVATORIO TRIMESTRALE\IF 2021\OT 2021 06\"/>
    </mc:Choice>
  </mc:AlternateContent>
  <xr:revisionPtr revIDLastSave="0" documentId="13_ncr:1_{D5048339-E627-4857-83C6-8C95EC6C6574}" xr6:coauthVersionLast="47" xr6:coauthVersionMax="47" xr10:uidLastSave="{00000000-0000-0000-0000-000000000000}"/>
  <bookViews>
    <workbookView xWindow="-120" yWindow="-120" windowWidth="29040" windowHeight="15840" tabRatio="944" xr2:uid="{00000000-000D-0000-FFFF-FFFF00000000}"/>
  </bookViews>
  <sheets>
    <sheet name="Indice-Index" sheetId="22" r:id="rId1"/>
    <sheet name="1.1" sheetId="11" r:id="rId2"/>
    <sheet name="1.2" sheetId="5" r:id="rId3"/>
    <sheet name="1.3" sheetId="73" r:id="rId4"/>
    <sheet name="1.4" sheetId="61" r:id="rId5"/>
    <sheet name="1.5" sheetId="75" r:id="rId6"/>
    <sheet name="1.6" sheetId="76" r:id="rId7"/>
    <sheet name="1.7" sheetId="56" r:id="rId8"/>
    <sheet name="1.8" sheetId="9" r:id="rId9"/>
    <sheet name="1.9" sheetId="10" r:id="rId10"/>
    <sheet name="1.10" sheetId="3" r:id="rId11"/>
    <sheet name="1.11" sheetId="77" r:id="rId12"/>
    <sheet name="1.12" sheetId="78" r:id="rId13"/>
    <sheet name="1.13" sheetId="28" r:id="rId14"/>
    <sheet name="Principali serie storiche" sheetId="71" r:id="rId15"/>
    <sheet name="2.1" sheetId="36" r:id="rId16"/>
    <sheet name="2.2" sheetId="39" r:id="rId17"/>
    <sheet name="2.3" sheetId="64" r:id="rId18"/>
    <sheet name="3.1" sheetId="14" r:id="rId19"/>
    <sheet name="3.2" sheetId="83" r:id="rId20"/>
    <sheet name="3.3" sheetId="84" r:id="rId21"/>
    <sheet name="3.4" sheetId="46" r:id="rId22"/>
    <sheet name="3.5" sheetId="40" r:id="rId23"/>
    <sheet name="3.6" sheetId="79" r:id="rId24"/>
    <sheet name="3.7" sheetId="80" r:id="rId25"/>
    <sheet name="3.8" sheetId="47" r:id="rId26"/>
    <sheet name="3.9" sheetId="37" r:id="rId27"/>
    <sheet name="3.10" sheetId="48" r:id="rId28"/>
    <sheet name=" Principali serie storiche" sheetId="72" r:id="rId29"/>
    <sheet name="4.1" sheetId="31" r:id="rId30"/>
    <sheet name="4.2" sheetId="17" r:id="rId31"/>
    <sheet name="4.3" sheetId="30" r:id="rId32"/>
    <sheet name="4.4" sheetId="19" r:id="rId33"/>
  </sheets>
  <externalReferences>
    <externalReference r:id="rId34"/>
    <externalReference r:id="rId35"/>
  </externalReferences>
  <definedNames>
    <definedName name="_xlnm.Print_Area" localSheetId="27">'3.10'!$A$1:$I$14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6" i="72" l="1"/>
  <c r="R17" i="72"/>
  <c r="R13" i="72"/>
  <c r="R14" i="72"/>
  <c r="P12" i="72"/>
  <c r="C13" i="72"/>
  <c r="D13" i="72"/>
  <c r="E13" i="72"/>
  <c r="E12" i="72" s="1"/>
  <c r="F13" i="72"/>
  <c r="F12" i="72" s="1"/>
  <c r="G13" i="72"/>
  <c r="H13" i="72"/>
  <c r="H12" i="72" s="1"/>
  <c r="I13" i="72"/>
  <c r="I12" i="72" s="1"/>
  <c r="J13" i="72"/>
  <c r="K13" i="72"/>
  <c r="L13" i="72"/>
  <c r="M13" i="72"/>
  <c r="M12" i="72" s="1"/>
  <c r="N13" i="72"/>
  <c r="N12" i="72" s="1"/>
  <c r="O13" i="72"/>
  <c r="O12" i="72" s="1"/>
  <c r="P13" i="72"/>
  <c r="Q13" i="72"/>
  <c r="Q12" i="72" s="1"/>
  <c r="C14" i="72"/>
  <c r="D14" i="72"/>
  <c r="E14" i="72"/>
  <c r="F14" i="72"/>
  <c r="G14" i="72"/>
  <c r="G12" i="72" s="1"/>
  <c r="H14" i="72"/>
  <c r="I14" i="72"/>
  <c r="J14" i="72"/>
  <c r="K14" i="72"/>
  <c r="L14" i="72"/>
  <c r="M14" i="72"/>
  <c r="N14" i="72"/>
  <c r="O14" i="72"/>
  <c r="P14" i="72"/>
  <c r="Q14" i="72"/>
  <c r="C16" i="72"/>
  <c r="C15" i="72" s="1"/>
  <c r="D16" i="72"/>
  <c r="E16" i="72"/>
  <c r="F16" i="72"/>
  <c r="F15" i="72" s="1"/>
  <c r="G16" i="72"/>
  <c r="G15" i="72" s="1"/>
  <c r="H16" i="72"/>
  <c r="I16" i="72"/>
  <c r="J16" i="72"/>
  <c r="J15" i="72" s="1"/>
  <c r="K16" i="72"/>
  <c r="K15" i="72" s="1"/>
  <c r="L16" i="72"/>
  <c r="M16" i="72"/>
  <c r="N16" i="72"/>
  <c r="N15" i="72" s="1"/>
  <c r="O16" i="72"/>
  <c r="O15" i="72" s="1"/>
  <c r="P16" i="72"/>
  <c r="Q16" i="72"/>
  <c r="C17" i="72"/>
  <c r="D17" i="72"/>
  <c r="E17" i="72"/>
  <c r="E15" i="72" s="1"/>
  <c r="F17" i="72"/>
  <c r="G17" i="72"/>
  <c r="H17" i="72"/>
  <c r="H15" i="72" s="1"/>
  <c r="I17" i="72"/>
  <c r="J17" i="72"/>
  <c r="K17" i="72"/>
  <c r="L17" i="72"/>
  <c r="M17" i="72"/>
  <c r="M15" i="72" s="1"/>
  <c r="N17" i="72"/>
  <c r="O17" i="72"/>
  <c r="P17" i="72"/>
  <c r="P15" i="72" s="1"/>
  <c r="Q17" i="72"/>
  <c r="B17" i="72"/>
  <c r="B16" i="72"/>
  <c r="B14" i="72"/>
  <c r="B13" i="72"/>
  <c r="C8" i="72"/>
  <c r="D8" i="72"/>
  <c r="E8" i="72"/>
  <c r="F8" i="72"/>
  <c r="G8" i="72"/>
  <c r="H8" i="72"/>
  <c r="I8" i="72"/>
  <c r="J8" i="72"/>
  <c r="K8" i="72"/>
  <c r="L8" i="72"/>
  <c r="M8" i="72"/>
  <c r="N8" i="72"/>
  <c r="O8" i="72"/>
  <c r="P8" i="72"/>
  <c r="Q8" i="72"/>
  <c r="R8" i="72"/>
  <c r="C9" i="72"/>
  <c r="D9" i="72"/>
  <c r="E9" i="72"/>
  <c r="F9" i="72"/>
  <c r="G9" i="72"/>
  <c r="H9" i="72"/>
  <c r="I9" i="72"/>
  <c r="J9" i="72"/>
  <c r="K9" i="72"/>
  <c r="L9" i="72"/>
  <c r="M9" i="72"/>
  <c r="N9" i="72"/>
  <c r="O9" i="72"/>
  <c r="P9" i="72"/>
  <c r="Q9" i="72"/>
  <c r="R9" i="72"/>
  <c r="B9" i="72"/>
  <c r="B8" i="72"/>
  <c r="C5" i="72"/>
  <c r="D5" i="72"/>
  <c r="E5" i="72"/>
  <c r="F5" i="72"/>
  <c r="G5" i="72"/>
  <c r="H5" i="72"/>
  <c r="I5" i="72"/>
  <c r="J5" i="72"/>
  <c r="K5" i="72"/>
  <c r="L5" i="72"/>
  <c r="M5" i="72"/>
  <c r="N5" i="72"/>
  <c r="O5" i="72"/>
  <c r="P5" i="72"/>
  <c r="Q5" i="72"/>
  <c r="R5" i="72"/>
  <c r="C6" i="72"/>
  <c r="D6" i="72"/>
  <c r="E6" i="72"/>
  <c r="F6" i="72"/>
  <c r="G6" i="72"/>
  <c r="H6" i="72"/>
  <c r="I6" i="72"/>
  <c r="J6" i="72"/>
  <c r="K6" i="72"/>
  <c r="L6" i="72"/>
  <c r="M6" i="72"/>
  <c r="N6" i="72"/>
  <c r="O6" i="72"/>
  <c r="P6" i="72"/>
  <c r="Q6" i="72"/>
  <c r="R6" i="72"/>
  <c r="B6" i="72"/>
  <c r="B5" i="72"/>
  <c r="Q15" i="72" l="1"/>
  <c r="I15" i="72"/>
  <c r="L12" i="72"/>
  <c r="D12" i="72"/>
  <c r="K12" i="72"/>
  <c r="C12" i="72"/>
  <c r="J12" i="72"/>
  <c r="L15" i="72"/>
  <c r="D15" i="72"/>
  <c r="F41" i="71"/>
  <c r="G41" i="71"/>
  <c r="H41" i="71"/>
  <c r="I41" i="71"/>
  <c r="J41" i="71"/>
  <c r="K41" i="71"/>
  <c r="L41" i="71"/>
  <c r="M41" i="71"/>
  <c r="N41" i="71"/>
  <c r="O41" i="71"/>
  <c r="P41" i="71"/>
  <c r="Q41" i="71"/>
  <c r="R41" i="71"/>
  <c r="F42" i="71"/>
  <c r="G42" i="71"/>
  <c r="H42" i="71"/>
  <c r="I42" i="71"/>
  <c r="J42" i="71"/>
  <c r="K42" i="71"/>
  <c r="L42" i="71"/>
  <c r="M42" i="71"/>
  <c r="N42" i="71"/>
  <c r="O42" i="71"/>
  <c r="P42" i="71"/>
  <c r="Q42" i="71"/>
  <c r="R42" i="71"/>
  <c r="C41" i="71"/>
  <c r="D41" i="71"/>
  <c r="E41" i="71"/>
  <c r="C42" i="71"/>
  <c r="D42" i="71"/>
  <c r="E42" i="71"/>
  <c r="B42" i="71"/>
  <c r="B41" i="71"/>
  <c r="M4" i="78" l="1"/>
  <c r="J5" i="78"/>
  <c r="I5" i="78"/>
  <c r="H5" i="78"/>
  <c r="K4" i="78"/>
  <c r="J4" i="78"/>
  <c r="I4" i="78"/>
  <c r="H4" i="78"/>
  <c r="D4" i="78"/>
  <c r="E4" i="78"/>
  <c r="F4" i="78"/>
  <c r="D5" i="78"/>
  <c r="E5" i="78"/>
  <c r="C5" i="78"/>
  <c r="C4" i="78"/>
  <c r="I4" i="76"/>
  <c r="J4" i="76"/>
  <c r="I5" i="76"/>
  <c r="J5" i="76"/>
  <c r="H5" i="76"/>
  <c r="H4" i="76"/>
  <c r="D4" i="76"/>
  <c r="E4" i="76"/>
  <c r="D5" i="76"/>
  <c r="E5" i="76"/>
  <c r="C5" i="76"/>
  <c r="C4" i="76"/>
  <c r="B9" i="46"/>
  <c r="H10" i="46"/>
  <c r="A1" i="78" l="1"/>
  <c r="G32" i="80"/>
  <c r="F32" i="80"/>
  <c r="E32" i="80"/>
  <c r="D32" i="80"/>
  <c r="C32" i="80"/>
  <c r="B32" i="80"/>
  <c r="G31" i="80"/>
  <c r="F31" i="80"/>
  <c r="E31" i="80"/>
  <c r="D31" i="80"/>
  <c r="C31" i="80"/>
  <c r="B31" i="80"/>
  <c r="G30" i="80"/>
  <c r="F30" i="80"/>
  <c r="E30" i="80"/>
  <c r="D30" i="80"/>
  <c r="C30" i="80"/>
  <c r="B30" i="80"/>
  <c r="G23" i="80"/>
  <c r="F23" i="80"/>
  <c r="E23" i="80"/>
  <c r="D23" i="80"/>
  <c r="C23" i="80"/>
  <c r="B23" i="80"/>
  <c r="G22" i="80"/>
  <c r="F22" i="80"/>
  <c r="E22" i="80"/>
  <c r="D22" i="80"/>
  <c r="C22" i="80"/>
  <c r="B22" i="80"/>
  <c r="G21" i="80"/>
  <c r="F21" i="80"/>
  <c r="E21" i="80"/>
  <c r="D21" i="80"/>
  <c r="C21" i="80"/>
  <c r="B21" i="80"/>
  <c r="G32" i="79"/>
  <c r="F32" i="79"/>
  <c r="E32" i="79"/>
  <c r="D32" i="79"/>
  <c r="C32" i="79"/>
  <c r="B32" i="79"/>
  <c r="G31" i="79"/>
  <c r="F31" i="79"/>
  <c r="E31" i="79"/>
  <c r="D31" i="79"/>
  <c r="C31" i="79"/>
  <c r="B31" i="79"/>
  <c r="G30" i="79"/>
  <c r="F30" i="79"/>
  <c r="E30" i="79"/>
  <c r="D30" i="79"/>
  <c r="C30" i="79"/>
  <c r="B30" i="79"/>
  <c r="G23" i="79"/>
  <c r="F23" i="79"/>
  <c r="E23" i="79"/>
  <c r="D23" i="79"/>
  <c r="C23" i="79"/>
  <c r="B23" i="79"/>
  <c r="G22" i="79"/>
  <c r="F22" i="79"/>
  <c r="E22" i="79"/>
  <c r="D22" i="79"/>
  <c r="C22" i="79"/>
  <c r="B22" i="79"/>
  <c r="G21" i="79"/>
  <c r="F21" i="79"/>
  <c r="E21" i="79"/>
  <c r="D21" i="79"/>
  <c r="C21" i="79"/>
  <c r="B21" i="79"/>
  <c r="G32" i="84"/>
  <c r="F32" i="84"/>
  <c r="E32" i="84"/>
  <c r="D32" i="84"/>
  <c r="C32" i="84"/>
  <c r="B32" i="84"/>
  <c r="G31" i="84"/>
  <c r="F31" i="84"/>
  <c r="E31" i="84"/>
  <c r="D31" i="84"/>
  <c r="C31" i="84"/>
  <c r="B31" i="84"/>
  <c r="G30" i="84"/>
  <c r="F30" i="84"/>
  <c r="E30" i="84"/>
  <c r="D30" i="84"/>
  <c r="C30" i="84"/>
  <c r="B30" i="84"/>
  <c r="G23" i="84"/>
  <c r="F23" i="84"/>
  <c r="E23" i="84"/>
  <c r="D23" i="84"/>
  <c r="C23" i="84"/>
  <c r="B23" i="84"/>
  <c r="G22" i="84"/>
  <c r="F22" i="84"/>
  <c r="E22" i="84"/>
  <c r="D22" i="84"/>
  <c r="C22" i="84"/>
  <c r="B22" i="84"/>
  <c r="G21" i="84"/>
  <c r="F21" i="84"/>
  <c r="E21" i="84"/>
  <c r="D21" i="84"/>
  <c r="C21" i="84"/>
  <c r="B21" i="84"/>
  <c r="G32" i="83"/>
  <c r="F32" i="83"/>
  <c r="E32" i="83"/>
  <c r="D32" i="83"/>
  <c r="C32" i="83"/>
  <c r="B32" i="83"/>
  <c r="G31" i="83"/>
  <c r="F31" i="83"/>
  <c r="E31" i="83"/>
  <c r="D31" i="83"/>
  <c r="C31" i="83"/>
  <c r="B31" i="83"/>
  <c r="G30" i="83"/>
  <c r="F30" i="83"/>
  <c r="E30" i="83"/>
  <c r="D30" i="83"/>
  <c r="C30" i="83"/>
  <c r="B30" i="83"/>
  <c r="G23" i="83"/>
  <c r="F23" i="83"/>
  <c r="E23" i="83"/>
  <c r="D23" i="83"/>
  <c r="C23" i="83"/>
  <c r="B23" i="83"/>
  <c r="G22" i="83"/>
  <c r="F22" i="83"/>
  <c r="E22" i="83"/>
  <c r="D22" i="83"/>
  <c r="C22" i="83"/>
  <c r="B22" i="83"/>
  <c r="G21" i="83"/>
  <c r="F21" i="83"/>
  <c r="E21" i="83"/>
  <c r="D21" i="83"/>
  <c r="C21" i="83"/>
  <c r="B21" i="83"/>
  <c r="J23" i="78"/>
  <c r="I23" i="78"/>
  <c r="H23" i="78"/>
  <c r="E23" i="78"/>
  <c r="D23" i="78"/>
  <c r="C23" i="78"/>
  <c r="J22" i="78"/>
  <c r="I22" i="78"/>
  <c r="H22" i="78"/>
  <c r="E22" i="78"/>
  <c r="D22" i="78"/>
  <c r="C22" i="78"/>
  <c r="J21" i="78"/>
  <c r="I21" i="78"/>
  <c r="H21" i="78"/>
  <c r="E21" i="78"/>
  <c r="D21" i="78"/>
  <c r="C21" i="78"/>
  <c r="J14" i="78"/>
  <c r="I14" i="78"/>
  <c r="H14" i="78"/>
  <c r="J13" i="78"/>
  <c r="I13" i="78"/>
  <c r="H13" i="78"/>
  <c r="J12" i="78"/>
  <c r="I12" i="78"/>
  <c r="H12" i="78"/>
  <c r="D12" i="78"/>
  <c r="E12" i="78"/>
  <c r="D13" i="78"/>
  <c r="E13" i="78"/>
  <c r="D14" i="78"/>
  <c r="E14" i="78"/>
  <c r="C14" i="78"/>
  <c r="C13" i="78"/>
  <c r="C12" i="78"/>
  <c r="I24" i="77"/>
  <c r="G24" i="77"/>
  <c r="F24" i="77"/>
  <c r="E24" i="77"/>
  <c r="D24" i="77"/>
  <c r="C24" i="77"/>
  <c r="B24" i="77"/>
  <c r="I23" i="77"/>
  <c r="G23" i="77"/>
  <c r="F23" i="77"/>
  <c r="E23" i="77"/>
  <c r="D23" i="77"/>
  <c r="C23" i="77"/>
  <c r="B23" i="77"/>
  <c r="I22" i="77"/>
  <c r="G22" i="77"/>
  <c r="F22" i="77"/>
  <c r="E22" i="77"/>
  <c r="D22" i="77"/>
  <c r="C22" i="77"/>
  <c r="B22" i="77"/>
  <c r="I12" i="77"/>
  <c r="C12" i="77"/>
  <c r="D12" i="77"/>
  <c r="E12" i="77"/>
  <c r="F12" i="77"/>
  <c r="G12" i="77"/>
  <c r="B12" i="77"/>
  <c r="C22" i="76"/>
  <c r="G15" i="75"/>
  <c r="M18" i="76"/>
  <c r="F8" i="76"/>
  <c r="J22" i="76"/>
  <c r="J12" i="76"/>
  <c r="I22" i="76"/>
  <c r="I12" i="76"/>
  <c r="H22" i="76"/>
  <c r="H12" i="76"/>
  <c r="D12" i="76"/>
  <c r="D22" i="76"/>
  <c r="E12" i="76"/>
  <c r="E22" i="76"/>
  <c r="C12" i="76"/>
  <c r="I23" i="75"/>
  <c r="G23" i="75"/>
  <c r="F23" i="75"/>
  <c r="E23" i="75"/>
  <c r="D23" i="75"/>
  <c r="C23" i="75"/>
  <c r="B23" i="75"/>
  <c r="I13" i="75"/>
  <c r="C13" i="75"/>
  <c r="D13" i="75"/>
  <c r="E13" i="75"/>
  <c r="F13" i="75"/>
  <c r="G13" i="75"/>
  <c r="B13" i="75"/>
  <c r="I14" i="77" l="1"/>
  <c r="G14" i="77"/>
  <c r="F14" i="77"/>
  <c r="E14" i="77"/>
  <c r="D14" i="77"/>
  <c r="C14" i="77"/>
  <c r="B14" i="77"/>
  <c r="I13" i="77"/>
  <c r="G13" i="77"/>
  <c r="F13" i="77"/>
  <c r="E13" i="77"/>
  <c r="D13" i="77"/>
  <c r="C13" i="77"/>
  <c r="B13" i="77"/>
  <c r="J24" i="76"/>
  <c r="J14" i="76"/>
  <c r="I24" i="76"/>
  <c r="I14" i="76"/>
  <c r="H24" i="76"/>
  <c r="H14" i="76"/>
  <c r="J23" i="76"/>
  <c r="J13" i="76"/>
  <c r="I23" i="76"/>
  <c r="I13" i="76"/>
  <c r="H23" i="76"/>
  <c r="H13" i="76"/>
  <c r="D13" i="76"/>
  <c r="D23" i="76"/>
  <c r="E13" i="76"/>
  <c r="E23" i="76"/>
  <c r="D14" i="76"/>
  <c r="D24" i="76"/>
  <c r="E14" i="76"/>
  <c r="E24" i="76"/>
  <c r="C24" i="76"/>
  <c r="C14" i="76"/>
  <c r="C23" i="76"/>
  <c r="C13" i="76"/>
  <c r="I25" i="75"/>
  <c r="G25" i="75"/>
  <c r="F25" i="75"/>
  <c r="E25" i="75"/>
  <c r="D25" i="75"/>
  <c r="C25" i="75"/>
  <c r="B25" i="75"/>
  <c r="I24" i="75"/>
  <c r="G24" i="75"/>
  <c r="F24" i="75"/>
  <c r="E24" i="75"/>
  <c r="D24" i="75"/>
  <c r="C24" i="75"/>
  <c r="B24" i="75"/>
  <c r="I15" i="75"/>
  <c r="F15" i="75"/>
  <c r="E15" i="75"/>
  <c r="D15" i="75"/>
  <c r="C15" i="75"/>
  <c r="B15" i="75"/>
  <c r="I14" i="75"/>
  <c r="G14" i="75"/>
  <c r="F14" i="75"/>
  <c r="E14" i="75"/>
  <c r="D14" i="75"/>
  <c r="C14" i="75"/>
  <c r="B14" i="75"/>
  <c r="C8" i="80"/>
  <c r="D8" i="80"/>
  <c r="E8" i="80"/>
  <c r="F8" i="80"/>
  <c r="G8" i="80"/>
  <c r="C9" i="80"/>
  <c r="C12" i="80" s="1"/>
  <c r="D9" i="80"/>
  <c r="D12" i="80" s="1"/>
  <c r="E9" i="80"/>
  <c r="F9" i="80"/>
  <c r="G9" i="80"/>
  <c r="C10" i="80"/>
  <c r="D10" i="80"/>
  <c r="E10" i="80"/>
  <c r="F10" i="80"/>
  <c r="G10" i="80"/>
  <c r="B9" i="80"/>
  <c r="B10" i="80"/>
  <c r="B8" i="80"/>
  <c r="C8" i="79"/>
  <c r="D8" i="79"/>
  <c r="E8" i="79"/>
  <c r="F8" i="79"/>
  <c r="G8" i="79"/>
  <c r="C9" i="79"/>
  <c r="D9" i="79"/>
  <c r="E9" i="79"/>
  <c r="F9" i="79"/>
  <c r="F12" i="79" s="1"/>
  <c r="G9" i="79"/>
  <c r="G12" i="79" s="1"/>
  <c r="C10" i="79"/>
  <c r="D10" i="79"/>
  <c r="E10" i="79"/>
  <c r="F10" i="79"/>
  <c r="G10" i="79"/>
  <c r="B9" i="79"/>
  <c r="B12" i="79" s="1"/>
  <c r="B10" i="79"/>
  <c r="B8" i="79"/>
  <c r="G8" i="84"/>
  <c r="F8" i="84"/>
  <c r="E8" i="84"/>
  <c r="D8" i="84"/>
  <c r="C8" i="84"/>
  <c r="B8" i="84"/>
  <c r="G8" i="83"/>
  <c r="F8" i="83"/>
  <c r="E8" i="83"/>
  <c r="D8" i="83"/>
  <c r="C8" i="83"/>
  <c r="B8" i="83"/>
  <c r="B9" i="83"/>
  <c r="I28" i="83"/>
  <c r="I27" i="83"/>
  <c r="I26" i="83"/>
  <c r="I19" i="83"/>
  <c r="I18" i="83"/>
  <c r="I17" i="83"/>
  <c r="B12" i="80" l="1"/>
  <c r="E12" i="79"/>
  <c r="I21" i="83"/>
  <c r="I30" i="83"/>
  <c r="F13" i="80"/>
  <c r="F14" i="80"/>
  <c r="E13" i="80"/>
  <c r="E14" i="80"/>
  <c r="B14" i="80"/>
  <c r="B13" i="80"/>
  <c r="G12" i="80"/>
  <c r="D13" i="80"/>
  <c r="D14" i="80"/>
  <c r="F12" i="80"/>
  <c r="C14" i="80"/>
  <c r="C13" i="80"/>
  <c r="G13" i="80"/>
  <c r="G14" i="80"/>
  <c r="E12" i="80"/>
  <c r="B13" i="79"/>
  <c r="B14" i="79"/>
  <c r="C13" i="79"/>
  <c r="C14" i="79"/>
  <c r="E13" i="79"/>
  <c r="E14" i="79"/>
  <c r="D12" i="79"/>
  <c r="D13" i="79"/>
  <c r="D14" i="79"/>
  <c r="C12" i="79"/>
  <c r="F13" i="79"/>
  <c r="F14" i="79"/>
  <c r="G13" i="79"/>
  <c r="G14" i="79"/>
  <c r="I8" i="79"/>
  <c r="I31" i="83"/>
  <c r="I32" i="83"/>
  <c r="I22" i="83"/>
  <c r="I23" i="83"/>
  <c r="B13" i="83"/>
  <c r="I8" i="80"/>
  <c r="I9" i="80"/>
  <c r="I10" i="80"/>
  <c r="I9" i="79"/>
  <c r="I10" i="79"/>
  <c r="I8" i="83"/>
  <c r="I12" i="80" l="1"/>
  <c r="I13" i="80"/>
  <c r="I14" i="80"/>
  <c r="I13" i="79"/>
  <c r="I14" i="79"/>
  <c r="I12" i="79"/>
  <c r="I27" i="84"/>
  <c r="I28" i="84"/>
  <c r="I26" i="84"/>
  <c r="I19" i="84"/>
  <c r="I18" i="84"/>
  <c r="I21" i="84" s="1"/>
  <c r="I17" i="84"/>
  <c r="I8" i="84"/>
  <c r="A1" i="84"/>
  <c r="A1" i="83"/>
  <c r="G10" i="84"/>
  <c r="G14" i="84" s="1"/>
  <c r="F10" i="84"/>
  <c r="F14" i="84" s="1"/>
  <c r="E10" i="84"/>
  <c r="E14" i="84" s="1"/>
  <c r="D10" i="84"/>
  <c r="D14" i="84" s="1"/>
  <c r="C10" i="84"/>
  <c r="C14" i="84" s="1"/>
  <c r="B10" i="84"/>
  <c r="B14" i="84" s="1"/>
  <c r="G9" i="84"/>
  <c r="F9" i="84"/>
  <c r="E9" i="84"/>
  <c r="D9" i="84"/>
  <c r="C9" i="84"/>
  <c r="B9" i="84"/>
  <c r="G10" i="83"/>
  <c r="G14" i="83" s="1"/>
  <c r="F10" i="83"/>
  <c r="F14" i="83" s="1"/>
  <c r="E10" i="83"/>
  <c r="E14" i="83" s="1"/>
  <c r="D10" i="83"/>
  <c r="D14" i="83" s="1"/>
  <c r="C10" i="83"/>
  <c r="C14" i="83" s="1"/>
  <c r="B10" i="83"/>
  <c r="G9" i="83"/>
  <c r="F9" i="83"/>
  <c r="E9" i="83"/>
  <c r="D9" i="83"/>
  <c r="C9" i="83"/>
  <c r="I23" i="84" l="1"/>
  <c r="I22" i="84"/>
  <c r="B12" i="84"/>
  <c r="B13" i="84"/>
  <c r="I13" i="84"/>
  <c r="C12" i="84"/>
  <c r="C13" i="84"/>
  <c r="I32" i="84"/>
  <c r="I31" i="84"/>
  <c r="G12" i="84"/>
  <c r="G13" i="84"/>
  <c r="D12" i="84"/>
  <c r="D13" i="84"/>
  <c r="E12" i="84"/>
  <c r="E13" i="84"/>
  <c r="F12" i="84"/>
  <c r="F13" i="84"/>
  <c r="I30" i="84"/>
  <c r="C12" i="83"/>
  <c r="C13" i="83"/>
  <c r="E12" i="83"/>
  <c r="E13" i="83"/>
  <c r="B14" i="83"/>
  <c r="B12" i="83"/>
  <c r="D12" i="83"/>
  <c r="D13" i="83"/>
  <c r="F12" i="83"/>
  <c r="F13" i="83"/>
  <c r="G12" i="83"/>
  <c r="G13" i="83"/>
  <c r="I9" i="83"/>
  <c r="I10" i="83"/>
  <c r="I14" i="83" s="1"/>
  <c r="I9" i="84"/>
  <c r="I10" i="84"/>
  <c r="I14" i="84" s="1"/>
  <c r="A1" i="79"/>
  <c r="A1" i="80"/>
  <c r="I28" i="80"/>
  <c r="I27" i="80"/>
  <c r="I26" i="80"/>
  <c r="I19" i="80"/>
  <c r="I18" i="80"/>
  <c r="I17" i="80"/>
  <c r="I28" i="79"/>
  <c r="I27" i="79"/>
  <c r="I26" i="79"/>
  <c r="I19" i="79"/>
  <c r="I18" i="79"/>
  <c r="I21" i="79" s="1"/>
  <c r="I17" i="79"/>
  <c r="I21" i="80" l="1"/>
  <c r="I30" i="79"/>
  <c r="I22" i="80"/>
  <c r="I23" i="80"/>
  <c r="I32" i="80"/>
  <c r="I31" i="80"/>
  <c r="I30" i="80"/>
  <c r="I32" i="79"/>
  <c r="I31" i="79"/>
  <c r="I23" i="79"/>
  <c r="I22" i="79"/>
  <c r="I12" i="84"/>
  <c r="I12" i="83"/>
  <c r="I13" i="83"/>
  <c r="A1" i="76"/>
  <c r="M19" i="78"/>
  <c r="M10" i="78"/>
  <c r="K19" i="78"/>
  <c r="K10" i="78"/>
  <c r="F19" i="78"/>
  <c r="F10" i="78"/>
  <c r="M18" i="78"/>
  <c r="M9" i="78"/>
  <c r="K18" i="78"/>
  <c r="K9" i="78"/>
  <c r="F18" i="78"/>
  <c r="F9" i="78"/>
  <c r="F12" i="78" s="1"/>
  <c r="M17" i="78"/>
  <c r="M8" i="78"/>
  <c r="K17" i="78"/>
  <c r="K8" i="78"/>
  <c r="F17" i="78"/>
  <c r="F8" i="78"/>
  <c r="A1" i="77"/>
  <c r="A1" i="75"/>
  <c r="M20" i="76"/>
  <c r="M10" i="76"/>
  <c r="K20" i="76"/>
  <c r="K10" i="76"/>
  <c r="F20" i="76"/>
  <c r="F10" i="76"/>
  <c r="M19" i="76"/>
  <c r="M9" i="76"/>
  <c r="K19" i="76"/>
  <c r="K9" i="76"/>
  <c r="F19" i="76"/>
  <c r="F9" i="76"/>
  <c r="M8" i="76"/>
  <c r="K18" i="76"/>
  <c r="K8" i="76"/>
  <c r="F18" i="76"/>
  <c r="A1" i="61"/>
  <c r="M21" i="78" l="1"/>
  <c r="F21" i="78"/>
  <c r="K12" i="78"/>
  <c r="M12" i="78"/>
  <c r="K13" i="78"/>
  <c r="K14" i="78"/>
  <c r="K23" i="78"/>
  <c r="K22" i="78"/>
  <c r="M13" i="78"/>
  <c r="M14" i="78"/>
  <c r="M23" i="78"/>
  <c r="M22" i="78"/>
  <c r="F13" i="78"/>
  <c r="F14" i="78"/>
  <c r="F23" i="78"/>
  <c r="F22" i="78"/>
  <c r="K21" i="78"/>
  <c r="K12" i="76"/>
  <c r="K22" i="76"/>
  <c r="K14" i="76"/>
  <c r="K13" i="76"/>
  <c r="K24" i="76"/>
  <c r="K23" i="76"/>
  <c r="F14" i="76"/>
  <c r="F24" i="76"/>
  <c r="F23" i="76"/>
  <c r="M12" i="76"/>
  <c r="M14" i="76"/>
  <c r="M13" i="76"/>
  <c r="M24" i="76"/>
  <c r="M23" i="76"/>
  <c r="M22" i="76"/>
  <c r="F12" i="76"/>
  <c r="F13" i="76"/>
  <c r="F22" i="76"/>
  <c r="C20" i="39"/>
  <c r="D20" i="39"/>
  <c r="E20" i="39"/>
  <c r="F20" i="39"/>
  <c r="G20" i="39"/>
  <c r="H20" i="39"/>
  <c r="I20" i="39"/>
  <c r="B20" i="39"/>
  <c r="G10" i="37"/>
  <c r="F10" i="37"/>
  <c r="B15" i="14"/>
  <c r="B24" i="14" s="1"/>
  <c r="P4" i="72" l="1"/>
  <c r="R4" i="72"/>
  <c r="J4" i="72"/>
  <c r="N7" i="72"/>
  <c r="F4" i="72"/>
  <c r="M7" i="72"/>
  <c r="E4" i="72"/>
  <c r="L7" i="72"/>
  <c r="D7" i="72"/>
  <c r="L4" i="72"/>
  <c r="D4" i="72"/>
  <c r="F7" i="72"/>
  <c r="N4" i="72"/>
  <c r="E7" i="72"/>
  <c r="M4" i="72"/>
  <c r="K7" i="72"/>
  <c r="C7" i="72"/>
  <c r="K4" i="72"/>
  <c r="C4" i="72"/>
  <c r="R15" i="72"/>
  <c r="R7" i="72"/>
  <c r="Q7" i="72"/>
  <c r="I7" i="72"/>
  <c r="Q4" i="72"/>
  <c r="I4" i="72"/>
  <c r="R12" i="72"/>
  <c r="J7" i="72"/>
  <c r="P7" i="72"/>
  <c r="H7" i="72"/>
  <c r="H4" i="72"/>
  <c r="O7" i="72"/>
  <c r="G7" i="72"/>
  <c r="O4" i="72"/>
  <c r="G4" i="72"/>
  <c r="C5" i="73"/>
  <c r="I5" i="73" s="1"/>
  <c r="C4" i="73"/>
  <c r="I4" i="73" s="1"/>
  <c r="A1" i="73"/>
  <c r="I25" i="73"/>
  <c r="C25" i="73"/>
  <c r="I18" i="73"/>
  <c r="C18" i="73"/>
  <c r="I8" i="48" l="1"/>
  <c r="H8" i="48"/>
  <c r="A1" i="71"/>
  <c r="B15" i="72" l="1"/>
  <c r="B12" i="72"/>
  <c r="B7" i="72"/>
  <c r="B4" i="72" l="1"/>
  <c r="L26" i="71" l="1"/>
  <c r="F20" i="71"/>
  <c r="H20" i="71"/>
  <c r="J20" i="71"/>
  <c r="P20" i="71"/>
  <c r="L20" i="71"/>
  <c r="F26" i="71"/>
  <c r="P26" i="71"/>
  <c r="J26" i="71"/>
  <c r="N20" i="71"/>
  <c r="N26" i="71"/>
  <c r="H26" i="71"/>
  <c r="T16" i="31" l="1"/>
  <c r="D25" i="56"/>
  <c r="G25" i="56"/>
  <c r="U7" i="30"/>
  <c r="T7" i="30"/>
  <c r="D18" i="36"/>
  <c r="D3" i="39" s="1"/>
  <c r="B18" i="36"/>
  <c r="B3" i="39" s="1"/>
  <c r="E13" i="46"/>
  <c r="T10" i="31"/>
  <c r="H25" i="47"/>
  <c r="U8" i="31"/>
  <c r="T8" i="17"/>
  <c r="C12" i="40"/>
  <c r="B12" i="40"/>
  <c r="C9" i="40"/>
  <c r="B9" i="40"/>
  <c r="C12" i="14"/>
  <c r="B12" i="14"/>
  <c r="C9" i="14"/>
  <c r="B9" i="14"/>
  <c r="H17" i="48"/>
  <c r="I17" i="48"/>
  <c r="H26" i="46"/>
  <c r="F24" i="47"/>
  <c r="H24" i="47" s="1"/>
  <c r="E24" i="47"/>
  <c r="D24" i="47"/>
  <c r="C24" i="47"/>
  <c r="B24" i="47"/>
  <c r="I26" i="47"/>
  <c r="H26" i="47"/>
  <c r="I25" i="47"/>
  <c r="F20" i="47"/>
  <c r="H20" i="47" s="1"/>
  <c r="E20" i="47"/>
  <c r="D20" i="47"/>
  <c r="C20" i="47"/>
  <c r="B20" i="47"/>
  <c r="I22" i="47"/>
  <c r="H22" i="47"/>
  <c r="I21" i="47"/>
  <c r="H21" i="47"/>
  <c r="F11" i="47"/>
  <c r="E11" i="47"/>
  <c r="D11" i="47"/>
  <c r="C11" i="47"/>
  <c r="B11" i="47"/>
  <c r="H11" i="47" s="1"/>
  <c r="I13" i="47"/>
  <c r="H13" i="47"/>
  <c r="I12" i="47"/>
  <c r="H12" i="47"/>
  <c r="F7" i="47"/>
  <c r="E7" i="47"/>
  <c r="D7" i="47"/>
  <c r="C7" i="47"/>
  <c r="B7" i="47"/>
  <c r="I9" i="47"/>
  <c r="H9" i="47"/>
  <c r="I8" i="47"/>
  <c r="H8" i="47"/>
  <c r="C4" i="40"/>
  <c r="B14" i="40" s="1"/>
  <c r="B23" i="40" s="1"/>
  <c r="B4" i="40"/>
  <c r="B28" i="40"/>
  <c r="E11" i="40"/>
  <c r="H31" i="46"/>
  <c r="I31" i="46"/>
  <c r="H15" i="46"/>
  <c r="I15" i="46"/>
  <c r="I26" i="46"/>
  <c r="C25" i="46"/>
  <c r="D25" i="46"/>
  <c r="E25" i="46"/>
  <c r="F25" i="46"/>
  <c r="C29" i="46"/>
  <c r="D29" i="46"/>
  <c r="E29" i="46"/>
  <c r="F29" i="46"/>
  <c r="B29" i="46"/>
  <c r="B25" i="46"/>
  <c r="C9" i="46"/>
  <c r="D9" i="46"/>
  <c r="E9" i="46"/>
  <c r="F9" i="46"/>
  <c r="C13" i="46"/>
  <c r="D13" i="46"/>
  <c r="F13" i="46"/>
  <c r="B13" i="46"/>
  <c r="B7" i="46" s="1"/>
  <c r="B29" i="14"/>
  <c r="E10" i="14"/>
  <c r="E11" i="14"/>
  <c r="U12" i="17"/>
  <c r="T12" i="17"/>
  <c r="U8" i="17"/>
  <c r="I30" i="46"/>
  <c r="H30" i="46"/>
  <c r="I27" i="46"/>
  <c r="H27" i="46"/>
  <c r="H11" i="46"/>
  <c r="I11" i="46"/>
  <c r="H14" i="46"/>
  <c r="I14" i="46"/>
  <c r="I10" i="46"/>
  <c r="H14" i="48"/>
  <c r="I14" i="48"/>
  <c r="I13" i="48"/>
  <c r="H13" i="48"/>
  <c r="H9" i="48"/>
  <c r="I9" i="48"/>
  <c r="H10" i="48"/>
  <c r="I10" i="48"/>
  <c r="C15" i="37"/>
  <c r="W14" i="61"/>
  <c r="Q14" i="61"/>
  <c r="K14" i="61"/>
  <c r="E14" i="61"/>
  <c r="O14" i="11"/>
  <c r="O14" i="5"/>
  <c r="U15" i="30"/>
  <c r="T15" i="30"/>
  <c r="U13" i="30"/>
  <c r="T13" i="30"/>
  <c r="U14" i="30"/>
  <c r="T14" i="30"/>
  <c r="T9" i="30"/>
  <c r="U9" i="30"/>
  <c r="T8" i="30"/>
  <c r="U8" i="30"/>
  <c r="U13" i="17"/>
  <c r="T13" i="17"/>
  <c r="T7" i="17"/>
  <c r="U7" i="17"/>
  <c r="T9" i="17"/>
  <c r="U9" i="17"/>
  <c r="U22" i="31"/>
  <c r="T22" i="31"/>
  <c r="U20" i="31"/>
  <c r="T20" i="31"/>
  <c r="U17" i="31"/>
  <c r="T17" i="31"/>
  <c r="U21" i="31"/>
  <c r="T21" i="31"/>
  <c r="U18" i="31"/>
  <c r="T18" i="31"/>
  <c r="U19" i="31"/>
  <c r="T19" i="31"/>
  <c r="U16" i="31"/>
  <c r="U7" i="31"/>
  <c r="T7" i="31"/>
  <c r="U9" i="31"/>
  <c r="T9" i="31"/>
  <c r="U10" i="31"/>
  <c r="T8" i="31"/>
  <c r="C5" i="36"/>
  <c r="D5" i="36"/>
  <c r="E5" i="36"/>
  <c r="F5" i="36"/>
  <c r="G5" i="36"/>
  <c r="H5" i="36"/>
  <c r="I5" i="36"/>
  <c r="C6" i="36"/>
  <c r="D6" i="36"/>
  <c r="E6" i="36"/>
  <c r="F6" i="36"/>
  <c r="G6" i="36"/>
  <c r="H6" i="36"/>
  <c r="I6" i="36"/>
  <c r="B6" i="36"/>
  <c r="B16" i="39" s="1"/>
  <c r="B5" i="36"/>
  <c r="B15" i="39" s="1"/>
  <c r="F14" i="10"/>
  <c r="C14" i="10"/>
  <c r="F5" i="9"/>
  <c r="F5" i="3" s="1"/>
  <c r="F4" i="9"/>
  <c r="F4" i="10" s="1"/>
  <c r="C4" i="9"/>
  <c r="C3" i="28" s="1"/>
  <c r="D4" i="9"/>
  <c r="D3" i="28" s="1"/>
  <c r="E4" i="9"/>
  <c r="E3" i="28" s="1"/>
  <c r="C5" i="9"/>
  <c r="C4" i="28" s="1"/>
  <c r="D5" i="9"/>
  <c r="D5" i="10" s="1"/>
  <c r="E5" i="9"/>
  <c r="E5" i="3" s="1"/>
  <c r="B5" i="9"/>
  <c r="B5" i="10" s="1"/>
  <c r="B4" i="9"/>
  <c r="B4" i="10" s="1"/>
  <c r="G15" i="56"/>
  <c r="F14" i="9" s="1"/>
  <c r="D15" i="56"/>
  <c r="C14" i="9" s="1"/>
  <c r="C4" i="56"/>
  <c r="D4" i="56"/>
  <c r="E4" i="56"/>
  <c r="F4" i="56"/>
  <c r="G4" i="56"/>
  <c r="H4" i="56"/>
  <c r="I4" i="56"/>
  <c r="C5" i="56"/>
  <c r="D5" i="56"/>
  <c r="E5" i="56"/>
  <c r="F5" i="56"/>
  <c r="G5" i="56"/>
  <c r="H5" i="56"/>
  <c r="I5" i="56"/>
  <c r="B5" i="56"/>
  <c r="B4" i="56"/>
  <c r="W4" i="61"/>
  <c r="Q4" i="61"/>
  <c r="K4" i="61"/>
  <c r="T14" i="61"/>
  <c r="N14" i="61"/>
  <c r="H14" i="61"/>
  <c r="B14" i="61"/>
  <c r="E6" i="61"/>
  <c r="K6" i="61" s="1"/>
  <c r="Q6" i="61" s="1"/>
  <c r="W6" i="61" s="1"/>
  <c r="B6" i="61"/>
  <c r="H6" i="61" s="1"/>
  <c r="N6" i="61" s="1"/>
  <c r="T6" i="61" s="1"/>
  <c r="C14" i="11"/>
  <c r="D14" i="11"/>
  <c r="E14" i="11"/>
  <c r="F14" i="11"/>
  <c r="G14" i="11"/>
  <c r="H14" i="11"/>
  <c r="I14" i="11"/>
  <c r="B14" i="11"/>
  <c r="O4" i="5"/>
  <c r="L4" i="5"/>
  <c r="I4" i="5"/>
  <c r="I5" i="5"/>
  <c r="C4" i="5"/>
  <c r="D4" i="5"/>
  <c r="E4" i="5"/>
  <c r="F4" i="5"/>
  <c r="G4" i="5"/>
  <c r="H4" i="5"/>
  <c r="C5" i="5"/>
  <c r="D5" i="5"/>
  <c r="E5" i="5"/>
  <c r="F5" i="5"/>
  <c r="G5" i="5"/>
  <c r="H5" i="5"/>
  <c r="B5" i="5"/>
  <c r="B4" i="5"/>
  <c r="L14" i="11"/>
  <c r="B15" i="37"/>
  <c r="B17" i="47"/>
  <c r="B16" i="47"/>
  <c r="B4" i="47"/>
  <c r="B4" i="48" s="1"/>
  <c r="D4" i="47"/>
  <c r="D4" i="48" s="1"/>
  <c r="E4" i="47"/>
  <c r="E4" i="48" s="1"/>
  <c r="F4" i="47"/>
  <c r="F4" i="48" s="1"/>
  <c r="D26" i="36"/>
  <c r="B5" i="37"/>
  <c r="F5" i="37" s="1"/>
  <c r="J5" i="37" s="1"/>
  <c r="L14" i="5"/>
  <c r="A1" i="64"/>
  <c r="J15" i="37"/>
  <c r="B26" i="36"/>
  <c r="B12" i="39"/>
  <c r="K15" i="37"/>
  <c r="F12" i="3"/>
  <c r="F7" i="9"/>
  <c r="F7" i="10" s="1"/>
  <c r="E7" i="9"/>
  <c r="E7" i="10" s="1"/>
  <c r="D7" i="9"/>
  <c r="D7" i="10" s="1"/>
  <c r="C7" i="9"/>
  <c r="C7" i="10"/>
  <c r="B7" i="9"/>
  <c r="B7" i="10" s="1"/>
  <c r="G34" i="56"/>
  <c r="D34" i="56"/>
  <c r="I10" i="56"/>
  <c r="H10" i="56"/>
  <c r="G10" i="56"/>
  <c r="F10" i="56"/>
  <c r="E10" i="56"/>
  <c r="D10" i="56"/>
  <c r="C10" i="56"/>
  <c r="B10" i="56"/>
  <c r="A1" i="56"/>
  <c r="A1" i="48"/>
  <c r="C4" i="47"/>
  <c r="C4" i="48" s="1"/>
  <c r="A1" i="37"/>
  <c r="A1" i="47"/>
  <c r="A1" i="46"/>
  <c r="R3" i="17"/>
  <c r="R4" i="17"/>
  <c r="C3" i="17"/>
  <c r="D3" i="17"/>
  <c r="E3" i="17"/>
  <c r="F3" i="17"/>
  <c r="G3" i="17"/>
  <c r="H3" i="17"/>
  <c r="I3" i="17"/>
  <c r="J3" i="17"/>
  <c r="K3" i="17"/>
  <c r="L3" i="17"/>
  <c r="M3" i="17"/>
  <c r="N3" i="17"/>
  <c r="O3" i="17"/>
  <c r="P3" i="17"/>
  <c r="Q3" i="17"/>
  <c r="C4" i="17"/>
  <c r="D4" i="17"/>
  <c r="E4" i="17"/>
  <c r="F4" i="17"/>
  <c r="G4" i="17"/>
  <c r="H4" i="17"/>
  <c r="I4" i="17"/>
  <c r="J4" i="17"/>
  <c r="K4" i="17"/>
  <c r="L4" i="17"/>
  <c r="M4" i="17"/>
  <c r="N4" i="17"/>
  <c r="O4" i="17"/>
  <c r="P4" i="17"/>
  <c r="Q4" i="17"/>
  <c r="E8" i="40"/>
  <c r="E10" i="40"/>
  <c r="B21" i="40"/>
  <c r="E7" i="40"/>
  <c r="B22" i="14"/>
  <c r="A1" i="40"/>
  <c r="F29" i="10"/>
  <c r="C29" i="10"/>
  <c r="F30" i="9"/>
  <c r="C30" i="9"/>
  <c r="A1" i="19"/>
  <c r="A1" i="30"/>
  <c r="B3" i="30"/>
  <c r="C3" i="30"/>
  <c r="D3" i="30"/>
  <c r="E3" i="30"/>
  <c r="F3" i="30"/>
  <c r="G3" i="30"/>
  <c r="H3" i="30"/>
  <c r="I3" i="30"/>
  <c r="J3" i="30"/>
  <c r="K3" i="30"/>
  <c r="L3" i="30"/>
  <c r="M3" i="30"/>
  <c r="N3" i="30"/>
  <c r="O3" i="30"/>
  <c r="P3" i="30"/>
  <c r="Q3" i="30"/>
  <c r="R3" i="30"/>
  <c r="B4" i="30"/>
  <c r="C4" i="30"/>
  <c r="D4" i="30"/>
  <c r="E4" i="30"/>
  <c r="F4" i="30"/>
  <c r="G4" i="30"/>
  <c r="H4" i="30"/>
  <c r="I4" i="30"/>
  <c r="J4" i="30"/>
  <c r="K4" i="30"/>
  <c r="L4" i="30"/>
  <c r="M4" i="30"/>
  <c r="N4" i="30"/>
  <c r="O4" i="30"/>
  <c r="P4" i="30"/>
  <c r="Q4" i="30"/>
  <c r="R4" i="30"/>
  <c r="A1" i="17"/>
  <c r="B3" i="17"/>
  <c r="B4" i="17"/>
  <c r="A1" i="31"/>
  <c r="A1" i="14"/>
  <c r="E7" i="14"/>
  <c r="E8" i="14"/>
  <c r="A1" i="39"/>
  <c r="A1" i="36"/>
  <c r="A1" i="28"/>
  <c r="B20" i="28"/>
  <c r="B28" i="28"/>
  <c r="A1" i="3"/>
  <c r="C12" i="3"/>
  <c r="D12" i="3"/>
  <c r="E12" i="3"/>
  <c r="A1" i="10"/>
  <c r="B12" i="10"/>
  <c r="C12" i="10"/>
  <c r="D12" i="10"/>
  <c r="E12" i="10"/>
  <c r="F12" i="10"/>
  <c r="C22" i="10"/>
  <c r="F22" i="10"/>
  <c r="A1" i="9"/>
  <c r="C16" i="47"/>
  <c r="F16" i="47"/>
  <c r="D17" i="47"/>
  <c r="F17" i="47"/>
  <c r="B12" i="9"/>
  <c r="C12" i="9"/>
  <c r="D12" i="9"/>
  <c r="E12" i="9"/>
  <c r="F12" i="9"/>
  <c r="G5" i="37"/>
  <c r="K5" i="37" s="1"/>
  <c r="C22" i="9"/>
  <c r="F22" i="9"/>
  <c r="A1" i="5"/>
  <c r="B10" i="5"/>
  <c r="C10" i="5"/>
  <c r="D10" i="5"/>
  <c r="E10" i="5"/>
  <c r="F10" i="5"/>
  <c r="G10" i="5"/>
  <c r="H10" i="5"/>
  <c r="I10" i="5"/>
  <c r="A1" i="11"/>
  <c r="E16" i="47"/>
  <c r="E17" i="47"/>
  <c r="C17" i="47"/>
  <c r="D16" i="47"/>
  <c r="C4" i="10"/>
  <c r="I7" i="47" l="1"/>
  <c r="C23" i="46"/>
  <c r="I11" i="47"/>
  <c r="I9" i="46"/>
  <c r="H13" i="46"/>
  <c r="I29" i="46"/>
  <c r="I25" i="46"/>
  <c r="D23" i="46"/>
  <c r="H9" i="46"/>
  <c r="E7" i="46"/>
  <c r="D7" i="46"/>
  <c r="E23" i="46"/>
  <c r="I13" i="46"/>
  <c r="C5" i="3"/>
  <c r="C16" i="39"/>
  <c r="E6" i="64"/>
  <c r="I6" i="64" s="1"/>
  <c r="H16" i="39"/>
  <c r="G15" i="39"/>
  <c r="G16" i="39"/>
  <c r="F16" i="39"/>
  <c r="D6" i="64"/>
  <c r="C6" i="64"/>
  <c r="E9" i="40"/>
  <c r="I20" i="47"/>
  <c r="H7" i="47"/>
  <c r="H25" i="46"/>
  <c r="F23" i="46"/>
  <c r="B13" i="14"/>
  <c r="E12" i="14"/>
  <c r="F5" i="10"/>
  <c r="I16" i="39"/>
  <c r="D4" i="28"/>
  <c r="E4" i="10"/>
  <c r="E4" i="3"/>
  <c r="D5" i="64"/>
  <c r="C5" i="64"/>
  <c r="C15" i="39"/>
  <c r="B5" i="64"/>
  <c r="H5" i="64" s="1"/>
  <c r="D15" i="39"/>
  <c r="F3" i="28"/>
  <c r="B12" i="28" s="1"/>
  <c r="I15" i="39"/>
  <c r="E5" i="64"/>
  <c r="I5" i="64" s="1"/>
  <c r="F15" i="39"/>
  <c r="I24" i="47"/>
  <c r="E12" i="40"/>
  <c r="H29" i="46"/>
  <c r="B23" i="46"/>
  <c r="C7" i="46"/>
  <c r="E9" i="14"/>
  <c r="D5" i="3"/>
  <c r="D16" i="39"/>
  <c r="B3" i="28"/>
  <c r="B4" i="3"/>
  <c r="F4" i="28"/>
  <c r="B13" i="28" s="1"/>
  <c r="F4" i="3"/>
  <c r="E4" i="28"/>
  <c r="C5" i="10"/>
  <c r="E16" i="39"/>
  <c r="E5" i="10"/>
  <c r="E15" i="39"/>
  <c r="H15" i="39"/>
  <c r="D4" i="10"/>
  <c r="B5" i="3"/>
  <c r="B4" i="28"/>
  <c r="C4" i="3"/>
  <c r="D4" i="3"/>
  <c r="B6" i="64"/>
  <c r="H6" i="64" s="1"/>
  <c r="F7" i="46"/>
  <c r="C13" i="14"/>
  <c r="E13" i="14" s="1"/>
  <c r="H23" i="46" l="1"/>
  <c r="I23" i="46"/>
  <c r="I7" i="46"/>
  <c r="H7" i="46"/>
  <c r="R20" i="71" l="1"/>
  <c r="R26" i="71"/>
  <c r="R5" i="71" l="1"/>
  <c r="Q5" i="71" l="1"/>
  <c r="F5" i="71" l="1"/>
  <c r="E5" i="71"/>
  <c r="B5" i="71"/>
  <c r="C5" i="71"/>
  <c r="D5" i="71"/>
  <c r="J5" i="71"/>
  <c r="G5" i="71"/>
  <c r="N5" i="71" l="1"/>
  <c r="H5" i="71"/>
  <c r="I5" i="71"/>
  <c r="L5" i="71"/>
  <c r="M5" i="71" l="1"/>
  <c r="K5" i="71"/>
  <c r="P5" i="71"/>
  <c r="O5" i="7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H27" authorId="0" shapeId="0" xr:uid="{5EA328CA-8015-4E04-95D2-DFFE03F3CFCF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Sostituire con dati vecchi?</t>
        </r>
      </text>
    </comment>
  </commentList>
</comments>
</file>

<file path=xl/sharedStrings.xml><?xml version="1.0" encoding="utf-8"?>
<sst xmlns="http://schemas.openxmlformats.org/spreadsheetml/2006/main" count="903" uniqueCount="444">
  <si>
    <t>Rai</t>
  </si>
  <si>
    <t>Mediaset</t>
  </si>
  <si>
    <t>Discovery</t>
  </si>
  <si>
    <t>Google</t>
  </si>
  <si>
    <t>Facebook</t>
  </si>
  <si>
    <t>Microsoft</t>
  </si>
  <si>
    <t>Amazon</t>
  </si>
  <si>
    <t>Fastweb</t>
  </si>
  <si>
    <t>Vodafone</t>
  </si>
  <si>
    <t>Tiscali</t>
  </si>
  <si>
    <t>FWA</t>
  </si>
  <si>
    <t>DSL</t>
  </si>
  <si>
    <t>%</t>
  </si>
  <si>
    <t>MVNO</t>
  </si>
  <si>
    <t>Poste Mobile</t>
  </si>
  <si>
    <t>Pay TV (8)</t>
  </si>
  <si>
    <t>Servizi regolamentati nazionali (Regulated services - national)</t>
  </si>
  <si>
    <t>Luce (Power) (3)</t>
  </si>
  <si>
    <t>(2) - 04 42</t>
  </si>
  <si>
    <t>(3) - 04 51</t>
  </si>
  <si>
    <t>(4) - 04 52</t>
  </si>
  <si>
    <t>(1) - 04 41</t>
  </si>
  <si>
    <t>(5) - 07 31</t>
  </si>
  <si>
    <t>(6) - 07 32 11</t>
  </si>
  <si>
    <t>(7) - 08</t>
  </si>
  <si>
    <r>
      <t xml:space="preserve">Terminali </t>
    </r>
    <r>
      <rPr>
        <i/>
        <sz val="12"/>
        <rFont val="Calibri"/>
        <family val="2"/>
      </rPr>
      <t>(Devices)</t>
    </r>
    <r>
      <rPr>
        <sz val="12"/>
        <rFont val="Calibri"/>
        <family val="2"/>
      </rPr>
      <t xml:space="preserve"> (1)</t>
    </r>
  </si>
  <si>
    <r>
      <t>Larga banda /Internet (</t>
    </r>
    <r>
      <rPr>
        <i/>
        <sz val="12"/>
        <rFont val="Calibri"/>
        <family val="2"/>
      </rPr>
      <t>broadband/internet</t>
    </r>
    <r>
      <rPr>
        <sz val="12"/>
        <rFont val="Calibri"/>
        <family val="2"/>
      </rPr>
      <t>) (3)</t>
    </r>
  </si>
  <si>
    <r>
      <t xml:space="preserve">Terminali </t>
    </r>
    <r>
      <rPr>
        <i/>
        <sz val="12"/>
        <rFont val="Calibri"/>
        <family val="2"/>
      </rPr>
      <t>(Devices)</t>
    </r>
    <r>
      <rPr>
        <sz val="12"/>
        <rFont val="Calibri"/>
        <family val="2"/>
      </rPr>
      <t xml:space="preserve"> (4)</t>
    </r>
  </si>
  <si>
    <t>(1) - 08 20 10</t>
  </si>
  <si>
    <t>(2) - 08 30 10</t>
  </si>
  <si>
    <t>(3) - 08 30 30</t>
  </si>
  <si>
    <t>(4) - 08 20 20</t>
  </si>
  <si>
    <t>(5) - 08 30 20</t>
  </si>
  <si>
    <r>
      <t>Servizi (</t>
    </r>
    <r>
      <rPr>
        <i/>
        <sz val="12"/>
        <rFont val="Calibri"/>
        <family val="2"/>
      </rPr>
      <t>Services</t>
    </r>
    <r>
      <rPr>
        <sz val="12"/>
        <rFont val="Calibri"/>
        <family val="2"/>
      </rPr>
      <t>) (5)</t>
    </r>
  </si>
  <si>
    <t>(6) - 09 52 10</t>
  </si>
  <si>
    <t>(7) - 09 52 20</t>
  </si>
  <si>
    <t>(8) - 09 42 30</t>
  </si>
  <si>
    <t>(9) - 08 10 00</t>
  </si>
  <si>
    <r>
      <t xml:space="preserve">Accesso/servizi di base </t>
    </r>
    <r>
      <rPr>
        <i/>
        <sz val="12"/>
        <rFont val="Calibri"/>
        <family val="2"/>
      </rPr>
      <t>(Access/basic services)</t>
    </r>
    <r>
      <rPr>
        <sz val="12"/>
        <rFont val="Calibri"/>
        <family val="2"/>
      </rPr>
      <t xml:space="preserve"> (2)</t>
    </r>
  </si>
  <si>
    <r>
      <t xml:space="preserve">Riviste e periodici </t>
    </r>
    <r>
      <rPr>
        <i/>
        <sz val="12"/>
        <rFont val="Calibri"/>
        <family val="2"/>
      </rPr>
      <t>(Magazines)</t>
    </r>
    <r>
      <rPr>
        <sz val="12"/>
        <rFont val="Calibri"/>
        <family val="2"/>
      </rPr>
      <t xml:space="preserve"> (7)</t>
    </r>
  </si>
  <si>
    <r>
      <t xml:space="preserve">Codice prezzi </t>
    </r>
    <r>
      <rPr>
        <i/>
        <sz val="12"/>
        <rFont val="Calibri"/>
        <family val="2"/>
      </rPr>
      <t>(Code prices)</t>
    </r>
  </si>
  <si>
    <t>Numero di operazioni - Number of operations (mln)</t>
  </si>
  <si>
    <t>Valori cumulati (cumulative values) (mln)</t>
  </si>
  <si>
    <t>Index 2010 = 100</t>
  </si>
  <si>
    <r>
      <t xml:space="preserve">Indice prezzi utilities </t>
    </r>
    <r>
      <rPr>
        <b/>
        <i/>
        <sz val="12"/>
        <color indexed="10"/>
        <rFont val="Calibri"/>
        <family val="2"/>
      </rPr>
      <t>(Utilities price index)</t>
    </r>
  </si>
  <si>
    <r>
      <t xml:space="preserve">Fonte - </t>
    </r>
    <r>
      <rPr>
        <i/>
        <sz val="12"/>
        <color indexed="8"/>
        <rFont val="Calibri"/>
        <family val="2"/>
      </rPr>
      <t>Source</t>
    </r>
    <r>
      <rPr>
        <sz val="12"/>
        <color indexed="8"/>
        <rFont val="Calibri"/>
        <family val="2"/>
      </rPr>
      <t>:  Istat and Agcom evaluation</t>
    </r>
  </si>
  <si>
    <r>
      <t xml:space="preserve">Indici prezzi quotidiani, periodici e TV - </t>
    </r>
    <r>
      <rPr>
        <b/>
        <i/>
        <sz val="12"/>
        <color indexed="10"/>
        <rFont val="Calibri"/>
        <family val="2"/>
      </rPr>
      <t>(Newspapers, magazines,  Tv price indexes)</t>
    </r>
  </si>
  <si>
    <r>
      <t xml:space="preserve">Indice prezzi servizi postali </t>
    </r>
    <r>
      <rPr>
        <b/>
        <i/>
        <sz val="12"/>
        <color indexed="10"/>
        <rFont val="Calibri"/>
        <family val="2"/>
      </rPr>
      <t>(Postal services price index)</t>
    </r>
  </si>
  <si>
    <r>
      <t xml:space="preserve">milioni </t>
    </r>
    <r>
      <rPr>
        <b/>
        <i/>
        <sz val="12"/>
        <color indexed="8"/>
        <rFont val="Calibri"/>
        <family val="2"/>
      </rPr>
      <t>(millions)</t>
    </r>
  </si>
  <si>
    <r>
      <t xml:space="preserve">Altre tecnologie </t>
    </r>
    <r>
      <rPr>
        <i/>
        <sz val="12"/>
        <color indexed="8"/>
        <rFont val="Calibri"/>
        <family val="2"/>
      </rPr>
      <t>(Other technologies)</t>
    </r>
  </si>
  <si>
    <r>
      <t xml:space="preserve">Milioni </t>
    </r>
    <r>
      <rPr>
        <b/>
        <i/>
        <sz val="12"/>
        <color indexed="8"/>
        <rFont val="Calibri"/>
        <family val="2"/>
      </rPr>
      <t>(Millions)</t>
    </r>
  </si>
  <si>
    <r>
      <t>Sim con traffico dati (</t>
    </r>
    <r>
      <rPr>
        <i/>
        <sz val="12"/>
        <color indexed="8"/>
        <rFont val="Calibri"/>
        <family val="2"/>
      </rPr>
      <t>Sim data traffic</t>
    </r>
    <r>
      <rPr>
        <sz val="12"/>
        <color indexed="8"/>
        <rFont val="Calibri"/>
        <family val="2"/>
      </rPr>
      <t>) (Mln)</t>
    </r>
  </si>
  <si>
    <r>
      <t xml:space="preserve">Traffico dati da inizio anno </t>
    </r>
    <r>
      <rPr>
        <i/>
        <sz val="12"/>
        <color indexed="8"/>
        <rFont val="Calibri"/>
        <family val="2"/>
      </rPr>
      <t>(Data traffic from b.y.</t>
    </r>
    <r>
      <rPr>
        <sz val="12"/>
        <color indexed="8"/>
        <rFont val="Calibri"/>
        <family val="2"/>
      </rPr>
      <t>) (petabyte)</t>
    </r>
  </si>
  <si>
    <r>
      <t xml:space="preserve">Linee in uscita  - </t>
    </r>
    <r>
      <rPr>
        <b/>
        <i/>
        <sz val="12"/>
        <rFont val="Calibri"/>
        <family val="2"/>
      </rPr>
      <t xml:space="preserve">lines as donor </t>
    </r>
  </si>
  <si>
    <r>
      <t>Linee in ingresso  -</t>
    </r>
    <r>
      <rPr>
        <b/>
        <i/>
        <sz val="12"/>
        <rFont val="Calibri"/>
        <family val="2"/>
      </rPr>
      <t xml:space="preserve"> lines as recipient</t>
    </r>
  </si>
  <si>
    <r>
      <t xml:space="preserve">Fonte - </t>
    </r>
    <r>
      <rPr>
        <i/>
        <sz val="12"/>
        <color indexed="8"/>
        <rFont val="Calibri"/>
        <family val="2"/>
      </rPr>
      <t>Source</t>
    </r>
    <r>
      <rPr>
        <sz val="12"/>
        <color indexed="8"/>
        <rFont val="Calibri"/>
        <family val="2"/>
      </rPr>
      <t>:  Istat and Agcom evaluation</t>
    </r>
  </si>
  <si>
    <r>
      <t xml:space="preserve">Codice prezzi </t>
    </r>
    <r>
      <rPr>
        <i/>
        <sz val="12"/>
        <rFont val="Calibri"/>
        <family val="2"/>
      </rPr>
      <t>(Code prices)</t>
    </r>
  </si>
  <si>
    <r>
      <t>Fonte -</t>
    </r>
    <r>
      <rPr>
        <i/>
        <sz val="12"/>
        <color indexed="8"/>
        <rFont val="Calibri"/>
        <family val="2"/>
      </rPr>
      <t>Source</t>
    </r>
    <r>
      <rPr>
        <sz val="12"/>
        <color indexed="8"/>
        <rFont val="Calibri"/>
        <family val="2"/>
      </rPr>
      <t>:  Agcom on Eurostat</t>
    </r>
  </si>
  <si>
    <r>
      <t xml:space="preserve">Variazione annua  - </t>
    </r>
    <r>
      <rPr>
        <i/>
        <sz val="12"/>
        <color indexed="8"/>
        <rFont val="Calibri"/>
        <family val="2"/>
      </rPr>
      <t xml:space="preserve">Yearly changes </t>
    </r>
    <r>
      <rPr>
        <sz val="12"/>
        <color indexed="8"/>
        <rFont val="Calibri"/>
        <family val="2"/>
      </rPr>
      <t>(%)</t>
    </r>
  </si>
  <si>
    <r>
      <t>Traffico dati unitario mensile -</t>
    </r>
    <r>
      <rPr>
        <i/>
        <sz val="12"/>
        <color indexed="8"/>
        <rFont val="Calibri"/>
        <family val="2"/>
      </rPr>
      <t xml:space="preserve"> Avg monthly traffic data </t>
    </r>
    <r>
      <rPr>
        <sz val="12"/>
        <color indexed="8"/>
        <rFont val="Calibri"/>
        <family val="2"/>
      </rPr>
      <t>(GB)</t>
    </r>
  </si>
  <si>
    <r>
      <t xml:space="preserve">Indici prezzi telefonia fissa </t>
    </r>
    <r>
      <rPr>
        <b/>
        <i/>
        <sz val="12"/>
        <color indexed="10"/>
        <rFont val="Calibri"/>
        <family val="2"/>
      </rPr>
      <t>(Fixed telephony price index )</t>
    </r>
  </si>
  <si>
    <r>
      <t xml:space="preserve">Indici prezzi telefonia mobile </t>
    </r>
    <r>
      <rPr>
        <b/>
        <i/>
        <sz val="12"/>
        <color indexed="10"/>
        <rFont val="Calibri"/>
        <family val="2"/>
      </rPr>
      <t>(Mobile telephony price index )</t>
    </r>
  </si>
  <si>
    <t>M2M</t>
  </si>
  <si>
    <r>
      <t xml:space="preserve">Quote di mercato </t>
    </r>
    <r>
      <rPr>
        <b/>
        <i/>
        <u/>
        <sz val="12"/>
        <color indexed="8"/>
        <rFont val="Calibri"/>
        <family val="2"/>
      </rPr>
      <t>(market shares)</t>
    </r>
    <r>
      <rPr>
        <b/>
        <u/>
        <sz val="12"/>
        <color indexed="8"/>
        <rFont val="Calibri"/>
        <family val="2"/>
      </rPr>
      <t xml:space="preserve"> (%)</t>
    </r>
  </si>
  <si>
    <r>
      <t>2) Solo linee human</t>
    </r>
    <r>
      <rPr>
        <b/>
        <i/>
        <sz val="12"/>
        <color indexed="8"/>
        <rFont val="Calibri"/>
        <family val="2"/>
      </rPr>
      <t xml:space="preserve"> (Only Human lines)</t>
    </r>
  </si>
  <si>
    <t>Wind Tre</t>
  </si>
  <si>
    <t>Tim</t>
  </si>
  <si>
    <t xml:space="preserve"> Giu 17</t>
  </si>
  <si>
    <t xml:space="preserve"> Jun 17</t>
  </si>
  <si>
    <r>
      <t>1) Linee complessive  - Human + M2M</t>
    </r>
    <r>
      <rPr>
        <b/>
        <i/>
        <sz val="12"/>
        <color indexed="8"/>
        <rFont val="Calibri"/>
        <family val="2"/>
      </rPr>
      <t xml:space="preserve"> (Total lines - Human + M2M)</t>
    </r>
  </si>
  <si>
    <t>DHL</t>
  </si>
  <si>
    <t>UPS</t>
  </si>
  <si>
    <t>BRT</t>
  </si>
  <si>
    <t>Fulmine</t>
  </si>
  <si>
    <t xml:space="preserve">Rai 1 (Tg1) </t>
  </si>
  <si>
    <t>Canale 5 (Tg5)</t>
  </si>
  <si>
    <t>Rai 3 (TgR)</t>
  </si>
  <si>
    <t>Rai 3 (Tg3)</t>
  </si>
  <si>
    <t>Rai 2 (Tg2)</t>
  </si>
  <si>
    <t>La 7 (Tg La7)</t>
  </si>
  <si>
    <t>Italia 1 (Studio Aperto)</t>
  </si>
  <si>
    <t>Rete 4 (Tg4)</t>
  </si>
  <si>
    <r>
      <t>Evoluzione delle audience delle edizioni serali dei principali Tg nel giorno medio (</t>
    </r>
    <r>
      <rPr>
        <b/>
        <i/>
        <sz val="12"/>
        <color indexed="10"/>
        <rFont val="Calibri"/>
        <family val="2"/>
      </rPr>
      <t>Average daily audience of news programs</t>
    </r>
    <r>
      <rPr>
        <b/>
        <sz val="12"/>
        <color indexed="10"/>
        <rFont val="Calibri"/>
        <family val="2"/>
      </rPr>
      <t>) (%)</t>
    </r>
  </si>
  <si>
    <r>
      <t>TV: quote di mercato in termini di audience - (</t>
    </r>
    <r>
      <rPr>
        <b/>
        <i/>
        <sz val="12"/>
        <color indexed="10"/>
        <rFont val="Calibri"/>
        <family val="2"/>
      </rPr>
      <t>Television: market share in terms of audience</t>
    </r>
    <r>
      <rPr>
        <b/>
        <sz val="12"/>
        <color indexed="10"/>
        <rFont val="Calibri"/>
        <family val="2"/>
      </rPr>
      <t>) (%)</t>
    </r>
  </si>
  <si>
    <t>Altri</t>
  </si>
  <si>
    <t>Human (*)</t>
  </si>
  <si>
    <t>(*) - Sim che effettuano traffico «solo voce» o «voce e dati», incluse le sim "solo dati" con iterazione umana (es: chiavette per PC, sim per tablet ecc.)</t>
  </si>
  <si>
    <r>
      <t xml:space="preserve">(*) - </t>
    </r>
    <r>
      <rPr>
        <i/>
        <sz val="10"/>
        <color indexed="8"/>
        <rFont val="Calibri"/>
        <family val="2"/>
      </rPr>
      <t>"voice only" or "voice and data" sim, including "only data" sim managed by users (eg: PC usb-sticks, tablet sim, etc.)</t>
    </r>
  </si>
  <si>
    <r>
      <t xml:space="preserve">Totale </t>
    </r>
    <r>
      <rPr>
        <b/>
        <i/>
        <sz val="12"/>
        <color indexed="8"/>
        <rFont val="Calibri"/>
        <family val="2"/>
      </rPr>
      <t>(Total)</t>
    </r>
  </si>
  <si>
    <r>
      <t xml:space="preserve">Distribuzione in % (base annuale) - </t>
    </r>
    <r>
      <rPr>
        <b/>
        <i/>
        <u/>
        <sz val="12"/>
        <color indexed="8"/>
        <rFont val="Calibri"/>
        <family val="2"/>
      </rPr>
      <t>Distribution % (yearlyl basis)</t>
    </r>
  </si>
  <si>
    <r>
      <t xml:space="preserve">Indice generale dei prezzi </t>
    </r>
    <r>
      <rPr>
        <i/>
        <sz val="12"/>
        <color indexed="8"/>
        <rFont val="Calibri"/>
        <family val="2"/>
      </rPr>
      <t xml:space="preserve"> (Average price index)</t>
    </r>
  </si>
  <si>
    <r>
      <t xml:space="preserve">Servizi regolamentati locali </t>
    </r>
    <r>
      <rPr>
        <i/>
        <sz val="12"/>
        <color indexed="8"/>
        <rFont val="Calibri"/>
        <family val="2"/>
      </rPr>
      <t>(Regulated services - local)</t>
    </r>
  </si>
  <si>
    <r>
      <t>Indice Sintetico Agcom</t>
    </r>
    <r>
      <rPr>
        <i/>
        <sz val="12"/>
        <color indexed="8"/>
        <rFont val="Calibri"/>
        <family val="2"/>
      </rPr>
      <t xml:space="preserve"> (Agcom Syntetic Index)</t>
    </r>
    <r>
      <rPr>
        <sz val="12"/>
        <color indexed="8"/>
        <rFont val="Calibri"/>
        <family val="2"/>
      </rPr>
      <t xml:space="preserve"> (ISA/</t>
    </r>
    <r>
      <rPr>
        <i/>
        <sz val="12"/>
        <color indexed="8"/>
        <rFont val="Calibri"/>
        <family val="2"/>
      </rPr>
      <t xml:space="preserve">ASI </t>
    </r>
    <r>
      <rPr>
        <sz val="12"/>
        <color indexed="8"/>
        <rFont val="Calibri"/>
        <family val="2"/>
      </rPr>
      <t xml:space="preserve">(*) </t>
    </r>
  </si>
  <si>
    <r>
      <t>Acqua (</t>
    </r>
    <r>
      <rPr>
        <i/>
        <sz val="12"/>
        <rFont val="Calibri"/>
        <family val="2"/>
      </rPr>
      <t>Water</t>
    </r>
    <r>
      <rPr>
        <sz val="12"/>
        <rFont val="Calibri"/>
        <family val="2"/>
      </rPr>
      <t>) (1)</t>
    </r>
  </si>
  <si>
    <r>
      <t>Rifiuti (</t>
    </r>
    <r>
      <rPr>
        <i/>
        <sz val="12"/>
        <rFont val="Calibri"/>
        <family val="2"/>
      </rPr>
      <t>Waste</t>
    </r>
    <r>
      <rPr>
        <sz val="12"/>
        <rFont val="Calibri"/>
        <family val="2"/>
      </rPr>
      <t>) (2)</t>
    </r>
  </si>
  <si>
    <r>
      <t xml:space="preserve">Gas </t>
    </r>
    <r>
      <rPr>
        <i/>
        <sz val="12"/>
        <rFont val="Calibri"/>
        <family val="2"/>
      </rPr>
      <t xml:space="preserve">(Gas) </t>
    </r>
    <r>
      <rPr>
        <sz val="12"/>
        <rFont val="Calibri"/>
        <family val="2"/>
      </rPr>
      <t>(4)</t>
    </r>
  </si>
  <si>
    <r>
      <t>Treno</t>
    </r>
    <r>
      <rPr>
        <i/>
        <sz val="12"/>
        <rFont val="Calibri"/>
        <family val="2"/>
      </rPr>
      <t xml:space="preserve"> (Train)</t>
    </r>
    <r>
      <rPr>
        <sz val="12"/>
        <rFont val="Calibri"/>
        <family val="2"/>
      </rPr>
      <t xml:space="preserve"> (5)</t>
    </r>
  </si>
  <si>
    <r>
      <t xml:space="preserve">Trasporti urbani </t>
    </r>
    <r>
      <rPr>
        <i/>
        <sz val="12"/>
        <rFont val="Calibri"/>
        <family val="2"/>
      </rPr>
      <t>(Urban transport)</t>
    </r>
    <r>
      <rPr>
        <sz val="12"/>
        <rFont val="Calibri"/>
        <family val="2"/>
      </rPr>
      <t xml:space="preserve"> (6)</t>
    </r>
  </si>
  <si>
    <r>
      <t>Comunicazioni (</t>
    </r>
    <r>
      <rPr>
        <i/>
        <sz val="12"/>
        <rFont val="Calibri"/>
        <family val="2"/>
      </rPr>
      <t>Communications</t>
    </r>
    <r>
      <rPr>
        <sz val="12"/>
        <rFont val="Calibri"/>
        <family val="2"/>
      </rPr>
      <t>) (7)</t>
    </r>
  </si>
  <si>
    <r>
      <t>Totale (</t>
    </r>
    <r>
      <rPr>
        <b/>
        <i/>
        <sz val="12"/>
        <color indexed="8"/>
        <rFont val="Calibri"/>
        <family val="2"/>
      </rPr>
      <t>Total)</t>
    </r>
  </si>
  <si>
    <t>Indice di mobilità  da inizio anno - Mobility index beginning year</t>
  </si>
  <si>
    <r>
      <t>Posta transfrontaliera (</t>
    </r>
    <r>
      <rPr>
        <i/>
        <sz val="12"/>
        <color indexed="8"/>
        <rFont val="Calibri"/>
        <family val="2"/>
      </rPr>
      <t>crossborder items</t>
    </r>
    <r>
      <rPr>
        <sz val="12"/>
        <color indexed="8"/>
        <rFont val="Calibri"/>
        <family val="2"/>
      </rPr>
      <t>)</t>
    </r>
  </si>
  <si>
    <r>
      <t xml:space="preserve">Ricavi da inizio anno </t>
    </r>
    <r>
      <rPr>
        <b/>
        <i/>
        <sz val="12"/>
        <color indexed="8"/>
        <rFont val="Calibri"/>
        <family val="2"/>
      </rPr>
      <t>(Revenues b.y.)</t>
    </r>
    <r>
      <rPr>
        <b/>
        <sz val="12"/>
        <color indexed="8"/>
        <rFont val="Calibri"/>
        <family val="2"/>
      </rPr>
      <t xml:space="preserve"> (mln €)</t>
    </r>
  </si>
  <si>
    <r>
      <t xml:space="preserve">Volumi da inizio anno </t>
    </r>
    <r>
      <rPr>
        <b/>
        <i/>
        <sz val="12"/>
        <color indexed="8"/>
        <rFont val="Calibri"/>
        <family val="2"/>
      </rPr>
      <t>(Volumes b.y.)</t>
    </r>
    <r>
      <rPr>
        <b/>
        <sz val="12"/>
        <color indexed="8"/>
        <rFont val="Calibri"/>
        <family val="2"/>
      </rPr>
      <t xml:space="preserve"> (mln units)</t>
    </r>
  </si>
  <si>
    <r>
      <t>Totale (</t>
    </r>
    <r>
      <rPr>
        <b/>
        <i/>
        <sz val="12"/>
        <color indexed="8"/>
        <rFont val="Calibri"/>
        <family val="2"/>
      </rPr>
      <t>Total</t>
    </r>
    <r>
      <rPr>
        <b/>
        <sz val="12"/>
        <color indexed="8"/>
        <rFont val="Calibri"/>
        <family val="2"/>
      </rPr>
      <t>)</t>
    </r>
  </si>
  <si>
    <r>
      <t>Totale (</t>
    </r>
    <r>
      <rPr>
        <b/>
        <i/>
        <sz val="11"/>
        <color indexed="8"/>
        <rFont val="Calibri"/>
        <family val="2"/>
      </rPr>
      <t>Total</t>
    </r>
    <r>
      <rPr>
        <b/>
        <sz val="11"/>
        <color indexed="8"/>
        <rFont val="Calibri"/>
        <family val="2"/>
      </rPr>
      <t>)</t>
    </r>
  </si>
  <si>
    <t>Sept 17</t>
  </si>
  <si>
    <t xml:space="preserve"> Set 17</t>
  </si>
  <si>
    <t>Dec 17</t>
  </si>
  <si>
    <t xml:space="preserve"> Dic 17</t>
  </si>
  <si>
    <r>
      <t>Affari</t>
    </r>
    <r>
      <rPr>
        <i/>
        <sz val="12"/>
        <color indexed="8"/>
        <rFont val="Calibri"/>
        <family val="2"/>
      </rPr>
      <t xml:space="preserve"> (Business)</t>
    </r>
  </si>
  <si>
    <r>
      <t xml:space="preserve">Residenziali </t>
    </r>
    <r>
      <rPr>
        <i/>
        <sz val="12"/>
        <color indexed="8"/>
        <rFont val="Calibri"/>
        <family val="2"/>
      </rPr>
      <t>(Residential)</t>
    </r>
  </si>
  <si>
    <r>
      <t xml:space="preserve">Prepagate </t>
    </r>
    <r>
      <rPr>
        <i/>
        <sz val="12"/>
        <color indexed="8"/>
        <rFont val="Calibri"/>
        <family val="2"/>
      </rPr>
      <t>(Prepaid)</t>
    </r>
  </si>
  <si>
    <r>
      <t xml:space="preserve">Abbonamento </t>
    </r>
    <r>
      <rPr>
        <i/>
        <sz val="12"/>
        <color indexed="8"/>
        <rFont val="Calibri"/>
        <family val="2"/>
      </rPr>
      <t>(Postpaid)</t>
    </r>
  </si>
  <si>
    <t>FTTC</t>
  </si>
  <si>
    <t>FTTH</t>
  </si>
  <si>
    <r>
      <t>Quote di mercato (</t>
    </r>
    <r>
      <rPr>
        <b/>
        <i/>
        <sz val="12"/>
        <color indexed="8"/>
        <rFont val="Calibri"/>
        <family val="2"/>
      </rPr>
      <t>market shares</t>
    </r>
    <r>
      <rPr>
        <b/>
        <sz val="12"/>
        <color indexed="8"/>
        <rFont val="Calibri"/>
        <family val="2"/>
      </rPr>
      <t>)  (%)</t>
    </r>
  </si>
  <si>
    <r>
      <t xml:space="preserve">Valori cumulati / 12mesi - Cumulative values / 12 month </t>
    </r>
    <r>
      <rPr>
        <b/>
        <sz val="12"/>
        <color indexed="8"/>
        <rFont val="Calibri"/>
        <family val="2"/>
      </rPr>
      <t>(€)</t>
    </r>
  </si>
  <si>
    <t xml:space="preserve"> Mar 18</t>
  </si>
  <si>
    <t>Servizi postali (9)</t>
  </si>
  <si>
    <r>
      <t>Altri servizi postali (</t>
    </r>
    <r>
      <rPr>
        <i/>
        <sz val="12"/>
        <rFont val="Calibri"/>
        <family val="2"/>
      </rPr>
      <t>Other postal services</t>
    </r>
    <r>
      <rPr>
        <sz val="12"/>
        <rFont val="Calibri"/>
        <family val="2"/>
      </rPr>
      <t>) (11)</t>
    </r>
  </si>
  <si>
    <r>
      <t>Servizi di movimentazione lettere (</t>
    </r>
    <r>
      <rPr>
        <i/>
        <sz val="12"/>
        <rFont val="Calibri"/>
        <family val="2"/>
      </rPr>
      <t>Letters handlig services</t>
    </r>
    <r>
      <rPr>
        <sz val="12"/>
        <rFont val="Calibri"/>
        <family val="2"/>
      </rPr>
      <t>) (10)</t>
    </r>
  </si>
  <si>
    <t>(10) - 08.1.0.1.0.00</t>
  </si>
  <si>
    <t>(11) - 08.1.0.9.0.00</t>
  </si>
  <si>
    <r>
      <t xml:space="preserve">Rame - </t>
    </r>
    <r>
      <rPr>
        <i/>
        <sz val="12"/>
        <color indexed="8"/>
        <rFont val="Calibri"/>
        <family val="2"/>
      </rPr>
      <t>copper</t>
    </r>
  </si>
  <si>
    <r>
      <t xml:space="preserve">Sim "solo human" </t>
    </r>
    <r>
      <rPr>
        <b/>
        <i/>
        <sz val="12"/>
        <color indexed="8"/>
        <rFont val="Calibri"/>
        <family val="2"/>
      </rPr>
      <t>("Only Human" Sim)</t>
    </r>
    <r>
      <rPr>
        <b/>
        <sz val="12"/>
        <color indexed="8"/>
        <rFont val="Calibri"/>
        <family val="2"/>
      </rPr>
      <t xml:space="preserve"> (Mln)</t>
    </r>
  </si>
  <si>
    <r>
      <t xml:space="preserve">Sim "human" residenziali </t>
    </r>
    <r>
      <rPr>
        <b/>
        <i/>
        <sz val="12"/>
        <color indexed="8"/>
        <rFont val="Calibri"/>
        <family val="2"/>
      </rPr>
      <t xml:space="preserve">("human" Residential Sim) </t>
    </r>
    <r>
      <rPr>
        <b/>
        <sz val="12"/>
        <color indexed="8"/>
        <rFont val="Calibri"/>
        <family val="2"/>
      </rPr>
      <t>(%)</t>
    </r>
  </si>
  <si>
    <r>
      <t xml:space="preserve">Sim "human" affari  </t>
    </r>
    <r>
      <rPr>
        <b/>
        <i/>
        <sz val="12"/>
        <color indexed="8"/>
        <rFont val="Calibri"/>
        <family val="2"/>
      </rPr>
      <t xml:space="preserve">("human" Business Sim) </t>
    </r>
    <r>
      <rPr>
        <b/>
        <sz val="12"/>
        <color indexed="8"/>
        <rFont val="Calibri"/>
        <family val="2"/>
      </rPr>
      <t>(%)</t>
    </r>
  </si>
  <si>
    <r>
      <t xml:space="preserve">Media  - </t>
    </r>
    <r>
      <rPr>
        <b/>
        <i/>
        <sz val="12"/>
        <color indexed="8"/>
        <rFont val="Calibri"/>
        <family val="2"/>
      </rPr>
      <t>Average</t>
    </r>
  </si>
  <si>
    <r>
      <t xml:space="preserve">Sim "solo human" </t>
    </r>
    <r>
      <rPr>
        <b/>
        <i/>
        <sz val="12"/>
        <color indexed="8"/>
        <rFont val="Calibri"/>
        <family val="2"/>
      </rPr>
      <t>("Only human" Sim)</t>
    </r>
    <r>
      <rPr>
        <b/>
        <sz val="12"/>
        <color indexed="8"/>
        <rFont val="Calibri"/>
        <family val="2"/>
      </rPr>
      <t xml:space="preserve"> (Mln))</t>
    </r>
  </si>
  <si>
    <r>
      <t xml:space="preserve">Sim "human" prepagate </t>
    </r>
    <r>
      <rPr>
        <b/>
        <i/>
        <sz val="12"/>
        <color indexed="8"/>
        <rFont val="Calibri"/>
        <family val="2"/>
      </rPr>
      <t>("human" sim prepaid)</t>
    </r>
    <r>
      <rPr>
        <b/>
        <sz val="12"/>
        <color indexed="8"/>
        <rFont val="Calibri"/>
        <family val="2"/>
      </rPr>
      <t xml:space="preserve"> (%)</t>
    </r>
  </si>
  <si>
    <r>
      <t xml:space="preserve">Sim "human" in abbonamento </t>
    </r>
    <r>
      <rPr>
        <b/>
        <i/>
        <sz val="12"/>
        <color indexed="8"/>
        <rFont val="Calibri"/>
        <family val="2"/>
      </rPr>
      <t>("human" sim postpaid)</t>
    </r>
    <r>
      <rPr>
        <b/>
        <sz val="12"/>
        <color indexed="8"/>
        <rFont val="Calibri"/>
        <family val="2"/>
      </rPr>
      <t xml:space="preserve"> (%)</t>
    </r>
  </si>
  <si>
    <r>
      <t xml:space="preserve">Valori trimestrali - Quarterly values  </t>
    </r>
    <r>
      <rPr>
        <b/>
        <sz val="12"/>
        <color indexed="8"/>
        <rFont val="Calibri"/>
        <family val="2"/>
      </rPr>
      <t>(mln units)</t>
    </r>
  </si>
  <si>
    <t>Totale (Total)</t>
  </si>
  <si>
    <t>TNT-FedEx</t>
  </si>
  <si>
    <t xml:space="preserve">(*) - Sono inclusi i servizi postali, gli apparecchi ed i servizi per la telefonia fissa e mobile, il canone radiotelevisivo (fino a dic. 2017), la pay tv, l’editoria quotidiana e periodica, per complessive 10 distinte voci. </t>
  </si>
  <si>
    <r>
      <rPr>
        <b/>
        <sz val="10"/>
        <color indexed="8"/>
        <rFont val="Calibri"/>
        <family val="2"/>
      </rPr>
      <t>(*)</t>
    </r>
    <r>
      <rPr>
        <sz val="10"/>
        <color indexed="8"/>
        <rFont val="Calibri"/>
        <family val="2"/>
      </rPr>
      <t xml:space="preserve"> - Are included postal services, services and devices for fixed and mobile telephony, TV public funding (until dec. 2017), pay TV, newspapers and magazines publishing for total 10 items. </t>
    </r>
  </si>
  <si>
    <t xml:space="preserve"> (a)</t>
  </si>
  <si>
    <t xml:space="preserve"> (b)</t>
  </si>
  <si>
    <t xml:space="preserve"> (c)</t>
  </si>
  <si>
    <t xml:space="preserve"> (c) / (b)</t>
  </si>
  <si>
    <t xml:space="preserve"> (c) / (a)</t>
  </si>
  <si>
    <t>Var. (chg) %</t>
  </si>
  <si>
    <t>Iliad</t>
  </si>
  <si>
    <r>
      <t xml:space="preserve">Altri MVNO </t>
    </r>
    <r>
      <rPr>
        <i/>
        <sz val="12"/>
        <color indexed="8"/>
        <rFont val="Calibri"/>
        <family val="2"/>
      </rPr>
      <t>(Other Mvno)</t>
    </r>
  </si>
  <si>
    <t>Giu 18</t>
  </si>
  <si>
    <t>Jun 18</t>
  </si>
  <si>
    <t>Set 18</t>
  </si>
  <si>
    <t>Sept 18</t>
  </si>
  <si>
    <t xml:space="preserve"> Dic 18</t>
  </si>
  <si>
    <t>Dec 18</t>
  </si>
  <si>
    <r>
      <t xml:space="preserve">Servizi postali 
</t>
    </r>
    <r>
      <rPr>
        <b/>
        <i/>
        <sz val="12"/>
        <color indexed="10"/>
        <rFont val="Calibri"/>
        <family val="2"/>
      </rPr>
      <t>(Postal Services)</t>
    </r>
  </si>
  <si>
    <r>
      <t xml:space="preserve">TLC - servizi e apparati </t>
    </r>
    <r>
      <rPr>
        <b/>
        <i/>
        <sz val="12"/>
        <color indexed="10"/>
        <rFont val="Calibri"/>
        <family val="2"/>
      </rPr>
      <t>(Telecommunications)</t>
    </r>
  </si>
  <si>
    <r>
      <t>Quotidiani e periodici</t>
    </r>
    <r>
      <rPr>
        <b/>
        <i/>
        <sz val="12"/>
        <color indexed="10"/>
        <rFont val="Calibri"/>
        <family val="2"/>
      </rPr>
      <t xml:space="preserve"> (Newspapers and Magazines)</t>
    </r>
  </si>
  <si>
    <r>
      <t>Audience dei principali operatori per utenti unici e tempo medio mensile di navigazione - (</t>
    </r>
    <r>
      <rPr>
        <b/>
        <i/>
        <sz val="12"/>
        <color indexed="10"/>
        <rFont val="Calibri"/>
        <family val="2"/>
      </rPr>
      <t>Internet active reach</t>
    </r>
    <r>
      <rPr>
        <b/>
        <sz val="12"/>
        <color indexed="10"/>
        <rFont val="Calibri"/>
        <family val="2"/>
      </rPr>
      <t>)</t>
    </r>
  </si>
  <si>
    <r>
      <t>Quote di mercato sulle vendite - (</t>
    </r>
    <r>
      <rPr>
        <b/>
        <i/>
        <sz val="12"/>
        <color indexed="10"/>
        <rFont val="Calibri"/>
        <family val="2"/>
      </rPr>
      <t>Newspapers: value market shares</t>
    </r>
    <r>
      <rPr>
        <b/>
        <sz val="12"/>
        <color indexed="10"/>
        <rFont val="Calibri"/>
        <family val="2"/>
      </rPr>
      <t>) (%)</t>
    </r>
  </si>
  <si>
    <r>
      <t xml:space="preserve">Totale pagata - </t>
    </r>
    <r>
      <rPr>
        <i/>
        <sz val="12"/>
        <color indexed="8"/>
        <rFont val="Calibri"/>
        <family val="2"/>
      </rPr>
      <t xml:space="preserve">Newsstand sales and subscriptions </t>
    </r>
  </si>
  <si>
    <r>
      <t xml:space="preserve">Copie digitali e multiple - </t>
    </r>
    <r>
      <rPr>
        <i/>
        <sz val="12"/>
        <color indexed="8"/>
        <rFont val="Calibri"/>
        <family val="2"/>
      </rPr>
      <t xml:space="preserve">Digital and multiple copies </t>
    </r>
  </si>
  <si>
    <r>
      <t xml:space="preserve">Totale vendite - </t>
    </r>
    <r>
      <rPr>
        <b/>
        <i/>
        <sz val="12"/>
        <color indexed="8"/>
        <rFont val="Calibri"/>
        <family val="2"/>
      </rPr>
      <t>Total sales</t>
    </r>
  </si>
  <si>
    <t>Linkem</t>
  </si>
  <si>
    <t>Eolo</t>
  </si>
  <si>
    <t xml:space="preserve"> Mar 19</t>
  </si>
  <si>
    <t>Cairo/RCS Mediagroup</t>
  </si>
  <si>
    <t>Gruppo Poste Italiane</t>
  </si>
  <si>
    <t>GLS</t>
  </si>
  <si>
    <r>
      <t xml:space="preserve">2. Media - </t>
    </r>
    <r>
      <rPr>
        <b/>
        <i/>
        <u/>
        <sz val="20"/>
        <color indexed="9"/>
        <rFont val="Calibri"/>
        <family val="2"/>
      </rPr>
      <t>Media</t>
    </r>
  </si>
  <si>
    <t xml:space="preserve">2.1 Media: TV </t>
  </si>
  <si>
    <r>
      <t xml:space="preserve">4. I prezzi dei servizi di comunicazione - </t>
    </r>
    <r>
      <rPr>
        <b/>
        <i/>
        <u/>
        <sz val="20"/>
        <color indexed="9"/>
        <rFont val="Calibri"/>
        <family val="2"/>
      </rPr>
      <t>Prices in communications services</t>
    </r>
  </si>
  <si>
    <t>Altri MVNO</t>
  </si>
  <si>
    <r>
      <t>Totale (</t>
    </r>
    <r>
      <rPr>
        <i/>
        <sz val="12"/>
        <color indexed="8"/>
        <rFont val="Calibri"/>
        <family val="2"/>
      </rPr>
      <t>Total</t>
    </r>
    <r>
      <rPr>
        <sz val="12"/>
        <color indexed="8"/>
        <rFont val="Calibri"/>
        <family val="2"/>
      </rPr>
      <t>)</t>
    </r>
  </si>
  <si>
    <t>Giu 19</t>
  </si>
  <si>
    <t>Jun 19</t>
  </si>
  <si>
    <t>Set 19</t>
  </si>
  <si>
    <t>Sept 19</t>
  </si>
  <si>
    <r>
      <t xml:space="preserve">Utenti unici / </t>
    </r>
    <r>
      <rPr>
        <b/>
        <i/>
        <sz val="12"/>
        <color indexed="8"/>
        <rFont val="Calibri"/>
        <family val="2"/>
      </rPr>
      <t>Active reach milioni (millions)</t>
    </r>
  </si>
  <si>
    <r>
      <t xml:space="preserve">Tempo medio mensile di navigazione per persona / </t>
    </r>
    <r>
      <rPr>
        <b/>
        <i/>
        <sz val="12"/>
        <color indexed="8"/>
        <rFont val="Calibri"/>
        <family val="2"/>
      </rPr>
      <t>Average time spent on website (hh:mm:ss)</t>
    </r>
  </si>
  <si>
    <t>GEDI Gruppo Editoriale</t>
  </si>
  <si>
    <t>ItaliaOnline</t>
  </si>
  <si>
    <t>Mondadori</t>
  </si>
  <si>
    <r>
      <t>Totale (</t>
    </r>
    <r>
      <rPr>
        <b/>
        <i/>
        <sz val="12"/>
        <color indexed="8"/>
        <rFont val="Calibri"/>
        <family val="2"/>
      </rPr>
      <t>Total</t>
    </r>
    <r>
      <rPr>
        <b/>
        <sz val="12"/>
        <color indexed="8"/>
        <rFont val="Calibri"/>
        <family val="2"/>
      </rPr>
      <t>)</t>
    </r>
  </si>
  <si>
    <t xml:space="preserve"> Dic 19</t>
  </si>
  <si>
    <t>Dec 19</t>
  </si>
  <si>
    <t>(Coicop 082-083)</t>
  </si>
  <si>
    <t>(Coicop 0952)</t>
  </si>
  <si>
    <t>(Coicop 081)</t>
  </si>
  <si>
    <r>
      <t xml:space="preserve">1. Comunicazioni elettroniche - </t>
    </r>
    <r>
      <rPr>
        <b/>
        <i/>
        <u/>
        <sz val="20"/>
        <color indexed="9"/>
        <rFont val="Calibri"/>
        <family val="2"/>
      </rPr>
      <t>Digital communications</t>
    </r>
  </si>
  <si>
    <t>Amazon IT</t>
  </si>
  <si>
    <t xml:space="preserve"> Mar 20</t>
  </si>
  <si>
    <r>
      <t>Quotidiani (</t>
    </r>
    <r>
      <rPr>
        <i/>
        <sz val="12"/>
        <rFont val="Calibri"/>
        <family val="2"/>
      </rPr>
      <t>Newspapers</t>
    </r>
    <r>
      <rPr>
        <sz val="12"/>
        <rFont val="Calibri"/>
        <family val="2"/>
      </rPr>
      <t>) (6)</t>
    </r>
  </si>
  <si>
    <r>
      <t xml:space="preserve">Totale </t>
    </r>
    <r>
      <rPr>
        <b/>
        <i/>
        <sz val="12"/>
        <rFont val="Calibri"/>
        <family val="2"/>
      </rPr>
      <t>(Total)</t>
    </r>
    <r>
      <rPr>
        <b/>
        <sz val="12"/>
        <rFont val="Calibri"/>
        <family val="2"/>
      </rPr>
      <t xml:space="preserve">  (mln)</t>
    </r>
  </si>
  <si>
    <t>Linee per operatore</t>
  </si>
  <si>
    <t>Lines by operator</t>
  </si>
  <si>
    <r>
      <t xml:space="preserve">Totale </t>
    </r>
    <r>
      <rPr>
        <b/>
        <i/>
        <sz val="12"/>
        <color indexed="8"/>
        <rFont val="Calibri"/>
        <family val="2"/>
      </rPr>
      <t>(Total)</t>
    </r>
  </si>
  <si>
    <t>Vdsl</t>
  </si>
  <si>
    <t>Milioni</t>
  </si>
  <si>
    <t>Variazione %</t>
  </si>
  <si>
    <t>Periodo</t>
  </si>
  <si>
    <t>Anno</t>
  </si>
  <si>
    <t>Gruppo 24 Ore</t>
  </si>
  <si>
    <t>june-20</t>
  </si>
  <si>
    <t>Giu 20</t>
  </si>
  <si>
    <t>Jun 20</t>
  </si>
  <si>
    <r>
      <t>Pacchi (</t>
    </r>
    <r>
      <rPr>
        <b/>
        <i/>
        <sz val="12"/>
        <rFont val="Calibri"/>
        <family val="2"/>
      </rPr>
      <t>Parcels</t>
    </r>
    <r>
      <rPr>
        <b/>
        <sz val="12"/>
        <rFont val="Calibri"/>
        <family val="2"/>
      </rPr>
      <t>)</t>
    </r>
    <r>
      <rPr>
        <b/>
        <sz val="12"/>
        <rFont val="Calibri"/>
        <family val="2"/>
      </rPr>
      <t xml:space="preserve"> (%)</t>
    </r>
  </si>
  <si>
    <t>Totale pacchi (Total parcels)</t>
  </si>
  <si>
    <t>Corrispondenza e pacchi</t>
  </si>
  <si>
    <t>Pacchi (non SU)</t>
  </si>
  <si>
    <t>Parcels (non US)</t>
  </si>
  <si>
    <r>
      <t>Pacchi (</t>
    </r>
    <r>
      <rPr>
        <b/>
        <i/>
        <sz val="12"/>
        <rFont val="Calibri"/>
        <family val="2"/>
      </rPr>
      <t>Parcels</t>
    </r>
    <r>
      <rPr>
        <b/>
        <sz val="12"/>
        <rFont val="Calibri"/>
        <family val="2"/>
      </rPr>
      <t>)</t>
    </r>
  </si>
  <si>
    <t xml:space="preserve"> - Servizio Universale (US)</t>
  </si>
  <si>
    <t xml:space="preserve"> - Non Servizio Universale (non US)</t>
  </si>
  <si>
    <r>
      <t xml:space="preserve">Pacchi nazionali </t>
    </r>
    <r>
      <rPr>
        <i/>
        <sz val="12"/>
        <color indexed="8"/>
        <rFont val="Calibri"/>
        <family val="2"/>
      </rPr>
      <t>(Domestic parcels)</t>
    </r>
    <r>
      <rPr>
        <sz val="12"/>
        <color indexed="8"/>
        <rFont val="Calibri"/>
        <family val="2"/>
      </rPr>
      <t xml:space="preserve"> (SU+ non SU)</t>
    </r>
  </si>
  <si>
    <r>
      <t xml:space="preserve">Corrispondenza SU </t>
    </r>
    <r>
      <rPr>
        <i/>
        <sz val="12"/>
        <color indexed="8"/>
        <rFont val="Calibri"/>
        <family val="2"/>
      </rPr>
      <t>(US mail)</t>
    </r>
  </si>
  <si>
    <r>
      <t xml:space="preserve">Corrispondenza non SU </t>
    </r>
    <r>
      <rPr>
        <i/>
        <sz val="12"/>
        <color indexed="8"/>
        <rFont val="Calibri"/>
        <family val="2"/>
      </rPr>
      <t>(Non US mail)</t>
    </r>
  </si>
  <si>
    <r>
      <t>Pacchi internazionali (</t>
    </r>
    <r>
      <rPr>
        <i/>
        <sz val="12"/>
        <color indexed="8"/>
        <rFont val="Calibri"/>
        <family val="2"/>
      </rPr>
      <t>Crossborder parcels</t>
    </r>
    <r>
      <rPr>
        <sz val="12"/>
        <color indexed="8"/>
        <rFont val="Calibri"/>
        <family val="2"/>
      </rPr>
      <t xml:space="preserve">) (In+Out) </t>
    </r>
  </si>
  <si>
    <r>
      <t>Nazionali SU (</t>
    </r>
    <r>
      <rPr>
        <i/>
        <sz val="11"/>
        <color indexed="8"/>
        <rFont val="Calibri"/>
        <family val="2"/>
      </rPr>
      <t>US domestic</t>
    </r>
    <r>
      <rPr>
        <sz val="11"/>
        <color theme="1"/>
        <rFont val="Calibri"/>
        <family val="2"/>
        <scheme val="minor"/>
      </rPr>
      <t>)</t>
    </r>
  </si>
  <si>
    <r>
      <t>Nazionali non SU (</t>
    </r>
    <r>
      <rPr>
        <i/>
        <sz val="11"/>
        <color indexed="8"/>
        <rFont val="Calibri"/>
        <family val="2"/>
      </rPr>
      <t>Non US domestic</t>
    </r>
    <r>
      <rPr>
        <sz val="11"/>
        <color theme="1"/>
        <rFont val="Calibri"/>
        <family val="2"/>
        <scheme val="minor"/>
      </rPr>
      <t>)</t>
    </r>
  </si>
  <si>
    <r>
      <t>Internazionali SU (</t>
    </r>
    <r>
      <rPr>
        <i/>
        <sz val="11"/>
        <color indexed="8"/>
        <rFont val="Calibri"/>
        <family val="2"/>
      </rPr>
      <t>US crossborder</t>
    </r>
    <r>
      <rPr>
        <sz val="11"/>
        <color theme="1"/>
        <rFont val="Calibri"/>
        <family val="2"/>
        <scheme val="minor"/>
      </rPr>
      <t>)</t>
    </r>
  </si>
  <si>
    <r>
      <t>Internazionali non SU (</t>
    </r>
    <r>
      <rPr>
        <i/>
        <sz val="11"/>
        <color indexed="8"/>
        <rFont val="Calibri"/>
        <family val="2"/>
      </rPr>
      <t>Non US crossborder)</t>
    </r>
  </si>
  <si>
    <t>Totale corrispondenza (Total mail)</t>
  </si>
  <si>
    <r>
      <t>Pacchi nazionali - (SU+ non SU) (</t>
    </r>
    <r>
      <rPr>
        <i/>
        <sz val="12"/>
        <color indexed="8"/>
        <rFont val="Calibri"/>
        <family val="2"/>
      </rPr>
      <t>Domestic parcels - US + non US</t>
    </r>
    <r>
      <rPr>
        <sz val="12"/>
        <color indexed="8"/>
        <rFont val="Calibri"/>
        <family val="2"/>
      </rPr>
      <t>)</t>
    </r>
  </si>
  <si>
    <r>
      <t>Pacchi internazionali (</t>
    </r>
    <r>
      <rPr>
        <i/>
        <sz val="12"/>
        <color indexed="8"/>
        <rFont val="Calibri"/>
        <family val="2"/>
      </rPr>
      <t>Crossborder</t>
    </r>
    <r>
      <rPr>
        <i/>
        <sz val="12"/>
        <color indexed="8"/>
        <rFont val="Calibri"/>
        <family val="2"/>
      </rPr>
      <t xml:space="preserve"> </t>
    </r>
    <r>
      <rPr>
        <i/>
        <sz val="12"/>
        <color indexed="8"/>
        <rFont val="Calibri"/>
        <family val="2"/>
      </rPr>
      <t>parcels</t>
    </r>
    <r>
      <rPr>
        <sz val="12"/>
        <color indexed="8"/>
        <rFont val="Calibri"/>
        <family val="2"/>
      </rPr>
      <t xml:space="preserve">) (Inb+Outb) </t>
    </r>
  </si>
  <si>
    <r>
      <t>Totale corrispondenza + pacchi (</t>
    </r>
    <r>
      <rPr>
        <b/>
        <i/>
        <sz val="12"/>
        <color indexed="8"/>
        <rFont val="Calibri"/>
        <family val="2"/>
      </rPr>
      <t>Total mail + parcels)</t>
    </r>
  </si>
  <si>
    <r>
      <t>Pacchi internazionali (</t>
    </r>
    <r>
      <rPr>
        <i/>
        <sz val="12"/>
        <color indexed="8"/>
        <rFont val="Calibri"/>
        <family val="2"/>
      </rPr>
      <t>Crossborder parcels</t>
    </r>
    <r>
      <rPr>
        <sz val="12"/>
        <color indexed="8"/>
        <rFont val="Calibri"/>
        <family val="2"/>
      </rPr>
      <t xml:space="preserve">) (Inb+Outb) </t>
    </r>
  </si>
  <si>
    <r>
      <t xml:space="preserve">Pacchi nazionali </t>
    </r>
    <r>
      <rPr>
        <i/>
        <sz val="12"/>
        <color indexed="8"/>
        <rFont val="Calibri"/>
        <family val="2"/>
      </rPr>
      <t>(Domestic parcels)</t>
    </r>
    <r>
      <rPr>
        <sz val="12"/>
        <color indexed="8"/>
        <rFont val="Calibri"/>
        <family val="2"/>
      </rPr>
      <t xml:space="preserve"> (SU + non SU)</t>
    </r>
  </si>
  <si>
    <r>
      <t>Pacchi internazionali (</t>
    </r>
    <r>
      <rPr>
        <i/>
        <sz val="12"/>
        <color indexed="8"/>
        <rFont val="Calibri"/>
        <family val="2"/>
      </rPr>
      <t>Crossborder parcels</t>
    </r>
    <r>
      <rPr>
        <sz val="12"/>
        <color indexed="8"/>
        <rFont val="Calibri"/>
        <family val="2"/>
      </rPr>
      <t xml:space="preserve">) (Inb + Outb) </t>
    </r>
  </si>
  <si>
    <r>
      <t>Corrispondenza (SU + non SU) (</t>
    </r>
    <r>
      <rPr>
        <b/>
        <i/>
        <sz val="12"/>
        <rFont val="Calibri"/>
        <family val="2"/>
      </rPr>
      <t>US + non US mail</t>
    </r>
    <r>
      <rPr>
        <b/>
        <sz val="12"/>
        <rFont val="Calibri"/>
        <family val="2"/>
      </rPr>
      <t>) (%)</t>
    </r>
  </si>
  <si>
    <r>
      <t>Pacchi internazionali (</t>
    </r>
    <r>
      <rPr>
        <i/>
        <sz val="12"/>
        <color indexed="8"/>
        <rFont val="Calibri"/>
        <family val="2"/>
      </rPr>
      <t>Crossborder</t>
    </r>
    <r>
      <rPr>
        <i/>
        <sz val="12"/>
        <color indexed="8"/>
        <rFont val="Calibri"/>
        <family val="2"/>
      </rPr>
      <t xml:space="preserve"> parcels</t>
    </r>
    <r>
      <rPr>
        <sz val="12"/>
        <color indexed="8"/>
        <rFont val="Calibri"/>
        <family val="2"/>
      </rPr>
      <t xml:space="preserve">) (Inb + Outb) </t>
    </r>
  </si>
  <si>
    <r>
      <t>Pacchi nazionali - (SU + non SU) (</t>
    </r>
    <r>
      <rPr>
        <i/>
        <sz val="12"/>
        <color indexed="8"/>
        <rFont val="Calibri"/>
        <family val="2"/>
      </rPr>
      <t>Domestic parcels - US + non US</t>
    </r>
    <r>
      <rPr>
        <sz val="12"/>
        <color indexed="8"/>
        <rFont val="Calibri"/>
        <family val="2"/>
      </rPr>
      <t>)</t>
    </r>
  </si>
  <si>
    <t>Mail and parcels</t>
  </si>
  <si>
    <t>Corrispondenza (non SU)</t>
  </si>
  <si>
    <t>Mail (non US)</t>
  </si>
  <si>
    <r>
      <t>Corrispondenza  (</t>
    </r>
    <r>
      <rPr>
        <b/>
        <i/>
        <sz val="12"/>
        <rFont val="Calibri"/>
        <family val="2"/>
      </rPr>
      <t>Mail</t>
    </r>
    <r>
      <rPr>
        <b/>
        <sz val="12"/>
        <rFont val="Calibri"/>
        <family val="2"/>
      </rPr>
      <t>)</t>
    </r>
  </si>
  <si>
    <r>
      <t>Corrispondenza (</t>
    </r>
    <r>
      <rPr>
        <b/>
        <i/>
        <sz val="12"/>
        <rFont val="Calibri"/>
        <family val="2"/>
      </rPr>
      <t>Mail</t>
    </r>
    <r>
      <rPr>
        <b/>
        <sz val="12"/>
        <rFont val="Calibri"/>
        <family val="2"/>
      </rPr>
      <t>) (%)</t>
    </r>
  </si>
  <si>
    <r>
      <t>Invii singoli nazionali - SU (</t>
    </r>
    <r>
      <rPr>
        <i/>
        <sz val="12"/>
        <color indexed="8"/>
        <rFont val="Calibri"/>
        <family val="2"/>
      </rPr>
      <t>domestic single items - US</t>
    </r>
    <r>
      <rPr>
        <sz val="12"/>
        <color indexed="8"/>
        <rFont val="Calibri"/>
        <family val="2"/>
      </rPr>
      <t>)</t>
    </r>
  </si>
  <si>
    <r>
      <t>Invii multipli nazionali - SU (</t>
    </r>
    <r>
      <rPr>
        <i/>
        <sz val="12"/>
        <color indexed="8"/>
        <rFont val="Calibri"/>
        <family val="2"/>
      </rPr>
      <t>domestic multiple items - US</t>
    </r>
    <r>
      <rPr>
        <sz val="12"/>
        <color indexed="8"/>
        <rFont val="Calibri"/>
        <family val="2"/>
      </rPr>
      <t>)</t>
    </r>
  </si>
  <si>
    <r>
      <t>Altro (</t>
    </r>
    <r>
      <rPr>
        <i/>
        <sz val="12"/>
        <color indexed="8"/>
        <rFont val="Calibri"/>
        <family val="2"/>
      </rPr>
      <t>other</t>
    </r>
    <r>
      <rPr>
        <sz val="12"/>
        <color indexed="8"/>
        <rFont val="Calibri"/>
        <family val="2"/>
      </rPr>
      <t>)</t>
    </r>
  </si>
  <si>
    <r>
      <t>Invii singoli nazionali - no SU (</t>
    </r>
    <r>
      <rPr>
        <i/>
        <sz val="12"/>
        <color indexed="8"/>
        <rFont val="Calibri"/>
        <family val="2"/>
      </rPr>
      <t>domestic single items - non US</t>
    </r>
    <r>
      <rPr>
        <sz val="12"/>
        <color indexed="8"/>
        <rFont val="Calibri"/>
        <family val="2"/>
      </rPr>
      <t>)</t>
    </r>
  </si>
  <si>
    <r>
      <t>Invii multipli nazionali - no SU (</t>
    </r>
    <r>
      <rPr>
        <i/>
        <sz val="12"/>
        <color indexed="8"/>
        <rFont val="Calibri"/>
        <family val="2"/>
      </rPr>
      <t>domestic multiple items - non US</t>
    </r>
    <r>
      <rPr>
        <sz val="12"/>
        <color indexed="8"/>
        <rFont val="Calibri"/>
        <family val="2"/>
      </rPr>
      <t>)</t>
    </r>
  </si>
  <si>
    <r>
      <t>Invii singoli nazionali - no SU (</t>
    </r>
    <r>
      <rPr>
        <i/>
        <sz val="12"/>
        <color indexed="8"/>
        <rFont val="Calibri"/>
        <family val="2"/>
      </rPr>
      <t>domestic single items - non US</t>
    </r>
    <r>
      <rPr>
        <sz val="12"/>
        <color indexed="8"/>
        <rFont val="Calibri"/>
        <family val="2"/>
      </rPr>
      <t>)</t>
    </r>
  </si>
  <si>
    <r>
      <t>Invii multipli nazionali - no SU (</t>
    </r>
    <r>
      <rPr>
        <i/>
        <sz val="12"/>
        <color indexed="8"/>
        <rFont val="Calibri"/>
        <family val="2"/>
      </rPr>
      <t>domestic multiple items - non US</t>
    </r>
    <r>
      <rPr>
        <sz val="12"/>
        <color indexed="8"/>
        <rFont val="Calibri"/>
        <family val="2"/>
      </rPr>
      <t>)</t>
    </r>
  </si>
  <si>
    <t>Totale Internazionali</t>
  </si>
  <si>
    <t>Totale Nazionali</t>
  </si>
  <si>
    <t>La 7</t>
  </si>
  <si>
    <r>
      <t xml:space="preserve">Var.  </t>
    </r>
    <r>
      <rPr>
        <b/>
        <i/>
        <sz val="12"/>
        <color indexed="8"/>
        <rFont val="Calibri"/>
        <family val="2"/>
      </rPr>
      <t>(chg) 
%</t>
    </r>
  </si>
  <si>
    <t>sept-20</t>
  </si>
  <si>
    <t>Set 20</t>
  </si>
  <si>
    <t>Sept 20</t>
  </si>
  <si>
    <r>
      <t xml:space="preserve">Altri </t>
    </r>
    <r>
      <rPr>
        <i/>
        <sz val="11"/>
        <color indexed="8"/>
        <rFont val="Calibri"/>
        <family val="2"/>
      </rPr>
      <t>(Others)</t>
    </r>
  </si>
  <si>
    <t>Monthly sales distribution by type of channel (thousands)</t>
  </si>
  <si>
    <t>Distribuzione delle vendite mensili per tipologia di vendita (migliaia)</t>
  </si>
  <si>
    <t>dec-20</t>
  </si>
  <si>
    <t xml:space="preserve"> Dic 20</t>
  </si>
  <si>
    <t>Dec 20</t>
  </si>
  <si>
    <t>4T17</t>
  </si>
  <si>
    <t>4T18</t>
  </si>
  <si>
    <t>4T19</t>
  </si>
  <si>
    <t>4T20</t>
  </si>
  <si>
    <t>Ita</t>
  </si>
  <si>
    <t>Spa</t>
  </si>
  <si>
    <t>Ger</t>
  </si>
  <si>
    <t>EU27</t>
  </si>
  <si>
    <t>Fra</t>
  </si>
  <si>
    <t>RCS MediaGroup</t>
  </si>
  <si>
    <t>GEDI Gruppo Editoriale</t>
  </si>
  <si>
    <t>2T17</t>
  </si>
  <si>
    <t>3T17</t>
  </si>
  <si>
    <t>1T18</t>
  </si>
  <si>
    <t>2T18</t>
  </si>
  <si>
    <t>3T18</t>
  </si>
  <si>
    <t>1T19</t>
  </si>
  <si>
    <t>2T19</t>
  </si>
  <si>
    <t>3T19</t>
  </si>
  <si>
    <t>1T20</t>
  </si>
  <si>
    <t>2T20</t>
  </si>
  <si>
    <t>3T20</t>
  </si>
  <si>
    <t>1T21</t>
  </si>
  <si>
    <t>Rete fissa - Fixed network</t>
  </si>
  <si>
    <r>
      <t xml:space="preserve">Accessi diretti complessivi - </t>
    </r>
    <r>
      <rPr>
        <b/>
        <i/>
        <sz val="14"/>
        <rFont val="Calibri"/>
        <family val="2"/>
        <scheme val="minor"/>
      </rPr>
      <t>Total access lines</t>
    </r>
    <r>
      <rPr>
        <b/>
        <sz val="14"/>
        <rFont val="Calibri"/>
        <family val="2"/>
        <scheme val="minor"/>
      </rPr>
      <t xml:space="preserve"> (mln)</t>
    </r>
  </si>
  <si>
    <t xml:space="preserve"> - Rame / Copper</t>
  </si>
  <si>
    <t xml:space="preserve"> - FTTC</t>
  </si>
  <si>
    <t xml:space="preserve"> - FTTH</t>
  </si>
  <si>
    <t xml:space="preserve"> - FWA</t>
  </si>
  <si>
    <t>Accessi / lines BB/UBB (mln) (*)</t>
  </si>
  <si>
    <t xml:space="preserve"> - DSL</t>
  </si>
  <si>
    <t>(*) - incl. CNET  Table 3: "Other not NGA" + "Other NGA" declared by operators</t>
  </si>
  <si>
    <t>Rete mobile - Mobile network</t>
  </si>
  <si>
    <t>MVNO (mln)</t>
  </si>
  <si>
    <t>Principali indicatori/Serie storica - Main indicators/Time series</t>
  </si>
  <si>
    <r>
      <t xml:space="preserve">        - residenziali </t>
    </r>
    <r>
      <rPr>
        <b/>
        <i/>
        <sz val="12"/>
        <color theme="1"/>
        <rFont val="Calibri"/>
        <family val="2"/>
        <scheme val="minor"/>
      </rPr>
      <t>(residential)</t>
    </r>
  </si>
  <si>
    <r>
      <t xml:space="preserve">        - affari </t>
    </r>
    <r>
      <rPr>
        <b/>
        <i/>
        <sz val="12"/>
        <color theme="1"/>
        <rFont val="Calibri"/>
        <family val="2"/>
        <scheme val="minor"/>
      </rPr>
      <t>(business)</t>
    </r>
  </si>
  <si>
    <r>
      <t xml:space="preserve">        - prepagate</t>
    </r>
    <r>
      <rPr>
        <b/>
        <i/>
        <sz val="12"/>
        <color theme="1"/>
        <rFont val="Calibri"/>
        <family val="2"/>
        <scheme val="minor"/>
      </rPr>
      <t xml:space="preserve"> (prepaid)</t>
    </r>
  </si>
  <si>
    <r>
      <t xml:space="preserve">        - abbonamento</t>
    </r>
    <r>
      <rPr>
        <b/>
        <i/>
        <sz val="12"/>
        <color theme="1"/>
        <rFont val="Calibri"/>
        <family val="2"/>
        <scheme val="minor"/>
      </rPr>
      <t xml:space="preserve"> (postpaid)</t>
    </r>
  </si>
  <si>
    <t xml:space="preserve"> - &lt; 30 Mbps</t>
  </si>
  <si>
    <t xml:space="preserve"> - = 30 Mbps; &lt; 100 Mbps</t>
  </si>
  <si>
    <t xml:space="preserve"> - ≥ 100 Mbps</t>
  </si>
  <si>
    <t xml:space="preserve"> % by speed</t>
  </si>
  <si>
    <t>Residential lines (mln)</t>
  </si>
  <si>
    <t>Business lines (mln)</t>
  </si>
  <si>
    <t>Servizi di corrispondenza (Mail)</t>
  </si>
  <si>
    <t>Pacchi (Parcels)</t>
  </si>
  <si>
    <r>
      <t xml:space="preserve"> - Corrispondenza SU </t>
    </r>
    <r>
      <rPr>
        <i/>
        <sz val="12"/>
        <color indexed="8"/>
        <rFont val="Calibri"/>
        <family val="2"/>
      </rPr>
      <t>(US mail)</t>
    </r>
  </si>
  <si>
    <r>
      <t xml:space="preserve"> - Corrispondenza non SU </t>
    </r>
    <r>
      <rPr>
        <i/>
        <sz val="12"/>
        <color indexed="8"/>
        <rFont val="Calibri"/>
        <family val="2"/>
      </rPr>
      <t>(Non US mail)</t>
    </r>
  </si>
  <si>
    <r>
      <t xml:space="preserve"> - Pacchi nazionali </t>
    </r>
    <r>
      <rPr>
        <i/>
        <sz val="12"/>
        <color indexed="8"/>
        <rFont val="Calibri"/>
        <family val="2"/>
      </rPr>
      <t>(Domestic parcels)</t>
    </r>
    <r>
      <rPr>
        <sz val="12"/>
        <color indexed="8"/>
        <rFont val="Calibri"/>
        <family val="2"/>
      </rPr>
      <t xml:space="preserve"> (SU+ non SU)</t>
    </r>
  </si>
  <si>
    <r>
      <t xml:space="preserve"> - Pacchi internazionali (</t>
    </r>
    <r>
      <rPr>
        <i/>
        <sz val="12"/>
        <color indexed="8"/>
        <rFont val="Calibri"/>
        <family val="2"/>
      </rPr>
      <t>Crossborder parcels</t>
    </r>
    <r>
      <rPr>
        <sz val="12"/>
        <color indexed="8"/>
        <rFont val="Calibri"/>
        <family val="2"/>
      </rPr>
      <t xml:space="preserve">) (In+Out) </t>
    </r>
  </si>
  <si>
    <t>Ricavi - Revenues (mln €)</t>
  </si>
  <si>
    <t>Volumi - Volumes (mln)</t>
  </si>
  <si>
    <t xml:space="preserve"> Mar 21</t>
  </si>
  <si>
    <t>2016/17</t>
  </si>
  <si>
    <t>2017/18</t>
  </si>
  <si>
    <t>2018/19</t>
  </si>
  <si>
    <t>2019/20</t>
  </si>
  <si>
    <t>2020/21</t>
  </si>
  <si>
    <t>Accessi per tecnologia (Access by technology) (%)</t>
  </si>
  <si>
    <r>
      <t>MNP - n.ro operazioni-valori cumulati (</t>
    </r>
    <r>
      <rPr>
        <b/>
        <i/>
        <sz val="12"/>
        <rFont val="Calibri"/>
        <family val="2"/>
        <scheme val="minor"/>
      </rPr>
      <t>number of operations - cumulative values</t>
    </r>
    <r>
      <rPr>
        <b/>
        <sz val="12"/>
        <rFont val="Calibri"/>
        <family val="2"/>
        <scheme val="minor"/>
      </rPr>
      <t>) (mln)</t>
    </r>
  </si>
  <si>
    <t xml:space="preserve"> - o/w Human (mln)</t>
  </si>
  <si>
    <t xml:space="preserve"> - o/w M2M (mln)</t>
  </si>
  <si>
    <r>
      <t xml:space="preserve">Traffico dati da inizio anno - </t>
    </r>
    <r>
      <rPr>
        <b/>
        <i/>
        <sz val="12"/>
        <rFont val="Calibri"/>
        <family val="2"/>
        <scheme val="minor"/>
      </rPr>
      <t>(Traffic b.y.)</t>
    </r>
    <r>
      <rPr>
        <b/>
        <sz val="12"/>
        <rFont val="Calibri"/>
        <family val="2"/>
        <scheme val="minor"/>
      </rPr>
      <t xml:space="preserve">  (PB)</t>
    </r>
  </si>
  <si>
    <r>
      <t>Linee complessive - (</t>
    </r>
    <r>
      <rPr>
        <b/>
        <i/>
        <sz val="12"/>
        <color theme="1"/>
        <rFont val="Calibri"/>
        <family val="2"/>
        <scheme val="minor"/>
      </rPr>
      <t>Total sim)</t>
    </r>
    <r>
      <rPr>
        <b/>
        <sz val="12"/>
        <color theme="1"/>
        <rFont val="Calibri"/>
        <family val="2"/>
        <scheme val="minor"/>
      </rPr>
      <t xml:space="preserve"> (mln)</t>
    </r>
  </si>
  <si>
    <r>
      <t xml:space="preserve">Traffico dati trimestrale - </t>
    </r>
    <r>
      <rPr>
        <b/>
        <i/>
        <sz val="12"/>
        <rFont val="Calibri"/>
        <family val="2"/>
        <scheme val="minor"/>
      </rPr>
      <t xml:space="preserve">(quarterly data traffic) </t>
    </r>
    <r>
      <rPr>
        <b/>
        <sz val="12"/>
        <rFont val="Calibri"/>
        <family val="2"/>
        <scheme val="minor"/>
      </rPr>
      <t>(PB)</t>
    </r>
  </si>
  <si>
    <r>
      <t>Sim con traffico dati - (</t>
    </r>
    <r>
      <rPr>
        <b/>
        <i/>
        <sz val="12"/>
        <rFont val="Calibri"/>
        <family val="2"/>
        <scheme val="minor"/>
      </rPr>
      <t>Sim data traffic</t>
    </r>
    <r>
      <rPr>
        <b/>
        <sz val="12"/>
        <rFont val="Calibri"/>
        <family val="2"/>
        <scheme val="minor"/>
      </rPr>
      <t>) (mln)</t>
    </r>
  </si>
  <si>
    <r>
      <t xml:space="preserve">Altri </t>
    </r>
    <r>
      <rPr>
        <i/>
        <sz val="12"/>
        <color indexed="8"/>
        <rFont val="Calibri"/>
        <family val="2"/>
      </rPr>
      <t>(Others)</t>
    </r>
  </si>
  <si>
    <t>2T21</t>
  </si>
  <si>
    <t>june-17</t>
  </si>
  <si>
    <t>june-18</t>
  </si>
  <si>
    <t>june-19</t>
  </si>
  <si>
    <t>june-21</t>
  </si>
  <si>
    <t>06/2021 (in %)</t>
  </si>
  <si>
    <t>Var/Chg. vs 06/2020 (p.p.)</t>
  </si>
  <si>
    <t>Clientela residenziali</t>
  </si>
  <si>
    <t>Clientela affari</t>
  </si>
  <si>
    <t>Residential customers</t>
  </si>
  <si>
    <t>Business customers</t>
  </si>
  <si>
    <t>Linee BB/UBB (mln)</t>
  </si>
  <si>
    <r>
      <t>Linee per operatore (%) -</t>
    </r>
    <r>
      <rPr>
        <b/>
        <i/>
        <sz val="13"/>
        <color indexed="8"/>
        <rFont val="Calibri"/>
        <family val="2"/>
      </rPr>
      <t xml:space="preserve"> Lines by operator</t>
    </r>
    <r>
      <rPr>
        <b/>
        <sz val="13"/>
        <color indexed="8"/>
        <rFont val="Calibri"/>
        <family val="2"/>
      </rPr>
      <t xml:space="preserve"> (%)</t>
    </r>
  </si>
  <si>
    <t>BT Italia</t>
  </si>
  <si>
    <r>
      <t>Linee per velocità (%) -</t>
    </r>
    <r>
      <rPr>
        <b/>
        <i/>
        <sz val="13"/>
        <color indexed="8"/>
        <rFont val="Calibri"/>
        <family val="2"/>
      </rPr>
      <t xml:space="preserve"> Lines by speed</t>
    </r>
    <r>
      <rPr>
        <b/>
        <sz val="13"/>
        <color indexed="8"/>
        <rFont val="Calibri"/>
        <family val="2"/>
      </rPr>
      <t xml:space="preserve"> (%)</t>
    </r>
  </si>
  <si>
    <t>&lt; 30 Mbps</t>
  </si>
  <si>
    <t>≥ 30 Mbps; &lt; 100 Mbps</t>
  </si>
  <si>
    <t>≥ 100 Mbps</t>
  </si>
  <si>
    <r>
      <t xml:space="preserve">Totale - </t>
    </r>
    <r>
      <rPr>
        <i/>
        <sz val="12"/>
        <color indexed="8"/>
        <rFont val="Calibri"/>
        <family val="2"/>
      </rPr>
      <t>Total</t>
    </r>
  </si>
  <si>
    <t>Var. vs 06/20 (%)</t>
  </si>
  <si>
    <t>2Q17</t>
  </si>
  <si>
    <t>2Q18</t>
  </si>
  <si>
    <t>2Q19</t>
  </si>
  <si>
    <t>2Q20</t>
  </si>
  <si>
    <t>2Q21</t>
  </si>
  <si>
    <t>Diff/chg. vs 06/2020 (p.p.)</t>
  </si>
  <si>
    <t>Gennaio</t>
  </si>
  <si>
    <t>Febbraio</t>
  </si>
  <si>
    <t>Marzo</t>
  </si>
  <si>
    <t>Aprile</t>
  </si>
  <si>
    <t>Maggio</t>
  </si>
  <si>
    <t>Giugno</t>
  </si>
  <si>
    <t>AVG 1H</t>
  </si>
  <si>
    <t>January</t>
  </si>
  <si>
    <t>February</t>
  </si>
  <si>
    <t>March</t>
  </si>
  <si>
    <t>April</t>
  </si>
  <si>
    <t>May</t>
  </si>
  <si>
    <t>June</t>
  </si>
  <si>
    <t>1Q</t>
  </si>
  <si>
    <t>2Q</t>
  </si>
  <si>
    <t>1H</t>
  </si>
  <si>
    <t>Download</t>
  </si>
  <si>
    <t>Upload</t>
  </si>
  <si>
    <t>Gen/Giu</t>
  </si>
  <si>
    <t>Jan-Jun</t>
  </si>
  <si>
    <t>Traffico complessivo giornaliero - Daily total data traffic (Petabyte-PB)</t>
  </si>
  <si>
    <t>Traffico dati per linea broadband (Gigabyte-GB)</t>
  </si>
  <si>
    <t>Zettabyte -ZB</t>
  </si>
  <si>
    <t>Traffico dati per sim (Gigabyte-GB)</t>
  </si>
  <si>
    <t>Corrispondenza SU (SU mail)</t>
  </si>
  <si>
    <t>Corrispondenza non SU (Non SU mail)</t>
  </si>
  <si>
    <t>Pacchi nazionali (Domestic parcels) (SU+ non SU)</t>
  </si>
  <si>
    <t>Pacchi internazionali   - parcel services volumes (crossborders parcels)</t>
  </si>
  <si>
    <r>
      <rPr>
        <b/>
        <sz val="13"/>
        <color indexed="9"/>
        <rFont val="Calibri"/>
        <family val="2"/>
      </rPr>
      <t xml:space="preserve">1.1 Accessi diretti complessivi  - </t>
    </r>
    <r>
      <rPr>
        <b/>
        <i/>
        <sz val="13"/>
        <color indexed="9"/>
        <rFont val="Calibri"/>
        <family val="2"/>
      </rPr>
      <t>Total access lines</t>
    </r>
  </si>
  <si>
    <r>
      <rPr>
        <b/>
        <sz val="13"/>
        <color indexed="9"/>
        <rFont val="Calibri"/>
        <family val="2"/>
      </rPr>
      <t>1.2 Accessi broadband e ultrabroadband -</t>
    </r>
    <r>
      <rPr>
        <b/>
        <i/>
        <sz val="13"/>
        <color indexed="9"/>
        <rFont val="Calibri"/>
        <family val="2"/>
      </rPr>
      <t xml:space="preserve"> Broadband and ultrabroadband lines</t>
    </r>
  </si>
  <si>
    <r>
      <rPr>
        <b/>
        <sz val="13"/>
        <color indexed="9"/>
        <rFont val="Calibri"/>
        <family val="2"/>
      </rPr>
      <t>1.7 Linee complessive</t>
    </r>
    <r>
      <rPr>
        <b/>
        <i/>
        <sz val="13"/>
        <color indexed="9"/>
        <rFont val="Calibri"/>
        <family val="2"/>
      </rPr>
      <t xml:space="preserve"> - Total lines</t>
    </r>
  </si>
  <si>
    <r>
      <rPr>
        <b/>
        <sz val="13"/>
        <color indexed="9"/>
        <rFont val="Calibri"/>
        <family val="2"/>
      </rPr>
      <t xml:space="preserve">1.8 Sim "human" per tipologia di clientela </t>
    </r>
    <r>
      <rPr>
        <b/>
        <i/>
        <sz val="13"/>
        <color indexed="9"/>
        <rFont val="Calibri"/>
        <family val="2"/>
      </rPr>
      <t>- "human" Sim by customer type</t>
    </r>
  </si>
  <si>
    <r>
      <rPr>
        <b/>
        <sz val="13"/>
        <color indexed="9"/>
        <rFont val="Calibri"/>
        <family val="2"/>
      </rPr>
      <t xml:space="preserve">1.9 Sim "human" per tipologia di contratto </t>
    </r>
    <r>
      <rPr>
        <b/>
        <i/>
        <sz val="13"/>
        <color indexed="9"/>
        <rFont val="Calibri"/>
        <family val="2"/>
      </rPr>
      <t>- "human" Sim by contract type</t>
    </r>
  </si>
  <si>
    <r>
      <t xml:space="preserve">1.13 Portabilità del numero mobile - </t>
    </r>
    <r>
      <rPr>
        <b/>
        <i/>
        <sz val="13"/>
        <color indexed="9"/>
        <rFont val="Calibri"/>
        <family val="2"/>
      </rPr>
      <t xml:space="preserve">Mobile </t>
    </r>
    <r>
      <rPr>
        <b/>
        <sz val="13"/>
        <color indexed="9"/>
        <rFont val="Calibri"/>
        <family val="2"/>
      </rPr>
      <t>n</t>
    </r>
    <r>
      <rPr>
        <b/>
        <i/>
        <sz val="13"/>
        <color indexed="9"/>
        <rFont val="Calibri"/>
        <family val="2"/>
      </rPr>
      <t>umber portability</t>
    </r>
  </si>
  <si>
    <r>
      <t xml:space="preserve">2.2 Media: Quotidiani - </t>
    </r>
    <r>
      <rPr>
        <b/>
        <i/>
        <sz val="13"/>
        <color indexed="9"/>
        <rFont val="Calibri"/>
        <family val="2"/>
      </rPr>
      <t>Newspapers</t>
    </r>
  </si>
  <si>
    <r>
      <t xml:space="preserve">2.3 Media: Internet audience dei principali operatori  - </t>
    </r>
    <r>
      <rPr>
        <b/>
        <i/>
        <sz val="13"/>
        <color indexed="9"/>
        <rFont val="Calibri"/>
        <family val="2"/>
      </rPr>
      <t>Internet: active users of the main operators</t>
    </r>
  </si>
  <si>
    <r>
      <rPr>
        <b/>
        <sz val="13"/>
        <color indexed="9"/>
        <rFont val="Calibri"/>
        <family val="2"/>
      </rPr>
      <t xml:space="preserve">4.1 Indici generali e principali utilities </t>
    </r>
    <r>
      <rPr>
        <b/>
        <i/>
        <sz val="13"/>
        <color indexed="9"/>
        <rFont val="Calibri"/>
        <family val="2"/>
      </rPr>
      <t>- General indexes and main utilities (2010=100)</t>
    </r>
  </si>
  <si>
    <r>
      <rPr>
        <b/>
        <sz val="13"/>
        <color indexed="9"/>
        <rFont val="Calibri"/>
        <family val="2"/>
      </rPr>
      <t>4.2 Telefonia fissa e mobile</t>
    </r>
    <r>
      <rPr>
        <b/>
        <i/>
        <sz val="13"/>
        <color indexed="9"/>
        <rFont val="Calibri"/>
        <family val="2"/>
      </rPr>
      <t xml:space="preserve"> - Fixed and mobile telephony (2010=100)</t>
    </r>
  </si>
  <si>
    <r>
      <rPr>
        <b/>
        <sz val="13"/>
        <color indexed="9"/>
        <rFont val="Calibri"/>
        <family val="2"/>
      </rPr>
      <t xml:space="preserve">4.3 Quotidiani, periodici tv e servizi postali </t>
    </r>
    <r>
      <rPr>
        <b/>
        <i/>
        <sz val="13"/>
        <color indexed="9"/>
        <rFont val="Calibri"/>
        <family val="2"/>
      </rPr>
      <t>- Newspapers, magazines, TV and postal services (2010=100)</t>
    </r>
  </si>
  <si>
    <r>
      <rPr>
        <b/>
        <sz val="13"/>
        <color indexed="9"/>
        <rFont val="Calibri"/>
        <family val="2"/>
      </rPr>
      <t xml:space="preserve">4.4 Dinamiche dei prezzi in Europa </t>
    </r>
    <r>
      <rPr>
        <b/>
        <i/>
        <sz val="13"/>
        <color indexed="9"/>
        <rFont val="Calibri"/>
        <family val="2"/>
      </rPr>
      <t>- European prices changing  (2015=100)</t>
    </r>
  </si>
  <si>
    <r>
      <rPr>
        <b/>
        <sz val="13"/>
        <rFont val="Calibri"/>
        <family val="2"/>
      </rPr>
      <t>3.4 Trend storico dei ricavi  -</t>
    </r>
    <r>
      <rPr>
        <b/>
        <i/>
        <sz val="13"/>
        <rFont val="Calibri"/>
        <family val="2"/>
      </rPr>
      <t xml:space="preserve"> Revenues  trend</t>
    </r>
  </si>
  <si>
    <r>
      <rPr>
        <b/>
        <sz val="14"/>
        <rFont val="Calibri"/>
        <family val="2"/>
      </rPr>
      <t>3.8 Trend storico dei volumi  -</t>
    </r>
    <r>
      <rPr>
        <b/>
        <i/>
        <sz val="14"/>
        <rFont val="Calibri"/>
        <family val="2"/>
      </rPr>
      <t xml:space="preserve"> Volumes  trend</t>
    </r>
  </si>
  <si>
    <r>
      <rPr>
        <b/>
        <sz val="14"/>
        <rFont val="Calibri"/>
        <family val="2"/>
      </rPr>
      <t xml:space="preserve">3.9 Il quadro concorrenziale - </t>
    </r>
    <r>
      <rPr>
        <b/>
        <i/>
        <sz val="14"/>
        <rFont val="Calibri"/>
        <family val="2"/>
      </rPr>
      <t>The competitive framework</t>
    </r>
  </si>
  <si>
    <t>Gennaio-giugno</t>
  </si>
  <si>
    <t>Juanuary-June</t>
  </si>
  <si>
    <r>
      <t>Corrispondenza complessiva -</t>
    </r>
    <r>
      <rPr>
        <b/>
        <i/>
        <sz val="14"/>
        <rFont val="Calibri"/>
        <family val="2"/>
      </rPr>
      <t xml:space="preserve"> Total mail</t>
    </r>
  </si>
  <si>
    <t>Variazione/Change in %</t>
  </si>
  <si>
    <r>
      <t xml:space="preserve">Pacchi complessivi - </t>
    </r>
    <r>
      <rPr>
        <b/>
        <i/>
        <sz val="14"/>
        <rFont val="Calibri"/>
        <family val="2"/>
      </rPr>
      <t>Total parcels</t>
    </r>
  </si>
  <si>
    <t xml:space="preserve">Pacchi internazionali (Crossborder parcels) (In+Out) </t>
  </si>
  <si>
    <t>2021 vs 2020</t>
  </si>
  <si>
    <t>2021 vs 2019</t>
  </si>
  <si>
    <t>Mln €</t>
  </si>
  <si>
    <r>
      <rPr>
        <b/>
        <sz val="18"/>
        <color rgb="FFFFFF00"/>
        <rFont val="Calibri"/>
        <family val="2"/>
      </rPr>
      <t xml:space="preserve">Rete fissa - </t>
    </r>
    <r>
      <rPr>
        <b/>
        <i/>
        <sz val="18"/>
        <color rgb="FFFFFF00"/>
        <rFont val="Calibri"/>
        <family val="2"/>
      </rPr>
      <t>Fixed network</t>
    </r>
  </si>
  <si>
    <r>
      <rPr>
        <b/>
        <sz val="18"/>
        <color rgb="FFFFFF00"/>
        <rFont val="Calibri"/>
        <family val="2"/>
      </rPr>
      <t>Rete mobile</t>
    </r>
    <r>
      <rPr>
        <b/>
        <i/>
        <sz val="18"/>
        <color rgb="FFFFFF00"/>
        <rFont val="Calibri"/>
        <family val="2"/>
      </rPr>
      <t xml:space="preserve"> - Mobile network</t>
    </r>
  </si>
  <si>
    <r>
      <rPr>
        <b/>
        <sz val="13"/>
        <rFont val="Calibri"/>
        <family val="2"/>
      </rPr>
      <t>3.1 Andamento dei ricavi (da inizio anno) - R</t>
    </r>
    <r>
      <rPr>
        <b/>
        <i/>
        <sz val="13"/>
        <rFont val="Calibri"/>
        <family val="2"/>
      </rPr>
      <t>evenues trend (b.y.)</t>
    </r>
  </si>
  <si>
    <t>January-June</t>
  </si>
  <si>
    <t>2020 vs 2019</t>
  </si>
  <si>
    <t>Giu 21</t>
  </si>
  <si>
    <t>Jun 21</t>
  </si>
  <si>
    <t>Variazione - Changes (in %)</t>
  </si>
  <si>
    <r>
      <rPr>
        <b/>
        <sz val="16"/>
        <color indexed="12"/>
        <rFont val="Calibri"/>
        <family val="2"/>
      </rPr>
      <t>06-2021 / 06-2020</t>
    </r>
    <r>
      <rPr>
        <b/>
        <sz val="16"/>
        <color indexed="17"/>
        <rFont val="Calibri"/>
        <family val="2"/>
      </rPr>
      <t xml:space="preserve"> </t>
    </r>
    <r>
      <rPr>
        <b/>
        <sz val="14"/>
        <color indexed="17"/>
        <rFont val="Calibri"/>
        <family val="2"/>
      </rPr>
      <t xml:space="preserve">
</t>
    </r>
    <r>
      <rPr>
        <b/>
        <sz val="18"/>
        <color indexed="17"/>
        <rFont val="Calibri"/>
        <family val="2"/>
      </rPr>
      <t>(1Y)</t>
    </r>
  </si>
  <si>
    <r>
      <rPr>
        <b/>
        <sz val="16"/>
        <color indexed="12"/>
        <rFont val="Calibri"/>
        <family val="2"/>
      </rPr>
      <t>06-2021 / 06-2016</t>
    </r>
    <r>
      <rPr>
        <b/>
        <sz val="16"/>
        <color indexed="17"/>
        <rFont val="Calibri"/>
        <family val="2"/>
      </rPr>
      <t xml:space="preserve"> </t>
    </r>
    <r>
      <rPr>
        <b/>
        <sz val="14"/>
        <color indexed="17"/>
        <rFont val="Calibri"/>
        <family val="2"/>
      </rPr>
      <t xml:space="preserve">
</t>
    </r>
    <r>
      <rPr>
        <b/>
        <sz val="18"/>
        <color indexed="17"/>
        <rFont val="Calibri"/>
        <family val="2"/>
      </rPr>
      <t xml:space="preserve">(5Y) </t>
    </r>
  </si>
  <si>
    <r>
      <rPr>
        <b/>
        <sz val="16"/>
        <color indexed="12"/>
        <rFont val="Calibri"/>
        <family val="2"/>
      </rPr>
      <t>06-2021 / 06-2011</t>
    </r>
    <r>
      <rPr>
        <b/>
        <sz val="16"/>
        <color indexed="8"/>
        <rFont val="Calibri"/>
        <family val="2"/>
      </rPr>
      <t xml:space="preserve"> </t>
    </r>
    <r>
      <rPr>
        <b/>
        <sz val="14"/>
        <color indexed="8"/>
        <rFont val="Calibri"/>
        <family val="2"/>
      </rPr>
      <t xml:space="preserve">
</t>
    </r>
    <r>
      <rPr>
        <b/>
        <sz val="18"/>
        <color indexed="17"/>
        <rFont val="Calibri"/>
        <family val="2"/>
      </rPr>
      <t xml:space="preserve">(10Y) </t>
    </r>
  </si>
  <si>
    <r>
      <t xml:space="preserve">3. Servizi di corrispondenza e consegna pacchi - </t>
    </r>
    <r>
      <rPr>
        <b/>
        <i/>
        <u/>
        <sz val="20"/>
        <rFont val="Calibri"/>
        <family val="2"/>
      </rPr>
      <t xml:space="preserve">Mail and parcel services </t>
    </r>
  </si>
  <si>
    <r>
      <rPr>
        <b/>
        <sz val="13"/>
        <color indexed="9"/>
        <rFont val="Calibri"/>
        <family val="2"/>
      </rPr>
      <t>1.10 Traffico dati:</t>
    </r>
    <r>
      <rPr>
        <b/>
        <i/>
        <sz val="13"/>
        <color indexed="9"/>
        <rFont val="Calibri"/>
        <family val="2"/>
      </rPr>
      <t xml:space="preserve"> </t>
    </r>
    <r>
      <rPr>
        <b/>
        <sz val="13"/>
        <color rgb="FFFFFFFF"/>
        <rFont val="Calibri"/>
        <family val="2"/>
      </rPr>
      <t>Trend storico</t>
    </r>
    <r>
      <rPr>
        <b/>
        <i/>
        <sz val="13"/>
        <color indexed="9"/>
        <rFont val="Calibri"/>
        <family val="2"/>
      </rPr>
      <t xml:space="preserve">  - Data traffic historical trends (2017-2021) (1/3)</t>
    </r>
  </si>
  <si>
    <r>
      <t>Osservatorio sulle comunicazioni -</t>
    </r>
    <r>
      <rPr>
        <b/>
        <i/>
        <sz val="36"/>
        <color indexed="8"/>
        <rFont val="Calibri"/>
        <family val="2"/>
      </rPr>
      <t xml:space="preserve"> Communications Monitoring markets system</t>
    </r>
  </si>
  <si>
    <r>
      <t xml:space="preserve">Giugno 2021 - </t>
    </r>
    <r>
      <rPr>
        <b/>
        <i/>
        <sz val="24"/>
        <color indexed="8"/>
        <rFont val="Calibri"/>
        <family val="2"/>
      </rPr>
      <t>June 2021</t>
    </r>
  </si>
  <si>
    <r>
      <t>Invii singoli nazionali SU+non SU - (</t>
    </r>
    <r>
      <rPr>
        <i/>
        <sz val="12"/>
        <color indexed="8"/>
        <rFont val="Calibri"/>
        <family val="2"/>
      </rPr>
      <t>domestic single items US+non US)</t>
    </r>
  </si>
  <si>
    <r>
      <t>Invii multipli nazionali SUY + non SU - (</t>
    </r>
    <r>
      <rPr>
        <i/>
        <sz val="12"/>
        <color indexed="8"/>
        <rFont val="Calibri"/>
        <family val="2"/>
      </rPr>
      <t xml:space="preserve">domestic multiple items US + non US </t>
    </r>
    <r>
      <rPr>
        <sz val="12"/>
        <color indexed="8"/>
        <rFont val="Calibri"/>
        <family val="2"/>
      </rPr>
      <t>)</t>
    </r>
  </si>
  <si>
    <t>Servizi di corrispondenza - Variazione annuale  - Mail services - yearly changes (%)</t>
  </si>
  <si>
    <t>06/21 vs 06/20</t>
  </si>
  <si>
    <r>
      <t xml:space="preserve">Valori cumulati / 12mesi  
Cumulative values / 12 month </t>
    </r>
    <r>
      <rPr>
        <b/>
        <sz val="12"/>
        <color indexed="8"/>
        <rFont val="Calibri"/>
        <family val="2"/>
      </rPr>
      <t>(mln €)</t>
    </r>
  </si>
  <si>
    <r>
      <t xml:space="preserve">Valori trimestrali 
Quarterly values  </t>
    </r>
    <r>
      <rPr>
        <b/>
        <sz val="12"/>
        <color indexed="8"/>
        <rFont val="Calibri"/>
        <family val="2"/>
      </rPr>
      <t>(mln €)</t>
    </r>
  </si>
  <si>
    <r>
      <t xml:space="preserve">Valori cumulati / 12mesi 
Cumulative values / 12 month </t>
    </r>
    <r>
      <rPr>
        <b/>
        <sz val="12"/>
        <color indexed="8"/>
        <rFont val="Calibri"/>
        <family val="2"/>
      </rPr>
      <t>(mln units)</t>
    </r>
  </si>
  <si>
    <t xml:space="preserve"> - SU</t>
  </si>
  <si>
    <t xml:space="preserve"> - no SU</t>
  </si>
  <si>
    <r>
      <t xml:space="preserve">Su ricavi da inizio anno - </t>
    </r>
    <r>
      <rPr>
        <b/>
        <i/>
        <sz val="14"/>
        <color indexed="8"/>
        <rFont val="Calibri"/>
        <family val="2"/>
      </rPr>
      <t>Revenues b.y. (in %)</t>
    </r>
  </si>
  <si>
    <t>Comcast \ Sky</t>
  </si>
  <si>
    <t>Monrif Group</t>
  </si>
  <si>
    <t>Caltagirone Editore</t>
  </si>
  <si>
    <t xml:space="preserve">Gruppo Amodei </t>
  </si>
  <si>
    <t>Governo Italiano</t>
  </si>
  <si>
    <t>n.d.</t>
  </si>
  <si>
    <t>n.d</t>
  </si>
  <si>
    <r>
      <rPr>
        <b/>
        <sz val="13"/>
        <color indexed="9"/>
        <rFont val="Calibri"/>
        <family val="2"/>
      </rPr>
      <t xml:space="preserve">1.6 Traffico dati - </t>
    </r>
    <r>
      <rPr>
        <b/>
        <i/>
        <sz val="13"/>
        <color rgb="FFFFFFFF"/>
        <rFont val="Calibri"/>
        <family val="2"/>
      </rPr>
      <t>Data traffic</t>
    </r>
    <r>
      <rPr>
        <b/>
        <sz val="13"/>
        <color indexed="9"/>
        <rFont val="Calibri"/>
        <family val="2"/>
      </rPr>
      <t>: download/upload</t>
    </r>
    <r>
      <rPr>
        <b/>
        <i/>
        <sz val="13"/>
        <color indexed="9"/>
        <rFont val="Calibri"/>
        <family val="2"/>
      </rPr>
      <t xml:space="preserve"> - (2/2)</t>
    </r>
  </si>
  <si>
    <r>
      <rPr>
        <b/>
        <sz val="13"/>
        <color indexed="9"/>
        <rFont val="Calibri"/>
        <family val="2"/>
      </rPr>
      <t>1.5 Traffico dati: giornaliero</t>
    </r>
    <r>
      <rPr>
        <b/>
        <i/>
        <sz val="13"/>
        <color indexed="9"/>
        <rFont val="Calibri"/>
        <family val="2"/>
      </rPr>
      <t xml:space="preserve"> - Data traffic: d</t>
    </r>
    <r>
      <rPr>
        <b/>
        <i/>
        <sz val="13"/>
        <color rgb="FFFFFFFF"/>
        <rFont val="Calibri"/>
        <family val="2"/>
      </rPr>
      <t xml:space="preserve">aily  </t>
    </r>
    <r>
      <rPr>
        <b/>
        <i/>
        <sz val="13"/>
        <color indexed="9"/>
        <rFont val="Calibri"/>
        <family val="2"/>
      </rPr>
      <t xml:space="preserve"> (1/2)</t>
    </r>
  </si>
  <si>
    <r>
      <rPr>
        <b/>
        <sz val="13"/>
        <color indexed="9"/>
        <rFont val="Calibri"/>
        <family val="2"/>
      </rPr>
      <t>1.11 Traffico dati: giornaliero</t>
    </r>
    <r>
      <rPr>
        <b/>
        <i/>
        <sz val="13"/>
        <color indexed="9"/>
        <rFont val="Calibri"/>
        <family val="2"/>
      </rPr>
      <t xml:space="preserve"> - Data traffic: d</t>
    </r>
    <r>
      <rPr>
        <b/>
        <i/>
        <sz val="13"/>
        <color rgb="FFFFFFFF"/>
        <rFont val="Calibri"/>
        <family val="2"/>
      </rPr>
      <t xml:space="preserve">aily  </t>
    </r>
    <r>
      <rPr>
        <b/>
        <i/>
        <sz val="13"/>
        <color indexed="9"/>
        <rFont val="Calibri"/>
        <family val="2"/>
      </rPr>
      <t xml:space="preserve"> (2/3)</t>
    </r>
  </si>
  <si>
    <r>
      <rPr>
        <b/>
        <sz val="13"/>
        <color indexed="9"/>
        <rFont val="Calibri"/>
        <family val="2"/>
      </rPr>
      <t xml:space="preserve">1.12 Traffico dati - </t>
    </r>
    <r>
      <rPr>
        <b/>
        <i/>
        <sz val="13"/>
        <color rgb="FFFFFFFF"/>
        <rFont val="Calibri"/>
        <family val="2"/>
      </rPr>
      <t>Data traffic</t>
    </r>
    <r>
      <rPr>
        <b/>
        <sz val="13"/>
        <color indexed="9"/>
        <rFont val="Calibri"/>
        <family val="2"/>
      </rPr>
      <t>: download/upload</t>
    </r>
    <r>
      <rPr>
        <b/>
        <i/>
        <sz val="13"/>
        <color indexed="9"/>
        <rFont val="Calibri"/>
        <family val="2"/>
      </rPr>
      <t xml:space="preserve"> - (3/3)</t>
    </r>
  </si>
  <si>
    <r>
      <t>3.6 Volumi da servizi di corrispondenza (SU / non SU - base mensile)  -</t>
    </r>
    <r>
      <rPr>
        <b/>
        <i/>
        <sz val="13"/>
        <rFont val="Calibri"/>
        <family val="2"/>
      </rPr>
      <t xml:space="preserve"> Mail services volumes (US / not US - monthly basis)</t>
    </r>
  </si>
  <si>
    <r>
      <t xml:space="preserve">3.2 Ricavi da servizi di corrispondenza (SU / non SU - base mensile)  - </t>
    </r>
    <r>
      <rPr>
        <b/>
        <i/>
        <sz val="13"/>
        <rFont val="Calibri"/>
        <family val="2"/>
      </rPr>
      <t>Mail services revenues (US / not US - monthly basis)</t>
    </r>
  </si>
  <si>
    <r>
      <t xml:space="preserve">3.3 Ricavi da servizi di consegna pacchi (Ita/Itz - base mensile)  - </t>
    </r>
    <r>
      <rPr>
        <b/>
        <i/>
        <sz val="13"/>
        <rFont val="Calibri"/>
        <family val="2"/>
      </rPr>
      <t>Parcel services revenues (domestic / crossb. parcels - monthly basis)</t>
    </r>
  </si>
  <si>
    <r>
      <t xml:space="preserve">3.5 Andamento dei volumi - </t>
    </r>
    <r>
      <rPr>
        <b/>
        <i/>
        <sz val="13"/>
        <rFont val="Calibri"/>
        <family val="2"/>
      </rPr>
      <t>Volumes</t>
    </r>
  </si>
  <si>
    <r>
      <t>3.7 Volumi da servizi di consegna pacchi (Ita/Itz - base mensile)  -</t>
    </r>
    <r>
      <rPr>
        <b/>
        <i/>
        <sz val="13"/>
        <rFont val="Calibri"/>
        <family val="2"/>
      </rPr>
      <t xml:space="preserve"> Parcel services volumes (dom./crossb. parcels - monthly basis)</t>
    </r>
  </si>
  <si>
    <r>
      <t xml:space="preserve">3.10 Trend storico dei ricavi unitari - </t>
    </r>
    <r>
      <rPr>
        <b/>
        <i/>
        <sz val="14"/>
        <rFont val="Calibri"/>
        <family val="2"/>
      </rPr>
      <t>Revenues per unit</t>
    </r>
    <r>
      <rPr>
        <b/>
        <sz val="14"/>
        <rFont val="Calibri"/>
        <family val="2"/>
      </rPr>
      <t xml:space="preserve"> </t>
    </r>
    <r>
      <rPr>
        <b/>
        <i/>
        <sz val="14"/>
        <rFont val="Calibri"/>
        <family val="2"/>
      </rPr>
      <t>trend</t>
    </r>
  </si>
  <si>
    <r>
      <t xml:space="preserve">1.3 Accessi BB/UBB  per tipologia di clientela e operatore - </t>
    </r>
    <r>
      <rPr>
        <b/>
        <i/>
        <sz val="13"/>
        <color indexed="9"/>
        <rFont val="Calibri"/>
        <family val="2"/>
      </rPr>
      <t>BB/UBB lines by customer type</t>
    </r>
    <r>
      <rPr>
        <b/>
        <sz val="13"/>
        <color indexed="9"/>
        <rFont val="Calibri"/>
        <family val="2"/>
      </rPr>
      <t xml:space="preserve"> and operator</t>
    </r>
  </si>
  <si>
    <r>
      <rPr>
        <b/>
        <sz val="13"/>
        <color indexed="9"/>
        <rFont val="Calibri"/>
        <family val="2"/>
      </rPr>
      <t>1.4 Accessi BB/UBB  per tecnologia</t>
    </r>
    <r>
      <rPr>
        <b/>
        <i/>
        <sz val="13"/>
        <color indexed="9"/>
        <rFont val="Calibri"/>
        <family val="2"/>
      </rPr>
      <t xml:space="preserve"> </t>
    </r>
    <r>
      <rPr>
        <b/>
        <sz val="13"/>
        <color indexed="9"/>
        <rFont val="Calibri"/>
        <family val="2"/>
      </rPr>
      <t>e operatore</t>
    </r>
    <r>
      <rPr>
        <b/>
        <i/>
        <sz val="13"/>
        <color indexed="9"/>
        <rFont val="Calibri"/>
        <family val="2"/>
      </rPr>
      <t xml:space="preserve"> - BB/UBB lines by technology and operator</t>
    </r>
  </si>
  <si>
    <t>Citypost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</si>
</sst>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#,##0.0"/>
    <numFmt numFmtId="166" formatCode="[$-410]mmm\-yy;@"/>
  </numFmts>
  <fonts count="1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b/>
      <i/>
      <sz val="12"/>
      <color indexed="10"/>
      <name val="Calibri"/>
      <family val="2"/>
    </font>
    <font>
      <b/>
      <i/>
      <sz val="12"/>
      <color indexed="8"/>
      <name val="Calibri"/>
      <family val="2"/>
    </font>
    <font>
      <i/>
      <sz val="12"/>
      <name val="Calibri"/>
      <family val="2"/>
    </font>
    <font>
      <i/>
      <sz val="12"/>
      <color indexed="8"/>
      <name val="Calibri"/>
      <family val="2"/>
    </font>
    <font>
      <b/>
      <i/>
      <u/>
      <sz val="20"/>
      <color indexed="9"/>
      <name val="Calibri"/>
      <family val="2"/>
    </font>
    <font>
      <sz val="12"/>
      <color indexed="8"/>
      <name val="Calibri"/>
      <family val="2"/>
    </font>
    <font>
      <b/>
      <sz val="12"/>
      <color indexed="10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b/>
      <i/>
      <sz val="12"/>
      <name val="Calibri"/>
      <family val="2"/>
    </font>
    <font>
      <sz val="10"/>
      <color indexed="8"/>
      <name val="Calibri"/>
      <family val="2"/>
    </font>
    <font>
      <b/>
      <u/>
      <sz val="12"/>
      <color indexed="8"/>
      <name val="Calibri"/>
      <family val="2"/>
    </font>
    <font>
      <b/>
      <i/>
      <sz val="14"/>
      <color indexed="8"/>
      <name val="Calibri"/>
      <family val="2"/>
    </font>
    <font>
      <b/>
      <i/>
      <u/>
      <sz val="12"/>
      <color indexed="8"/>
      <name val="Calibri"/>
      <family val="2"/>
    </font>
    <font>
      <i/>
      <sz val="10"/>
      <color indexed="8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sz val="8"/>
      <name val="Calibri"/>
      <family val="2"/>
    </font>
    <font>
      <sz val="8"/>
      <name val="Calibri"/>
      <family val="2"/>
    </font>
    <font>
      <i/>
      <sz val="11"/>
      <color indexed="8"/>
      <name val="Calibri"/>
      <family val="2"/>
    </font>
    <font>
      <b/>
      <sz val="14"/>
      <color indexed="17"/>
      <name val="Calibri"/>
      <family val="2"/>
    </font>
    <font>
      <sz val="8"/>
      <name val="Calibri"/>
      <family val="2"/>
    </font>
    <font>
      <b/>
      <sz val="18"/>
      <color indexed="17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theme="0"/>
      <name val="Arial"/>
      <family val="2"/>
    </font>
    <font>
      <sz val="12"/>
      <color theme="1"/>
      <name val="Arial"/>
      <family val="2"/>
    </font>
    <font>
      <i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00FF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i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i/>
      <sz val="18"/>
      <color theme="0"/>
      <name val="Calibri"/>
      <family val="2"/>
      <scheme val="minor"/>
    </font>
    <font>
      <b/>
      <i/>
      <sz val="16"/>
      <color theme="0"/>
      <name val="Arial"/>
      <family val="2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color rgb="FF7030A0"/>
      <name val="Calibri"/>
      <family val="2"/>
      <scheme val="minor"/>
    </font>
    <font>
      <i/>
      <sz val="12"/>
      <color rgb="FF7030A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2"/>
      <color rgb="FF7030A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9"/>
      <color rgb="FF0000FF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</font>
    <font>
      <b/>
      <i/>
      <sz val="11"/>
      <color rgb="FF0000FF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3"/>
      <color indexed="8"/>
      <name val="Calibri"/>
      <family val="2"/>
    </font>
    <font>
      <b/>
      <sz val="13"/>
      <color indexed="8"/>
      <name val="Calibri"/>
      <family val="2"/>
    </font>
    <font>
      <i/>
      <sz val="18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3"/>
      <color indexed="9"/>
      <name val="Calibri"/>
      <family val="2"/>
    </font>
    <font>
      <b/>
      <i/>
      <sz val="18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i/>
      <sz val="13"/>
      <color theme="0"/>
      <name val="Calibri"/>
      <family val="2"/>
    </font>
    <font>
      <b/>
      <i/>
      <sz val="13"/>
      <color indexed="9"/>
      <name val="Calibri"/>
      <family val="2"/>
    </font>
    <font>
      <b/>
      <sz val="13"/>
      <color theme="0"/>
      <name val="Calibri"/>
      <family val="2"/>
      <scheme val="minor"/>
    </font>
    <font>
      <b/>
      <i/>
      <sz val="13"/>
      <color rgb="FFFFFFFF"/>
      <name val="Calibri"/>
      <family val="2"/>
    </font>
    <font>
      <b/>
      <sz val="13"/>
      <color theme="0"/>
      <name val="Calibri"/>
      <family val="2"/>
    </font>
    <font>
      <b/>
      <sz val="13"/>
      <color rgb="FFFFFFFF"/>
      <name val="Calibri"/>
      <family val="2"/>
    </font>
    <font>
      <b/>
      <u/>
      <sz val="20"/>
      <name val="Calibri"/>
      <family val="2"/>
      <scheme val="minor"/>
    </font>
    <font>
      <b/>
      <i/>
      <u/>
      <sz val="20"/>
      <name val="Calibri"/>
      <family val="2"/>
    </font>
    <font>
      <b/>
      <i/>
      <sz val="13"/>
      <name val="Calibri"/>
      <family val="2"/>
    </font>
    <font>
      <b/>
      <sz val="13"/>
      <name val="Calibri"/>
      <family val="2"/>
    </font>
    <font>
      <b/>
      <i/>
      <sz val="14"/>
      <name val="Calibri"/>
      <family val="2"/>
    </font>
    <font>
      <b/>
      <sz val="14"/>
      <name val="Calibri"/>
      <family val="2"/>
    </font>
    <font>
      <b/>
      <sz val="18"/>
      <name val="Calibri"/>
      <family val="2"/>
    </font>
    <font>
      <b/>
      <i/>
      <sz val="16"/>
      <name val="Calibri"/>
      <family val="2"/>
      <scheme val="minor"/>
    </font>
    <font>
      <b/>
      <i/>
      <sz val="12"/>
      <color indexed="12"/>
      <name val="Calibri"/>
      <family val="2"/>
    </font>
    <font>
      <i/>
      <sz val="18"/>
      <name val="Calibri"/>
      <family val="2"/>
      <scheme val="minor"/>
    </font>
    <font>
      <sz val="8"/>
      <name val="Calibri"/>
      <family val="2"/>
      <scheme val="minor"/>
    </font>
    <font>
      <b/>
      <i/>
      <sz val="18"/>
      <color rgb="FFFFFF00"/>
      <name val="Calibri"/>
      <family val="2"/>
    </font>
    <font>
      <b/>
      <sz val="18"/>
      <color rgb="FFFFFF00"/>
      <name val="Calibri"/>
      <family val="2"/>
    </font>
    <font>
      <sz val="14"/>
      <color theme="1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i/>
      <sz val="14"/>
      <color rgb="FF7030A0"/>
      <name val="Calibri"/>
      <family val="2"/>
      <scheme val="minor"/>
    </font>
    <font>
      <b/>
      <sz val="14"/>
      <color theme="1"/>
      <name val="Calibri"/>
      <family val="2"/>
    </font>
    <font>
      <b/>
      <sz val="16"/>
      <color indexed="12"/>
      <name val="Calibri"/>
      <family val="2"/>
    </font>
    <font>
      <b/>
      <sz val="16"/>
      <color indexed="17"/>
      <name val="Calibri"/>
      <family val="2"/>
    </font>
    <font>
      <b/>
      <sz val="16"/>
      <color indexed="8"/>
      <name val="Calibri"/>
      <family val="2"/>
    </font>
    <font>
      <b/>
      <sz val="14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i/>
      <sz val="36"/>
      <color indexed="8"/>
      <name val="Calibri"/>
      <family val="2"/>
    </font>
    <font>
      <b/>
      <sz val="24"/>
      <color theme="1"/>
      <name val="Calibri"/>
      <family val="2"/>
      <scheme val="minor"/>
    </font>
    <font>
      <b/>
      <i/>
      <sz val="24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3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4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000000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43" fontId="3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21" fillId="0" borderId="0"/>
    <xf numFmtId="0" fontId="22" fillId="0" borderId="0"/>
    <xf numFmtId="0" fontId="1" fillId="0" borderId="0"/>
    <xf numFmtId="9" fontId="1" fillId="0" borderId="0" applyFont="0" applyFill="0" applyBorder="0" applyAlignment="0" applyProtection="0"/>
  </cellStyleXfs>
  <cellXfs count="642">
    <xf numFmtId="0" fontId="0" fillId="0" borderId="0" xfId="0"/>
    <xf numFmtId="0" fontId="34" fillId="2" borderId="0" xfId="1" applyFont="1" applyFill="1" applyBorder="1"/>
    <xf numFmtId="0" fontId="35" fillId="2" borderId="0" xfId="0" applyFont="1" applyFill="1" applyBorder="1"/>
    <xf numFmtId="0" fontId="34" fillId="3" borderId="0" xfId="1" applyFont="1" applyFill="1" applyBorder="1"/>
    <xf numFmtId="17" fontId="36" fillId="0" borderId="0" xfId="0" applyNumberFormat="1" applyFont="1"/>
    <xf numFmtId="17" fontId="37" fillId="0" borderId="0" xfId="0" applyNumberFormat="1" applyFont="1"/>
    <xf numFmtId="0" fontId="37" fillId="0" borderId="0" xfId="0" applyFont="1"/>
    <xf numFmtId="0" fontId="36" fillId="0" borderId="0" xfId="0" applyFont="1"/>
    <xf numFmtId="164" fontId="36" fillId="0" borderId="0" xfId="0" applyNumberFormat="1" applyFont="1"/>
    <xf numFmtId="3" fontId="36" fillId="0" borderId="0" xfId="0" applyNumberFormat="1" applyFont="1"/>
    <xf numFmtId="164" fontId="37" fillId="0" borderId="0" xfId="0" applyNumberFormat="1" applyFont="1"/>
    <xf numFmtId="165" fontId="38" fillId="0" borderId="0" xfId="0" applyNumberFormat="1" applyFont="1"/>
    <xf numFmtId="0" fontId="36" fillId="0" borderId="0" xfId="0" applyFont="1" applyBorder="1"/>
    <xf numFmtId="0" fontId="36" fillId="0" borderId="0" xfId="0" applyFont="1" applyAlignment="1">
      <alignment horizontal="right"/>
    </xf>
    <xf numFmtId="0" fontId="39" fillId="4" borderId="0" xfId="1" applyFont="1" applyFill="1" applyBorder="1"/>
    <xf numFmtId="0" fontId="40" fillId="4" borderId="0" xfId="0" applyFont="1" applyFill="1" applyBorder="1"/>
    <xf numFmtId="17" fontId="41" fillId="0" borderId="0" xfId="0" applyNumberFormat="1" applyFont="1" applyAlignment="1">
      <alignment horizontal="center"/>
    </xf>
    <xf numFmtId="0" fontId="42" fillId="0" borderId="0" xfId="0" applyFont="1"/>
    <xf numFmtId="0" fontId="36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36" fillId="0" borderId="0" xfId="0" applyFont="1" applyAlignment="1"/>
    <xf numFmtId="0" fontId="34" fillId="2" borderId="0" xfId="1" applyFont="1" applyFill="1" applyBorder="1" applyAlignment="1"/>
    <xf numFmtId="0" fontId="39" fillId="4" borderId="0" xfId="1" applyFont="1" applyFill="1" applyBorder="1" applyAlignment="1"/>
    <xf numFmtId="0" fontId="37" fillId="0" borderId="0" xfId="0" applyFont="1" applyAlignment="1"/>
    <xf numFmtId="17" fontId="37" fillId="0" borderId="0" xfId="0" applyNumberFormat="1" applyFont="1" applyAlignment="1">
      <alignment horizontal="right"/>
    </xf>
    <xf numFmtId="0" fontId="1" fillId="0" borderId="0" xfId="5" applyFont="1" applyAlignment="1">
      <alignment vertical="center"/>
    </xf>
    <xf numFmtId="0" fontId="43" fillId="0" borderId="0" xfId="5" applyFont="1" applyAlignment="1">
      <alignment vertical="center"/>
    </xf>
    <xf numFmtId="0" fontId="43" fillId="0" borderId="0" xfId="5" applyFont="1" applyBorder="1" applyAlignment="1">
      <alignment vertical="center"/>
    </xf>
    <xf numFmtId="164" fontId="44" fillId="0" borderId="0" xfId="5" applyNumberFormat="1" applyFont="1" applyBorder="1" applyAlignment="1">
      <alignment vertical="center"/>
    </xf>
    <xf numFmtId="49" fontId="45" fillId="0" borderId="0" xfId="5" applyNumberFormat="1" applyFont="1" applyBorder="1" applyAlignment="1">
      <alignment horizontal="right" vertical="center"/>
    </xf>
    <xf numFmtId="0" fontId="46" fillId="0" borderId="0" xfId="5" applyFont="1" applyBorder="1" applyAlignment="1">
      <alignment vertical="center"/>
    </xf>
    <xf numFmtId="2" fontId="36" fillId="0" borderId="0" xfId="0" applyNumberFormat="1" applyFont="1"/>
    <xf numFmtId="0" fontId="36" fillId="0" borderId="0" xfId="0" applyFont="1" applyBorder="1" applyAlignment="1">
      <alignment vertical="center"/>
    </xf>
    <xf numFmtId="0" fontId="36" fillId="4" borderId="0" xfId="0" applyFont="1" applyFill="1"/>
    <xf numFmtId="1" fontId="37" fillId="0" borderId="0" xfId="0" applyNumberFormat="1" applyFont="1" applyBorder="1" applyAlignment="1">
      <alignment horizontal="left"/>
    </xf>
    <xf numFmtId="17" fontId="41" fillId="0" borderId="0" xfId="0" applyNumberFormat="1" applyFont="1" applyAlignment="1">
      <alignment horizontal="right"/>
    </xf>
    <xf numFmtId="0" fontId="44" fillId="0" borderId="0" xfId="0" applyFont="1"/>
    <xf numFmtId="164" fontId="38" fillId="0" borderId="0" xfId="0" applyNumberFormat="1" applyFont="1" applyAlignment="1">
      <alignment horizontal="right"/>
    </xf>
    <xf numFmtId="1" fontId="38" fillId="0" borderId="0" xfId="0" applyNumberFormat="1" applyFont="1" applyAlignment="1">
      <alignment horizontal="right"/>
    </xf>
    <xf numFmtId="0" fontId="44" fillId="0" borderId="0" xfId="0" applyFont="1" applyAlignment="1">
      <alignment horizontal="right"/>
    </xf>
    <xf numFmtId="3" fontId="37" fillId="0" borderId="0" xfId="0" applyNumberFormat="1" applyFont="1"/>
    <xf numFmtId="0" fontId="45" fillId="0" borderId="0" xfId="5" applyFont="1" applyBorder="1" applyAlignment="1">
      <alignment vertical="center"/>
    </xf>
    <xf numFmtId="0" fontId="0" fillId="0" borderId="0" xfId="0"/>
    <xf numFmtId="0" fontId="46" fillId="0" borderId="0" xfId="0" applyFont="1"/>
    <xf numFmtId="0" fontId="36" fillId="0" borderId="0" xfId="0" applyFont="1"/>
    <xf numFmtId="17" fontId="37" fillId="0" borderId="0" xfId="0" applyNumberFormat="1" applyFont="1" applyAlignment="1">
      <alignment horizontal="center"/>
    </xf>
    <xf numFmtId="0" fontId="37" fillId="0" borderId="0" xfId="0" applyFont="1" applyAlignment="1">
      <alignment horizontal="center"/>
    </xf>
    <xf numFmtId="166" fontId="37" fillId="0" borderId="0" xfId="0" applyNumberFormat="1" applyFont="1" applyAlignment="1"/>
    <xf numFmtId="166" fontId="45" fillId="0" borderId="0" xfId="0" applyNumberFormat="1" applyFont="1" applyAlignment="1">
      <alignment horizontal="center"/>
    </xf>
    <xf numFmtId="2" fontId="36" fillId="0" borderId="0" xfId="0" applyNumberFormat="1" applyFont="1" applyAlignment="1"/>
    <xf numFmtId="164" fontId="38" fillId="0" borderId="0" xfId="0" applyNumberFormat="1" applyFont="1" applyAlignment="1"/>
    <xf numFmtId="164" fontId="44" fillId="0" borderId="0" xfId="0" applyNumberFormat="1" applyFont="1"/>
    <xf numFmtId="2" fontId="45" fillId="0" borderId="0" xfId="5" applyNumberFormat="1" applyFont="1" applyBorder="1" applyAlignment="1">
      <alignment horizontal="right" vertical="center"/>
    </xf>
    <xf numFmtId="165" fontId="38" fillId="0" borderId="0" xfId="0" applyNumberFormat="1" applyFont="1" applyAlignment="1">
      <alignment horizontal="right" indent="1"/>
    </xf>
    <xf numFmtId="164" fontId="38" fillId="0" borderId="0" xfId="0" applyNumberFormat="1" applyFont="1" applyAlignment="1">
      <alignment horizontal="right" indent="1"/>
    </xf>
    <xf numFmtId="0" fontId="37" fillId="0" borderId="0" xfId="0" applyFont="1" applyBorder="1"/>
    <xf numFmtId="164" fontId="37" fillId="0" borderId="0" xfId="0" applyNumberFormat="1" applyFont="1" applyAlignment="1">
      <alignment horizontal="center"/>
    </xf>
    <xf numFmtId="0" fontId="47" fillId="4" borderId="0" xfId="1" applyFont="1" applyFill="1" applyBorder="1" applyAlignment="1"/>
    <xf numFmtId="0" fontId="48" fillId="0" borderId="0" xfId="0" applyFont="1" applyAlignment="1"/>
    <xf numFmtId="0" fontId="48" fillId="0" borderId="0" xfId="0" applyFont="1"/>
    <xf numFmtId="0" fontId="36" fillId="0" borderId="0" xfId="0" applyFont="1" applyAlignment="1">
      <alignment vertical="center"/>
    </xf>
    <xf numFmtId="0" fontId="49" fillId="0" borderId="0" xfId="3" applyFont="1" applyBorder="1" applyAlignment="1">
      <alignment horizontal="left" vertical="center"/>
    </xf>
    <xf numFmtId="0" fontId="45" fillId="0" borderId="0" xfId="1" applyFont="1" applyBorder="1" applyAlignment="1">
      <alignment vertical="center"/>
    </xf>
    <xf numFmtId="164" fontId="45" fillId="0" borderId="0" xfId="3" applyNumberFormat="1" applyFont="1" applyBorder="1" applyAlignment="1">
      <alignment horizontal="right" vertical="center"/>
    </xf>
    <xf numFmtId="165" fontId="38" fillId="0" borderId="0" xfId="0" applyNumberFormat="1" applyFont="1" applyAlignment="1">
      <alignment horizontal="center" vertical="center"/>
    </xf>
    <xf numFmtId="0" fontId="50" fillId="0" borderId="0" xfId="0" applyFont="1"/>
    <xf numFmtId="0" fontId="51" fillId="0" borderId="0" xfId="0" applyFont="1"/>
    <xf numFmtId="49" fontId="37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Fill="1" applyBorder="1"/>
    <xf numFmtId="165" fontId="38" fillId="0" borderId="1" xfId="0" applyNumberFormat="1" applyFont="1" applyBorder="1" applyAlignment="1">
      <alignment horizontal="center"/>
    </xf>
    <xf numFmtId="164" fontId="38" fillId="0" borderId="1" xfId="0" applyNumberFormat="1" applyFont="1" applyBorder="1" applyAlignment="1">
      <alignment horizontal="center"/>
    </xf>
    <xf numFmtId="0" fontId="36" fillId="0" borderId="1" xfId="0" applyFont="1" applyBorder="1"/>
    <xf numFmtId="0" fontId="36" fillId="4" borderId="0" xfId="0" applyFont="1" applyFill="1" applyAlignment="1">
      <alignment horizontal="center"/>
    </xf>
    <xf numFmtId="17" fontId="37" fillId="0" borderId="0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51" fillId="0" borderId="0" xfId="0" applyFont="1" applyBorder="1" applyAlignment="1"/>
    <xf numFmtId="3" fontId="37" fillId="0" borderId="0" xfId="0" applyNumberFormat="1" applyFont="1" applyAlignment="1">
      <alignment horizontal="right"/>
    </xf>
    <xf numFmtId="0" fontId="33" fillId="0" borderId="1" xfId="0" applyFont="1" applyFill="1" applyBorder="1"/>
    <xf numFmtId="165" fontId="45" fillId="0" borderId="1" xfId="0" applyNumberFormat="1" applyFont="1" applyBorder="1" applyAlignment="1">
      <alignment horizontal="center"/>
    </xf>
    <xf numFmtId="164" fontId="37" fillId="0" borderId="1" xfId="0" applyNumberFormat="1" applyFont="1" applyBorder="1" applyAlignment="1">
      <alignment horizontal="center"/>
    </xf>
    <xf numFmtId="0" fontId="35" fillId="3" borderId="0" xfId="0" applyFont="1" applyFill="1" applyBorder="1"/>
    <xf numFmtId="0" fontId="37" fillId="0" borderId="0" xfId="0" applyNumberFormat="1" applyFont="1" applyAlignment="1">
      <alignment horizontal="right"/>
    </xf>
    <xf numFmtId="0" fontId="37" fillId="0" borderId="1" xfId="0" applyFont="1" applyBorder="1"/>
    <xf numFmtId="3" fontId="37" fillId="0" borderId="1" xfId="0" applyNumberFormat="1" applyFont="1" applyBorder="1"/>
    <xf numFmtId="3" fontId="37" fillId="0" borderId="1" xfId="0" applyNumberFormat="1" applyFont="1" applyBorder="1" applyAlignment="1">
      <alignment horizontal="right"/>
    </xf>
    <xf numFmtId="165" fontId="37" fillId="0" borderId="1" xfId="0" applyNumberFormat="1" applyFont="1" applyBorder="1" applyAlignment="1">
      <alignment horizontal="right"/>
    </xf>
    <xf numFmtId="0" fontId="36" fillId="0" borderId="1" xfId="5" applyFont="1" applyBorder="1" applyAlignment="1">
      <alignment vertical="center"/>
    </xf>
    <xf numFmtId="164" fontId="38" fillId="0" borderId="1" xfId="5" applyNumberFormat="1" applyFont="1" applyBorder="1" applyAlignment="1">
      <alignment vertical="center"/>
    </xf>
    <xf numFmtId="0" fontId="43" fillId="0" borderId="1" xfId="5" applyFont="1" applyBorder="1" applyAlignment="1">
      <alignment vertical="center"/>
    </xf>
    <xf numFmtId="0" fontId="43" fillId="4" borderId="1" xfId="5" applyFont="1" applyFill="1" applyBorder="1" applyAlignment="1">
      <alignment vertical="top" wrapText="1"/>
    </xf>
    <xf numFmtId="2" fontId="38" fillId="0" borderId="1" xfId="0" applyNumberFormat="1" applyFont="1" applyBorder="1"/>
    <xf numFmtId="2" fontId="37" fillId="0" borderId="1" xfId="0" applyNumberFormat="1" applyFont="1" applyBorder="1"/>
    <xf numFmtId="164" fontId="38" fillId="0" borderId="1" xfId="0" applyNumberFormat="1" applyFont="1" applyBorder="1"/>
    <xf numFmtId="164" fontId="37" fillId="0" borderId="1" xfId="0" applyNumberFormat="1" applyFont="1" applyBorder="1"/>
    <xf numFmtId="0" fontId="36" fillId="0" borderId="1" xfId="0" applyFont="1" applyBorder="1" applyAlignment="1">
      <alignment vertical="center"/>
    </xf>
    <xf numFmtId="3" fontId="43" fillId="0" borderId="1" xfId="1" applyNumberFormat="1" applyFont="1" applyBorder="1" applyAlignment="1">
      <alignment vertical="center"/>
    </xf>
    <xf numFmtId="3" fontId="36" fillId="0" borderId="1" xfId="1" applyNumberFormat="1" applyFont="1" applyBorder="1" applyAlignment="1">
      <alignment vertical="center"/>
    </xf>
    <xf numFmtId="3" fontId="45" fillId="0" borderId="1" xfId="1" applyNumberFormat="1" applyFont="1" applyFill="1" applyBorder="1" applyAlignment="1">
      <alignment vertical="center"/>
    </xf>
    <xf numFmtId="0" fontId="36" fillId="0" borderId="1" xfId="1" applyFont="1" applyBorder="1"/>
    <xf numFmtId="0" fontId="44" fillId="0" borderId="1" xfId="0" applyFont="1" applyBorder="1"/>
    <xf numFmtId="164" fontId="38" fillId="0" borderId="1" xfId="0" applyNumberFormat="1" applyFont="1" applyBorder="1" applyAlignment="1">
      <alignment horizontal="center" vertical="center"/>
    </xf>
    <xf numFmtId="164" fontId="45" fillId="0" borderId="1" xfId="0" applyNumberFormat="1" applyFont="1" applyBorder="1"/>
    <xf numFmtId="0" fontId="36" fillId="0" borderId="1" xfId="0" applyFont="1" applyBorder="1" applyAlignment="1"/>
    <xf numFmtId="165" fontId="38" fillId="0" borderId="1" xfId="0" applyNumberFormat="1" applyFont="1" applyBorder="1" applyAlignment="1">
      <alignment horizontal="center" vertical="center"/>
    </xf>
    <xf numFmtId="0" fontId="53" fillId="0" borderId="1" xfId="0" applyFont="1" applyFill="1" applyBorder="1"/>
    <xf numFmtId="0" fontId="54" fillId="0" borderId="1" xfId="0" applyFont="1" applyFill="1" applyBorder="1"/>
    <xf numFmtId="164" fontId="45" fillId="0" borderId="1" xfId="0" applyNumberFormat="1" applyFont="1" applyBorder="1" applyAlignment="1">
      <alignment horizontal="center"/>
    </xf>
    <xf numFmtId="49" fontId="38" fillId="0" borderId="0" xfId="0" applyNumberFormat="1" applyFont="1" applyAlignment="1">
      <alignment horizontal="center"/>
    </xf>
    <xf numFmtId="49" fontId="55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2" fontId="38" fillId="0" borderId="1" xfId="0" applyNumberFormat="1" applyFont="1" applyBorder="1" applyAlignment="1">
      <alignment horizontal="center"/>
    </xf>
    <xf numFmtId="0" fontId="38" fillId="0" borderId="0" xfId="0" applyFont="1" applyAlignment="1">
      <alignment horizontal="center"/>
    </xf>
    <xf numFmtId="0" fontId="0" fillId="0" borderId="1" xfId="0" applyFont="1" applyFill="1" applyBorder="1"/>
    <xf numFmtId="0" fontId="33" fillId="0" borderId="0" xfId="0" applyFont="1"/>
    <xf numFmtId="49" fontId="33" fillId="0" borderId="0" xfId="0" applyNumberFormat="1" applyFont="1" applyAlignment="1">
      <alignment horizontal="center"/>
    </xf>
    <xf numFmtId="49" fontId="38" fillId="0" borderId="0" xfId="5" applyNumberFormat="1" applyFont="1" applyBorder="1" applyAlignment="1">
      <alignment horizontal="right" vertical="center"/>
    </xf>
    <xf numFmtId="0" fontId="38" fillId="0" borderId="0" xfId="0" applyNumberFormat="1" applyFont="1" applyBorder="1" applyAlignment="1">
      <alignment horizontal="center" vertical="center"/>
    </xf>
    <xf numFmtId="164" fontId="38" fillId="0" borderId="0" xfId="0" applyNumberFormat="1" applyFont="1" applyBorder="1" applyAlignment="1">
      <alignment horizontal="center" vertical="center"/>
    </xf>
    <xf numFmtId="164" fontId="38" fillId="0" borderId="0" xfId="0" applyNumberFormat="1" applyFont="1" applyFill="1" applyBorder="1" applyAlignment="1">
      <alignment horizontal="center" vertical="center"/>
    </xf>
    <xf numFmtId="164" fontId="45" fillId="0" borderId="0" xfId="0" applyNumberFormat="1" applyFont="1" applyAlignment="1">
      <alignment horizontal="center"/>
    </xf>
    <xf numFmtId="0" fontId="3" fillId="0" borderId="0" xfId="0" applyFont="1"/>
    <xf numFmtId="0" fontId="56" fillId="4" borderId="0" xfId="0" applyFont="1" applyFill="1"/>
    <xf numFmtId="0" fontId="57" fillId="0" borderId="0" xfId="0" applyFont="1" applyFill="1" applyBorder="1"/>
    <xf numFmtId="0" fontId="58" fillId="0" borderId="0" xfId="0" applyFont="1" applyFill="1" applyBorder="1"/>
    <xf numFmtId="164" fontId="38" fillId="0" borderId="0" xfId="0" applyNumberFormat="1" applyFont="1" applyAlignment="1">
      <alignment horizontal="center" vertical="center"/>
    </xf>
    <xf numFmtId="164" fontId="45" fillId="0" borderId="0" xfId="0" applyNumberFormat="1" applyFont="1" applyAlignment="1">
      <alignment horizontal="center" vertical="center"/>
    </xf>
    <xf numFmtId="0" fontId="59" fillId="0" borderId="0" xfId="1" applyFont="1" applyFill="1" applyBorder="1" applyAlignment="1">
      <alignment vertical="top"/>
    </xf>
    <xf numFmtId="0" fontId="36" fillId="0" borderId="0" xfId="0" applyFont="1" applyAlignment="1">
      <alignment vertical="top"/>
    </xf>
    <xf numFmtId="0" fontId="43" fillId="0" borderId="1" xfId="0" applyFont="1" applyBorder="1" applyAlignment="1">
      <alignment vertical="center"/>
    </xf>
    <xf numFmtId="164" fontId="37" fillId="0" borderId="1" xfId="0" applyNumberFormat="1" applyFont="1" applyBorder="1" applyAlignment="1">
      <alignment horizontal="center" vertical="center"/>
    </xf>
    <xf numFmtId="0" fontId="60" fillId="0" borderId="0" xfId="1" applyFont="1" applyFill="1" applyBorder="1" applyAlignment="1">
      <alignment vertical="center"/>
    </xf>
    <xf numFmtId="0" fontId="36" fillId="0" borderId="1" xfId="0" applyFont="1" applyBorder="1" applyAlignment="1">
      <alignment horizontal="center"/>
    </xf>
    <xf numFmtId="164" fontId="37" fillId="0" borderId="2" xfId="0" applyNumberFormat="1" applyFont="1" applyBorder="1" applyAlignment="1">
      <alignment horizontal="center"/>
    </xf>
    <xf numFmtId="0" fontId="0" fillId="0" borderId="2" xfId="0" applyFont="1" applyFill="1" applyBorder="1"/>
    <xf numFmtId="164" fontId="38" fillId="0" borderId="2" xfId="0" applyNumberFormat="1" applyFont="1" applyBorder="1" applyAlignment="1">
      <alignment horizontal="center"/>
    </xf>
    <xf numFmtId="1" fontId="45" fillId="0" borderId="1" xfId="0" applyNumberFormat="1" applyFont="1" applyBorder="1" applyAlignment="1">
      <alignment horizontal="center"/>
    </xf>
    <xf numFmtId="3" fontId="37" fillId="0" borderId="0" xfId="0" applyNumberFormat="1" applyFont="1" applyAlignment="1">
      <alignment horizontal="center"/>
    </xf>
    <xf numFmtId="3" fontId="38" fillId="0" borderId="0" xfId="0" applyNumberFormat="1" applyFont="1" applyBorder="1" applyAlignment="1">
      <alignment horizontal="center" vertical="center"/>
    </xf>
    <xf numFmtId="17" fontId="45" fillId="0" borderId="0" xfId="0" applyNumberFormat="1" applyFont="1" applyFill="1" applyBorder="1" applyAlignment="1">
      <alignment horizontal="center"/>
    </xf>
    <xf numFmtId="0" fontId="36" fillId="0" borderId="3" xfId="0" applyFont="1" applyBorder="1"/>
    <xf numFmtId="0" fontId="61" fillId="0" borderId="0" xfId="1" applyFont="1" applyFill="1" applyBorder="1" applyAlignment="1">
      <alignment horizontal="center" vertical="center"/>
    </xf>
    <xf numFmtId="0" fontId="62" fillId="0" borderId="0" xfId="0" applyFont="1" applyBorder="1" applyAlignment="1">
      <alignment horizontal="center" vertical="center"/>
    </xf>
    <xf numFmtId="49" fontId="37" fillId="0" borderId="1" xfId="0" applyNumberFormat="1" applyFont="1" applyBorder="1" applyAlignment="1"/>
    <xf numFmtId="1" fontId="37" fillId="0" borderId="0" xfId="0" quotePrefix="1" applyNumberFormat="1" applyFont="1" applyAlignment="1">
      <alignment horizontal="center"/>
    </xf>
    <xf numFmtId="0" fontId="34" fillId="3" borderId="0" xfId="1" applyFont="1" applyFill="1" applyBorder="1" applyAlignment="1"/>
    <xf numFmtId="0" fontId="63" fillId="3" borderId="0" xfId="0" applyFont="1" applyFill="1" applyAlignment="1">
      <alignment vertical="center"/>
    </xf>
    <xf numFmtId="0" fontId="32" fillId="3" borderId="0" xfId="0" applyFont="1" applyFill="1" applyAlignment="1">
      <alignment vertical="center"/>
    </xf>
    <xf numFmtId="0" fontId="39" fillId="3" borderId="0" xfId="1" applyFont="1" applyFill="1" applyBorder="1"/>
    <xf numFmtId="0" fontId="36" fillId="3" borderId="0" xfId="0" applyFont="1" applyFill="1"/>
    <xf numFmtId="0" fontId="39" fillId="3" borderId="0" xfId="1" applyFont="1" applyFill="1" applyBorder="1" applyAlignment="1"/>
    <xf numFmtId="0" fontId="36" fillId="3" borderId="0" xfId="0" applyFont="1" applyFill="1" applyAlignment="1"/>
    <xf numFmtId="0" fontId="65" fillId="3" borderId="0" xfId="1" applyFont="1" applyFill="1" applyBorder="1" applyAlignment="1"/>
    <xf numFmtId="0" fontId="47" fillId="3" borderId="0" xfId="1" applyFont="1" applyFill="1" applyBorder="1" applyAlignment="1"/>
    <xf numFmtId="0" fontId="63" fillId="2" borderId="0" xfId="1" applyFont="1" applyFill="1" applyBorder="1" applyAlignment="1">
      <alignment vertical="center"/>
    </xf>
    <xf numFmtId="0" fontId="56" fillId="2" borderId="0" xfId="0" applyFont="1" applyFill="1"/>
    <xf numFmtId="0" fontId="36" fillId="2" borderId="0" xfId="0" applyFont="1" applyFill="1" applyAlignment="1">
      <alignment horizontal="center"/>
    </xf>
    <xf numFmtId="0" fontId="0" fillId="2" borderId="0" xfId="0" applyFill="1" applyAlignment="1"/>
    <xf numFmtId="0" fontId="63" fillId="6" borderId="0" xfId="1" applyFont="1" applyFill="1" applyBorder="1" applyAlignment="1">
      <alignment vertical="center"/>
    </xf>
    <xf numFmtId="0" fontId="34" fillId="6" borderId="0" xfId="1" applyFont="1" applyFill="1" applyBorder="1"/>
    <xf numFmtId="0" fontId="40" fillId="6" borderId="0" xfId="0" applyFont="1" applyFill="1" applyBorder="1"/>
    <xf numFmtId="0" fontId="32" fillId="6" borderId="0" xfId="0" applyFont="1" applyFill="1"/>
    <xf numFmtId="0" fontId="63" fillId="7" borderId="0" xfId="0" applyFont="1" applyFill="1" applyAlignment="1">
      <alignment vertical="center"/>
    </xf>
    <xf numFmtId="0" fontId="34" fillId="7" borderId="0" xfId="0" applyFont="1" applyFill="1"/>
    <xf numFmtId="0" fontId="66" fillId="7" borderId="0" xfId="0" applyFont="1" applyFill="1"/>
    <xf numFmtId="17" fontId="38" fillId="0" borderId="0" xfId="0" applyNumberFormat="1" applyFont="1" applyAlignment="1">
      <alignment horizontal="center"/>
    </xf>
    <xf numFmtId="3" fontId="43" fillId="0" borderId="1" xfId="1" applyNumberFormat="1" applyFont="1" applyFill="1" applyBorder="1" applyAlignment="1">
      <alignment vertical="center"/>
    </xf>
    <xf numFmtId="0" fontId="41" fillId="0" borderId="0" xfId="0" applyFont="1" applyAlignment="1">
      <alignment vertical="center" wrapText="1"/>
    </xf>
    <xf numFmtId="0" fontId="38" fillId="0" borderId="0" xfId="0" applyFont="1"/>
    <xf numFmtId="0" fontId="55" fillId="0" borderId="0" xfId="0" applyFont="1" applyAlignment="1">
      <alignment horizontal="center"/>
    </xf>
    <xf numFmtId="49" fontId="37" fillId="0" borderId="2" xfId="0" applyNumberFormat="1" applyFont="1" applyBorder="1" applyAlignment="1"/>
    <xf numFmtId="164" fontId="37" fillId="0" borderId="2" xfId="0" applyNumberFormat="1" applyFont="1" applyBorder="1" applyAlignment="1">
      <alignment horizontal="right"/>
    </xf>
    <xf numFmtId="0" fontId="36" fillId="0" borderId="2" xfId="0" applyFont="1" applyBorder="1" applyAlignment="1">
      <alignment vertical="top"/>
    </xf>
    <xf numFmtId="0" fontId="36" fillId="0" borderId="3" xfId="0" applyFont="1" applyBorder="1" applyAlignment="1">
      <alignment vertical="top"/>
    </xf>
    <xf numFmtId="4" fontId="38" fillId="0" borderId="3" xfId="0" applyNumberFormat="1" applyFont="1" applyBorder="1" applyAlignment="1">
      <alignment horizontal="center"/>
    </xf>
    <xf numFmtId="165" fontId="38" fillId="0" borderId="3" xfId="1" applyNumberFormat="1" applyFont="1" applyFill="1" applyBorder="1" applyAlignment="1">
      <alignment horizontal="center" vertical="top"/>
    </xf>
    <xf numFmtId="0" fontId="45" fillId="0" borderId="2" xfId="0" applyFont="1" applyBorder="1" applyAlignment="1">
      <alignment horizontal="center"/>
    </xf>
    <xf numFmtId="0" fontId="45" fillId="0" borderId="2" xfId="1" applyFont="1" applyFill="1" applyBorder="1" applyAlignment="1">
      <alignment horizontal="center" vertical="top"/>
    </xf>
    <xf numFmtId="0" fontId="37" fillId="0" borderId="2" xfId="0" applyFont="1" applyBorder="1"/>
    <xf numFmtId="164" fontId="37" fillId="0" borderId="0" xfId="0" applyNumberFormat="1" applyFont="1" applyBorder="1" applyAlignment="1">
      <alignment horizontal="center"/>
    </xf>
    <xf numFmtId="164" fontId="37" fillId="0" borderId="0" xfId="0" applyNumberFormat="1" applyFont="1" applyBorder="1" applyAlignment="1">
      <alignment horizontal="right"/>
    </xf>
    <xf numFmtId="0" fontId="36" fillId="0" borderId="2" xfId="0" applyFont="1" applyBorder="1" applyAlignment="1"/>
    <xf numFmtId="49" fontId="37" fillId="0" borderId="0" xfId="0" applyNumberFormat="1" applyFont="1" applyBorder="1" applyAlignment="1">
      <alignment horizontal="center"/>
    </xf>
    <xf numFmtId="17" fontId="37" fillId="0" borderId="0" xfId="0" quotePrefix="1" applyNumberFormat="1" applyFont="1" applyAlignment="1">
      <alignment horizontal="center" vertical="center"/>
    </xf>
    <xf numFmtId="17" fontId="41" fillId="0" borderId="0" xfId="0" quotePrefix="1" applyNumberFormat="1" applyFont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164" fontId="37" fillId="0" borderId="3" xfId="0" applyNumberFormat="1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4" fillId="0" borderId="0" xfId="0" applyFont="1" applyBorder="1" applyAlignment="1">
      <alignment horizontal="center"/>
    </xf>
    <xf numFmtId="164" fontId="45" fillId="0" borderId="0" xfId="0" applyNumberFormat="1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164" fontId="38" fillId="0" borderId="0" xfId="0" applyNumberFormat="1" applyFont="1" applyBorder="1" applyAlignment="1">
      <alignment horizontal="center"/>
    </xf>
    <xf numFmtId="17" fontId="41" fillId="0" borderId="0" xfId="0" applyNumberFormat="1" applyFont="1" applyBorder="1" applyAlignment="1">
      <alignment horizontal="center"/>
    </xf>
    <xf numFmtId="166" fontId="41" fillId="0" borderId="0" xfId="0" quotePrefix="1" applyNumberFormat="1" applyFont="1" applyAlignment="1">
      <alignment horizontal="center" vertical="center"/>
    </xf>
    <xf numFmtId="166" fontId="37" fillId="0" borderId="0" xfId="0" quotePrefix="1" applyNumberFormat="1" applyFont="1" applyAlignment="1">
      <alignment horizontal="center" vertical="center"/>
    </xf>
    <xf numFmtId="0" fontId="67" fillId="0" borderId="0" xfId="0" applyFont="1" applyAlignment="1">
      <alignment vertical="center"/>
    </xf>
    <xf numFmtId="164" fontId="68" fillId="0" borderId="0" xfId="0" applyNumberFormat="1" applyFont="1" applyAlignment="1">
      <alignment vertical="center"/>
    </xf>
    <xf numFmtId="0" fontId="36" fillId="0" borderId="2" xfId="0" applyFont="1" applyBorder="1"/>
    <xf numFmtId="0" fontId="36" fillId="0" borderId="4" xfId="0" applyFont="1" applyBorder="1"/>
    <xf numFmtId="3" fontId="38" fillId="0" borderId="4" xfId="0" applyNumberFormat="1" applyFont="1" applyBorder="1"/>
    <xf numFmtId="164" fontId="37" fillId="0" borderId="5" xfId="0" applyNumberFormat="1" applyFont="1" applyBorder="1" applyAlignment="1">
      <alignment horizontal="center"/>
    </xf>
    <xf numFmtId="3" fontId="37" fillId="0" borderId="0" xfId="0" applyNumberFormat="1" applyFont="1" applyBorder="1"/>
    <xf numFmtId="46" fontId="52" fillId="0" borderId="1" xfId="5" applyNumberFormat="1" applyFont="1" applyBorder="1" applyAlignment="1">
      <alignment horizontal="center" vertical="center"/>
    </xf>
    <xf numFmtId="21" fontId="52" fillId="0" borderId="1" xfId="5" applyNumberFormat="1" applyFont="1" applyBorder="1" applyAlignment="1">
      <alignment horizontal="center" vertical="center"/>
    </xf>
    <xf numFmtId="21" fontId="52" fillId="0" borderId="1" xfId="5" applyNumberFormat="1" applyFont="1" applyBorder="1" applyAlignment="1">
      <alignment horizontal="center"/>
    </xf>
    <xf numFmtId="0" fontId="70" fillId="0" borderId="0" xfId="0" applyFont="1"/>
    <xf numFmtId="165" fontId="38" fillId="0" borderId="1" xfId="0" applyNumberFormat="1" applyFont="1" applyBorder="1" applyAlignment="1">
      <alignment horizontal="right"/>
    </xf>
    <xf numFmtId="165" fontId="38" fillId="0" borderId="0" xfId="0" applyNumberFormat="1" applyFont="1" applyAlignment="1">
      <alignment horizontal="right"/>
    </xf>
    <xf numFmtId="17" fontId="38" fillId="0" borderId="0" xfId="0" applyNumberFormat="1" applyFont="1" applyBorder="1" applyAlignment="1">
      <alignment horizontal="right" vertical="center"/>
    </xf>
    <xf numFmtId="17" fontId="38" fillId="0" borderId="0" xfId="0" applyNumberFormat="1" applyFont="1" applyAlignment="1">
      <alignment horizontal="right" vertical="center"/>
    </xf>
    <xf numFmtId="0" fontId="38" fillId="0" borderId="0" xfId="0" applyNumberFormat="1" applyFont="1" applyAlignment="1">
      <alignment horizontal="right" vertical="center"/>
    </xf>
    <xf numFmtId="164" fontId="37" fillId="0" borderId="1" xfId="0" applyNumberFormat="1" applyFont="1" applyBorder="1" applyAlignment="1">
      <alignment horizontal="right"/>
    </xf>
    <xf numFmtId="164" fontId="37" fillId="0" borderId="5" xfId="0" applyNumberFormat="1" applyFont="1" applyBorder="1" applyAlignment="1">
      <alignment horizontal="right"/>
    </xf>
    <xf numFmtId="0" fontId="33" fillId="0" borderId="0" xfId="0" applyFont="1" applyAlignment="1">
      <alignment horizontal="right"/>
    </xf>
    <xf numFmtId="165" fontId="38" fillId="0" borderId="0" xfId="0" applyNumberFormat="1" applyFont="1" applyBorder="1" applyAlignment="1">
      <alignment horizontal="right"/>
    </xf>
    <xf numFmtId="165" fontId="37" fillId="0" borderId="0" xfId="0" applyNumberFormat="1" applyFont="1" applyBorder="1" applyAlignment="1">
      <alignment horizontal="right"/>
    </xf>
    <xf numFmtId="17" fontId="37" fillId="0" borderId="0" xfId="0" applyNumberFormat="1" applyFont="1" applyBorder="1" applyAlignment="1">
      <alignment horizontal="right"/>
    </xf>
    <xf numFmtId="0" fontId="36" fillId="0" borderId="0" xfId="0" applyFont="1" applyBorder="1" applyAlignment="1">
      <alignment horizontal="right"/>
    </xf>
    <xf numFmtId="3" fontId="38" fillId="0" borderId="0" xfId="0" applyNumberFormat="1" applyFont="1" applyBorder="1" applyAlignment="1">
      <alignment horizontal="right"/>
    </xf>
    <xf numFmtId="3" fontId="69" fillId="0" borderId="0" xfId="0" applyNumberFormat="1" applyFont="1" applyBorder="1" applyAlignment="1">
      <alignment horizontal="right"/>
    </xf>
    <xf numFmtId="0" fontId="37" fillId="0" borderId="0" xfId="0" applyNumberFormat="1" applyFont="1" applyBorder="1" applyAlignment="1">
      <alignment horizontal="right"/>
    </xf>
    <xf numFmtId="3" fontId="37" fillId="0" borderId="0" xfId="0" applyNumberFormat="1" applyFont="1" applyBorder="1" applyAlignment="1">
      <alignment horizontal="right"/>
    </xf>
    <xf numFmtId="0" fontId="38" fillId="0" borderId="0" xfId="0" applyNumberFormat="1" applyFont="1" applyBorder="1" applyAlignment="1">
      <alignment horizontal="right" vertical="center"/>
    </xf>
    <xf numFmtId="3" fontId="38" fillId="0" borderId="2" xfId="0" applyNumberFormat="1" applyFont="1" applyBorder="1" applyAlignment="1">
      <alignment horizontal="right"/>
    </xf>
    <xf numFmtId="164" fontId="69" fillId="0" borderId="3" xfId="0" applyNumberFormat="1" applyFont="1" applyBorder="1" applyAlignment="1">
      <alignment horizontal="right"/>
    </xf>
    <xf numFmtId="0" fontId="69" fillId="0" borderId="3" xfId="0" applyFont="1" applyBorder="1"/>
    <xf numFmtId="3" fontId="69" fillId="0" borderId="3" xfId="0" applyNumberFormat="1" applyFont="1" applyBorder="1" applyAlignment="1">
      <alignment horizontal="right"/>
    </xf>
    <xf numFmtId="0" fontId="36" fillId="0" borderId="5" xfId="0" applyFont="1" applyBorder="1"/>
    <xf numFmtId="3" fontId="38" fillId="0" borderId="5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1" fontId="37" fillId="0" borderId="0" xfId="0" quotePrefix="1" applyNumberFormat="1" applyFont="1" applyAlignment="1">
      <alignment horizontal="left"/>
    </xf>
    <xf numFmtId="1" fontId="41" fillId="0" borderId="0" xfId="0" quotePrefix="1" applyNumberFormat="1" applyFont="1" applyAlignment="1">
      <alignment horizontal="left"/>
    </xf>
    <xf numFmtId="1" fontId="41" fillId="0" borderId="0" xfId="0" quotePrefix="1" applyNumberFormat="1" applyFont="1" applyAlignment="1">
      <alignment horizontal="center"/>
    </xf>
    <xf numFmtId="17" fontId="38" fillId="0" borderId="0" xfId="0" applyNumberFormat="1" applyFont="1" applyAlignment="1">
      <alignment horizontal="left"/>
    </xf>
    <xf numFmtId="164" fontId="36" fillId="0" borderId="0" xfId="0" applyNumberFormat="1" applyFont="1" applyAlignment="1">
      <alignment horizontal="right"/>
    </xf>
    <xf numFmtId="164" fontId="36" fillId="0" borderId="0" xfId="0" applyNumberFormat="1" applyFont="1" applyAlignment="1">
      <alignment horizontal="center"/>
    </xf>
    <xf numFmtId="0" fontId="67" fillId="0" borderId="0" xfId="0" applyFont="1"/>
    <xf numFmtId="0" fontId="71" fillId="0" borderId="0" xfId="0" applyFont="1" applyAlignment="1">
      <alignment vertical="center"/>
    </xf>
    <xf numFmtId="49" fontId="72" fillId="0" borderId="0" xfId="0" applyNumberFormat="1" applyFont="1" applyAlignment="1">
      <alignment horizontal="center"/>
    </xf>
    <xf numFmtId="0" fontId="71" fillId="0" borderId="0" xfId="0" applyNumberFormat="1" applyFont="1" applyAlignment="1"/>
    <xf numFmtId="0" fontId="72" fillId="0" borderId="0" xfId="0" applyNumberFormat="1" applyFont="1" applyAlignment="1">
      <alignment horizontal="center"/>
    </xf>
    <xf numFmtId="0" fontId="71" fillId="0" borderId="0" xfId="0" applyFont="1" applyAlignment="1"/>
    <xf numFmtId="17" fontId="72" fillId="0" borderId="0" xfId="0" applyNumberFormat="1" applyFont="1" applyAlignment="1">
      <alignment horizontal="center"/>
    </xf>
    <xf numFmtId="0" fontId="71" fillId="0" borderId="0" xfId="0" applyFont="1"/>
    <xf numFmtId="0" fontId="0" fillId="0" borderId="0" xfId="0" applyFont="1" applyAlignment="1">
      <alignment vertical="center"/>
    </xf>
    <xf numFmtId="164" fontId="69" fillId="0" borderId="3" xfId="0" applyNumberFormat="1" applyFont="1" applyBorder="1" applyAlignment="1">
      <alignment horizontal="center"/>
    </xf>
    <xf numFmtId="0" fontId="73" fillId="3" borderId="0" xfId="0" applyFont="1" applyFill="1" applyAlignment="1">
      <alignment vertical="center"/>
    </xf>
    <xf numFmtId="0" fontId="50" fillId="0" borderId="0" xfId="0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/>
    </xf>
    <xf numFmtId="0" fontId="34" fillId="7" borderId="0" xfId="0" applyFont="1" applyFill="1" applyAlignment="1">
      <alignment vertical="center"/>
    </xf>
    <xf numFmtId="0" fontId="34" fillId="7" borderId="0" xfId="0" applyFont="1" applyFill="1" applyBorder="1" applyAlignment="1">
      <alignment vertical="center"/>
    </xf>
    <xf numFmtId="0" fontId="41" fillId="7" borderId="0" xfId="0" applyFont="1" applyFill="1" applyAlignment="1">
      <alignment vertical="center"/>
    </xf>
    <xf numFmtId="0" fontId="41" fillId="7" borderId="0" xfId="0" applyFont="1" applyFill="1" applyBorder="1" applyAlignment="1">
      <alignment vertical="center"/>
    </xf>
    <xf numFmtId="0" fontId="46" fillId="0" borderId="0" xfId="0" applyFont="1" applyAlignment="1">
      <alignment horizontal="center" vertical="center" wrapText="1"/>
    </xf>
    <xf numFmtId="0" fontId="46" fillId="0" borderId="0" xfId="0" applyFont="1" applyBorder="1" applyAlignment="1">
      <alignment horizontal="center" vertical="center" wrapText="1"/>
    </xf>
    <xf numFmtId="0" fontId="69" fillId="0" borderId="0" xfId="0" applyFont="1" applyAlignment="1">
      <alignment horizontal="center" vertical="center" wrapText="1"/>
    </xf>
    <xf numFmtId="0" fontId="69" fillId="0" borderId="0" xfId="0" applyFont="1" applyBorder="1" applyAlignment="1">
      <alignment horizontal="center" vertical="center" wrapText="1"/>
    </xf>
    <xf numFmtId="0" fontId="43" fillId="4" borderId="7" xfId="0" applyNumberFormat="1" applyFont="1" applyFill="1" applyBorder="1" applyAlignment="1">
      <alignment vertical="center"/>
    </xf>
    <xf numFmtId="164" fontId="38" fillId="4" borderId="7" xfId="0" applyNumberFormat="1" applyFont="1" applyFill="1" applyBorder="1" applyAlignment="1">
      <alignment horizontal="center" vertical="center"/>
    </xf>
    <xf numFmtId="164" fontId="38" fillId="4" borderId="0" xfId="0" applyNumberFormat="1" applyFont="1" applyFill="1" applyBorder="1" applyAlignment="1">
      <alignment horizontal="center" vertical="center"/>
    </xf>
    <xf numFmtId="164" fontId="43" fillId="4" borderId="7" xfId="0" applyNumberFormat="1" applyFont="1" applyFill="1" applyBorder="1" applyAlignment="1">
      <alignment horizontal="center" vertical="center"/>
    </xf>
    <xf numFmtId="0" fontId="43" fillId="4" borderId="8" xfId="0" applyNumberFormat="1" applyFont="1" applyFill="1" applyBorder="1" applyAlignment="1">
      <alignment vertical="center"/>
    </xf>
    <xf numFmtId="0" fontId="45" fillId="0" borderId="0" xfId="0" applyFont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75" fillId="0" borderId="0" xfId="0" applyFont="1"/>
    <xf numFmtId="0" fontId="0" fillId="4" borderId="0" xfId="0" applyFill="1" applyAlignment="1">
      <alignment vertical="center"/>
    </xf>
    <xf numFmtId="3" fontId="81" fillId="4" borderId="0" xfId="0" applyNumberFormat="1" applyFont="1" applyFill="1" applyAlignment="1">
      <alignment horizontal="right" vertical="center"/>
    </xf>
    <xf numFmtId="0" fontId="81" fillId="4" borderId="9" xfId="0" applyFont="1" applyFill="1" applyBorder="1" applyAlignment="1">
      <alignment vertical="center" wrapText="1"/>
    </xf>
    <xf numFmtId="4" fontId="83" fillId="9" borderId="9" xfId="0" applyNumberFormat="1" applyFont="1" applyFill="1" applyBorder="1" applyAlignment="1">
      <alignment vertical="center"/>
    </xf>
    <xf numFmtId="4" fontId="83" fillId="4" borderId="9" xfId="0" applyNumberFormat="1" applyFont="1" applyFill="1" applyBorder="1" applyAlignment="1">
      <alignment vertical="center"/>
    </xf>
    <xf numFmtId="0" fontId="37" fillId="0" borderId="9" xfId="0" applyFont="1" applyBorder="1" applyAlignment="1">
      <alignment vertical="center"/>
    </xf>
    <xf numFmtId="4" fontId="38" fillId="9" borderId="9" xfId="0" applyNumberFormat="1" applyFont="1" applyFill="1" applyBorder="1" applyAlignment="1">
      <alignment vertical="center"/>
    </xf>
    <xf numFmtId="4" fontId="38" fillId="4" borderId="9" xfId="0" applyNumberFormat="1" applyFont="1" applyFill="1" applyBorder="1" applyAlignment="1">
      <alignment vertical="center"/>
    </xf>
    <xf numFmtId="0" fontId="37" fillId="0" borderId="0" xfId="0" applyFont="1" applyAlignment="1">
      <alignment vertical="center"/>
    </xf>
    <xf numFmtId="0" fontId="36" fillId="4" borderId="0" xfId="0" applyFont="1" applyFill="1" applyAlignment="1">
      <alignment vertical="center"/>
    </xf>
    <xf numFmtId="0" fontId="81" fillId="4" borderId="9" xfId="0" applyFont="1" applyFill="1" applyBorder="1" applyAlignment="1">
      <alignment vertical="center"/>
    </xf>
    <xf numFmtId="0" fontId="45" fillId="0" borderId="9" xfId="0" applyFont="1" applyBorder="1" applyAlignment="1">
      <alignment vertical="center"/>
    </xf>
    <xf numFmtId="4" fontId="45" fillId="4" borderId="9" xfId="0" applyNumberFormat="1" applyFont="1" applyFill="1" applyBorder="1" applyAlignment="1">
      <alignment vertical="center"/>
    </xf>
    <xf numFmtId="0" fontId="84" fillId="0" borderId="9" xfId="0" applyFont="1" applyBorder="1" applyAlignment="1">
      <alignment vertical="center"/>
    </xf>
    <xf numFmtId="4" fontId="85" fillId="9" borderId="9" xfId="0" applyNumberFormat="1" applyFont="1" applyFill="1" applyBorder="1" applyAlignment="1">
      <alignment vertical="center"/>
    </xf>
    <xf numFmtId="4" fontId="85" fillId="4" borderId="9" xfId="0" applyNumberFormat="1" applyFont="1" applyFill="1" applyBorder="1" applyAlignment="1">
      <alignment vertical="center"/>
    </xf>
    <xf numFmtId="0" fontId="86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165" fontId="87" fillId="4" borderId="0" xfId="0" applyNumberFormat="1" applyFont="1" applyFill="1" applyAlignment="1">
      <alignment vertical="center"/>
    </xf>
    <xf numFmtId="165" fontId="0" fillId="0" borderId="0" xfId="0" applyNumberFormat="1" applyAlignment="1">
      <alignment vertical="center"/>
    </xf>
    <xf numFmtId="165" fontId="0" fillId="4" borderId="0" xfId="0" applyNumberFormat="1" applyFill="1" applyAlignment="1">
      <alignment vertical="center"/>
    </xf>
    <xf numFmtId="2" fontId="0" fillId="4" borderId="0" xfId="0" applyNumberFormat="1" applyFill="1" applyAlignment="1">
      <alignment vertical="center"/>
    </xf>
    <xf numFmtId="0" fontId="37" fillId="0" borderId="10" xfId="0" applyFont="1" applyBorder="1" applyAlignment="1">
      <alignment vertical="center"/>
    </xf>
    <xf numFmtId="0" fontId="37" fillId="0" borderId="6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40" fillId="0" borderId="0" xfId="0" applyFont="1" applyAlignment="1">
      <alignment vertical="center"/>
    </xf>
    <xf numFmtId="4" fontId="60" fillId="8" borderId="3" xfId="0" applyNumberFormat="1" applyFont="1" applyFill="1" applyBorder="1" applyAlignment="1">
      <alignment vertical="center"/>
    </xf>
    <xf numFmtId="3" fontId="60" fillId="8" borderId="3" xfId="0" applyNumberFormat="1" applyFont="1" applyFill="1" applyBorder="1" applyAlignment="1">
      <alignment vertical="center"/>
    </xf>
    <xf numFmtId="165" fontId="60" fillId="8" borderId="3" xfId="0" applyNumberFormat="1" applyFont="1" applyFill="1" applyBorder="1" applyAlignment="1">
      <alignment vertical="center"/>
    </xf>
    <xf numFmtId="4" fontId="45" fillId="8" borderId="10" xfId="0" applyNumberFormat="1" applyFont="1" applyFill="1" applyBorder="1" applyAlignment="1">
      <alignment vertical="center"/>
    </xf>
    <xf numFmtId="3" fontId="45" fillId="8" borderId="10" xfId="0" applyNumberFormat="1" applyFont="1" applyFill="1" applyBorder="1" applyAlignment="1">
      <alignment vertical="center"/>
    </xf>
    <xf numFmtId="0" fontId="88" fillId="0" borderId="5" xfId="1" applyFont="1" applyBorder="1" applyAlignment="1">
      <alignment vertical="center"/>
    </xf>
    <xf numFmtId="4" fontId="60" fillId="8" borderId="5" xfId="0" applyNumberFormat="1" applyFont="1" applyFill="1" applyBorder="1" applyAlignment="1">
      <alignment vertical="center"/>
    </xf>
    <xf numFmtId="3" fontId="60" fillId="8" borderId="5" xfId="0" applyNumberFormat="1" applyFont="1" applyFill="1" applyBorder="1" applyAlignment="1">
      <alignment vertical="center"/>
    </xf>
    <xf numFmtId="165" fontId="60" fillId="8" borderId="5" xfId="0" applyNumberFormat="1" applyFont="1" applyFill="1" applyBorder="1" applyAlignment="1">
      <alignment vertical="center"/>
    </xf>
    <xf numFmtId="0" fontId="88" fillId="0" borderId="6" xfId="1" applyFont="1" applyBorder="1" applyAlignment="1">
      <alignment vertical="center"/>
    </xf>
    <xf numFmtId="165" fontId="60" fillId="8" borderId="6" xfId="0" applyNumberFormat="1" applyFont="1" applyFill="1" applyBorder="1" applyAlignment="1">
      <alignment vertical="center"/>
    </xf>
    <xf numFmtId="0" fontId="84" fillId="4" borderId="9" xfId="0" applyFont="1" applyFill="1" applyBorder="1" applyAlignment="1">
      <alignment vertical="center"/>
    </xf>
    <xf numFmtId="0" fontId="86" fillId="4" borderId="0" xfId="0" applyFont="1" applyFill="1" applyAlignment="1">
      <alignment vertical="center"/>
    </xf>
    <xf numFmtId="0" fontId="37" fillId="0" borderId="3" xfId="0" applyFont="1" applyBorder="1" applyAlignment="1">
      <alignment vertical="center"/>
    </xf>
    <xf numFmtId="0" fontId="37" fillId="0" borderId="5" xfId="0" applyFont="1" applyBorder="1" applyAlignment="1">
      <alignment vertical="center"/>
    </xf>
    <xf numFmtId="4" fontId="38" fillId="8" borderId="10" xfId="0" applyNumberFormat="1" applyFont="1" applyFill="1" applyBorder="1" applyAlignment="1">
      <alignment vertical="center"/>
    </xf>
    <xf numFmtId="165" fontId="89" fillId="4" borderId="5" xfId="0" applyNumberFormat="1" applyFont="1" applyFill="1" applyBorder="1" applyAlignment="1">
      <alignment vertical="center"/>
    </xf>
    <xf numFmtId="165" fontId="89" fillId="8" borderId="5" xfId="0" applyNumberFormat="1" applyFont="1" applyFill="1" applyBorder="1" applyAlignment="1">
      <alignment vertical="center"/>
    </xf>
    <xf numFmtId="3" fontId="89" fillId="8" borderId="5" xfId="0" applyNumberFormat="1" applyFont="1" applyFill="1" applyBorder="1" applyAlignment="1">
      <alignment vertical="center"/>
    </xf>
    <xf numFmtId="165" fontId="89" fillId="4" borderId="3" xfId="0" applyNumberFormat="1" applyFont="1" applyFill="1" applyBorder="1" applyAlignment="1">
      <alignment vertical="center"/>
    </xf>
    <xf numFmtId="165" fontId="89" fillId="8" borderId="3" xfId="0" applyNumberFormat="1" applyFont="1" applyFill="1" applyBorder="1" applyAlignment="1">
      <alignment vertical="center"/>
    </xf>
    <xf numFmtId="3" fontId="89" fillId="8" borderId="3" xfId="0" applyNumberFormat="1" applyFont="1" applyFill="1" applyBorder="1" applyAlignment="1">
      <alignment vertical="center"/>
    </xf>
    <xf numFmtId="165" fontId="89" fillId="4" borderId="6" xfId="0" applyNumberFormat="1" applyFont="1" applyFill="1" applyBorder="1" applyAlignment="1">
      <alignment vertical="center"/>
    </xf>
    <xf numFmtId="165" fontId="89" fillId="8" borderId="6" xfId="0" applyNumberFormat="1" applyFont="1" applyFill="1" applyBorder="1" applyAlignment="1">
      <alignment vertical="center"/>
    </xf>
    <xf numFmtId="165" fontId="45" fillId="4" borderId="10" xfId="0" applyNumberFormat="1" applyFont="1" applyFill="1" applyBorder="1" applyAlignment="1">
      <alignment vertical="center"/>
    </xf>
    <xf numFmtId="0" fontId="36" fillId="0" borderId="6" xfId="0" applyFont="1" applyBorder="1"/>
    <xf numFmtId="0" fontId="36" fillId="0" borderId="10" xfId="0" applyFont="1" applyBorder="1"/>
    <xf numFmtId="165" fontId="38" fillId="9" borderId="6" xfId="0" applyNumberFormat="1" applyFont="1" applyFill="1" applyBorder="1" applyAlignment="1">
      <alignment vertical="center"/>
    </xf>
    <xf numFmtId="165" fontId="38" fillId="9" borderId="10" xfId="0" applyNumberFormat="1" applyFont="1" applyFill="1" applyBorder="1" applyAlignment="1">
      <alignment vertical="center"/>
    </xf>
    <xf numFmtId="165" fontId="90" fillId="9" borderId="9" xfId="0" applyNumberFormat="1" applyFont="1" applyFill="1" applyBorder="1" applyAlignment="1">
      <alignment vertical="center"/>
    </xf>
    <xf numFmtId="17" fontId="45" fillId="0" borderId="0" xfId="0" quotePrefix="1" applyNumberFormat="1" applyFont="1" applyBorder="1" applyAlignment="1">
      <alignment horizontal="center" vertical="center"/>
    </xf>
    <xf numFmtId="17" fontId="59" fillId="0" borderId="0" xfId="0" quotePrefix="1" applyNumberFormat="1" applyFont="1" applyBorder="1" applyAlignment="1">
      <alignment horizontal="center" vertical="center"/>
    </xf>
    <xf numFmtId="0" fontId="91" fillId="9" borderId="0" xfId="0" applyFont="1" applyFill="1" applyAlignment="1">
      <alignment horizontal="right" vertical="center"/>
    </xf>
    <xf numFmtId="0" fontId="91" fillId="0" borderId="0" xfId="0" applyFont="1" applyAlignment="1">
      <alignment horizontal="right" vertical="center"/>
    </xf>
    <xf numFmtId="0" fontId="92" fillId="4" borderId="0" xfId="0" applyFont="1" applyFill="1" applyAlignment="1">
      <alignment horizontal="right" vertical="center"/>
    </xf>
    <xf numFmtId="0" fontId="92" fillId="9" borderId="0" xfId="0" applyFont="1" applyFill="1" applyAlignment="1">
      <alignment horizontal="right" vertical="center"/>
    </xf>
    <xf numFmtId="0" fontId="81" fillId="4" borderId="10" xfId="0" applyFont="1" applyFill="1" applyBorder="1" applyAlignment="1">
      <alignment vertical="center" wrapText="1"/>
    </xf>
    <xf numFmtId="165" fontId="38" fillId="4" borderId="10" xfId="0" applyNumberFormat="1" applyFont="1" applyFill="1" applyBorder="1" applyAlignment="1">
      <alignment vertical="center"/>
    </xf>
    <xf numFmtId="165" fontId="50" fillId="9" borderId="10" xfId="0" applyNumberFormat="1" applyFont="1" applyFill="1" applyBorder="1" applyAlignment="1">
      <alignment vertical="center"/>
    </xf>
    <xf numFmtId="165" fontId="38" fillId="9" borderId="5" xfId="0" applyNumberFormat="1" applyFont="1" applyFill="1" applyBorder="1" applyAlignment="1">
      <alignment vertical="center"/>
    </xf>
    <xf numFmtId="165" fontId="38" fillId="4" borderId="5" xfId="0" applyNumberFormat="1" applyFont="1" applyFill="1" applyBorder="1" applyAlignment="1">
      <alignment vertical="center"/>
    </xf>
    <xf numFmtId="165" fontId="50" fillId="4" borderId="10" xfId="0" applyNumberFormat="1" applyFont="1" applyFill="1" applyBorder="1" applyAlignment="1">
      <alignment vertical="center"/>
    </xf>
    <xf numFmtId="165" fontId="38" fillId="4" borderId="6" xfId="0" applyNumberFormat="1" applyFont="1" applyFill="1" applyBorder="1" applyAlignment="1">
      <alignment vertical="center"/>
    </xf>
    <xf numFmtId="0" fontId="37" fillId="4" borderId="9" xfId="0" applyFont="1" applyFill="1" applyBorder="1" applyAlignment="1">
      <alignment vertical="center"/>
    </xf>
    <xf numFmtId="164" fontId="36" fillId="0" borderId="0" xfId="0" applyNumberFormat="1" applyFont="1" applyAlignment="1">
      <alignment vertical="center"/>
    </xf>
    <xf numFmtId="165" fontId="90" fillId="4" borderId="9" xfId="0" applyNumberFormat="1" applyFont="1" applyFill="1" applyBorder="1" applyAlignment="1">
      <alignment vertical="center"/>
    </xf>
    <xf numFmtId="0" fontId="38" fillId="0" borderId="0" xfId="0" applyFont="1" applyBorder="1" applyAlignment="1">
      <alignment horizontal="center" vertical="center" wrapText="1"/>
    </xf>
    <xf numFmtId="165" fontId="38" fillId="9" borderId="9" xfId="0" applyNumberFormat="1" applyFont="1" applyFill="1" applyBorder="1" applyAlignment="1">
      <alignment vertical="center"/>
    </xf>
    <xf numFmtId="165" fontId="38" fillId="4" borderId="9" xfId="0" applyNumberFormat="1" applyFont="1" applyFill="1" applyBorder="1" applyAlignment="1">
      <alignment vertical="center"/>
    </xf>
    <xf numFmtId="0" fontId="93" fillId="4" borderId="0" xfId="0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88" fillId="4" borderId="0" xfId="1" applyFont="1" applyFill="1" applyAlignment="1">
      <alignment vertical="center"/>
    </xf>
    <xf numFmtId="4" fontId="60" fillId="4" borderId="3" xfId="0" applyNumberFormat="1" applyFont="1" applyFill="1" applyBorder="1" applyAlignment="1">
      <alignment vertical="center"/>
    </xf>
    <xf numFmtId="3" fontId="60" fillId="4" borderId="3" xfId="0" applyNumberFormat="1" applyFont="1" applyFill="1" applyBorder="1" applyAlignment="1">
      <alignment vertical="center"/>
    </xf>
    <xf numFmtId="3" fontId="89" fillId="4" borderId="3" xfId="0" applyNumberFormat="1" applyFont="1" applyFill="1" applyBorder="1" applyAlignment="1">
      <alignment vertical="center"/>
    </xf>
    <xf numFmtId="165" fontId="60" fillId="4" borderId="3" xfId="0" applyNumberFormat="1" applyFont="1" applyFill="1" applyBorder="1" applyAlignment="1">
      <alignment vertical="center"/>
    </xf>
    <xf numFmtId="0" fontId="40" fillId="4" borderId="0" xfId="0" applyFont="1" applyFill="1" applyAlignment="1">
      <alignment vertical="center"/>
    </xf>
    <xf numFmtId="0" fontId="50" fillId="0" borderId="9" xfId="0" applyFont="1" applyBorder="1" applyAlignment="1">
      <alignment vertical="center"/>
    </xf>
    <xf numFmtId="4" fontId="81" fillId="8" borderId="9" xfId="0" applyNumberFormat="1" applyFont="1" applyFill="1" applyBorder="1" applyAlignment="1">
      <alignment vertical="center"/>
    </xf>
    <xf numFmtId="3" fontId="81" fillId="8" borderId="9" xfId="0" applyNumberFormat="1" applyFont="1" applyFill="1" applyBorder="1" applyAlignment="1">
      <alignment vertical="center"/>
    </xf>
    <xf numFmtId="4" fontId="83" fillId="8" borderId="9" xfId="0" applyNumberFormat="1" applyFont="1" applyFill="1" applyBorder="1" applyAlignment="1">
      <alignment vertical="center"/>
    </xf>
    <xf numFmtId="0" fontId="88" fillId="0" borderId="3" xfId="1" applyFont="1" applyBorder="1" applyAlignment="1">
      <alignment vertical="center"/>
    </xf>
    <xf numFmtId="0" fontId="91" fillId="4" borderId="0" xfId="0" applyFont="1" applyFill="1" applyAlignment="1">
      <alignment horizontal="right" vertical="center"/>
    </xf>
    <xf numFmtId="165" fontId="45" fillId="9" borderId="10" xfId="0" applyNumberFormat="1" applyFont="1" applyFill="1" applyBorder="1" applyAlignment="1">
      <alignment vertical="center"/>
    </xf>
    <xf numFmtId="165" fontId="89" fillId="9" borderId="5" xfId="0" applyNumberFormat="1" applyFont="1" applyFill="1" applyBorder="1" applyAlignment="1">
      <alignment vertical="center"/>
    </xf>
    <xf numFmtId="165" fontId="89" fillId="9" borderId="3" xfId="0" applyNumberFormat="1" applyFont="1" applyFill="1" applyBorder="1" applyAlignment="1">
      <alignment vertical="center"/>
    </xf>
    <xf numFmtId="165" fontId="89" fillId="9" borderId="6" xfId="0" applyNumberFormat="1" applyFont="1" applyFill="1" applyBorder="1" applyAlignment="1">
      <alignment vertical="center"/>
    </xf>
    <xf numFmtId="0" fontId="34" fillId="3" borderId="0" xfId="1" applyFont="1" applyFill="1"/>
    <xf numFmtId="0" fontId="39" fillId="3" borderId="0" xfId="1" applyFont="1" applyFill="1"/>
    <xf numFmtId="4" fontId="36" fillId="0" borderId="0" xfId="0" applyNumberFormat="1" applyFont="1"/>
    <xf numFmtId="0" fontId="94" fillId="0" borderId="0" xfId="0" applyFont="1"/>
    <xf numFmtId="0" fontId="95" fillId="0" borderId="0" xfId="0" applyFont="1"/>
    <xf numFmtId="4" fontId="38" fillId="0" borderId="1" xfId="0" applyNumberFormat="1" applyFont="1" applyBorder="1"/>
    <xf numFmtId="0" fontId="96" fillId="0" borderId="0" xfId="0" applyFont="1"/>
    <xf numFmtId="0" fontId="43" fillId="0" borderId="1" xfId="1" applyFont="1" applyBorder="1" applyAlignment="1">
      <alignment vertical="center"/>
    </xf>
    <xf numFmtId="164" fontId="38" fillId="0" borderId="1" xfId="0" applyNumberFormat="1" applyFont="1" applyBorder="1" applyAlignment="1">
      <alignment vertical="center"/>
    </xf>
    <xf numFmtId="49" fontId="37" fillId="0" borderId="1" xfId="0" applyNumberFormat="1" applyFont="1" applyBorder="1"/>
    <xf numFmtId="0" fontId="37" fillId="0" borderId="0" xfId="0" applyFont="1" applyAlignment="1">
      <alignment horizontal="center" vertical="center"/>
    </xf>
    <xf numFmtId="166" fontId="37" fillId="0" borderId="0" xfId="0" applyNumberFormat="1" applyFont="1" applyAlignment="1">
      <alignment horizontal="right"/>
    </xf>
    <xf numFmtId="166" fontId="37" fillId="0" borderId="0" xfId="0" applyNumberFormat="1" applyFont="1" applyAlignment="1">
      <alignment horizontal="center"/>
    </xf>
    <xf numFmtId="0" fontId="37" fillId="0" borderId="0" xfId="0" applyFont="1" applyAlignment="1">
      <alignment horizontal="center" vertical="center"/>
    </xf>
    <xf numFmtId="0" fontId="0" fillId="6" borderId="0" xfId="0" applyFill="1" applyAlignment="1">
      <alignment vertical="center"/>
    </xf>
    <xf numFmtId="0" fontId="34" fillId="3" borderId="0" xfId="1" applyFont="1" applyFill="1" applyAlignment="1">
      <alignment vertical="center"/>
    </xf>
    <xf numFmtId="0" fontId="99" fillId="3" borderId="0" xfId="1" applyFont="1" applyFill="1" applyAlignment="1">
      <alignment vertical="center"/>
    </xf>
    <xf numFmtId="0" fontId="36" fillId="3" borderId="0" xfId="0" applyFont="1" applyFill="1" applyAlignment="1">
      <alignment vertical="center"/>
    </xf>
    <xf numFmtId="0" fontId="100" fillId="0" borderId="0" xfId="0" applyFont="1" applyAlignment="1">
      <alignment vertical="center"/>
    </xf>
    <xf numFmtId="0" fontId="64" fillId="3" borderId="0" xfId="1" applyFont="1" applyFill="1" applyAlignment="1">
      <alignment vertical="center"/>
    </xf>
    <xf numFmtId="0" fontId="64" fillId="3" borderId="0" xfId="1" applyFont="1" applyFill="1"/>
    <xf numFmtId="0" fontId="99" fillId="3" borderId="0" xfId="1" applyFont="1" applyFill="1"/>
    <xf numFmtId="3" fontId="45" fillId="0" borderId="11" xfId="0" applyNumberFormat="1" applyFont="1" applyBorder="1" applyAlignment="1">
      <alignment horizontal="center" vertical="center"/>
    </xf>
    <xf numFmtId="0" fontId="45" fillId="0" borderId="11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165" fontId="46" fillId="4" borderId="1" xfId="0" applyNumberFormat="1" applyFont="1" applyFill="1" applyBorder="1" applyAlignment="1">
      <alignment horizontal="center" vertical="center"/>
    </xf>
    <xf numFmtId="164" fontId="46" fillId="0" borderId="1" xfId="0" applyNumberFormat="1" applyFont="1" applyBorder="1" applyAlignment="1">
      <alignment vertical="center"/>
    </xf>
    <xf numFmtId="165" fontId="102" fillId="4" borderId="1" xfId="0" applyNumberFormat="1" applyFont="1" applyFill="1" applyBorder="1" applyAlignment="1">
      <alignment horizontal="center"/>
    </xf>
    <xf numFmtId="165" fontId="36" fillId="0" borderId="0" xfId="0" applyNumberFormat="1" applyFont="1"/>
    <xf numFmtId="165" fontId="46" fillId="4" borderId="1" xfId="0" applyNumberFormat="1" applyFont="1" applyFill="1" applyBorder="1" applyAlignment="1">
      <alignment horizontal="center"/>
    </xf>
    <xf numFmtId="0" fontId="37" fillId="4" borderId="0" xfId="0" applyFont="1" applyFill="1" applyAlignment="1">
      <alignment horizontal="center" vertical="center"/>
    </xf>
    <xf numFmtId="0" fontId="74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left" vertical="center"/>
    </xf>
    <xf numFmtId="0" fontId="103" fillId="3" borderId="0" xfId="0" applyFont="1" applyFill="1" applyAlignment="1">
      <alignment horizontal="left" vertical="center"/>
    </xf>
    <xf numFmtId="3" fontId="45" fillId="0" borderId="11" xfId="0" applyNumberFormat="1" applyFont="1" applyBorder="1" applyAlignment="1">
      <alignment horizontal="center"/>
    </xf>
    <xf numFmtId="0" fontId="45" fillId="0" borderId="11" xfId="0" applyFont="1" applyBorder="1" applyAlignment="1">
      <alignment horizontal="center"/>
    </xf>
    <xf numFmtId="165" fontId="45" fillId="4" borderId="10" xfId="0" applyNumberFormat="1" applyFont="1" applyFill="1" applyBorder="1" applyAlignment="1">
      <alignment horizontal="center"/>
    </xf>
    <xf numFmtId="0" fontId="37" fillId="0" borderId="6" xfId="0" applyFont="1" applyBorder="1" applyAlignment="1">
      <alignment horizontal="center"/>
    </xf>
    <xf numFmtId="165" fontId="45" fillId="4" borderId="6" xfId="0" applyNumberFormat="1" applyFont="1" applyFill="1" applyBorder="1" applyAlignment="1">
      <alignment horizontal="center"/>
    </xf>
    <xf numFmtId="165" fontId="45" fillId="4" borderId="0" xfId="0" applyNumberFormat="1" applyFont="1" applyFill="1" applyAlignment="1">
      <alignment horizontal="center"/>
    </xf>
    <xf numFmtId="164" fontId="46" fillId="4" borderId="1" xfId="0" applyNumberFormat="1" applyFont="1" applyFill="1" applyBorder="1" applyAlignment="1">
      <alignment horizontal="center" vertical="center"/>
    </xf>
    <xf numFmtId="2" fontId="46" fillId="4" borderId="1" xfId="0" applyNumberFormat="1" applyFont="1" applyFill="1" applyBorder="1" applyAlignment="1">
      <alignment horizontal="center" vertical="center"/>
    </xf>
    <xf numFmtId="4" fontId="46" fillId="4" borderId="1" xfId="0" applyNumberFormat="1" applyFont="1" applyFill="1" applyBorder="1" applyAlignment="1">
      <alignment horizontal="center" vertical="center"/>
    </xf>
    <xf numFmtId="0" fontId="37" fillId="3" borderId="0" xfId="0" applyFont="1" applyFill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105" fillId="10" borderId="0" xfId="0" applyFont="1" applyFill="1" applyAlignment="1">
      <alignment vertical="center"/>
    </xf>
    <xf numFmtId="0" fontId="105" fillId="6" borderId="0" xfId="0" applyFont="1" applyFill="1" applyAlignment="1">
      <alignment vertical="center"/>
    </xf>
    <xf numFmtId="0" fontId="36" fillId="6" borderId="0" xfId="0" applyFont="1" applyFill="1" applyAlignment="1">
      <alignment vertical="center"/>
    </xf>
    <xf numFmtId="0" fontId="66" fillId="0" borderId="6" xfId="0" applyFont="1" applyBorder="1" applyAlignment="1">
      <alignment horizontal="center" vertical="center"/>
    </xf>
    <xf numFmtId="0" fontId="45" fillId="10" borderId="0" xfId="0" applyFont="1" applyFill="1" applyAlignment="1">
      <alignment vertical="center"/>
    </xf>
    <xf numFmtId="0" fontId="37" fillId="4" borderId="1" xfId="0" applyFont="1" applyFill="1" applyBorder="1" applyAlignment="1">
      <alignment horizontal="center" vertical="center"/>
    </xf>
    <xf numFmtId="0" fontId="37" fillId="4" borderId="3" xfId="0" applyFont="1" applyFill="1" applyBorder="1" applyAlignment="1">
      <alignment horizontal="center" vertical="center"/>
    </xf>
    <xf numFmtId="165" fontId="36" fillId="0" borderId="0" xfId="0" applyNumberFormat="1" applyFont="1" applyAlignment="1">
      <alignment vertical="center"/>
    </xf>
    <xf numFmtId="0" fontId="33" fillId="4" borderId="1" xfId="0" applyFont="1" applyFill="1" applyBorder="1" applyAlignment="1">
      <alignment horizontal="center" vertical="center"/>
    </xf>
    <xf numFmtId="0" fontId="106" fillId="3" borderId="0" xfId="1" applyFont="1" applyFill="1" applyBorder="1" applyAlignment="1">
      <alignment vertical="center"/>
    </xf>
    <xf numFmtId="0" fontId="100" fillId="0" borderId="0" xfId="0" applyFont="1" applyBorder="1" applyAlignment="1">
      <alignment vertical="center"/>
    </xf>
    <xf numFmtId="0" fontId="107" fillId="3" borderId="0" xfId="1" applyFont="1" applyFill="1" applyBorder="1" applyAlignment="1">
      <alignment vertical="center"/>
    </xf>
    <xf numFmtId="0" fontId="108" fillId="3" borderId="0" xfId="0" applyFont="1" applyFill="1" applyAlignment="1">
      <alignment vertical="center"/>
    </xf>
    <xf numFmtId="0" fontId="110" fillId="3" borderId="0" xfId="1" applyFont="1" applyFill="1" applyBorder="1" applyAlignment="1">
      <alignment vertical="center"/>
    </xf>
    <xf numFmtId="0" fontId="103" fillId="2" borderId="0" xfId="1" applyFont="1" applyFill="1" applyBorder="1" applyAlignment="1">
      <alignment vertical="center" wrapText="1"/>
    </xf>
    <xf numFmtId="0" fontId="111" fillId="5" borderId="0" xfId="1" applyFont="1" applyFill="1" applyBorder="1" applyAlignment="1">
      <alignment vertical="center"/>
    </xf>
    <xf numFmtId="0" fontId="107" fillId="7" borderId="0" xfId="0" applyFont="1" applyFill="1" applyAlignment="1">
      <alignment vertical="center"/>
    </xf>
    <xf numFmtId="0" fontId="112" fillId="6" borderId="0" xfId="1" applyFont="1" applyFill="1" applyBorder="1" applyAlignment="1">
      <alignment vertical="center"/>
    </xf>
    <xf numFmtId="0" fontId="114" fillId="6" borderId="0" xfId="1" applyFont="1" applyFill="1" applyBorder="1" applyAlignment="1">
      <alignment vertical="center"/>
    </xf>
    <xf numFmtId="0" fontId="115" fillId="6" borderId="0" xfId="1" applyFont="1" applyFill="1" applyBorder="1" applyAlignment="1">
      <alignment vertical="center"/>
    </xf>
    <xf numFmtId="0" fontId="116" fillId="6" borderId="0" xfId="1" applyFont="1" applyFill="1" applyBorder="1" applyAlignment="1">
      <alignment vertical="center"/>
    </xf>
    <xf numFmtId="0" fontId="117" fillId="6" borderId="0" xfId="1" applyFont="1" applyFill="1" applyBorder="1" applyAlignment="1">
      <alignment vertical="center"/>
    </xf>
    <xf numFmtId="0" fontId="118" fillId="6" borderId="0" xfId="1" applyFont="1" applyFill="1" applyBorder="1" applyAlignment="1">
      <alignment vertical="center"/>
    </xf>
    <xf numFmtId="0" fontId="119" fillId="6" borderId="0" xfId="1" applyFont="1" applyFill="1" applyBorder="1"/>
    <xf numFmtId="0" fontId="119" fillId="10" borderId="0" xfId="1" applyFont="1" applyFill="1" applyAlignment="1">
      <alignment vertical="center"/>
    </xf>
    <xf numFmtId="0" fontId="104" fillId="6" borderId="0" xfId="1" applyFont="1" applyFill="1" applyAlignment="1">
      <alignment vertical="center"/>
    </xf>
    <xf numFmtId="0" fontId="45" fillId="6" borderId="0" xfId="0" applyFont="1" applyFill="1" applyAlignment="1">
      <alignment vertical="center"/>
    </xf>
    <xf numFmtId="0" fontId="37" fillId="6" borderId="3" xfId="0" applyFont="1" applyFill="1" applyBorder="1" applyAlignment="1">
      <alignment horizontal="center" vertical="center"/>
    </xf>
    <xf numFmtId="0" fontId="119" fillId="6" borderId="0" xfId="0" applyFont="1" applyFill="1"/>
    <xf numFmtId="0" fontId="38" fillId="0" borderId="11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120" fillId="0" borderId="6" xfId="0" applyFont="1" applyBorder="1" applyAlignment="1">
      <alignment horizontal="center" vertical="center"/>
    </xf>
    <xf numFmtId="0" fontId="81" fillId="10" borderId="0" xfId="0" applyFont="1" applyFill="1" applyAlignment="1">
      <alignment vertical="center"/>
    </xf>
    <xf numFmtId="165" fontId="74" fillId="4" borderId="3" xfId="0" applyNumberFormat="1" applyFont="1" applyFill="1" applyBorder="1" applyAlignment="1">
      <alignment horizontal="center" vertical="center"/>
    </xf>
    <xf numFmtId="0" fontId="75" fillId="0" borderId="0" xfId="0" applyFont="1" applyAlignment="1">
      <alignment vertical="center"/>
    </xf>
    <xf numFmtId="165" fontId="37" fillId="0" borderId="0" xfId="0" applyNumberFormat="1" applyFont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165" fontId="37" fillId="0" borderId="3" xfId="0" applyNumberFormat="1" applyFont="1" applyBorder="1" applyAlignment="1">
      <alignment horizontal="center" vertical="center"/>
    </xf>
    <xf numFmtId="0" fontId="121" fillId="6" borderId="0" xfId="0" applyFont="1" applyFill="1" applyAlignment="1">
      <alignment vertical="center"/>
    </xf>
    <xf numFmtId="0" fontId="43" fillId="6" borderId="0" xfId="0" applyFont="1" applyFill="1" applyAlignment="1">
      <alignment vertical="center"/>
    </xf>
    <xf numFmtId="0" fontId="74" fillId="0" borderId="0" xfId="0" applyFont="1" applyBorder="1" applyAlignment="1">
      <alignment horizontal="left" vertical="center"/>
    </xf>
    <xf numFmtId="165" fontId="69" fillId="4" borderId="0" xfId="0" applyNumberFormat="1" applyFont="1" applyFill="1" applyBorder="1" applyAlignment="1">
      <alignment horizontal="center" vertical="center"/>
    </xf>
    <xf numFmtId="0" fontId="74" fillId="0" borderId="3" xfId="0" applyFont="1" applyBorder="1" applyAlignment="1">
      <alignment horizontal="center" vertical="center"/>
    </xf>
    <xf numFmtId="0" fontId="96" fillId="0" borderId="0" xfId="0" applyFont="1" applyAlignment="1">
      <alignment vertical="center"/>
    </xf>
    <xf numFmtId="0" fontId="37" fillId="4" borderId="0" xfId="0" applyFont="1" applyFill="1" applyBorder="1" applyAlignment="1">
      <alignment horizontal="center" vertical="center"/>
    </xf>
    <xf numFmtId="0" fontId="66" fillId="0" borderId="0" xfId="0" applyFont="1" applyBorder="1" applyAlignment="1">
      <alignment horizontal="center" vertical="center"/>
    </xf>
    <xf numFmtId="0" fontId="74" fillId="0" borderId="0" xfId="0" applyFont="1" applyBorder="1" applyAlignment="1">
      <alignment horizontal="center" vertical="center"/>
    </xf>
    <xf numFmtId="0" fontId="120" fillId="0" borderId="0" xfId="0" applyFont="1" applyBorder="1" applyAlignment="1">
      <alignment horizontal="center" vertical="center"/>
    </xf>
    <xf numFmtId="0" fontId="123" fillId="3" borderId="0" xfId="0" applyFont="1" applyFill="1" applyBorder="1" applyAlignment="1">
      <alignment vertical="center"/>
    </xf>
    <xf numFmtId="0" fontId="123" fillId="3" borderId="0" xfId="1" applyFont="1" applyFill="1" applyBorder="1" applyAlignment="1">
      <alignment vertical="center"/>
    </xf>
    <xf numFmtId="0" fontId="124" fillId="3" borderId="0" xfId="1" applyFont="1" applyFill="1" applyBorder="1" applyAlignment="1">
      <alignment vertical="center"/>
    </xf>
    <xf numFmtId="0" fontId="99" fillId="3" borderId="0" xfId="1" applyFont="1" applyFill="1" applyBorder="1" applyAlignment="1">
      <alignment vertical="center"/>
    </xf>
    <xf numFmtId="4" fontId="74" fillId="0" borderId="0" xfId="0" applyNumberFormat="1" applyFont="1" applyBorder="1" applyAlignment="1">
      <alignment horizontal="center" vertical="center"/>
    </xf>
    <xf numFmtId="0" fontId="64" fillId="3" borderId="0" xfId="1" applyFont="1" applyFill="1" applyBorder="1" applyAlignment="1">
      <alignment vertical="center"/>
    </xf>
    <xf numFmtId="0" fontId="101" fillId="4" borderId="0" xfId="0" applyFont="1" applyFill="1" applyBorder="1" applyAlignment="1">
      <alignment horizontal="left" vertical="center"/>
    </xf>
    <xf numFmtId="0" fontId="45" fillId="0" borderId="0" xfId="0" applyFont="1" applyBorder="1" applyAlignment="1">
      <alignment horizontal="center" vertical="center"/>
    </xf>
    <xf numFmtId="165" fontId="74" fillId="4" borderId="0" xfId="0" applyNumberFormat="1" applyFont="1" applyFill="1" applyBorder="1" applyAlignment="1">
      <alignment horizontal="center" vertical="center"/>
    </xf>
    <xf numFmtId="3" fontId="45" fillId="4" borderId="1" xfId="0" applyNumberFormat="1" applyFont="1" applyFill="1" applyBorder="1" applyAlignment="1">
      <alignment horizontal="center" vertical="center"/>
    </xf>
    <xf numFmtId="3" fontId="37" fillId="0" borderId="1" xfId="0" applyNumberFormat="1" applyFont="1" applyBorder="1" applyAlignment="1">
      <alignment horizontal="center" vertical="center"/>
    </xf>
    <xf numFmtId="1" fontId="45" fillId="4" borderId="1" xfId="0" applyNumberFormat="1" applyFont="1" applyFill="1" applyBorder="1" applyAlignment="1">
      <alignment horizontal="center" vertical="center"/>
    </xf>
    <xf numFmtId="1" fontId="36" fillId="0" borderId="0" xfId="0" applyNumberFormat="1" applyFont="1" applyAlignment="1">
      <alignment vertical="center"/>
    </xf>
    <xf numFmtId="1" fontId="46" fillId="0" borderId="1" xfId="0" applyNumberFormat="1" applyFont="1" applyBorder="1" applyAlignment="1">
      <alignment horizontal="center" vertical="center"/>
    </xf>
    <xf numFmtId="1" fontId="46" fillId="4" borderId="1" xfId="0" applyNumberFormat="1" applyFont="1" applyFill="1" applyBorder="1" applyAlignment="1">
      <alignment horizontal="center" vertical="center"/>
    </xf>
    <xf numFmtId="1" fontId="46" fillId="0" borderId="0" xfId="0" applyNumberFormat="1" applyFont="1" applyAlignment="1">
      <alignment horizontal="center" vertical="center"/>
    </xf>
    <xf numFmtId="3" fontId="36" fillId="0" borderId="0" xfId="0" applyNumberFormat="1" applyFont="1" applyAlignment="1">
      <alignment horizontal="center" vertical="center"/>
    </xf>
    <xf numFmtId="3" fontId="36" fillId="0" borderId="0" xfId="0" applyNumberFormat="1" applyFont="1" applyAlignment="1">
      <alignment vertical="center"/>
    </xf>
    <xf numFmtId="0" fontId="74" fillId="0" borderId="5" xfId="0" applyFont="1" applyBorder="1" applyAlignment="1">
      <alignment horizontal="center" vertical="center"/>
    </xf>
    <xf numFmtId="165" fontId="69" fillId="4" borderId="5" xfId="0" applyNumberFormat="1" applyFont="1" applyFill="1" applyBorder="1" applyAlignment="1">
      <alignment horizontal="center" vertical="center"/>
    </xf>
    <xf numFmtId="164" fontId="69" fillId="0" borderId="5" xfId="0" applyNumberFormat="1" applyFont="1" applyBorder="1" applyAlignment="1">
      <alignment horizontal="center" vertical="center"/>
    </xf>
    <xf numFmtId="0" fontId="125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36" fillId="0" borderId="13" xfId="0" applyFont="1" applyBorder="1" applyAlignment="1">
      <alignment vertical="center"/>
    </xf>
    <xf numFmtId="164" fontId="69" fillId="0" borderId="14" xfId="0" applyNumberFormat="1" applyFont="1" applyBorder="1" applyAlignment="1">
      <alignment horizontal="center" vertical="center"/>
    </xf>
    <xf numFmtId="165" fontId="69" fillId="4" borderId="14" xfId="0" applyNumberFormat="1" applyFont="1" applyFill="1" applyBorder="1" applyAlignment="1">
      <alignment horizontal="center" vertical="center"/>
    </xf>
    <xf numFmtId="165" fontId="74" fillId="4" borderId="15" xfId="0" applyNumberFormat="1" applyFont="1" applyFill="1" applyBorder="1" applyAlignment="1">
      <alignment horizontal="center" vertical="center"/>
    </xf>
    <xf numFmtId="165" fontId="74" fillId="4" borderId="13" xfId="0" applyNumberFormat="1" applyFont="1" applyFill="1" applyBorder="1" applyAlignment="1">
      <alignment horizontal="center" vertical="center"/>
    </xf>
    <xf numFmtId="0" fontId="74" fillId="0" borderId="13" xfId="0" applyFont="1" applyBorder="1" applyAlignment="1">
      <alignment horizontal="left" vertical="center"/>
    </xf>
    <xf numFmtId="0" fontId="50" fillId="4" borderId="0" xfId="0" applyFont="1" applyFill="1" applyAlignment="1">
      <alignment horizontal="center" vertical="center"/>
    </xf>
    <xf numFmtId="165" fontId="126" fillId="4" borderId="0" xfId="0" applyNumberFormat="1" applyFont="1" applyFill="1" applyBorder="1" applyAlignment="1">
      <alignment horizontal="center" vertical="center"/>
    </xf>
    <xf numFmtId="165" fontId="127" fillId="4" borderId="5" xfId="0" applyNumberFormat="1" applyFont="1" applyFill="1" applyBorder="1" applyAlignment="1">
      <alignment horizontal="center" vertical="center"/>
    </xf>
    <xf numFmtId="0" fontId="125" fillId="0" borderId="0" xfId="0" applyFont="1" applyBorder="1" applyAlignment="1">
      <alignment vertical="center"/>
    </xf>
    <xf numFmtId="0" fontId="126" fillId="4" borderId="0" xfId="0" applyFont="1" applyFill="1" applyBorder="1" applyAlignment="1">
      <alignment horizontal="center" vertical="center"/>
    </xf>
    <xf numFmtId="0" fontId="81" fillId="4" borderId="0" xfId="0" applyFont="1" applyFill="1" applyAlignment="1">
      <alignment horizontal="left" vertical="center"/>
    </xf>
    <xf numFmtId="0" fontId="125" fillId="4" borderId="0" xfId="0" applyFont="1" applyFill="1" applyAlignment="1">
      <alignment vertical="center"/>
    </xf>
    <xf numFmtId="164" fontId="127" fillId="0" borderId="5" xfId="0" applyNumberFormat="1" applyFont="1" applyBorder="1" applyAlignment="1">
      <alignment horizontal="center" vertical="center"/>
    </xf>
    <xf numFmtId="164" fontId="127" fillId="0" borderId="14" xfId="0" applyNumberFormat="1" applyFont="1" applyBorder="1" applyAlignment="1">
      <alignment horizontal="center" vertical="center"/>
    </xf>
    <xf numFmtId="165" fontId="127" fillId="4" borderId="14" xfId="0" applyNumberFormat="1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132" fillId="3" borderId="0" xfId="0" applyFont="1" applyFill="1" applyAlignment="1">
      <alignment vertical="center"/>
    </xf>
    <xf numFmtId="0" fontId="37" fillId="0" borderId="1" xfId="0" applyFont="1" applyBorder="1" applyAlignment="1">
      <alignment horizontal="left" vertical="center"/>
    </xf>
    <xf numFmtId="0" fontId="74" fillId="0" borderId="5" xfId="0" applyFont="1" applyBorder="1" applyAlignment="1">
      <alignment horizontal="left" vertical="center"/>
    </xf>
    <xf numFmtId="0" fontId="132" fillId="3" borderId="0" xfId="0" applyFont="1" applyFill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74" fillId="0" borderId="14" xfId="0" applyFont="1" applyBorder="1" applyAlignment="1">
      <alignment horizontal="left" vertical="center"/>
    </xf>
    <xf numFmtId="0" fontId="37" fillId="0" borderId="9" xfId="0" applyFont="1" applyBorder="1" applyAlignment="1"/>
    <xf numFmtId="164" fontId="38" fillId="0" borderId="9" xfId="0" applyNumberFormat="1" applyFont="1" applyBorder="1" applyAlignment="1">
      <alignment horizontal="right"/>
    </xf>
    <xf numFmtId="164" fontId="38" fillId="0" borderId="9" xfId="0" applyNumberFormat="1" applyFont="1" applyBorder="1" applyAlignment="1"/>
    <xf numFmtId="0" fontId="37" fillId="0" borderId="9" xfId="0" applyFont="1" applyBorder="1"/>
    <xf numFmtId="165" fontId="52" fillId="0" borderId="9" xfId="0" applyNumberFormat="1" applyFont="1" applyBorder="1" applyAlignment="1">
      <alignment vertical="center"/>
    </xf>
    <xf numFmtId="0" fontId="43" fillId="0" borderId="9" xfId="1" applyFont="1" applyBorder="1" applyAlignment="1">
      <alignment vertical="center"/>
    </xf>
    <xf numFmtId="164" fontId="38" fillId="0" borderId="9" xfId="3" applyNumberFormat="1" applyFont="1" applyBorder="1" applyAlignment="1">
      <alignment vertical="center"/>
    </xf>
    <xf numFmtId="0" fontId="45" fillId="0" borderId="9" xfId="0" applyFont="1" applyBorder="1" applyAlignment="1">
      <alignment horizontal="left" vertical="center"/>
    </xf>
    <xf numFmtId="4" fontId="46" fillId="0" borderId="9" xfId="0" applyNumberFormat="1" applyFont="1" applyBorder="1" applyAlignment="1">
      <alignment horizontal="center" vertical="center"/>
    </xf>
    <xf numFmtId="4" fontId="126" fillId="0" borderId="9" xfId="0" applyNumberFormat="1" applyFont="1" applyBorder="1" applyAlignment="1">
      <alignment horizontal="center" vertical="center"/>
    </xf>
    <xf numFmtId="4" fontId="81" fillId="0" borderId="9" xfId="0" applyNumberFormat="1" applyFont="1" applyBorder="1" applyAlignment="1">
      <alignment horizontal="center" vertical="center"/>
    </xf>
    <xf numFmtId="164" fontId="46" fillId="0" borderId="1" xfId="0" applyNumberFormat="1" applyFont="1" applyBorder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165" fontId="38" fillId="0" borderId="10" xfId="0" applyNumberFormat="1" applyFont="1" applyBorder="1" applyAlignment="1">
      <alignment horizontal="right" vertical="center"/>
    </xf>
    <xf numFmtId="0" fontId="0" fillId="0" borderId="10" xfId="0" applyBorder="1"/>
    <xf numFmtId="165" fontId="38" fillId="0" borderId="10" xfId="0" applyNumberFormat="1" applyFont="1" applyBorder="1" applyAlignment="1">
      <alignment horizontal="right"/>
    </xf>
    <xf numFmtId="0" fontId="37" fillId="0" borderId="3" xfId="0" applyFont="1" applyBorder="1"/>
    <xf numFmtId="165" fontId="37" fillId="0" borderId="3" xfId="0" applyNumberFormat="1" applyFont="1" applyBorder="1" applyAlignment="1">
      <alignment horizontal="right"/>
    </xf>
    <xf numFmtId="0" fontId="0" fillId="0" borderId="3" xfId="0" applyBorder="1"/>
    <xf numFmtId="165" fontId="38" fillId="0" borderId="5" xfId="0" applyNumberFormat="1" applyFont="1" applyBorder="1" applyAlignment="1">
      <alignment horizontal="right" vertical="center"/>
    </xf>
    <xf numFmtId="0" fontId="0" fillId="0" borderId="5" xfId="0" applyBorder="1"/>
    <xf numFmtId="165" fontId="38" fillId="0" borderId="5" xfId="0" applyNumberFormat="1" applyFont="1" applyBorder="1" applyAlignment="1">
      <alignment horizontal="right"/>
    </xf>
    <xf numFmtId="0" fontId="36" fillId="0" borderId="11" xfId="0" applyFont="1" applyBorder="1"/>
    <xf numFmtId="0" fontId="38" fillId="0" borderId="11" xfId="0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38" fillId="0" borderId="5" xfId="0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164" fontId="45" fillId="4" borderId="1" xfId="0" applyNumberFormat="1" applyFont="1" applyFill="1" applyBorder="1" applyAlignment="1">
      <alignment horizontal="center" vertical="center"/>
    </xf>
    <xf numFmtId="0" fontId="37" fillId="0" borderId="10" xfId="0" applyFont="1" applyBorder="1"/>
    <xf numFmtId="3" fontId="45" fillId="0" borderId="10" xfId="0" applyNumberFormat="1" applyFont="1" applyBorder="1"/>
    <xf numFmtId="3" fontId="36" fillId="0" borderId="0" xfId="0" applyNumberFormat="1" applyFont="1" applyBorder="1"/>
    <xf numFmtId="3" fontId="38" fillId="0" borderId="0" xfId="0" applyNumberFormat="1" applyFont="1" applyBorder="1"/>
    <xf numFmtId="0" fontId="69" fillId="0" borderId="11" xfId="0" applyFont="1" applyBorder="1"/>
    <xf numFmtId="3" fontId="69" fillId="0" borderId="11" xfId="0" applyNumberFormat="1" applyFont="1" applyBorder="1"/>
    <xf numFmtId="164" fontId="69" fillId="0" borderId="11" xfId="0" applyNumberFormat="1" applyFont="1" applyBorder="1" applyAlignment="1">
      <alignment horizontal="center"/>
    </xf>
    <xf numFmtId="3" fontId="37" fillId="0" borderId="10" xfId="0" applyNumberFormat="1" applyFont="1" applyBorder="1"/>
    <xf numFmtId="164" fontId="37" fillId="0" borderId="10" xfId="0" applyNumberFormat="1" applyFont="1" applyBorder="1" applyAlignment="1">
      <alignment horizontal="center"/>
    </xf>
    <xf numFmtId="3" fontId="38" fillId="0" borderId="6" xfId="0" applyNumberFormat="1" applyFont="1" applyBorder="1"/>
    <xf numFmtId="164" fontId="37" fillId="0" borderId="6" xfId="0" applyNumberFormat="1" applyFont="1" applyBorder="1" applyAlignment="1">
      <alignment horizontal="center"/>
    </xf>
    <xf numFmtId="164" fontId="38" fillId="0" borderId="11" xfId="0" applyNumberFormat="1" applyFont="1" applyBorder="1" applyAlignment="1">
      <alignment horizontal="center"/>
    </xf>
    <xf numFmtId="0" fontId="37" fillId="6" borderId="0" xfId="0" applyFont="1" applyFill="1"/>
    <xf numFmtId="0" fontId="45" fillId="6" borderId="0" xfId="0" applyFont="1" applyFill="1" applyBorder="1"/>
    <xf numFmtId="0" fontId="36" fillId="6" borderId="0" xfId="0" applyFont="1" applyFill="1"/>
    <xf numFmtId="0" fontId="74" fillId="0" borderId="0" xfId="0" applyFont="1" applyBorder="1"/>
    <xf numFmtId="164" fontId="74" fillId="0" borderId="0" xfId="0" applyNumberFormat="1" applyFont="1" applyBorder="1" applyAlignment="1">
      <alignment horizontal="center"/>
    </xf>
    <xf numFmtId="0" fontId="74" fillId="0" borderId="11" xfId="0" applyFont="1" applyBorder="1"/>
    <xf numFmtId="164" fontId="74" fillId="0" borderId="11" xfId="0" applyNumberFormat="1" applyFont="1" applyBorder="1" applyAlignment="1">
      <alignment horizontal="center"/>
    </xf>
    <xf numFmtId="165" fontId="37" fillId="0" borderId="0" xfId="0" applyNumberFormat="1" applyFont="1" applyBorder="1" applyAlignment="1">
      <alignment horizontal="center"/>
    </xf>
    <xf numFmtId="3" fontId="74" fillId="0" borderId="11" xfId="0" applyNumberFormat="1" applyFont="1" applyBorder="1" applyAlignment="1">
      <alignment horizontal="center"/>
    </xf>
    <xf numFmtId="3" fontId="38" fillId="0" borderId="0" xfId="0" applyNumberFormat="1" applyFont="1" applyBorder="1" applyAlignment="1">
      <alignment horizontal="center"/>
    </xf>
    <xf numFmtId="3" fontId="38" fillId="0" borderId="6" xfId="0" applyNumberFormat="1" applyFont="1" applyBorder="1" applyAlignment="1">
      <alignment horizontal="center"/>
    </xf>
    <xf numFmtId="3" fontId="74" fillId="0" borderId="0" xfId="0" applyNumberFormat="1" applyFont="1" applyBorder="1" applyAlignment="1">
      <alignment horizontal="center"/>
    </xf>
    <xf numFmtId="3" fontId="37" fillId="0" borderId="0" xfId="0" applyNumberFormat="1" applyFont="1" applyBorder="1" applyAlignment="1">
      <alignment horizontal="center"/>
    </xf>
    <xf numFmtId="0" fontId="41" fillId="6" borderId="0" xfId="0" applyFont="1" applyFill="1"/>
    <xf numFmtId="0" fontId="92" fillId="6" borderId="0" xfId="0" applyFont="1" applyFill="1" applyAlignment="1">
      <alignment vertical="center"/>
    </xf>
    <xf numFmtId="49" fontId="45" fillId="0" borderId="10" xfId="0" applyNumberFormat="1" applyFont="1" applyFill="1" applyBorder="1"/>
    <xf numFmtId="2" fontId="55" fillId="0" borderId="10" xfId="0" applyNumberFormat="1" applyFont="1" applyFill="1" applyBorder="1" applyAlignment="1">
      <alignment horizontal="center"/>
    </xf>
    <xf numFmtId="164" fontId="41" fillId="0" borderId="10" xfId="0" applyNumberFormat="1" applyFont="1" applyBorder="1" applyAlignment="1">
      <alignment horizontal="center"/>
    </xf>
    <xf numFmtId="2" fontId="38" fillId="0" borderId="10" xfId="0" applyNumberFormat="1" applyFont="1" applyBorder="1" applyAlignment="1">
      <alignment horizontal="center"/>
    </xf>
    <xf numFmtId="0" fontId="0" fillId="11" borderId="3" xfId="0" applyFill="1" applyBorder="1"/>
    <xf numFmtId="2" fontId="38" fillId="0" borderId="3" xfId="0" applyNumberFormat="1" applyFont="1" applyBorder="1" applyAlignment="1">
      <alignment horizontal="center"/>
    </xf>
    <xf numFmtId="164" fontId="37" fillId="0" borderId="3" xfId="0" applyNumberFormat="1" applyFont="1" applyBorder="1" applyAlignment="1">
      <alignment horizontal="center"/>
    </xf>
    <xf numFmtId="0" fontId="0" fillId="11" borderId="5" xfId="0" applyFill="1" applyBorder="1"/>
    <xf numFmtId="0" fontId="37" fillId="0" borderId="5" xfId="0" applyFont="1" applyBorder="1"/>
    <xf numFmtId="2" fontId="38" fillId="0" borderId="5" xfId="0" applyNumberFormat="1" applyFont="1" applyBorder="1" applyAlignment="1">
      <alignment horizontal="center"/>
    </xf>
    <xf numFmtId="164" fontId="55" fillId="0" borderId="5" xfId="0" applyNumberFormat="1" applyFont="1" applyBorder="1" applyAlignment="1">
      <alignment horizontal="center"/>
    </xf>
    <xf numFmtId="164" fontId="55" fillId="0" borderId="3" xfId="0" applyNumberFormat="1" applyFont="1" applyBorder="1" applyAlignment="1">
      <alignment horizontal="center"/>
    </xf>
    <xf numFmtId="17" fontId="37" fillId="0" borderId="11" xfId="0" applyNumberFormat="1" applyFont="1" applyBorder="1" applyAlignment="1">
      <alignment horizontal="center"/>
    </xf>
    <xf numFmtId="17" fontId="41" fillId="0" borderId="6" xfId="0" applyNumberFormat="1" applyFont="1" applyBorder="1" applyAlignment="1">
      <alignment horizontal="center"/>
    </xf>
    <xf numFmtId="17" fontId="37" fillId="0" borderId="11" xfId="0" applyNumberFormat="1" applyFont="1" applyBorder="1" applyAlignment="1">
      <alignment horizontal="right"/>
    </xf>
    <xf numFmtId="17" fontId="41" fillId="0" borderId="6" xfId="0" applyNumberFormat="1" applyFont="1" applyBorder="1" applyAlignment="1">
      <alignment horizontal="right"/>
    </xf>
    <xf numFmtId="3" fontId="37" fillId="0" borderId="11" xfId="0" applyNumberFormat="1" applyFont="1" applyBorder="1" applyAlignment="1">
      <alignment horizontal="center" vertical="center"/>
    </xf>
    <xf numFmtId="3" fontId="37" fillId="0" borderId="16" xfId="0" applyNumberFormat="1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3" fontId="37" fillId="0" borderId="6" xfId="0" applyNumberFormat="1" applyFont="1" applyBorder="1" applyAlignment="1">
      <alignment horizontal="center" vertical="center"/>
    </xf>
    <xf numFmtId="3" fontId="37" fillId="0" borderId="17" xfId="0" applyNumberFormat="1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164" fontId="38" fillId="0" borderId="10" xfId="0" applyNumberFormat="1" applyFont="1" applyBorder="1"/>
    <xf numFmtId="164" fontId="38" fillId="0" borderId="10" xfId="0" applyNumberFormat="1" applyFont="1" applyBorder="1" applyAlignment="1">
      <alignment horizontal="center"/>
    </xf>
    <xf numFmtId="164" fontId="45" fillId="0" borderId="3" xfId="0" applyNumberFormat="1" applyFont="1" applyBorder="1" applyAlignment="1">
      <alignment horizontal="center"/>
    </xf>
    <xf numFmtId="164" fontId="38" fillId="0" borderId="5" xfId="0" applyNumberFormat="1" applyFont="1" applyBorder="1" applyAlignment="1">
      <alignment horizontal="center"/>
    </xf>
    <xf numFmtId="164" fontId="37" fillId="0" borderId="3" xfId="0" applyNumberFormat="1" applyFont="1" applyBorder="1"/>
    <xf numFmtId="164" fontId="38" fillId="0" borderId="5" xfId="0" applyNumberFormat="1" applyFont="1" applyBorder="1"/>
    <xf numFmtId="0" fontId="36" fillId="0" borderId="10" xfId="0" applyFont="1" applyBorder="1" applyAlignment="1"/>
    <xf numFmtId="164" fontId="38" fillId="0" borderId="10" xfId="0" applyNumberFormat="1" applyFont="1" applyBorder="1" applyAlignment="1">
      <alignment horizontal="right"/>
    </xf>
    <xf numFmtId="2" fontId="38" fillId="0" borderId="10" xfId="0" applyNumberFormat="1" applyFont="1" applyBorder="1"/>
    <xf numFmtId="0" fontId="36" fillId="0" borderId="6" xfId="0" applyFont="1" applyBorder="1" applyAlignment="1"/>
    <xf numFmtId="3" fontId="38" fillId="0" borderId="6" xfId="0" applyNumberFormat="1" applyFont="1" applyBorder="1" applyAlignment="1">
      <alignment horizontal="right"/>
    </xf>
    <xf numFmtId="2" fontId="38" fillId="0" borderId="6" xfId="0" applyNumberFormat="1" applyFont="1" applyBorder="1"/>
    <xf numFmtId="164" fontId="45" fillId="0" borderId="6" xfId="0" applyNumberFormat="1" applyFont="1" applyBorder="1" applyAlignment="1">
      <alignment horizontal="right"/>
    </xf>
    <xf numFmtId="3" fontId="96" fillId="0" borderId="11" xfId="0" applyNumberFormat="1" applyFont="1" applyBorder="1" applyAlignment="1">
      <alignment horizontal="center" vertical="center" wrapText="1"/>
    </xf>
    <xf numFmtId="3" fontId="96" fillId="0" borderId="6" xfId="0" applyNumberFormat="1" applyFont="1" applyBorder="1" applyAlignment="1">
      <alignment horizontal="center" vertical="center" wrapText="1"/>
    </xf>
    <xf numFmtId="3" fontId="96" fillId="0" borderId="0" xfId="0" applyNumberFormat="1" applyFont="1" applyBorder="1" applyAlignment="1">
      <alignment horizontal="center" vertical="center" wrapText="1"/>
    </xf>
    <xf numFmtId="3" fontId="126" fillId="0" borderId="0" xfId="0" applyNumberFormat="1" applyFont="1" applyBorder="1" applyAlignment="1">
      <alignment horizontal="center" vertical="center" wrapText="1"/>
    </xf>
    <xf numFmtId="17" fontId="37" fillId="0" borderId="6" xfId="0" applyNumberFormat="1" applyFont="1" applyBorder="1" applyAlignment="1">
      <alignment horizontal="right"/>
    </xf>
    <xf numFmtId="0" fontId="54" fillId="0" borderId="0" xfId="0" applyFont="1" applyAlignment="1">
      <alignment horizontal="center" vertical="center" wrapText="1"/>
    </xf>
    <xf numFmtId="17" fontId="33" fillId="0" borderId="0" xfId="0" quotePrefix="1" applyNumberFormat="1" applyFont="1" applyAlignment="1">
      <alignment horizontal="center" vertical="center" wrapText="1"/>
    </xf>
    <xf numFmtId="3" fontId="46" fillId="0" borderId="0" xfId="0" applyNumberFormat="1" applyFont="1"/>
    <xf numFmtId="3" fontId="0" fillId="0" borderId="0" xfId="0" applyNumberFormat="1"/>
    <xf numFmtId="3" fontId="38" fillId="0" borderId="1" xfId="0" applyNumberFormat="1" applyFont="1" applyBorder="1" applyAlignment="1">
      <alignment horizontal="center" vertical="center"/>
    </xf>
    <xf numFmtId="165" fontId="45" fillId="4" borderId="0" xfId="0" applyNumberFormat="1" applyFont="1" applyFill="1" applyAlignment="1">
      <alignment horizontal="center" vertical="center"/>
    </xf>
    <xf numFmtId="0" fontId="139" fillId="4" borderId="0" xfId="0" applyFont="1" applyFill="1" applyAlignment="1">
      <alignment horizontal="left" vertical="center"/>
    </xf>
    <xf numFmtId="0" fontId="50" fillId="4" borderId="0" xfId="0" applyFont="1" applyFill="1" applyAlignment="1">
      <alignment horizontal="left" vertical="center"/>
    </xf>
    <xf numFmtId="4" fontId="36" fillId="0" borderId="0" xfId="0" applyNumberFormat="1" applyFont="1" applyAlignment="1">
      <alignment vertical="center"/>
    </xf>
    <xf numFmtId="0" fontId="111" fillId="12" borderId="0" xfId="1" applyFont="1" applyFill="1" applyBorder="1" applyAlignment="1">
      <alignment vertical="center"/>
    </xf>
    <xf numFmtId="0" fontId="133" fillId="9" borderId="0" xfId="0" applyFont="1" applyFill="1" applyAlignment="1">
      <alignment horizontal="center" vertical="center"/>
    </xf>
    <xf numFmtId="49" fontId="135" fillId="9" borderId="0" xfId="0" applyNumberFormat="1" applyFont="1" applyFill="1" applyAlignment="1">
      <alignment horizontal="center" vertical="center"/>
    </xf>
    <xf numFmtId="0" fontId="76" fillId="0" borderId="2" xfId="0" applyFont="1" applyBorder="1" applyAlignment="1">
      <alignment horizontal="center" vertical="center"/>
    </xf>
    <xf numFmtId="0" fontId="76" fillId="0" borderId="3" xfId="0" applyFont="1" applyBorder="1" applyAlignment="1">
      <alignment horizontal="center" vertical="center"/>
    </xf>
    <xf numFmtId="0" fontId="76" fillId="0" borderId="2" xfId="0" applyFont="1" applyBorder="1" applyAlignment="1">
      <alignment horizontal="center" vertical="center" wrapText="1"/>
    </xf>
    <xf numFmtId="0" fontId="76" fillId="0" borderId="3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126" fillId="0" borderId="12" xfId="0" applyFont="1" applyBorder="1" applyAlignment="1">
      <alignment horizontal="center" vertical="center"/>
    </xf>
    <xf numFmtId="0" fontId="50" fillId="0" borderId="12" xfId="0" applyFont="1" applyBorder="1" applyAlignment="1">
      <alignment horizontal="center" vertical="center"/>
    </xf>
    <xf numFmtId="0" fontId="67" fillId="0" borderId="0" xfId="0" applyFont="1" applyAlignment="1">
      <alignment horizontal="left" vertical="center" wrapText="1"/>
    </xf>
    <xf numFmtId="3" fontId="126" fillId="0" borderId="18" xfId="0" applyNumberFormat="1" applyFont="1" applyBorder="1" applyAlignment="1">
      <alignment horizontal="center" vertical="center" wrapText="1"/>
    </xf>
    <xf numFmtId="3" fontId="126" fillId="0" borderId="19" xfId="0" applyNumberFormat="1" applyFont="1" applyBorder="1" applyAlignment="1">
      <alignment horizontal="center" vertical="center" wrapText="1"/>
    </xf>
    <xf numFmtId="0" fontId="34" fillId="2" borderId="0" xfId="1" applyFont="1" applyFill="1" applyBorder="1" applyAlignment="1">
      <alignment horizontal="left"/>
    </xf>
    <xf numFmtId="0" fontId="0" fillId="2" borderId="0" xfId="0" applyFill="1" applyAlignment="1"/>
    <xf numFmtId="0" fontId="37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7" fillId="6" borderId="0" xfId="0" applyFont="1" applyFill="1" applyAlignment="1">
      <alignment horizontal="left" vertical="center" wrapText="1"/>
    </xf>
    <xf numFmtId="0" fontId="37" fillId="6" borderId="0" xfId="0" applyFont="1" applyFill="1" applyAlignment="1">
      <alignment horizontal="left" vertical="center"/>
    </xf>
    <xf numFmtId="0" fontId="77" fillId="0" borderId="0" xfId="5" applyFont="1" applyBorder="1" applyAlignment="1">
      <alignment horizontal="center" vertical="center"/>
    </xf>
    <xf numFmtId="0" fontId="78" fillId="0" borderId="0" xfId="0" applyFont="1" applyAlignment="1">
      <alignment horizontal="left" vertical="center" wrapText="1" readingOrder="1"/>
    </xf>
    <xf numFmtId="0" fontId="79" fillId="0" borderId="0" xfId="0" applyFont="1" applyAlignment="1">
      <alignment horizontal="left" vertical="center" wrapText="1" readingOrder="1"/>
    </xf>
    <xf numFmtId="0" fontId="13" fillId="0" borderId="0" xfId="0" applyFont="1" applyAlignment="1">
      <alignment horizontal="left" vertical="center" wrapText="1" readingOrder="1"/>
    </xf>
    <xf numFmtId="0" fontId="80" fillId="0" borderId="0" xfId="0" applyFont="1" applyAlignment="1">
      <alignment horizontal="left" vertical="center" wrapText="1" readingOrder="1"/>
    </xf>
    <xf numFmtId="0" fontId="37" fillId="0" borderId="1" xfId="0" applyFont="1" applyBorder="1" applyAlignment="1">
      <alignment horizontal="center" vertical="center"/>
    </xf>
    <xf numFmtId="0" fontId="128" fillId="0" borderId="1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 wrapText="1"/>
    </xf>
  </cellXfs>
  <cellStyles count="12">
    <cellStyle name="%" xfId="1" xr:uid="{00000000-0005-0000-0000-000000000000}"/>
    <cellStyle name="Migliaia 2" xfId="2" xr:uid="{00000000-0005-0000-0000-000001000000}"/>
    <cellStyle name="Normal 2" xfId="3" xr:uid="{00000000-0005-0000-0000-000002000000}"/>
    <cellStyle name="Normal_Mari_Borbala_COICOP_012_02" xfId="4" xr:uid="{00000000-0005-0000-0000-000003000000}"/>
    <cellStyle name="Normale" xfId="0" builtinId="0"/>
    <cellStyle name="Normale 2" xfId="5" xr:uid="{00000000-0005-0000-0000-000005000000}"/>
    <cellStyle name="Normale 2 3" xfId="6" xr:uid="{00000000-0005-0000-0000-000006000000}"/>
    <cellStyle name="Normale 3" xfId="7" xr:uid="{00000000-0005-0000-0000-000007000000}"/>
    <cellStyle name="Normale 4" xfId="8" xr:uid="{00000000-0005-0000-0000-000008000000}"/>
    <cellStyle name="Normale 5" xfId="9" xr:uid="{00000000-0005-0000-0000-000009000000}"/>
    <cellStyle name="Normale 6" xfId="10" xr:uid="{00000000-0005-0000-0000-00000A000000}"/>
    <cellStyle name="Percentuale 2" xfId="11" xr:uid="{00000000-0005-0000-0000-00000B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%2006%20-%20CONSOLIDATI%20-%20SERIE%20STORICHE/2021%2006%20-%20OSSERVATORIO%20-%20DATABAS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1%2006%20-%20Osservatorio%20SERVIZI%20POSTA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dati"/>
      <sheetName val="Dati"/>
      <sheetName val="Figure"/>
    </sheetNames>
    <sheetDataSet>
      <sheetData sheetId="0"/>
      <sheetData sheetId="1">
        <row r="798">
          <cell r="AZ798">
            <v>704711.29054130788</v>
          </cell>
          <cell r="BA798">
            <v>1169885.3408543291</v>
          </cell>
          <cell r="BB798">
            <v>1654813.8454151826</v>
          </cell>
          <cell r="BC798">
            <v>538755.97362502781</v>
          </cell>
          <cell r="BD798">
            <v>1141262.6179559431</v>
          </cell>
          <cell r="BE798">
            <v>1884049.1341413001</v>
          </cell>
          <cell r="BF798">
            <v>2705188.7115766266</v>
          </cell>
          <cell r="BG798">
            <v>869841.01276722061</v>
          </cell>
          <cell r="BH798">
            <v>1850821.0818746923</v>
          </cell>
          <cell r="BI798">
            <v>3024312.4832338714</v>
          </cell>
          <cell r="BJ798">
            <v>4251286.8923020447</v>
          </cell>
          <cell r="BK798">
            <v>1422600.0552420914</v>
          </cell>
          <cell r="BL798">
            <v>3013940.2020407347</v>
          </cell>
          <cell r="BM798">
            <v>4750884.7126119295</v>
          </cell>
          <cell r="BN798">
            <v>6582812.8927563019</v>
          </cell>
          <cell r="BO798">
            <v>1876826.812321709</v>
          </cell>
          <cell r="BP798">
            <v>3867003.536460775</v>
          </cell>
        </row>
        <row r="817">
          <cell r="AZ817">
            <v>363.9937556335293</v>
          </cell>
          <cell r="BA817">
            <v>454.27153350880974</v>
          </cell>
          <cell r="BB817">
            <v>473.56299273520852</v>
          </cell>
          <cell r="BC817">
            <v>526.12888049319122</v>
          </cell>
          <cell r="BD817">
            <v>588.38539485440947</v>
          </cell>
          <cell r="BE817">
            <v>725.37745721226247</v>
          </cell>
          <cell r="BF817">
            <v>801.89411858918584</v>
          </cell>
          <cell r="BG817">
            <v>849.45411403048888</v>
          </cell>
          <cell r="BH817">
            <v>957.98834873776536</v>
          </cell>
          <cell r="BI817">
            <v>1145.9876966398231</v>
          </cell>
          <cell r="BJ817">
            <v>1198.2171963556377</v>
          </cell>
          <cell r="BK817">
            <v>1389.2578664473549</v>
          </cell>
          <cell r="BL817">
            <v>1554.0431121080499</v>
          </cell>
          <cell r="BM817">
            <v>1696.2348736046827</v>
          </cell>
          <cell r="BN817">
            <v>1788.9923634222384</v>
          </cell>
          <cell r="BO817">
            <v>1832.8386839079189</v>
          </cell>
          <cell r="BP817">
            <v>3776.3706410749755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. 1 - Ricavi"/>
      <sheetName val="Fig. 2 - Trend ricavi"/>
      <sheetName val="Fig. 3 - Volumi"/>
      <sheetName val="Fig. 4 - Trend Volumi"/>
      <sheetName val=" Fig. 5 - Quote"/>
      <sheetName val="Fig. 6- Trend ricavi unitari"/>
      <sheetName val="Consolidato"/>
      <sheetName val="Consolidato_OLD"/>
      <sheetName val="Ricavi unitari"/>
      <sheetName val="Dettagli ricavi"/>
      <sheetName val="Dettagli addetti"/>
      <sheetName val="Serie storica cum."/>
      <sheetName val="Serie storica trim."/>
      <sheetName val="AIT"/>
      <sheetName val="BRT"/>
      <sheetName val="Citypost"/>
      <sheetName val="DHL"/>
      <sheetName val="FedEx"/>
      <sheetName val="Fulmine"/>
      <sheetName val="GLS_Italy"/>
      <sheetName val="Nexive"/>
      <sheetName val="Poste Italiane"/>
      <sheetName val="SDA"/>
      <sheetName val="TNT"/>
      <sheetName val="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AD18">
            <v>2043.8240424982746</v>
          </cell>
        </row>
        <row r="45">
          <cell r="N45">
            <v>858.77995076108959</v>
          </cell>
          <cell r="O45">
            <v>1237.2049137632441</v>
          </cell>
          <cell r="P45">
            <v>1698.4080781605448</v>
          </cell>
          <cell r="Q45">
            <v>405.45076617768939</v>
          </cell>
          <cell r="R45">
            <v>797.41980606698826</v>
          </cell>
          <cell r="S45">
            <v>1177.4447099972319</v>
          </cell>
          <cell r="T45">
            <v>1617.4573768460741</v>
          </cell>
          <cell r="U45">
            <v>386.78080424692104</v>
          </cell>
          <cell r="V45">
            <v>781.19740123730594</v>
          </cell>
          <cell r="W45">
            <v>1107.2136207611184</v>
          </cell>
          <cell r="X45">
            <v>1490.6096511192497</v>
          </cell>
          <cell r="Y45">
            <v>287.16246440937812</v>
          </cell>
          <cell r="Z45">
            <v>510.83230984169211</v>
          </cell>
          <cell r="AA45">
            <v>759.47795627626965</v>
          </cell>
          <cell r="AB45">
            <v>1066.8391522844111</v>
          </cell>
          <cell r="AC45">
            <v>263.9435109742758</v>
          </cell>
          <cell r="AD45">
            <v>513.57246299187238</v>
          </cell>
        </row>
        <row r="46">
          <cell r="N46">
            <v>459.40004524450779</v>
          </cell>
          <cell r="O46">
            <v>662.44963363103443</v>
          </cell>
          <cell r="P46">
            <v>904.73335897545201</v>
          </cell>
          <cell r="Q46">
            <v>248.94213191623791</v>
          </cell>
          <cell r="R46">
            <v>490.35474120002362</v>
          </cell>
          <cell r="S46">
            <v>702.21511442608096</v>
          </cell>
          <cell r="T46">
            <v>950.39215768999611</v>
          </cell>
          <cell r="U46">
            <v>250.78029401804775</v>
          </cell>
          <cell r="V46">
            <v>502.8997534306813</v>
          </cell>
          <cell r="W46">
            <v>723.07511606016499</v>
          </cell>
          <cell r="X46">
            <v>951.86706220449503</v>
          </cell>
          <cell r="Y46">
            <v>214.49688134160004</v>
          </cell>
          <cell r="Z46">
            <v>374.1314604412205</v>
          </cell>
          <cell r="AA46">
            <v>557.2557151155039</v>
          </cell>
          <cell r="AB46">
            <v>749.83134732051383</v>
          </cell>
          <cell r="AC46">
            <v>198.06355084263976</v>
          </cell>
          <cell r="AD46">
            <v>412.71280633632728</v>
          </cell>
        </row>
        <row r="47">
          <cell r="N47">
            <v>1057.6888172390495</v>
          </cell>
          <cell r="O47">
            <v>1554.7182955662713</v>
          </cell>
          <cell r="P47">
            <v>2173.9682274910724</v>
          </cell>
          <cell r="Q47">
            <v>592.28729941618553</v>
          </cell>
          <cell r="R47">
            <v>1177.8333418647708</v>
          </cell>
          <cell r="S47">
            <v>1725.1460954045908</v>
          </cell>
          <cell r="T47">
            <v>2420.0452964760675</v>
          </cell>
          <cell r="U47">
            <v>634.11830050350306</v>
          </cell>
          <cell r="V47">
            <v>1285.1258916403544</v>
          </cell>
          <cell r="W47">
            <v>1920.1218777677193</v>
          </cell>
          <cell r="X47">
            <v>2729.254752328121</v>
          </cell>
          <cell r="Y47">
            <v>698.28214454370755</v>
          </cell>
          <cell r="Z47">
            <v>1563.6380592901205</v>
          </cell>
          <cell r="AA47">
            <v>2345.9490884098032</v>
          </cell>
          <cell r="AB47">
            <v>3606.4266017787972</v>
          </cell>
          <cell r="AC47">
            <v>1035.7479070566312</v>
          </cell>
          <cell r="AD47">
            <v>2061.9492598082747</v>
          </cell>
        </row>
        <row r="48">
          <cell r="N48">
            <v>669.99489222486704</v>
          </cell>
          <cell r="O48">
            <v>986.79460330647771</v>
          </cell>
          <cell r="P48">
            <v>1354.3821687669538</v>
          </cell>
          <cell r="Q48">
            <v>352.1331751698612</v>
          </cell>
          <cell r="R48">
            <v>725.44795827022926</v>
          </cell>
          <cell r="S48">
            <v>1053.8280592745446</v>
          </cell>
          <cell r="T48">
            <v>1444.9627207040446</v>
          </cell>
          <cell r="U48">
            <v>370.96115024212645</v>
          </cell>
          <cell r="V48">
            <v>740.31684839373213</v>
          </cell>
          <cell r="W48">
            <v>1087.0486107391509</v>
          </cell>
          <cell r="X48">
            <v>1497.0932674899605</v>
          </cell>
          <cell r="Y48">
            <v>335.83152818116997</v>
          </cell>
          <cell r="Z48">
            <v>655.30845965569529</v>
          </cell>
          <cell r="AA48">
            <v>1057.1755397330071</v>
          </cell>
          <cell r="AB48">
            <v>1520.5885405869003</v>
          </cell>
          <cell r="AC48">
            <v>429.76826560398536</v>
          </cell>
          <cell r="AD48">
            <v>875.02830629297375</v>
          </cell>
        </row>
        <row r="51">
          <cell r="N51">
            <v>728241.11454328778</v>
          </cell>
          <cell r="O51">
            <v>1033170.1824947867</v>
          </cell>
          <cell r="P51">
            <v>1426424.2366872763</v>
          </cell>
          <cell r="Q51">
            <v>333779.38454483292</v>
          </cell>
          <cell r="R51">
            <v>637472.12633551483</v>
          </cell>
          <cell r="S51">
            <v>899836.18075533933</v>
          </cell>
          <cell r="T51">
            <v>1268548.7629781782</v>
          </cell>
          <cell r="U51">
            <v>280672.98940165364</v>
          </cell>
          <cell r="V51">
            <v>574215.44712702767</v>
          </cell>
          <cell r="W51">
            <v>780928.18603765639</v>
          </cell>
          <cell r="X51">
            <v>1041559.2998223739</v>
          </cell>
          <cell r="Y51">
            <v>213300.33776776731</v>
          </cell>
          <cell r="Z51">
            <v>405032.82793448237</v>
          </cell>
          <cell r="AA51">
            <v>585453.91280892189</v>
          </cell>
          <cell r="AB51">
            <v>817315.96717296494</v>
          </cell>
          <cell r="AC51">
            <v>194676.09999035587</v>
          </cell>
          <cell r="AD51">
            <v>379578.79396207421</v>
          </cell>
        </row>
        <row r="52">
          <cell r="N52">
            <v>971976.05015547923</v>
          </cell>
          <cell r="O52">
            <v>1388040.940093545</v>
          </cell>
          <cell r="P52">
            <v>1866222.8662989761</v>
          </cell>
          <cell r="Q52">
            <v>523692.69044343894</v>
          </cell>
          <cell r="R52">
            <v>1010171.3827469</v>
          </cell>
          <cell r="S52">
            <v>1438354.5519544033</v>
          </cell>
          <cell r="T52">
            <v>1905432.0544739289</v>
          </cell>
          <cell r="U52">
            <v>490704.99634817615</v>
          </cell>
          <cell r="V52">
            <v>956807.76308577927</v>
          </cell>
          <cell r="W52">
            <v>1389023.7232551475</v>
          </cell>
          <cell r="X52">
            <v>1833096.9149025488</v>
          </cell>
          <cell r="Y52">
            <v>410773.94304495741</v>
          </cell>
          <cell r="Z52">
            <v>753937.98399884708</v>
          </cell>
          <cell r="AA52">
            <v>1117774.1975095316</v>
          </cell>
          <cell r="AB52">
            <v>1498366.3290246488</v>
          </cell>
          <cell r="AC52">
            <v>391793.77947694203</v>
          </cell>
          <cell r="AD52">
            <v>786332.06836119015</v>
          </cell>
        </row>
        <row r="53">
          <cell r="N53">
            <v>182359.95482677693</v>
          </cell>
          <cell r="O53">
            <v>270657.74611589254</v>
          </cell>
          <cell r="P53">
            <v>382737.25623594335</v>
          </cell>
          <cell r="Q53">
            <v>102564.12539484003</v>
          </cell>
          <cell r="R53">
            <v>204730.39456431638</v>
          </cell>
          <cell r="S53">
            <v>305761.90342879586</v>
          </cell>
          <cell r="T53">
            <v>430341.01888252975</v>
          </cell>
          <cell r="U53">
            <v>117399.93877973966</v>
          </cell>
          <cell r="V53">
            <v>236561.81187844789</v>
          </cell>
          <cell r="W53">
            <v>357287.90436796262</v>
          </cell>
          <cell r="X53">
            <v>510172.59860716481</v>
          </cell>
          <cell r="Y53">
            <v>144032.99079781881</v>
          </cell>
          <cell r="Z53">
            <v>328132.02351204277</v>
          </cell>
          <cell r="AA53">
            <v>471061.71474343113</v>
          </cell>
          <cell r="AB53">
            <v>717528.19725281501</v>
          </cell>
          <cell r="AC53">
            <v>234692.43844873706</v>
          </cell>
          <cell r="AD53">
            <v>450978.4702578946</v>
          </cell>
        </row>
        <row r="54">
          <cell r="N54">
            <v>36993.940122065251</v>
          </cell>
          <cell r="O54">
            <v>55328.247051382961</v>
          </cell>
          <cell r="P54">
            <v>77212.911722182995</v>
          </cell>
          <cell r="Q54">
            <v>20814.768269751927</v>
          </cell>
          <cell r="R54">
            <v>41971.624769369548</v>
          </cell>
          <cell r="S54">
            <v>61616.064783470429</v>
          </cell>
          <cell r="T54">
            <v>84893.338773122756</v>
          </cell>
          <cell r="U54">
            <v>21365.487683356783</v>
          </cell>
          <cell r="V54">
            <v>42319.955504734709</v>
          </cell>
          <cell r="W54">
            <v>63083.309633946817</v>
          </cell>
          <cell r="X54">
            <v>87172.252879132924</v>
          </cell>
          <cell r="Y54">
            <v>20731.994005350003</v>
          </cell>
          <cell r="Z54">
            <v>44032.243111449992</v>
          </cell>
          <cell r="AA54">
            <v>69020.652235403832</v>
          </cell>
          <cell r="AB54">
            <v>99949.1848027784</v>
          </cell>
          <cell r="AC54">
            <v>29750.199643660002</v>
          </cell>
          <cell r="AD54">
            <v>59502.795230171731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C27"/>
  <sheetViews>
    <sheetView showGridLines="0" tabSelected="1" zoomScale="80" zoomScaleNormal="80" workbookViewId="0">
      <selection activeCell="F7" sqref="F7"/>
    </sheetView>
  </sheetViews>
  <sheetFormatPr defaultColWidth="9.28515625" defaultRowHeight="15" x14ac:dyDescent="0.25"/>
  <cols>
    <col min="1" max="1" width="138.42578125" style="76" customWidth="1"/>
    <col min="2" max="2" width="1.7109375" style="76" customWidth="1"/>
    <col min="3" max="3" width="138.42578125" style="76" customWidth="1"/>
    <col min="4" max="16384" width="9.28515625" style="76"/>
  </cols>
  <sheetData>
    <row r="1" spans="1:3" ht="46.5" x14ac:dyDescent="0.25">
      <c r="A1" s="614" t="s">
        <v>412</v>
      </c>
      <c r="B1" s="614"/>
      <c r="C1" s="614"/>
    </row>
    <row r="2" spans="1:3" ht="31.5" x14ac:dyDescent="0.25">
      <c r="A2" s="615" t="s">
        <v>413</v>
      </c>
      <c r="B2" s="615"/>
      <c r="C2" s="615"/>
    </row>
    <row r="3" spans="1:3" ht="3.95" customHeight="1" x14ac:dyDescent="0.25"/>
    <row r="4" spans="1:3" ht="27" customHeight="1" x14ac:dyDescent="0.25">
      <c r="A4" s="150" t="s">
        <v>185</v>
      </c>
      <c r="C4" s="427" t="s">
        <v>410</v>
      </c>
    </row>
    <row r="5" spans="1:3" ht="27" customHeight="1" x14ac:dyDescent="0.25">
      <c r="A5" s="151"/>
      <c r="B5" s="77"/>
      <c r="C5" s="162"/>
    </row>
    <row r="6" spans="1:3" ht="27" customHeight="1" x14ac:dyDescent="0.25">
      <c r="A6" s="458" t="s">
        <v>399</v>
      </c>
      <c r="B6" s="77"/>
      <c r="C6" s="428" t="s">
        <v>401</v>
      </c>
    </row>
    <row r="7" spans="1:3" ht="21" customHeight="1" x14ac:dyDescent="0.25">
      <c r="A7" s="419" t="s">
        <v>375</v>
      </c>
      <c r="B7" s="420"/>
      <c r="C7" s="429" t="s">
        <v>436</v>
      </c>
    </row>
    <row r="8" spans="1:3" ht="21" customHeight="1" x14ac:dyDescent="0.25">
      <c r="A8" s="421" t="s">
        <v>376</v>
      </c>
      <c r="B8" s="420"/>
      <c r="C8" s="429" t="s">
        <v>437</v>
      </c>
    </row>
    <row r="9" spans="1:3" ht="21" customHeight="1" x14ac:dyDescent="0.25">
      <c r="A9" s="422" t="s">
        <v>441</v>
      </c>
      <c r="B9" s="420"/>
      <c r="C9" s="428" t="s">
        <v>387</v>
      </c>
    </row>
    <row r="10" spans="1:3" ht="21" customHeight="1" x14ac:dyDescent="0.25">
      <c r="A10" s="421" t="s">
        <v>442</v>
      </c>
      <c r="B10" s="420"/>
      <c r="C10" s="429" t="s">
        <v>438</v>
      </c>
    </row>
    <row r="11" spans="1:3" ht="21" customHeight="1" x14ac:dyDescent="0.25">
      <c r="A11" s="421" t="s">
        <v>432</v>
      </c>
      <c r="B11" s="420"/>
      <c r="C11" s="429" t="s">
        <v>435</v>
      </c>
    </row>
    <row r="12" spans="1:3" ht="21" customHeight="1" x14ac:dyDescent="0.25">
      <c r="A12" s="421" t="s">
        <v>431</v>
      </c>
      <c r="B12" s="420"/>
      <c r="C12" s="429" t="s">
        <v>439</v>
      </c>
    </row>
    <row r="13" spans="1:3" ht="23.25" customHeight="1" x14ac:dyDescent="0.25">
      <c r="A13" s="459" t="s">
        <v>400</v>
      </c>
      <c r="B13" s="77"/>
      <c r="C13" s="430" t="s">
        <v>388</v>
      </c>
    </row>
    <row r="14" spans="1:3" ht="21" customHeight="1" x14ac:dyDescent="0.25">
      <c r="A14" s="421" t="s">
        <v>377</v>
      </c>
      <c r="B14" s="77"/>
      <c r="C14" s="430" t="s">
        <v>389</v>
      </c>
    </row>
    <row r="15" spans="1:3" ht="21" customHeight="1" x14ac:dyDescent="0.25">
      <c r="A15" s="421" t="s">
        <v>378</v>
      </c>
      <c r="B15" s="77"/>
      <c r="C15" s="431" t="s">
        <v>440</v>
      </c>
    </row>
    <row r="16" spans="1:3" ht="21" customHeight="1" x14ac:dyDescent="0.25">
      <c r="A16" s="421" t="s">
        <v>379</v>
      </c>
      <c r="B16" s="77"/>
      <c r="C16" s="378"/>
    </row>
    <row r="17" spans="1:3" ht="27" customHeight="1" x14ac:dyDescent="0.25">
      <c r="A17" s="421" t="s">
        <v>411</v>
      </c>
      <c r="B17" s="77"/>
      <c r="C17" s="432" t="s">
        <v>287</v>
      </c>
    </row>
    <row r="18" spans="1:3" ht="21" customHeight="1" x14ac:dyDescent="0.25">
      <c r="A18" s="421" t="s">
        <v>433</v>
      </c>
      <c r="B18" s="77"/>
    </row>
    <row r="19" spans="1:3" ht="21" customHeight="1" x14ac:dyDescent="0.25">
      <c r="A19" s="421" t="s">
        <v>434</v>
      </c>
      <c r="B19" s="77"/>
    </row>
    <row r="20" spans="1:3" ht="21" customHeight="1" x14ac:dyDescent="0.25">
      <c r="A20" s="423" t="s">
        <v>380</v>
      </c>
      <c r="B20" s="77"/>
    </row>
    <row r="21" spans="1:3" ht="27" customHeight="1" x14ac:dyDescent="0.25">
      <c r="A21" s="460" t="s">
        <v>287</v>
      </c>
      <c r="B21" s="77"/>
      <c r="C21" s="166" t="s">
        <v>167</v>
      </c>
    </row>
    <row r="22" spans="1:3" ht="10.5" customHeight="1" x14ac:dyDescent="0.25">
      <c r="B22" s="77"/>
      <c r="C22" s="426"/>
    </row>
    <row r="23" spans="1:3" ht="27" customHeight="1" x14ac:dyDescent="0.25">
      <c r="A23" s="158" t="s">
        <v>165</v>
      </c>
      <c r="B23" s="77"/>
      <c r="C23" s="426" t="s">
        <v>383</v>
      </c>
    </row>
    <row r="24" spans="1:3" ht="22.5" customHeight="1" x14ac:dyDescent="0.25">
      <c r="A24" s="424" t="s">
        <v>166</v>
      </c>
      <c r="B24" s="77"/>
      <c r="C24" s="426" t="s">
        <v>384</v>
      </c>
    </row>
    <row r="25" spans="1:3" ht="22.5" customHeight="1" x14ac:dyDescent="0.25">
      <c r="A25" s="425" t="s">
        <v>381</v>
      </c>
      <c r="B25" s="77"/>
      <c r="C25" s="426" t="s">
        <v>385</v>
      </c>
    </row>
    <row r="26" spans="1:3" ht="22.5" customHeight="1" x14ac:dyDescent="0.25">
      <c r="A26" s="425" t="s">
        <v>382</v>
      </c>
      <c r="C26" s="426" t="s">
        <v>386</v>
      </c>
    </row>
    <row r="27" spans="1:3" ht="22.5" customHeight="1" x14ac:dyDescent="0.25">
      <c r="A27" s="613"/>
    </row>
  </sheetData>
  <mergeCells count="2">
    <mergeCell ref="A1:C1"/>
    <mergeCell ref="A2:C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00FF"/>
  </sheetPr>
  <dimension ref="A1:I32"/>
  <sheetViews>
    <sheetView showGridLines="0" zoomScale="90" zoomScaleNormal="90" workbookViewId="0">
      <selection activeCell="K30" sqref="K30"/>
    </sheetView>
  </sheetViews>
  <sheetFormatPr defaultColWidth="9.28515625" defaultRowHeight="15.75" x14ac:dyDescent="0.25"/>
  <cols>
    <col min="1" max="1" width="49.7109375" style="7" customWidth="1"/>
    <col min="2" max="6" width="12" style="7" customWidth="1"/>
    <col min="7" max="16384" width="9.28515625" style="7"/>
  </cols>
  <sheetData>
    <row r="1" spans="1:9" ht="21" x14ac:dyDescent="0.35">
      <c r="A1" s="3" t="str">
        <f>+'Indice-Index'!A16</f>
        <v>1.9 Sim "human" per tipologia di contratto - "human" Sim by contract type</v>
      </c>
      <c r="B1" s="152"/>
      <c r="C1" s="152"/>
      <c r="D1" s="152"/>
      <c r="E1" s="152"/>
      <c r="F1" s="152"/>
      <c r="G1" s="14"/>
      <c r="H1" s="14"/>
      <c r="I1" s="14"/>
    </row>
    <row r="3" spans="1:9" s="45" customFormat="1" x14ac:dyDescent="0.25"/>
    <row r="4" spans="1:9" s="45" customFormat="1" x14ac:dyDescent="0.25">
      <c r="B4" s="577">
        <f>'1.8'!B4</f>
        <v>42887</v>
      </c>
      <c r="C4" s="577">
        <f>'1.8'!C4</f>
        <v>43252</v>
      </c>
      <c r="D4" s="577">
        <f>'1.8'!D4</f>
        <v>43617</v>
      </c>
      <c r="E4" s="577">
        <f>'1.8'!E4</f>
        <v>43983</v>
      </c>
      <c r="F4" s="577">
        <f>'1.8'!F4</f>
        <v>44348</v>
      </c>
      <c r="G4" s="5"/>
    </row>
    <row r="5" spans="1:9" s="45" customFormat="1" x14ac:dyDescent="0.25">
      <c r="B5" s="578" t="str">
        <f>+'1.8'!B5</f>
        <v>june-17</v>
      </c>
      <c r="C5" s="578" t="str">
        <f>+'1.8'!C5</f>
        <v>june-18</v>
      </c>
      <c r="D5" s="578" t="str">
        <f>+'1.8'!D5</f>
        <v>june-19</v>
      </c>
      <c r="E5" s="578" t="str">
        <f>+'1.8'!E5</f>
        <v>june-20</v>
      </c>
      <c r="F5" s="578" t="str">
        <f>+'1.8'!F5</f>
        <v>june-21</v>
      </c>
      <c r="G5" s="5"/>
    </row>
    <row r="6" spans="1:9" s="45" customFormat="1" x14ac:dyDescent="0.25"/>
    <row r="7" spans="1:9" s="45" customFormat="1" x14ac:dyDescent="0.25">
      <c r="A7" s="85" t="s">
        <v>129</v>
      </c>
      <c r="B7" s="104">
        <f>'1.8'!B7</f>
        <v>84.622863625039287</v>
      </c>
      <c r="C7" s="104">
        <f>'1.8'!C7</f>
        <v>82.876087912000003</v>
      </c>
      <c r="D7" s="104">
        <f>'1.8'!D7</f>
        <v>81.722087389999999</v>
      </c>
      <c r="E7" s="104">
        <f>'1.8'!E7</f>
        <v>78.114528000000021</v>
      </c>
      <c r="F7" s="104">
        <f>'1.8'!F7</f>
        <v>77.738973009999995</v>
      </c>
    </row>
    <row r="8" spans="1:9" s="45" customFormat="1" x14ac:dyDescent="0.25">
      <c r="B8" s="52"/>
      <c r="C8" s="52"/>
      <c r="D8" s="52"/>
      <c r="E8" s="52"/>
      <c r="F8" s="52"/>
    </row>
    <row r="9" spans="1:9" s="45" customFormat="1" x14ac:dyDescent="0.25">
      <c r="A9" s="6" t="s">
        <v>12</v>
      </c>
      <c r="B9" s="37"/>
      <c r="C9" s="37"/>
      <c r="D9" s="37"/>
      <c r="E9" s="37"/>
      <c r="F9" s="37"/>
    </row>
    <row r="10" spans="1:9" s="45" customFormat="1" x14ac:dyDescent="0.25">
      <c r="A10" s="323" t="s">
        <v>112</v>
      </c>
      <c r="B10" s="586">
        <v>85.47603195696712</v>
      </c>
      <c r="C10" s="586">
        <v>85.701552210593434</v>
      </c>
      <c r="D10" s="586">
        <v>86.14229976046137</v>
      </c>
      <c r="E10" s="586">
        <v>87.061723029779571</v>
      </c>
      <c r="F10" s="586">
        <v>88.48508676742037</v>
      </c>
    </row>
    <row r="11" spans="1:9" s="45" customFormat="1" x14ac:dyDescent="0.25">
      <c r="A11" s="233" t="s">
        <v>113</v>
      </c>
      <c r="B11" s="591">
        <v>14.523968043032879</v>
      </c>
      <c r="C11" s="591">
        <v>14.298447789406563</v>
      </c>
      <c r="D11" s="591">
        <v>13.857700239538632</v>
      </c>
      <c r="E11" s="591">
        <v>12.938276970220441</v>
      </c>
      <c r="F11" s="591">
        <v>11.514913232579634</v>
      </c>
    </row>
    <row r="12" spans="1:9" s="45" customFormat="1" x14ac:dyDescent="0.25">
      <c r="A12" s="524" t="s">
        <v>88</v>
      </c>
      <c r="B12" s="590">
        <f>+B11+B10</f>
        <v>100</v>
      </c>
      <c r="C12" s="590">
        <f>+C11+C10</f>
        <v>100</v>
      </c>
      <c r="D12" s="590">
        <f>+D11+D10</f>
        <v>100</v>
      </c>
      <c r="E12" s="590">
        <f>+E11+E10</f>
        <v>100.00000000000001</v>
      </c>
      <c r="F12" s="590">
        <f>+F11+F10</f>
        <v>100</v>
      </c>
    </row>
    <row r="13" spans="1:9" s="45" customFormat="1" x14ac:dyDescent="0.25"/>
    <row r="14" spans="1:9" s="45" customFormat="1" x14ac:dyDescent="0.25">
      <c r="C14" s="47" t="str">
        <f>'1.1'!L4</f>
        <v>06/2021 (in %)</v>
      </c>
      <c r="D14" s="47"/>
      <c r="E14" s="47"/>
      <c r="F14" s="47" t="str">
        <f>'1.1'!O4</f>
        <v>Var/Chg. vs 06/2020 (p.p.)</v>
      </c>
    </row>
    <row r="15" spans="1:9" s="45" customFormat="1" x14ac:dyDescent="0.25">
      <c r="A15" s="6" t="s">
        <v>130</v>
      </c>
    </row>
    <row r="16" spans="1:9" s="45" customFormat="1" x14ac:dyDescent="0.25">
      <c r="A16" s="323" t="s">
        <v>65</v>
      </c>
      <c r="B16" s="323"/>
      <c r="C16" s="587">
        <v>27.525390736644951</v>
      </c>
      <c r="D16" s="194"/>
      <c r="E16" s="194"/>
      <c r="F16" s="587">
        <v>-0.68497743086928864</v>
      </c>
    </row>
    <row r="17" spans="1:6" s="45" customFormat="1" x14ac:dyDescent="0.25">
      <c r="A17" s="233" t="s">
        <v>66</v>
      </c>
      <c r="B17" s="233"/>
      <c r="C17" s="589">
        <v>23.720064344367522</v>
      </c>
      <c r="D17" s="194"/>
      <c r="E17" s="194"/>
      <c r="F17" s="589">
        <v>-1.6243774852614621</v>
      </c>
    </row>
    <row r="18" spans="1:6" s="45" customFormat="1" x14ac:dyDescent="0.25">
      <c r="A18" s="233" t="s">
        <v>8</v>
      </c>
      <c r="B18" s="233"/>
      <c r="C18" s="589">
        <v>22.540210145923218</v>
      </c>
      <c r="D18" s="194"/>
      <c r="E18" s="194"/>
      <c r="F18" s="589">
        <v>-1.1586879208047485</v>
      </c>
    </row>
    <row r="19" spans="1:6" s="45" customFormat="1" x14ac:dyDescent="0.25">
      <c r="A19" s="233" t="s">
        <v>143</v>
      </c>
      <c r="B19" s="233"/>
      <c r="C19" s="589">
        <v>11.368361442936701</v>
      </c>
      <c r="D19" s="194"/>
      <c r="E19" s="194"/>
      <c r="F19" s="589">
        <v>2.1635422484236226</v>
      </c>
    </row>
    <row r="20" spans="1:6" s="45" customFormat="1" x14ac:dyDescent="0.25">
      <c r="A20" s="233" t="s">
        <v>14</v>
      </c>
      <c r="B20" s="233"/>
      <c r="C20" s="589">
        <v>6.5361725389020853</v>
      </c>
      <c r="D20" s="194"/>
      <c r="E20" s="194"/>
      <c r="F20" s="589">
        <v>0.21140599185919573</v>
      </c>
    </row>
    <row r="21" spans="1:6" s="45" customFormat="1" x14ac:dyDescent="0.25">
      <c r="A21" s="233" t="s">
        <v>168</v>
      </c>
      <c r="B21" s="233"/>
      <c r="C21" s="589">
        <v>8.309800791225511</v>
      </c>
      <c r="D21" s="194"/>
      <c r="E21" s="194"/>
      <c r="F21" s="589">
        <v>1.0930945966526942</v>
      </c>
    </row>
    <row r="22" spans="1:6" s="45" customFormat="1" x14ac:dyDescent="0.25">
      <c r="A22" s="524" t="s">
        <v>88</v>
      </c>
      <c r="B22" s="144"/>
      <c r="C22" s="588">
        <f>SUM(C16:C21)</f>
        <v>99.999999999999986</v>
      </c>
      <c r="D22" s="196"/>
      <c r="E22" s="196"/>
      <c r="F22" s="588">
        <f>SUM(F16:F21)</f>
        <v>1.3322676295501878E-14</v>
      </c>
    </row>
    <row r="23" spans="1:6" s="45" customFormat="1" ht="9.75" customHeight="1" x14ac:dyDescent="0.25">
      <c r="C23" s="18"/>
      <c r="D23" s="196"/>
      <c r="E23" s="196"/>
      <c r="F23" s="18"/>
    </row>
    <row r="24" spans="1:6" s="45" customFormat="1" x14ac:dyDescent="0.25">
      <c r="A24" s="6" t="s">
        <v>131</v>
      </c>
      <c r="C24" s="16"/>
      <c r="D24" s="198"/>
      <c r="E24" s="198"/>
      <c r="F24" s="16"/>
    </row>
    <row r="25" spans="1:6" s="45" customFormat="1" x14ac:dyDescent="0.25">
      <c r="A25" s="323" t="s">
        <v>66</v>
      </c>
      <c r="B25" s="323"/>
      <c r="C25" s="587">
        <v>43.456563498333722</v>
      </c>
      <c r="D25" s="194"/>
      <c r="E25" s="194"/>
      <c r="F25" s="587">
        <v>7.2404551639244872</v>
      </c>
    </row>
    <row r="26" spans="1:6" s="45" customFormat="1" x14ac:dyDescent="0.25">
      <c r="A26" s="233" t="s">
        <v>8</v>
      </c>
      <c r="B26" s="233"/>
      <c r="C26" s="589">
        <v>30.728402665314551</v>
      </c>
      <c r="D26" s="194"/>
      <c r="E26" s="194"/>
      <c r="F26" s="589">
        <v>2.0314831461974379</v>
      </c>
    </row>
    <row r="27" spans="1:6" s="45" customFormat="1" x14ac:dyDescent="0.25">
      <c r="A27" s="233" t="s">
        <v>65</v>
      </c>
      <c r="B27" s="233"/>
      <c r="C27" s="589">
        <v>23.00153809017452</v>
      </c>
      <c r="D27" s="194"/>
      <c r="E27" s="194"/>
      <c r="F27" s="589">
        <v>-9.4970861293084354</v>
      </c>
    </row>
    <row r="28" spans="1:6" s="45" customFormat="1" x14ac:dyDescent="0.25">
      <c r="A28" s="233" t="s">
        <v>13</v>
      </c>
      <c r="B28" s="233"/>
      <c r="C28" s="589">
        <v>2.808502211681672</v>
      </c>
      <c r="D28" s="194"/>
      <c r="E28" s="194"/>
      <c r="F28" s="589">
        <v>0.22503224949576195</v>
      </c>
    </row>
    <row r="29" spans="1:6" s="45" customFormat="1" x14ac:dyDescent="0.25">
      <c r="A29" s="524" t="s">
        <v>88</v>
      </c>
      <c r="B29" s="144"/>
      <c r="C29" s="588">
        <f>SUM(C25:C28)</f>
        <v>99.99500646550446</v>
      </c>
      <c r="D29" s="196"/>
      <c r="E29" s="196"/>
      <c r="F29" s="588">
        <f>SUM(F25:F28)</f>
        <v>-1.1556969074844048E-4</v>
      </c>
    </row>
    <row r="30" spans="1:6" s="45" customFormat="1" x14ac:dyDescent="0.25"/>
    <row r="31" spans="1:6" s="45" customFormat="1" x14ac:dyDescent="0.25"/>
    <row r="32" spans="1:6" s="45" customFormat="1" x14ac:dyDescent="0.25"/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00FF"/>
  </sheetPr>
  <dimension ref="A1:L12"/>
  <sheetViews>
    <sheetView showGridLines="0" zoomScale="90" zoomScaleNormal="90" workbookViewId="0">
      <selection activeCell="I28" sqref="I27:I28"/>
    </sheetView>
  </sheetViews>
  <sheetFormatPr defaultColWidth="9.28515625" defaultRowHeight="15.75" x14ac:dyDescent="0.25"/>
  <cols>
    <col min="1" max="1" width="61.5703125" style="7" customWidth="1"/>
    <col min="2" max="16384" width="9.28515625" style="7"/>
  </cols>
  <sheetData>
    <row r="1" spans="1:12" ht="21" x14ac:dyDescent="0.35">
      <c r="A1" s="149" t="str">
        <f>+'Indice-Index'!A17</f>
        <v>1.10 Traffico dati: Trend storico  - Data traffic historical trends (2017-2021) (1/3)</v>
      </c>
      <c r="B1" s="154"/>
      <c r="C1" s="154"/>
      <c r="D1" s="154"/>
      <c r="E1" s="154"/>
      <c r="F1" s="154"/>
      <c r="G1" s="23"/>
      <c r="H1" s="23"/>
      <c r="I1" s="23"/>
      <c r="J1" s="21"/>
      <c r="K1" s="21"/>
      <c r="L1" s="21"/>
    </row>
    <row r="2" spans="1:12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s="45" customForma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s="45" customFormat="1" x14ac:dyDescent="0.25">
      <c r="A4" s="21"/>
      <c r="B4" s="577">
        <f>'1.8'!B4</f>
        <v>42887</v>
      </c>
      <c r="C4" s="577">
        <f>'1.8'!C4</f>
        <v>43252</v>
      </c>
      <c r="D4" s="577">
        <f>'1.8'!D4</f>
        <v>43617</v>
      </c>
      <c r="E4" s="577">
        <f>'1.8'!E4</f>
        <v>43983</v>
      </c>
      <c r="F4" s="577">
        <f>'1.8'!F4</f>
        <v>44348</v>
      </c>
      <c r="G4" s="21"/>
      <c r="H4" s="21"/>
      <c r="I4" s="21"/>
      <c r="J4" s="21"/>
      <c r="K4" s="21"/>
      <c r="L4" s="21"/>
    </row>
    <row r="5" spans="1:12" s="45" customFormat="1" x14ac:dyDescent="0.25">
      <c r="A5" s="21"/>
      <c r="B5" s="578" t="str">
        <f>+'1.8'!B5</f>
        <v>june-17</v>
      </c>
      <c r="C5" s="578" t="str">
        <f>+'1.8'!C5</f>
        <v>june-18</v>
      </c>
      <c r="D5" s="578" t="str">
        <f>+'1.8'!D5</f>
        <v>june-19</v>
      </c>
      <c r="E5" s="578" t="str">
        <f>+'1.8'!E5</f>
        <v>june-20</v>
      </c>
      <c r="F5" s="578" t="str">
        <f>+'1.8'!F5</f>
        <v>june-21</v>
      </c>
      <c r="G5" s="21"/>
      <c r="H5" s="21"/>
      <c r="I5" s="21"/>
      <c r="J5" s="21"/>
      <c r="K5" s="21"/>
      <c r="L5" s="21"/>
    </row>
    <row r="6" spans="1:12" s="45" customFormat="1" x14ac:dyDescent="0.25">
      <c r="A6" s="21"/>
      <c r="B6" s="13"/>
      <c r="C6" s="13"/>
      <c r="D6" s="13"/>
      <c r="E6" s="13"/>
      <c r="F6" s="13"/>
      <c r="G6" s="21"/>
      <c r="H6" s="21"/>
      <c r="I6" s="21"/>
      <c r="J6" s="21"/>
      <c r="K6" s="21"/>
      <c r="L6" s="21"/>
    </row>
    <row r="7" spans="1:12" s="45" customFormat="1" x14ac:dyDescent="0.25">
      <c r="A7" s="592" t="s">
        <v>51</v>
      </c>
      <c r="B7" s="593">
        <v>52.066611202877283</v>
      </c>
      <c r="C7" s="593">
        <v>54.087543418199957</v>
      </c>
      <c r="D7" s="593">
        <v>54.179212170872631</v>
      </c>
      <c r="E7" s="593">
        <v>55.817543501704556</v>
      </c>
      <c r="F7" s="593">
        <v>56.566871019362836</v>
      </c>
      <c r="G7" s="21"/>
      <c r="H7" s="21"/>
      <c r="I7" s="21"/>
      <c r="J7" s="21"/>
      <c r="K7" s="21"/>
      <c r="L7" s="21"/>
    </row>
    <row r="8" spans="1:12" s="45" customFormat="1" x14ac:dyDescent="0.25">
      <c r="A8" s="595" t="s">
        <v>52</v>
      </c>
      <c r="B8" s="596">
        <v>704.7112905413079</v>
      </c>
      <c r="C8" s="596">
        <v>1141.2626179559431</v>
      </c>
      <c r="D8" s="596">
        <v>1850.8210818746923</v>
      </c>
      <c r="E8" s="596">
        <v>3013.9402020407347</v>
      </c>
      <c r="F8" s="596">
        <v>3867.0035364607747</v>
      </c>
      <c r="G8" s="21"/>
      <c r="H8" s="21"/>
      <c r="I8" s="21"/>
      <c r="J8" s="21"/>
      <c r="K8" s="21"/>
      <c r="L8" s="21"/>
    </row>
    <row r="9" spans="1:12" s="45" customFormat="1" x14ac:dyDescent="0.25">
      <c r="A9" s="21"/>
      <c r="B9" s="40"/>
      <c r="C9" s="40"/>
      <c r="D9" s="40"/>
      <c r="E9" s="40"/>
      <c r="F9" s="40"/>
      <c r="G9" s="21"/>
      <c r="H9" s="21"/>
      <c r="I9" s="21"/>
      <c r="J9" s="21"/>
      <c r="K9" s="21"/>
      <c r="L9" s="21"/>
    </row>
    <row r="10" spans="1:12" s="45" customFormat="1" x14ac:dyDescent="0.25"/>
    <row r="11" spans="1:12" s="45" customFormat="1" x14ac:dyDescent="0.25">
      <c r="A11" s="323" t="s">
        <v>59</v>
      </c>
      <c r="B11" s="594">
        <v>2.3424703421410871</v>
      </c>
      <c r="C11" s="594">
        <v>3.6608088060162025</v>
      </c>
      <c r="D11" s="594">
        <v>5.783089529920642</v>
      </c>
      <c r="E11" s="594">
        <v>9.1376310595903263</v>
      </c>
      <c r="F11" s="594">
        <v>11.691109052444938</v>
      </c>
    </row>
    <row r="12" spans="1:12" x14ac:dyDescent="0.25">
      <c r="A12" s="322" t="s">
        <v>58</v>
      </c>
      <c r="B12" s="597"/>
      <c r="C12" s="598">
        <f>(C11-B11)/B11*100</f>
        <v>56.279835870626869</v>
      </c>
      <c r="D12" s="598">
        <f>(D11-C11)/C11*100</f>
        <v>57.973000950409272</v>
      </c>
      <c r="E12" s="598">
        <f>(E11-D11)/D11*100</f>
        <v>58.006045251658357</v>
      </c>
      <c r="F12" s="598">
        <f>(F11-E11)/E11*100</f>
        <v>27.944638782221677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098A4-35DB-46E0-BC63-74191C3BF8A8}">
  <sheetPr>
    <tabColor rgb="FF0000FF"/>
  </sheetPr>
  <dimension ref="A1:I24"/>
  <sheetViews>
    <sheetView showGridLines="0" zoomScale="90" zoomScaleNormal="90" workbookViewId="0">
      <selection activeCell="P9" sqref="P9"/>
    </sheetView>
  </sheetViews>
  <sheetFormatPr defaultColWidth="9.140625" defaultRowHeight="15.75" x14ac:dyDescent="0.25"/>
  <cols>
    <col min="1" max="1" width="22.5703125" style="45" customWidth="1"/>
    <col min="2" max="7" width="10.42578125" style="45" customWidth="1"/>
    <col min="8" max="8" width="5" style="45" customWidth="1"/>
    <col min="9" max="16384" width="9.140625" style="45"/>
  </cols>
  <sheetData>
    <row r="1" spans="1:9" ht="23.25" x14ac:dyDescent="0.35">
      <c r="A1" s="384" t="str">
        <f>+'Indice-Index'!A18</f>
        <v>1.11 Traffico dati: giornaliero - Data traffic: daily   (2/3)</v>
      </c>
      <c r="B1" s="385"/>
      <c r="C1" s="385"/>
      <c r="D1" s="385"/>
      <c r="E1" s="385"/>
      <c r="F1" s="385"/>
      <c r="G1" s="385"/>
      <c r="H1" s="153"/>
      <c r="I1" s="153"/>
    </row>
    <row r="4" spans="1:9" x14ac:dyDescent="0.25">
      <c r="A4" s="61"/>
      <c r="B4" s="399" t="s">
        <v>347</v>
      </c>
      <c r="C4" s="400" t="s">
        <v>348</v>
      </c>
      <c r="D4" s="400" t="s">
        <v>349</v>
      </c>
      <c r="E4" s="400" t="s">
        <v>350</v>
      </c>
      <c r="F4" s="400" t="s">
        <v>351</v>
      </c>
      <c r="G4" s="400" t="s">
        <v>352</v>
      </c>
      <c r="I4" s="401" t="s">
        <v>365</v>
      </c>
    </row>
    <row r="5" spans="1:9" x14ac:dyDescent="0.25">
      <c r="B5" s="402" t="s">
        <v>354</v>
      </c>
      <c r="C5" s="402" t="s">
        <v>355</v>
      </c>
      <c r="D5" s="402" t="s">
        <v>356</v>
      </c>
      <c r="E5" s="402" t="s">
        <v>357</v>
      </c>
      <c r="F5" s="402" t="s">
        <v>358</v>
      </c>
      <c r="G5" s="402" t="s">
        <v>359</v>
      </c>
      <c r="I5" s="403" t="s">
        <v>366</v>
      </c>
    </row>
    <row r="6" spans="1:9" x14ac:dyDescent="0.25">
      <c r="B6" s="47"/>
      <c r="C6" s="47"/>
      <c r="D6" s="47"/>
      <c r="E6" s="47"/>
      <c r="F6" s="47"/>
      <c r="G6" s="47"/>
      <c r="I6" s="404"/>
    </row>
    <row r="7" spans="1:9" ht="17.25" x14ac:dyDescent="0.25">
      <c r="A7" s="398" t="s">
        <v>367</v>
      </c>
      <c r="B7" s="408"/>
      <c r="C7" s="408"/>
      <c r="D7" s="408"/>
      <c r="E7" s="408"/>
      <c r="F7" s="408"/>
      <c r="G7" s="408"/>
      <c r="H7" s="279"/>
      <c r="I7" s="280"/>
    </row>
    <row r="8" spans="1:9" x14ac:dyDescent="0.25">
      <c r="A8" s="501">
        <v>2021</v>
      </c>
      <c r="B8" s="405">
        <v>22.787030716117027</v>
      </c>
      <c r="C8" s="405">
        <v>22.99675335456136</v>
      </c>
      <c r="D8" s="405">
        <v>24.980695426410357</v>
      </c>
      <c r="E8" s="405">
        <v>24.820539959569224</v>
      </c>
      <c r="F8" s="405">
        <v>23.933021342613007</v>
      </c>
      <c r="G8" s="405">
        <v>24.609187936537072</v>
      </c>
      <c r="H8" s="279"/>
      <c r="I8" s="391">
        <v>24.030519905250053</v>
      </c>
    </row>
    <row r="9" spans="1:9" x14ac:dyDescent="0.25">
      <c r="A9" s="501">
        <v>2020</v>
      </c>
      <c r="B9" s="405">
        <v>15.12402332607798</v>
      </c>
      <c r="C9" s="405">
        <v>15.970285975437244</v>
      </c>
      <c r="D9" s="405">
        <v>19.317173799084518</v>
      </c>
      <c r="E9" s="405">
        <v>19.937894328640201</v>
      </c>
      <c r="F9" s="405">
        <v>18.035061035541155</v>
      </c>
      <c r="G9" s="405">
        <v>18.451661064443453</v>
      </c>
      <c r="H9" s="279"/>
      <c r="I9" s="391">
        <v>17.810928341000018</v>
      </c>
    </row>
    <row r="10" spans="1:9" x14ac:dyDescent="0.25">
      <c r="A10" s="501">
        <v>2019</v>
      </c>
      <c r="B10" s="405">
        <v>9.7339251297189744</v>
      </c>
      <c r="C10" s="405">
        <v>10.241913487711642</v>
      </c>
      <c r="D10" s="405">
        <v>10.609163866176926</v>
      </c>
      <c r="E10" s="405">
        <v>10.959998948178963</v>
      </c>
      <c r="F10" s="405">
        <v>11.383686924264991</v>
      </c>
      <c r="G10" s="405">
        <v>12.130811597057535</v>
      </c>
      <c r="H10" s="279"/>
      <c r="I10" s="391">
        <v>10.845458273690655</v>
      </c>
    </row>
    <row r="11" spans="1:9" x14ac:dyDescent="0.25">
      <c r="A11" s="486" t="s">
        <v>393</v>
      </c>
      <c r="B11" s="485"/>
      <c r="C11" s="485"/>
      <c r="D11" s="485"/>
      <c r="E11" s="485"/>
      <c r="F11" s="485"/>
      <c r="G11" s="485"/>
      <c r="H11" s="444"/>
      <c r="I11" s="444"/>
    </row>
    <row r="12" spans="1:9" x14ac:dyDescent="0.25">
      <c r="A12" s="502" t="s">
        <v>403</v>
      </c>
      <c r="B12" s="477">
        <f t="shared" ref="B12:G12" si="0">(B9-B10)/B10*100</f>
        <v>55.374354379430301</v>
      </c>
      <c r="C12" s="477">
        <f t="shared" si="0"/>
        <v>55.930686141789479</v>
      </c>
      <c r="D12" s="477">
        <f t="shared" si="0"/>
        <v>82.080077589051072</v>
      </c>
      <c r="E12" s="477">
        <f t="shared" si="0"/>
        <v>81.915111697642473</v>
      </c>
      <c r="F12" s="477">
        <f t="shared" si="0"/>
        <v>58.428997174003207</v>
      </c>
      <c r="G12" s="477">
        <f t="shared" si="0"/>
        <v>52.1057426109817</v>
      </c>
      <c r="H12" s="444"/>
      <c r="I12" s="477">
        <f>(I9-I10)/I10*100</f>
        <v>64.224764795845275</v>
      </c>
    </row>
    <row r="13" spans="1:9" x14ac:dyDescent="0.25">
      <c r="A13" s="502" t="s">
        <v>396</v>
      </c>
      <c r="B13" s="477">
        <f t="shared" ref="B13:G13" si="1">(B8-B9)/B9*100</f>
        <v>50.667783464905881</v>
      </c>
      <c r="C13" s="477">
        <f t="shared" si="1"/>
        <v>43.997129355924017</v>
      </c>
      <c r="D13" s="477">
        <f t="shared" si="1"/>
        <v>29.318582967836864</v>
      </c>
      <c r="E13" s="477">
        <f t="shared" si="1"/>
        <v>24.489274295707574</v>
      </c>
      <c r="F13" s="477">
        <f t="shared" si="1"/>
        <v>32.702746585935685</v>
      </c>
      <c r="G13" s="477">
        <f t="shared" si="1"/>
        <v>33.371124965866834</v>
      </c>
      <c r="H13" s="444"/>
      <c r="I13" s="477">
        <f>(I8-I9)/I9*100</f>
        <v>34.92008639399662</v>
      </c>
    </row>
    <row r="14" spans="1:9" x14ac:dyDescent="0.25">
      <c r="A14" s="502" t="s">
        <v>397</v>
      </c>
      <c r="B14" s="477">
        <f t="shared" ref="B14:G14" si="2">(B8-B10)/B10*100</f>
        <v>134.09909581639553</v>
      </c>
      <c r="C14" s="477">
        <f t="shared" si="2"/>
        <v>124.53571182917247</v>
      </c>
      <c r="D14" s="477">
        <f t="shared" si="2"/>
        <v>135.46337620489874</v>
      </c>
      <c r="E14" s="477">
        <f t="shared" si="2"/>
        <v>126.46480238662095</v>
      </c>
      <c r="F14" s="477">
        <f t="shared" si="2"/>
        <v>110.23963063845667</v>
      </c>
      <c r="G14" s="477">
        <f t="shared" si="2"/>
        <v>102.86514005795215</v>
      </c>
      <c r="H14" s="444"/>
      <c r="I14" s="477">
        <f>(I8-I10)/I10*100</f>
        <v>121.57219454289216</v>
      </c>
    </row>
    <row r="17" spans="1:9" ht="17.25" x14ac:dyDescent="0.25">
      <c r="A17" s="398" t="s">
        <v>370</v>
      </c>
      <c r="B17" s="381"/>
      <c r="C17" s="381"/>
      <c r="D17" s="381"/>
      <c r="E17" s="381"/>
      <c r="F17" s="381"/>
      <c r="G17" s="381"/>
      <c r="H17" s="280"/>
      <c r="I17" s="609"/>
    </row>
    <row r="18" spans="1:9" x14ac:dyDescent="0.25">
      <c r="A18" s="501">
        <v>2021</v>
      </c>
      <c r="B18" s="406">
        <v>0.30762725061549345</v>
      </c>
      <c r="C18" s="406">
        <v>0.31051398251878087</v>
      </c>
      <c r="D18" s="406">
        <v>0.33736244840324325</v>
      </c>
      <c r="E18" s="406">
        <v>0.33506289363444214</v>
      </c>
      <c r="F18" s="406">
        <v>0.32295023433091263</v>
      </c>
      <c r="G18" s="406">
        <v>0.33191048582498262</v>
      </c>
      <c r="H18" s="61"/>
      <c r="I18" s="407">
        <v>0.32436437375127997</v>
      </c>
    </row>
    <row r="19" spans="1:9" x14ac:dyDescent="0.25">
      <c r="A19" s="501">
        <v>2020</v>
      </c>
      <c r="B19" s="406">
        <v>0.2002021994209226</v>
      </c>
      <c r="C19" s="406">
        <v>0.2124344673255118</v>
      </c>
      <c r="D19" s="406">
        <v>0.25821232526319887</v>
      </c>
      <c r="E19" s="406">
        <v>0.26688451948661385</v>
      </c>
      <c r="F19" s="406">
        <v>0.24175378492724725</v>
      </c>
      <c r="G19" s="406">
        <v>0.2476872029785529</v>
      </c>
      <c r="H19" s="61"/>
      <c r="I19" s="407">
        <v>0.23783037268896889</v>
      </c>
    </row>
    <row r="20" spans="1:9" x14ac:dyDescent="0.25">
      <c r="A20" s="501">
        <v>2019</v>
      </c>
      <c r="B20" s="406">
        <v>0.1237535215427855</v>
      </c>
      <c r="C20" s="406">
        <v>0.13039512796461342</v>
      </c>
      <c r="D20" s="406">
        <v>0.13526111912509073</v>
      </c>
      <c r="E20" s="406">
        <v>0.14003069771893734</v>
      </c>
      <c r="F20" s="406">
        <v>0.14575335550723326</v>
      </c>
      <c r="G20" s="406">
        <v>0.15565042826785042</v>
      </c>
      <c r="H20" s="61"/>
      <c r="I20" s="407">
        <v>0.1384694964184994</v>
      </c>
    </row>
    <row r="21" spans="1:9" x14ac:dyDescent="0.25">
      <c r="A21" s="486" t="s">
        <v>393</v>
      </c>
      <c r="B21" s="485"/>
      <c r="C21" s="485"/>
      <c r="D21" s="485"/>
      <c r="E21" s="485"/>
      <c r="F21" s="485"/>
      <c r="G21" s="485"/>
      <c r="H21" s="444"/>
      <c r="I21" s="444"/>
    </row>
    <row r="22" spans="1:9" x14ac:dyDescent="0.25">
      <c r="A22" s="502" t="s">
        <v>403</v>
      </c>
      <c r="B22" s="477">
        <f t="shared" ref="B22:G22" si="3">(B19-B20)/B20*100</f>
        <v>61.774951472153759</v>
      </c>
      <c r="C22" s="477">
        <f t="shared" si="3"/>
        <v>62.915954485018943</v>
      </c>
      <c r="D22" s="477">
        <f t="shared" si="3"/>
        <v>90.899148944939412</v>
      </c>
      <c r="E22" s="477">
        <f t="shared" si="3"/>
        <v>90.590009072361553</v>
      </c>
      <c r="F22" s="477">
        <f t="shared" si="3"/>
        <v>65.864987523563272</v>
      </c>
      <c r="G22" s="477">
        <f t="shared" si="3"/>
        <v>59.130434612310459</v>
      </c>
      <c r="H22" s="444"/>
      <c r="I22" s="477">
        <f>(I19-I20)/I20*100</f>
        <v>71.756508718836486</v>
      </c>
    </row>
    <row r="23" spans="1:9" x14ac:dyDescent="0.25">
      <c r="A23" s="502" t="s">
        <v>396</v>
      </c>
      <c r="B23" s="477">
        <f t="shared" ref="B23:G23" si="4">(B18-B19)/B19*100</f>
        <v>53.658277234362963</v>
      </c>
      <c r="C23" s="477">
        <f t="shared" si="4"/>
        <v>46.169304081424109</v>
      </c>
      <c r="D23" s="477">
        <f t="shared" si="4"/>
        <v>30.653115826041894</v>
      </c>
      <c r="E23" s="477">
        <f t="shared" si="4"/>
        <v>25.546020533142212</v>
      </c>
      <c r="F23" s="477">
        <f t="shared" si="4"/>
        <v>33.586423239702505</v>
      </c>
      <c r="G23" s="477">
        <f t="shared" si="4"/>
        <v>34.003889516134009</v>
      </c>
      <c r="H23" s="444"/>
      <c r="I23" s="477">
        <f>(I18-I19)/I19*100</f>
        <v>36.384756111650631</v>
      </c>
    </row>
    <row r="24" spans="1:9" x14ac:dyDescent="0.25">
      <c r="A24" s="502" t="s">
        <v>397</v>
      </c>
      <c r="B24" s="477">
        <f t="shared" ref="B24:G24" si="5">(B18-B20)/B20*100</f>
        <v>148.58060342883817</v>
      </c>
      <c r="C24" s="477">
        <f t="shared" si="5"/>
        <v>138.13311690836184</v>
      </c>
      <c r="D24" s="477">
        <f t="shared" si="5"/>
        <v>149.4156861819599</v>
      </c>
      <c r="E24" s="477">
        <f t="shared" si="5"/>
        <v>139.27817192410464</v>
      </c>
      <c r="F24" s="477">
        <f t="shared" si="5"/>
        <v>121.57310423970698</v>
      </c>
      <c r="G24" s="477">
        <f t="shared" si="5"/>
        <v>113.24097178442439</v>
      </c>
      <c r="H24" s="444"/>
      <c r="I24" s="477">
        <f>(I18-I20)/I20*100</f>
        <v>134.24969552207108</v>
      </c>
    </row>
  </sheetData>
  <phoneticPr fontId="122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A4CF1-89FA-4ECE-BAE1-2BDDB2D9FE74}">
  <sheetPr>
    <tabColor rgb="FF0000FF"/>
  </sheetPr>
  <dimension ref="A1:M23"/>
  <sheetViews>
    <sheetView showGridLines="0" zoomScale="90" zoomScaleNormal="90" workbookViewId="0">
      <selection activeCell="P15" sqref="P15"/>
    </sheetView>
  </sheetViews>
  <sheetFormatPr defaultColWidth="9.140625" defaultRowHeight="15.75" x14ac:dyDescent="0.25"/>
  <cols>
    <col min="1" max="1" width="22.140625" style="61" customWidth="1"/>
    <col min="2" max="2" width="3.5703125" style="33" customWidth="1"/>
    <col min="3" max="5" width="12.5703125" style="61" customWidth="1"/>
    <col min="6" max="6" width="14" style="61" customWidth="1"/>
    <col min="7" max="7" width="3.5703125" style="33" customWidth="1"/>
    <col min="8" max="10" width="12.5703125" style="61" customWidth="1"/>
    <col min="11" max="11" width="14" style="33" customWidth="1"/>
    <col min="12" max="12" width="3.5703125" style="33" customWidth="1"/>
    <col min="13" max="13" width="14" style="61" customWidth="1"/>
    <col min="14" max="16384" width="9.140625" style="61"/>
  </cols>
  <sheetData>
    <row r="1" spans="1:13" ht="23.25" x14ac:dyDescent="0.25">
      <c r="A1" s="383" t="str">
        <f>'Indice-Index'!A19</f>
        <v>1.12 Traffico dati - Data traffic: download/upload - (3/3)</v>
      </c>
      <c r="B1" s="463"/>
      <c r="C1" s="380"/>
      <c r="D1" s="380"/>
      <c r="E1" s="380"/>
      <c r="F1" s="380"/>
      <c r="G1" s="461"/>
      <c r="H1" s="380"/>
      <c r="I1" s="380"/>
      <c r="J1" s="380"/>
      <c r="K1" s="461"/>
      <c r="L1" s="461"/>
      <c r="M1" s="380"/>
    </row>
    <row r="3" spans="1:13" x14ac:dyDescent="0.25">
      <c r="A3" s="279"/>
      <c r="B3" s="295"/>
    </row>
    <row r="4" spans="1:13" ht="18.75" x14ac:dyDescent="0.25">
      <c r="A4" s="492" t="s">
        <v>369</v>
      </c>
      <c r="B4" s="295"/>
      <c r="C4" s="599" t="str">
        <f>+'1.6'!C4</f>
        <v>Gennaio</v>
      </c>
      <c r="D4" s="599" t="str">
        <f>+'1.6'!D4</f>
        <v>Febbraio</v>
      </c>
      <c r="E4" s="599" t="str">
        <f>+'1.6'!E4</f>
        <v>Marzo</v>
      </c>
      <c r="F4" s="625" t="str">
        <f>+'1.6'!F4</f>
        <v>1Q</v>
      </c>
      <c r="H4" s="599" t="str">
        <f>+'1.6'!H4</f>
        <v>Aprile</v>
      </c>
      <c r="I4" s="599" t="str">
        <f>+'1.6'!I4</f>
        <v>Maggio</v>
      </c>
      <c r="J4" s="599" t="str">
        <f>+'1.6'!J4</f>
        <v>Giugno</v>
      </c>
      <c r="K4" s="625" t="str">
        <f>+'1.6'!K4</f>
        <v>2Q</v>
      </c>
      <c r="L4" s="454"/>
      <c r="M4" s="625" t="str">
        <f>+'1.6'!M4</f>
        <v>1H</v>
      </c>
    </row>
    <row r="5" spans="1:13" ht="17.25" x14ac:dyDescent="0.25">
      <c r="A5" s="279"/>
      <c r="B5" s="295"/>
      <c r="C5" s="600" t="str">
        <f>+'1.6'!C5</f>
        <v>January</v>
      </c>
      <c r="D5" s="600" t="str">
        <f>+'1.6'!D5</f>
        <v>February</v>
      </c>
      <c r="E5" s="600" t="str">
        <f>+'1.6'!E5</f>
        <v>March</v>
      </c>
      <c r="F5" s="626"/>
      <c r="H5" s="600" t="str">
        <f>+'1.6'!H5</f>
        <v>April</v>
      </c>
      <c r="I5" s="600" t="str">
        <f>+'1.6'!I5</f>
        <v>May</v>
      </c>
      <c r="J5" s="600" t="str">
        <f>+'1.6'!J5</f>
        <v>June</v>
      </c>
      <c r="K5" s="626"/>
      <c r="M5" s="626"/>
    </row>
    <row r="6" spans="1:13" ht="18.75" x14ac:dyDescent="0.25">
      <c r="A6" s="279"/>
      <c r="B6" s="295"/>
      <c r="C6" s="601"/>
      <c r="D6" s="601"/>
      <c r="E6" s="601"/>
      <c r="F6" s="602"/>
      <c r="H6" s="601"/>
      <c r="I6" s="601"/>
      <c r="J6" s="601"/>
      <c r="K6" s="602"/>
      <c r="M6" s="602"/>
    </row>
    <row r="7" spans="1:13" s="280" customFormat="1" ht="18.75" x14ac:dyDescent="0.25">
      <c r="A7" s="503" t="s">
        <v>363</v>
      </c>
      <c r="B7" s="464"/>
      <c r="C7" s="395"/>
      <c r="D7" s="395"/>
      <c r="E7" s="395"/>
      <c r="F7" s="487"/>
      <c r="G7" s="454"/>
      <c r="H7" s="395"/>
      <c r="I7" s="396"/>
      <c r="J7" s="396"/>
      <c r="K7" s="491"/>
      <c r="L7" s="454"/>
      <c r="M7" s="487"/>
    </row>
    <row r="8" spans="1:13" ht="18.75" x14ac:dyDescent="0.25">
      <c r="A8" s="520">
        <v>2021</v>
      </c>
      <c r="B8" s="465"/>
      <c r="C8" s="514">
        <v>0.63065195913389449</v>
      </c>
      <c r="D8" s="514">
        <v>0.57478912383922565</v>
      </c>
      <c r="E8" s="514">
        <v>0.68799095820915868</v>
      </c>
      <c r="F8" s="515">
        <f>+C8+D8+E8</f>
        <v>1.8934320411822787</v>
      </c>
      <c r="H8" s="514">
        <v>0.66509994034529385</v>
      </c>
      <c r="I8" s="514">
        <v>0.66336101357841271</v>
      </c>
      <c r="J8" s="514">
        <v>0.66284463195237275</v>
      </c>
      <c r="K8" s="515">
        <f>+H8+I8+J8</f>
        <v>1.9913055858760793</v>
      </c>
      <c r="M8" s="516">
        <f>+C8+D8+E8+H8+I8+J8</f>
        <v>3.884737627058358</v>
      </c>
    </row>
    <row r="9" spans="1:13" ht="18.75" x14ac:dyDescent="0.25">
      <c r="A9" s="520">
        <v>2020</v>
      </c>
      <c r="B9" s="465"/>
      <c r="C9" s="514">
        <v>0.42093970509066819</v>
      </c>
      <c r="D9" s="514">
        <v>0.41597742968908702</v>
      </c>
      <c r="E9" s="514">
        <v>0.52852480454319983</v>
      </c>
      <c r="F9" s="515">
        <f>+C9+D9+E9</f>
        <v>1.3654419393229551</v>
      </c>
      <c r="H9" s="514">
        <v>0.52022283532969416</v>
      </c>
      <c r="I9" s="514">
        <v>0.48874408511641437</v>
      </c>
      <c r="J9" s="514">
        <v>0.49252291704130835</v>
      </c>
      <c r="K9" s="515">
        <f>+H9+I9+J9</f>
        <v>1.5014898374874168</v>
      </c>
      <c r="M9" s="516">
        <f>+C9+D9+E9+H9+I9+J9</f>
        <v>2.8669317768103721</v>
      </c>
    </row>
    <row r="10" spans="1:13" ht="18.75" x14ac:dyDescent="0.25">
      <c r="A10" s="520">
        <v>2019</v>
      </c>
      <c r="B10" s="465"/>
      <c r="C10" s="514">
        <v>0.26827339730632999</v>
      </c>
      <c r="D10" s="514">
        <v>0.25607640565743495</v>
      </c>
      <c r="E10" s="514">
        <v>0.292870683189283</v>
      </c>
      <c r="F10" s="515">
        <f>+C10+D10+E10</f>
        <v>0.81722048615304799</v>
      </c>
      <c r="H10" s="514">
        <v>0.29276886533088819</v>
      </c>
      <c r="I10" s="514">
        <v>0.31352899258842343</v>
      </c>
      <c r="J10" s="514">
        <v>0.32252167652109215</v>
      </c>
      <c r="K10" s="515">
        <f>+H10+I10+J10</f>
        <v>0.92881953444040377</v>
      </c>
      <c r="M10" s="516">
        <f>+C10+D10+E10+H10+I10+J10</f>
        <v>1.7460400205934519</v>
      </c>
    </row>
    <row r="11" spans="1:13" ht="18.75" x14ac:dyDescent="0.25">
      <c r="A11" s="486" t="s">
        <v>393</v>
      </c>
      <c r="B11" s="466"/>
      <c r="C11" s="466"/>
      <c r="D11" s="466"/>
      <c r="E11" s="466"/>
      <c r="F11" s="488"/>
      <c r="G11" s="466"/>
      <c r="H11" s="444"/>
      <c r="I11" s="444"/>
      <c r="K11" s="490"/>
      <c r="M11" s="479"/>
    </row>
    <row r="12" spans="1:13" ht="18.75" x14ac:dyDescent="0.25">
      <c r="A12" s="476" t="s">
        <v>403</v>
      </c>
      <c r="B12" s="451"/>
      <c r="C12" s="477">
        <f>(C9-C10)/C10*100</f>
        <v>56.906987169516121</v>
      </c>
      <c r="D12" s="477">
        <f t="shared" ref="D12:F12" si="0">(D9-D10)/D10*100</f>
        <v>62.442700888874136</v>
      </c>
      <c r="E12" s="477">
        <f t="shared" si="0"/>
        <v>80.463540695745579</v>
      </c>
      <c r="F12" s="489">
        <f t="shared" si="0"/>
        <v>67.083664991143763</v>
      </c>
      <c r="G12" s="451"/>
      <c r="H12" s="477">
        <f t="shared" ref="H12:J12" si="1">(H9-H10)/H10*100</f>
        <v>77.690627977717796</v>
      </c>
      <c r="I12" s="477">
        <f t="shared" si="1"/>
        <v>55.884813420747903</v>
      </c>
      <c r="J12" s="477">
        <f t="shared" si="1"/>
        <v>52.710020099718321</v>
      </c>
      <c r="K12" s="489">
        <f t="shared" ref="K12" si="2">(K9-K10)/K10*100</f>
        <v>61.655712634428617</v>
      </c>
      <c r="L12" s="451"/>
      <c r="M12" s="489">
        <f t="shared" ref="M12" si="3">(M9-M10)/M10*100</f>
        <v>64.19622362584488</v>
      </c>
    </row>
    <row r="13" spans="1:13" ht="18.75" x14ac:dyDescent="0.25">
      <c r="A13" s="476" t="s">
        <v>396</v>
      </c>
      <c r="B13" s="451"/>
      <c r="C13" s="477">
        <f>(C8-C9)/C9*100</f>
        <v>49.820022085599028</v>
      </c>
      <c r="D13" s="477">
        <f t="shared" ref="D13:F13" si="4">(D8-D9)/D9*100</f>
        <v>38.177959383238381</v>
      </c>
      <c r="E13" s="477">
        <f t="shared" si="4"/>
        <v>30.171933709674096</v>
      </c>
      <c r="F13" s="489">
        <f t="shared" si="4"/>
        <v>38.668074170998715</v>
      </c>
      <c r="G13" s="451"/>
      <c r="H13" s="477">
        <f t="shared" ref="H13:J13" si="5">(H8-H9)/H9*100</f>
        <v>27.849047595879373</v>
      </c>
      <c r="I13" s="477">
        <f t="shared" si="5"/>
        <v>35.727681168848555</v>
      </c>
      <c r="J13" s="477">
        <f t="shared" si="5"/>
        <v>34.581480174409705</v>
      </c>
      <c r="K13" s="489">
        <f t="shared" ref="K13" si="6">(K8-K9)/K9*100</f>
        <v>32.62198225785643</v>
      </c>
      <c r="L13" s="451"/>
      <c r="M13" s="489">
        <f t="shared" ref="M13" si="7">(M8-M9)/M9*100</f>
        <v>35.501572045790148</v>
      </c>
    </row>
    <row r="14" spans="1:13" ht="18.75" x14ac:dyDescent="0.25">
      <c r="A14" s="476" t="s">
        <v>397</v>
      </c>
      <c r="B14" s="451"/>
      <c r="C14" s="477">
        <f>(C8-C10)/C10*100</f>
        <v>135.07808283121707</v>
      </c>
      <c r="D14" s="477">
        <f t="shared" ref="D14:F14" si="8">(D8-D10)/D10*100</f>
        <v>124.4600092552639</v>
      </c>
      <c r="E14" s="477">
        <f t="shared" si="8"/>
        <v>134.91288056459666</v>
      </c>
      <c r="F14" s="489">
        <f t="shared" si="8"/>
        <v>131.69170049754226</v>
      </c>
      <c r="H14" s="477">
        <f t="shared" ref="H14:J14" si="9">(H8-H10)/H10*100</f>
        <v>127.17577553664938</v>
      </c>
      <c r="I14" s="477">
        <f t="shared" si="9"/>
        <v>111.57884255036717</v>
      </c>
      <c r="J14" s="477">
        <f t="shared" si="9"/>
        <v>105.5194054248395</v>
      </c>
      <c r="K14" s="489">
        <f t="shared" ref="K14" si="10">(K8-K10)/K10*100</f>
        <v>114.39101052884328</v>
      </c>
      <c r="M14" s="489">
        <f t="shared" ref="M14" si="11">(M8-M10)/M10*100</f>
        <v>122.4884642528409</v>
      </c>
    </row>
    <row r="15" spans="1:13" ht="18.75" x14ac:dyDescent="0.25">
      <c r="F15" s="479"/>
      <c r="K15" s="490"/>
      <c r="M15" s="479"/>
    </row>
    <row r="16" spans="1:13" ht="18.75" x14ac:dyDescent="0.25">
      <c r="A16" s="500" t="s">
        <v>364</v>
      </c>
      <c r="F16" s="479"/>
      <c r="K16" s="490"/>
      <c r="M16" s="479"/>
    </row>
    <row r="17" spans="1:13" ht="18.75" x14ac:dyDescent="0.25">
      <c r="A17" s="520">
        <v>2021</v>
      </c>
      <c r="C17" s="514">
        <v>5.9189791061054577E-2</v>
      </c>
      <c r="D17" s="514">
        <v>5.402835069956162E-2</v>
      </c>
      <c r="E17" s="514">
        <v>6.8260563488811113E-2</v>
      </c>
      <c r="F17" s="515">
        <f>+C17+D17+E17</f>
        <v>0.18147870524942733</v>
      </c>
      <c r="H17" s="514">
        <v>6.2064316282710814E-2</v>
      </c>
      <c r="I17" s="514">
        <v>6.1173812223348292E-2</v>
      </c>
      <c r="J17" s="514">
        <v>5.8127670875861778E-2</v>
      </c>
      <c r="K17" s="515">
        <f>+H17+I17+J17</f>
        <v>0.18136579938192088</v>
      </c>
      <c r="M17" s="516">
        <f>+C17+D17+E17+H17+I17+J17</f>
        <v>0.36284450463134821</v>
      </c>
    </row>
    <row r="18" spans="1:13" ht="18.75" x14ac:dyDescent="0.25">
      <c r="A18" s="520">
        <v>2020</v>
      </c>
      <c r="C18" s="514">
        <v>3.6916469819895631E-2</v>
      </c>
      <c r="D18" s="514">
        <v>3.6306059849663043E-2</v>
      </c>
      <c r="E18" s="514">
        <v>5.6272449140022843E-2</v>
      </c>
      <c r="F18" s="515">
        <f>+C18+D18+E18</f>
        <v>0.1294949788095815</v>
      </c>
      <c r="H18" s="514">
        <v>6.3895162579686804E-2</v>
      </c>
      <c r="I18" s="514">
        <v>5.7239207951726045E-2</v>
      </c>
      <c r="J18" s="514">
        <v>4.8053090706058427E-2</v>
      </c>
      <c r="K18" s="515">
        <f>+H18+I18+J18</f>
        <v>0.16918746123747128</v>
      </c>
      <c r="M18" s="516">
        <f>+C18+D18+E18+H18+I18+J18</f>
        <v>0.2986824400470528</v>
      </c>
    </row>
    <row r="19" spans="1:13" ht="18.75" x14ac:dyDescent="0.25">
      <c r="A19" s="520">
        <v>2019</v>
      </c>
      <c r="C19" s="514">
        <v>2.640597673789679E-2</v>
      </c>
      <c r="D19" s="514">
        <v>2.397591627218024E-2</v>
      </c>
      <c r="E19" s="514">
        <v>2.8305176040682552E-2</v>
      </c>
      <c r="F19" s="515">
        <f>+C19+D19+E19</f>
        <v>7.8687069050759589E-2</v>
      </c>
      <c r="H19" s="514">
        <v>2.8324853854042365E-2</v>
      </c>
      <c r="I19" s="514">
        <v>3.1094342032880022E-2</v>
      </c>
      <c r="J19" s="514">
        <v>3.2873194486452845E-2</v>
      </c>
      <c r="K19" s="515">
        <f>+H19+I19+J19</f>
        <v>9.2292390373375235E-2</v>
      </c>
      <c r="M19" s="516">
        <f>+C19+D19+E19+H19+I19+J19</f>
        <v>0.17097945942413481</v>
      </c>
    </row>
    <row r="20" spans="1:13" ht="18.75" x14ac:dyDescent="0.25">
      <c r="A20" s="486" t="s">
        <v>393</v>
      </c>
      <c r="F20" s="479"/>
      <c r="K20" s="490"/>
      <c r="M20" s="479"/>
    </row>
    <row r="21" spans="1:13" ht="18.75" x14ac:dyDescent="0.25">
      <c r="A21" s="476" t="s">
        <v>403</v>
      </c>
      <c r="B21" s="451"/>
      <c r="C21" s="477">
        <f>(C18-C19)/C19*100</f>
        <v>39.803462626378092</v>
      </c>
      <c r="D21" s="477">
        <f t="shared" ref="D21:F21" si="12">(D18-D19)/D19*100</f>
        <v>51.427204856357157</v>
      </c>
      <c r="E21" s="477">
        <f t="shared" si="12"/>
        <v>98.80621501573917</v>
      </c>
      <c r="F21" s="489">
        <f t="shared" si="12"/>
        <v>64.569579693007313</v>
      </c>
      <c r="G21" s="451"/>
      <c r="H21" s="477">
        <f t="shared" ref="H21:K21" si="13">(H18-H19)/H19*100</f>
        <v>125.57984909273607</v>
      </c>
      <c r="I21" s="477">
        <f t="shared" si="13"/>
        <v>84.082389944767812</v>
      </c>
      <c r="J21" s="477">
        <f t="shared" si="13"/>
        <v>46.177125334932903</v>
      </c>
      <c r="K21" s="489">
        <f t="shared" si="13"/>
        <v>83.316804942435368</v>
      </c>
      <c r="L21" s="451"/>
      <c r="M21" s="489">
        <f t="shared" ref="M21" si="14">(M18-M19)/M19*100</f>
        <v>74.689077303803856</v>
      </c>
    </row>
    <row r="22" spans="1:13" ht="18.75" x14ac:dyDescent="0.25">
      <c r="A22" s="476" t="s">
        <v>396</v>
      </c>
      <c r="B22" s="451"/>
      <c r="C22" s="477">
        <f>(C17-C18)/C18*100</f>
        <v>60.334374737952437</v>
      </c>
      <c r="D22" s="477">
        <f t="shared" ref="D22:F22" si="15">(D17-D18)/D18*100</f>
        <v>48.813589035228397</v>
      </c>
      <c r="E22" s="477">
        <f t="shared" si="15"/>
        <v>21.303701068631689</v>
      </c>
      <c r="F22" s="489">
        <f t="shared" si="15"/>
        <v>40.143430206885746</v>
      </c>
      <c r="G22" s="451"/>
      <c r="H22" s="477">
        <f t="shared" ref="H22:K22" si="16">(H17-H18)/H18*100</f>
        <v>-2.8653910923110195</v>
      </c>
      <c r="I22" s="477">
        <f t="shared" si="16"/>
        <v>6.8739670104110848</v>
      </c>
      <c r="J22" s="477">
        <f t="shared" si="16"/>
        <v>20.96551964041133</v>
      </c>
      <c r="K22" s="489">
        <f t="shared" si="16"/>
        <v>7.198132802144305</v>
      </c>
      <c r="L22" s="451"/>
      <c r="M22" s="489">
        <f t="shared" ref="M22" si="17">(M17-M18)/M18*100</f>
        <v>21.481699618560661</v>
      </c>
    </row>
    <row r="23" spans="1:13" ht="18.75" x14ac:dyDescent="0.25">
      <c r="A23" s="476" t="s">
        <v>397</v>
      </c>
      <c r="B23" s="451"/>
      <c r="C23" s="477">
        <f>(C17-C19)/C19*100</f>
        <v>124.15300766401035</v>
      </c>
      <c r="D23" s="477">
        <f t="shared" ref="D23:F23" si="18">(D17-D19)/D19*100</f>
        <v>125.34425832247275</v>
      </c>
      <c r="E23" s="477">
        <f t="shared" si="18"/>
        <v>141.15929676855339</v>
      </c>
      <c r="F23" s="489">
        <f t="shared" si="18"/>
        <v>130.63345405883493</v>
      </c>
      <c r="H23" s="477">
        <f t="shared" ref="H23:K23" si="19">(H17-H19)/H19*100</f>
        <v>119.11610419078416</v>
      </c>
      <c r="I23" s="477">
        <f t="shared" si="19"/>
        <v>96.736152701547439</v>
      </c>
      <c r="J23" s="477">
        <f t="shared" si="19"/>
        <v>76.823919256816936</v>
      </c>
      <c r="K23" s="489">
        <f t="shared" si="19"/>
        <v>96.512192010839698</v>
      </c>
      <c r="M23" s="489">
        <f t="shared" ref="M23" si="20">(M17-M19)/M19*100</f>
        <v>112.21526015664223</v>
      </c>
    </row>
  </sheetData>
  <mergeCells count="3">
    <mergeCell ref="M4:M5"/>
    <mergeCell ref="K4:K5"/>
    <mergeCell ref="F4:F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00FF"/>
  </sheetPr>
  <dimension ref="A1:L31"/>
  <sheetViews>
    <sheetView showGridLines="0" zoomScale="90" zoomScaleNormal="90" workbookViewId="0">
      <selection activeCell="K23" sqref="K23"/>
    </sheetView>
  </sheetViews>
  <sheetFormatPr defaultColWidth="9.28515625" defaultRowHeight="15" x14ac:dyDescent="0.2"/>
  <cols>
    <col min="1" max="1" width="64.5703125" style="60" customWidth="1"/>
    <col min="2" max="9" width="8.42578125" style="60" customWidth="1"/>
    <col min="10" max="16384" width="9.28515625" style="60"/>
  </cols>
  <sheetData>
    <row r="1" spans="1:12" ht="20.25" x14ac:dyDescent="0.3">
      <c r="A1" s="156" t="str">
        <f>+'Indice-Index'!A20</f>
        <v>1.13 Portabilità del numero mobile - Mobile number portability</v>
      </c>
      <c r="B1" s="157"/>
      <c r="C1" s="157"/>
      <c r="D1" s="157"/>
      <c r="E1" s="157"/>
      <c r="F1" s="157"/>
      <c r="G1" s="58"/>
      <c r="H1" s="58"/>
      <c r="I1" s="58"/>
      <c r="J1" s="59"/>
      <c r="K1" s="59"/>
      <c r="L1" s="59"/>
    </row>
    <row r="2" spans="1:12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s="45" customFormat="1" ht="15.75" x14ac:dyDescent="0.25">
      <c r="A3" s="21"/>
      <c r="B3" s="577">
        <f>+'1.8'!B4</f>
        <v>42887</v>
      </c>
      <c r="C3" s="577">
        <f>+'1.8'!C4</f>
        <v>43252</v>
      </c>
      <c r="D3" s="577">
        <f>+'1.8'!D4</f>
        <v>43617</v>
      </c>
      <c r="E3" s="577">
        <f>+'1.8'!E4</f>
        <v>43983</v>
      </c>
      <c r="F3" s="577">
        <f>+'1.8'!F4</f>
        <v>44348</v>
      </c>
      <c r="G3" s="25"/>
      <c r="H3" s="25"/>
      <c r="J3" s="21"/>
      <c r="K3" s="21"/>
      <c r="L3" s="21"/>
    </row>
    <row r="4" spans="1:12" s="45" customFormat="1" ht="15.75" x14ac:dyDescent="0.25">
      <c r="A4" s="21"/>
      <c r="B4" s="603" t="str">
        <f>+'1.8'!B5</f>
        <v>june-17</v>
      </c>
      <c r="C4" s="603" t="str">
        <f>+'1.8'!C5</f>
        <v>june-18</v>
      </c>
      <c r="D4" s="603" t="str">
        <f>+'1.8'!D5</f>
        <v>june-19</v>
      </c>
      <c r="E4" s="603" t="str">
        <f>+'1.8'!E5</f>
        <v>june-20</v>
      </c>
      <c r="F4" s="603" t="str">
        <f>+'1.8'!F5</f>
        <v>june-21</v>
      </c>
      <c r="G4" s="25"/>
      <c r="H4" s="25"/>
      <c r="J4" s="21"/>
      <c r="K4" s="21"/>
      <c r="L4" s="21"/>
    </row>
    <row r="5" spans="1:12" s="45" customFormat="1" ht="15.75" x14ac:dyDescent="0.25">
      <c r="A5" s="21"/>
      <c r="B5" s="13"/>
      <c r="C5" s="13"/>
      <c r="D5" s="13"/>
      <c r="E5" s="13"/>
      <c r="F5" s="21"/>
      <c r="G5" s="21"/>
      <c r="H5" s="21"/>
      <c r="J5" s="21"/>
      <c r="K5" s="21"/>
      <c r="L5" s="21"/>
    </row>
    <row r="6" spans="1:12" s="45" customFormat="1" ht="15.75" x14ac:dyDescent="0.25">
      <c r="A6" s="506" t="s">
        <v>41</v>
      </c>
      <c r="B6" s="507">
        <v>109.5682135</v>
      </c>
      <c r="C6" s="507">
        <v>122.55040649999999</v>
      </c>
      <c r="D6" s="507">
        <v>139.55901749999998</v>
      </c>
      <c r="E6" s="507">
        <v>151.78544500000001</v>
      </c>
      <c r="F6" s="508">
        <v>162.75422800000001</v>
      </c>
      <c r="G6" s="51"/>
      <c r="H6" s="51"/>
      <c r="J6" s="21"/>
      <c r="K6" s="21"/>
      <c r="L6" s="21"/>
    </row>
    <row r="7" spans="1:12" s="45" customFormat="1" ht="15.75" x14ac:dyDescent="0.25">
      <c r="A7" s="21" t="s">
        <v>42</v>
      </c>
      <c r="B7" s="39"/>
      <c r="C7" s="39"/>
      <c r="D7" s="39"/>
      <c r="E7" s="39"/>
      <c r="F7" s="50"/>
      <c r="G7" s="50"/>
      <c r="H7" s="50"/>
      <c r="I7" s="50"/>
      <c r="J7" s="21"/>
      <c r="K7" s="21"/>
      <c r="L7" s="21"/>
    </row>
    <row r="8" spans="1:12" s="45" customFormat="1" ht="10.5" customHeight="1" x14ac:dyDescent="0.25">
      <c r="A8" s="21"/>
      <c r="B8" s="40"/>
      <c r="C8" s="40"/>
      <c r="D8" s="40"/>
      <c r="E8" s="40"/>
      <c r="F8" s="40"/>
      <c r="G8" s="21"/>
      <c r="H8" s="21"/>
      <c r="I8" s="21"/>
      <c r="J8" s="21"/>
      <c r="K8" s="21"/>
      <c r="L8" s="21"/>
    </row>
    <row r="9" spans="1:12" s="45" customFormat="1" ht="15.75" x14ac:dyDescent="0.25">
      <c r="A9" s="509" t="s">
        <v>100</v>
      </c>
      <c r="B9" s="510">
        <v>18.182486735121284</v>
      </c>
      <c r="C9" s="510">
        <v>13.21032725889529</v>
      </c>
      <c r="D9" s="510">
        <v>13.467346511854039</v>
      </c>
      <c r="E9" s="510">
        <v>13.604552169707199</v>
      </c>
      <c r="F9" s="510">
        <v>12.280967123285917</v>
      </c>
      <c r="G9" s="21"/>
      <c r="H9" s="21"/>
      <c r="I9" s="21"/>
      <c r="J9" s="21"/>
      <c r="K9" s="21"/>
      <c r="L9" s="21"/>
    </row>
    <row r="10" spans="1:12" s="45" customFormat="1" ht="15.75" x14ac:dyDescent="0.25">
      <c r="B10" s="5"/>
      <c r="C10" s="5"/>
      <c r="D10" s="5"/>
      <c r="E10" s="5"/>
      <c r="F10" s="5"/>
      <c r="G10" s="21"/>
      <c r="H10" s="21"/>
      <c r="I10" s="21"/>
      <c r="J10" s="21"/>
      <c r="K10" s="21"/>
      <c r="L10" s="21"/>
    </row>
    <row r="11" spans="1:12" s="45" customFormat="1" ht="15.75" x14ac:dyDescent="0.25">
      <c r="B11" s="5"/>
      <c r="C11" s="5"/>
      <c r="D11" s="5"/>
      <c r="E11" s="5"/>
      <c r="F11" s="5"/>
      <c r="G11" s="21"/>
      <c r="H11" s="21"/>
      <c r="I11" s="21"/>
      <c r="J11" s="21"/>
      <c r="K11" s="21"/>
      <c r="L11" s="21"/>
    </row>
    <row r="12" spans="1:12" s="45" customFormat="1" ht="15.75" x14ac:dyDescent="0.25">
      <c r="A12" s="78" t="s">
        <v>89</v>
      </c>
      <c r="B12" s="49">
        <f>+F3</f>
        <v>44348</v>
      </c>
      <c r="C12" s="38"/>
      <c r="D12" s="38"/>
      <c r="E12" s="38"/>
      <c r="F12" s="38"/>
      <c r="G12" s="21"/>
      <c r="H12" s="21"/>
      <c r="I12" s="21"/>
      <c r="J12" s="21"/>
      <c r="K12" s="21"/>
      <c r="L12" s="21"/>
    </row>
    <row r="13" spans="1:12" s="45" customFormat="1" ht="15.75" x14ac:dyDescent="0.25">
      <c r="B13" s="46" t="str">
        <f>+F4</f>
        <v>june-21</v>
      </c>
      <c r="C13" s="38"/>
      <c r="D13" s="38"/>
      <c r="E13" s="38"/>
      <c r="F13" s="38"/>
      <c r="G13" s="21"/>
      <c r="H13" s="21"/>
      <c r="I13" s="21"/>
      <c r="J13" s="21"/>
      <c r="K13" s="21"/>
      <c r="L13" s="21"/>
    </row>
    <row r="14" spans="1:12" s="45" customFormat="1" ht="15.75" x14ac:dyDescent="0.25">
      <c r="A14" s="63" t="s">
        <v>53</v>
      </c>
      <c r="C14" s="13"/>
      <c r="D14" s="13"/>
      <c r="E14" s="13"/>
      <c r="F14" s="13"/>
      <c r="G14" s="21"/>
      <c r="H14" s="21"/>
      <c r="I14" s="21"/>
      <c r="J14" s="21"/>
      <c r="K14" s="21"/>
      <c r="L14" s="21"/>
    </row>
    <row r="15" spans="1:12" s="45" customFormat="1" ht="15.75" x14ac:dyDescent="0.25">
      <c r="A15" s="511" t="s">
        <v>65</v>
      </c>
      <c r="B15" s="508">
        <v>23.257434302419913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</row>
    <row r="16" spans="1:12" s="45" customFormat="1" ht="15.75" x14ac:dyDescent="0.25">
      <c r="A16" s="511" t="s">
        <v>66</v>
      </c>
      <c r="B16" s="508">
        <v>19.232393420491562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</row>
    <row r="17" spans="1:12" s="45" customFormat="1" ht="15.75" x14ac:dyDescent="0.25">
      <c r="A17" s="511" t="s">
        <v>8</v>
      </c>
      <c r="B17" s="508">
        <v>21.165114671335882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</row>
    <row r="18" spans="1:12" s="45" customFormat="1" ht="15.75" x14ac:dyDescent="0.25">
      <c r="A18" s="511" t="s">
        <v>143</v>
      </c>
      <c r="B18" s="508">
        <v>10.649627219355153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</row>
    <row r="19" spans="1:12" s="45" customFormat="1" ht="15.75" x14ac:dyDescent="0.25">
      <c r="A19" s="511" t="s">
        <v>13</v>
      </c>
      <c r="B19" s="512">
        <v>25.69543038639749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</row>
    <row r="20" spans="1:12" s="45" customFormat="1" ht="15" customHeight="1" x14ac:dyDescent="0.25">
      <c r="A20" s="6" t="s">
        <v>88</v>
      </c>
      <c r="B20" s="64">
        <f>SUM(B15:B19)</f>
        <v>100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</row>
    <row r="21" spans="1:12" s="45" customFormat="1" ht="15.75" x14ac:dyDescent="0.25">
      <c r="A21" s="62"/>
      <c r="B21" s="62"/>
    </row>
    <row r="22" spans="1:12" s="45" customFormat="1" ht="15.75" x14ac:dyDescent="0.25">
      <c r="A22" s="63" t="s">
        <v>54</v>
      </c>
      <c r="B22" s="48"/>
    </row>
    <row r="23" spans="1:12" s="45" customFormat="1" ht="15.75" x14ac:dyDescent="0.25">
      <c r="A23" s="511" t="s">
        <v>65</v>
      </c>
      <c r="B23" s="508">
        <v>15.507426849450859</v>
      </c>
    </row>
    <row r="24" spans="1:12" s="45" customFormat="1" ht="15.75" x14ac:dyDescent="0.25">
      <c r="A24" s="511" t="s">
        <v>66</v>
      </c>
      <c r="B24" s="508">
        <v>16.894905296239351</v>
      </c>
    </row>
    <row r="25" spans="1:12" s="45" customFormat="1" ht="15.75" x14ac:dyDescent="0.25">
      <c r="A25" s="511" t="s">
        <v>8</v>
      </c>
      <c r="B25" s="508">
        <v>17.632566894613561</v>
      </c>
      <c r="G25" s="4"/>
    </row>
    <row r="26" spans="1:12" s="45" customFormat="1" ht="15.75" x14ac:dyDescent="0.25">
      <c r="A26" s="511" t="s">
        <v>143</v>
      </c>
      <c r="B26" s="508">
        <v>18.286130740301811</v>
      </c>
      <c r="G26" s="4"/>
    </row>
    <row r="27" spans="1:12" s="45" customFormat="1" ht="15.75" x14ac:dyDescent="0.25">
      <c r="A27" s="511" t="s">
        <v>13</v>
      </c>
      <c r="B27" s="512">
        <v>31.678970219394408</v>
      </c>
    </row>
    <row r="28" spans="1:12" s="45" customFormat="1" ht="15.75" x14ac:dyDescent="0.25">
      <c r="A28" s="6" t="s">
        <v>88</v>
      </c>
      <c r="B28" s="10">
        <f>SUM(B23:B27)</f>
        <v>100</v>
      </c>
    </row>
    <row r="29" spans="1:12" s="45" customFormat="1" ht="15.75" x14ac:dyDescent="0.25"/>
    <row r="30" spans="1:12" s="45" customFormat="1" ht="15.75" x14ac:dyDescent="0.25"/>
    <row r="31" spans="1:12" s="45" customFormat="1" ht="15.75" x14ac:dyDescent="0.25"/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EEE6E-BE1A-4AEA-AEFB-3B84E3FCBF6C}">
  <sheetPr>
    <tabColor rgb="FF0000FF"/>
  </sheetPr>
  <dimension ref="A1:AL48"/>
  <sheetViews>
    <sheetView showGridLines="0" zoomScale="80" zoomScaleNormal="80" workbookViewId="0">
      <pane xSplit="1" ySplit="2" topLeftCell="B13" activePane="bottomRight" state="frozen"/>
      <selection pane="topRight" activeCell="B1" sqref="B1"/>
      <selection pane="bottomLeft" activeCell="A3" sqref="A3"/>
      <selection pane="bottomRight" activeCell="I24" sqref="I24"/>
    </sheetView>
  </sheetViews>
  <sheetFormatPr defaultColWidth="9.140625" defaultRowHeight="15" x14ac:dyDescent="0.25"/>
  <cols>
    <col min="1" max="1" width="91.28515625" style="76" customWidth="1"/>
    <col min="2" max="4" width="9.140625" style="76" customWidth="1"/>
    <col min="5" max="5" width="9.140625" style="271" customWidth="1"/>
    <col min="6" max="8" width="9.140625" style="76" customWidth="1"/>
    <col min="9" max="9" width="9.140625" style="271" customWidth="1"/>
    <col min="10" max="12" width="9.140625" style="76" customWidth="1"/>
    <col min="13" max="13" width="9.140625" style="271" customWidth="1"/>
    <col min="14" max="14" width="10.42578125" style="76" bestFit="1" customWidth="1"/>
    <col min="15" max="16" width="9.140625" style="76" customWidth="1"/>
    <col min="17" max="17" width="9.140625" style="271" customWidth="1"/>
    <col min="18" max="18" width="10.42578125" style="76" bestFit="1" customWidth="1"/>
    <col min="19" max="16384" width="9.140625" style="76"/>
  </cols>
  <sheetData>
    <row r="1" spans="1:38" ht="23.25" x14ac:dyDescent="0.25">
      <c r="A1" s="346" t="str">
        <f>'Indice-Index'!A21</f>
        <v>Principali indicatori/Serie storica - Main indicators/Time series</v>
      </c>
      <c r="B1" s="329" t="s">
        <v>264</v>
      </c>
      <c r="C1" s="330" t="s">
        <v>265</v>
      </c>
      <c r="D1" s="331" t="s">
        <v>253</v>
      </c>
      <c r="E1" s="359" t="s">
        <v>266</v>
      </c>
      <c r="F1" s="329" t="s">
        <v>267</v>
      </c>
      <c r="G1" s="359" t="s">
        <v>268</v>
      </c>
      <c r="H1" s="331" t="s">
        <v>254</v>
      </c>
      <c r="I1" s="359" t="s">
        <v>269</v>
      </c>
      <c r="J1" s="329" t="s">
        <v>270</v>
      </c>
      <c r="K1" s="359" t="s">
        <v>271</v>
      </c>
      <c r="L1" s="331" t="s">
        <v>255</v>
      </c>
      <c r="M1" s="359" t="s">
        <v>272</v>
      </c>
      <c r="N1" s="329" t="s">
        <v>273</v>
      </c>
      <c r="O1" s="359" t="s">
        <v>274</v>
      </c>
      <c r="P1" s="331" t="s">
        <v>256</v>
      </c>
      <c r="Q1" s="331" t="s">
        <v>275</v>
      </c>
      <c r="R1" s="332" t="s">
        <v>321</v>
      </c>
    </row>
    <row r="2" spans="1:38" s="271" customFormat="1" ht="18.75" customHeight="1" x14ac:dyDescent="0.25"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</row>
    <row r="3" spans="1:38" ht="28.5" customHeight="1" x14ac:dyDescent="0.25">
      <c r="A3" s="252" t="s">
        <v>276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</row>
    <row r="4" spans="1:38" s="61" customFormat="1" ht="20.25" customHeight="1" x14ac:dyDescent="0.25">
      <c r="A4" s="273" t="s">
        <v>277</v>
      </c>
      <c r="B4" s="274">
        <v>20.500947999999998</v>
      </c>
      <c r="C4" s="275">
        <v>20.557238000000002</v>
      </c>
      <c r="D4" s="275">
        <v>20.651575885322742</v>
      </c>
      <c r="E4" s="275">
        <v>20.682008199999999</v>
      </c>
      <c r="F4" s="274">
        <v>20.579824200000004</v>
      </c>
      <c r="G4" s="275">
        <v>20.533255600000004</v>
      </c>
      <c r="H4" s="275">
        <v>20.342188199999999</v>
      </c>
      <c r="I4" s="275">
        <v>20.192511</v>
      </c>
      <c r="J4" s="274">
        <v>19.961343880000001</v>
      </c>
      <c r="K4" s="275">
        <v>19.854769879999999</v>
      </c>
      <c r="L4" s="275">
        <v>19.638985420000001</v>
      </c>
      <c r="M4" s="275">
        <v>19.497019872202564</v>
      </c>
      <c r="N4" s="274">
        <v>19.603674986857349</v>
      </c>
      <c r="O4" s="275">
        <v>19.487451564000004</v>
      </c>
      <c r="P4" s="275">
        <v>19.810326399207145</v>
      </c>
      <c r="Q4" s="275">
        <v>19.935435338000001</v>
      </c>
      <c r="R4" s="274">
        <v>19.882926067999996</v>
      </c>
    </row>
    <row r="5" spans="1:38" s="61" customFormat="1" ht="20.25" customHeight="1" x14ac:dyDescent="0.25">
      <c r="A5" s="333" t="s">
        <v>312</v>
      </c>
      <c r="B5" s="335">
        <f>+B6+B7+B8+B9</f>
        <v>100.00000000000001</v>
      </c>
      <c r="C5" s="338">
        <f t="shared" ref="C5:R5" si="0">+C6+C7+C8+C9</f>
        <v>99.999999999999986</v>
      </c>
      <c r="D5" s="338">
        <f t="shared" si="0"/>
        <v>100</v>
      </c>
      <c r="E5" s="338">
        <f t="shared" si="0"/>
        <v>100.00000000000001</v>
      </c>
      <c r="F5" s="335">
        <f t="shared" si="0"/>
        <v>99.999999999999986</v>
      </c>
      <c r="G5" s="338">
        <f t="shared" si="0"/>
        <v>99.999999999999986</v>
      </c>
      <c r="H5" s="338">
        <f t="shared" si="0"/>
        <v>99.999999999999986</v>
      </c>
      <c r="I5" s="338">
        <f t="shared" si="0"/>
        <v>99.999999999999986</v>
      </c>
      <c r="J5" s="335">
        <f t="shared" si="0"/>
        <v>99.999999999999986</v>
      </c>
      <c r="K5" s="338">
        <f t="shared" si="0"/>
        <v>100</v>
      </c>
      <c r="L5" s="338">
        <f t="shared" si="0"/>
        <v>100</v>
      </c>
      <c r="M5" s="338">
        <f t="shared" si="0"/>
        <v>100</v>
      </c>
      <c r="N5" s="335">
        <f t="shared" si="0"/>
        <v>100</v>
      </c>
      <c r="O5" s="338">
        <f t="shared" si="0"/>
        <v>100</v>
      </c>
      <c r="P5" s="338">
        <f t="shared" si="0"/>
        <v>100.00000000000001</v>
      </c>
      <c r="Q5" s="338">
        <f t="shared" si="0"/>
        <v>99.999999999999986</v>
      </c>
      <c r="R5" s="335">
        <f t="shared" si="0"/>
        <v>100.00000000000001</v>
      </c>
    </row>
    <row r="6" spans="1:38" s="61" customFormat="1" ht="20.25" customHeight="1" x14ac:dyDescent="0.25">
      <c r="A6" s="311" t="s">
        <v>278</v>
      </c>
      <c r="B6" s="336">
        <v>78.390028597701928</v>
      </c>
      <c r="C6" s="337">
        <v>75.970949988514974</v>
      </c>
      <c r="D6" s="337">
        <v>72.141622909215428</v>
      </c>
      <c r="E6" s="337">
        <v>68.39573248017571</v>
      </c>
      <c r="F6" s="336">
        <v>64.893489226210193</v>
      </c>
      <c r="G6" s="337">
        <v>61.718683324625822</v>
      </c>
      <c r="H6" s="337">
        <v>57.785990791295497</v>
      </c>
      <c r="I6" s="337">
        <v>54.328869747799068</v>
      </c>
      <c r="J6" s="336">
        <v>51.502178720043169</v>
      </c>
      <c r="K6" s="337">
        <v>49.477123428639807</v>
      </c>
      <c r="L6" s="337">
        <v>46.947588191651093</v>
      </c>
      <c r="M6" s="337">
        <v>44.200652491956724</v>
      </c>
      <c r="N6" s="336">
        <v>41.292563794425988</v>
      </c>
      <c r="O6" s="337">
        <v>39.026329199706531</v>
      </c>
      <c r="P6" s="337">
        <v>35.908297807171422</v>
      </c>
      <c r="Q6" s="337">
        <v>33.148029566245533</v>
      </c>
      <c r="R6" s="336">
        <v>31.027752046661185</v>
      </c>
    </row>
    <row r="7" spans="1:38" s="61" customFormat="1" ht="20.25" customHeight="1" x14ac:dyDescent="0.25">
      <c r="A7" s="311" t="s">
        <v>279</v>
      </c>
      <c r="B7" s="336">
        <v>14.605124602042796</v>
      </c>
      <c r="C7" s="337">
        <v>16.718948333428841</v>
      </c>
      <c r="D7" s="337">
        <v>19.920445891607603</v>
      </c>
      <c r="E7" s="337">
        <v>23.139261689297655</v>
      </c>
      <c r="F7" s="336">
        <v>26.092234548825733</v>
      </c>
      <c r="G7" s="337">
        <v>28.690594004001973</v>
      </c>
      <c r="H7" s="337">
        <v>31.805545875344915</v>
      </c>
      <c r="I7" s="337">
        <v>34.639456182542133</v>
      </c>
      <c r="J7" s="336">
        <v>36.845890959121135</v>
      </c>
      <c r="K7" s="337">
        <v>38.29001316030363</v>
      </c>
      <c r="L7" s="337">
        <v>39.950958932989522</v>
      </c>
      <c r="M7" s="337">
        <v>41.743687257577626</v>
      </c>
      <c r="N7" s="336">
        <v>43.860497033861719</v>
      </c>
      <c r="O7" s="337">
        <v>45.278555130832395</v>
      </c>
      <c r="P7" s="337">
        <v>46.998110034203997</v>
      </c>
      <c r="Q7" s="337">
        <v>48.187186470359478</v>
      </c>
      <c r="R7" s="336">
        <v>49.240373205214098</v>
      </c>
      <c r="U7" s="341"/>
      <c r="V7" s="341"/>
      <c r="W7" s="341"/>
      <c r="X7" s="341"/>
      <c r="Y7" s="341"/>
      <c r="Z7" s="341"/>
      <c r="AA7" s="341"/>
      <c r="AB7" s="341"/>
      <c r="AC7" s="341"/>
      <c r="AD7" s="341"/>
      <c r="AE7" s="341"/>
      <c r="AF7" s="341"/>
      <c r="AG7" s="341"/>
      <c r="AH7" s="341"/>
      <c r="AI7" s="341"/>
      <c r="AJ7" s="341"/>
      <c r="AK7" s="341"/>
      <c r="AL7" s="341"/>
    </row>
    <row r="8" spans="1:38" s="61" customFormat="1" ht="20.25" customHeight="1" x14ac:dyDescent="0.25">
      <c r="A8" s="311" t="s">
        <v>280</v>
      </c>
      <c r="B8" s="336">
        <v>2.3973476738734232</v>
      </c>
      <c r="C8" s="337">
        <v>2.5364545567843302</v>
      </c>
      <c r="D8" s="337">
        <v>2.839167764138784</v>
      </c>
      <c r="E8" s="337">
        <v>3.1368820364359005</v>
      </c>
      <c r="F8" s="336">
        <v>3.465652539442003</v>
      </c>
      <c r="G8" s="337">
        <v>3.8430369512372895</v>
      </c>
      <c r="H8" s="337">
        <v>4.348569540812723</v>
      </c>
      <c r="I8" s="337">
        <v>4.8702016306936766</v>
      </c>
      <c r="J8" s="336">
        <v>5.2998429682881643</v>
      </c>
      <c r="K8" s="337">
        <v>5.7109394208702851</v>
      </c>
      <c r="L8" s="337">
        <v>6.3658757988934838</v>
      </c>
      <c r="M8" s="337">
        <v>7.0069112159561717</v>
      </c>
      <c r="N8" s="336">
        <v>7.5973137777349233</v>
      </c>
      <c r="O8" s="337">
        <v>8.2942557095866327</v>
      </c>
      <c r="P8" s="337">
        <v>9.3253052107548555</v>
      </c>
      <c r="Q8" s="337">
        <v>10.605000102355929</v>
      </c>
      <c r="R8" s="336">
        <v>11.439704901688016</v>
      </c>
      <c r="U8" s="341"/>
      <c r="V8" s="341"/>
      <c r="W8" s="341"/>
      <c r="X8" s="341"/>
      <c r="Y8" s="341"/>
      <c r="Z8" s="341"/>
      <c r="AA8" s="341"/>
      <c r="AB8" s="341"/>
      <c r="AC8" s="341"/>
      <c r="AD8" s="341"/>
      <c r="AE8" s="341"/>
      <c r="AF8" s="341"/>
      <c r="AG8" s="341"/>
      <c r="AH8" s="341"/>
      <c r="AI8" s="341"/>
      <c r="AJ8" s="341"/>
      <c r="AK8" s="341"/>
      <c r="AL8" s="341"/>
    </row>
    <row r="9" spans="1:38" s="61" customFormat="1" ht="20.25" customHeight="1" x14ac:dyDescent="0.25">
      <c r="A9" s="310" t="s">
        <v>281</v>
      </c>
      <c r="B9" s="336">
        <v>4.6074991263818639</v>
      </c>
      <c r="C9" s="337">
        <v>4.7736471212718357</v>
      </c>
      <c r="D9" s="337">
        <v>5.0987634350381876</v>
      </c>
      <c r="E9" s="337">
        <v>5.3281237940907493</v>
      </c>
      <c r="F9" s="336">
        <v>5.5486236855220552</v>
      </c>
      <c r="G9" s="337">
        <v>5.7476857201348999</v>
      </c>
      <c r="H9" s="337">
        <v>6.0598937925468599</v>
      </c>
      <c r="I9" s="337">
        <v>6.1614724389651192</v>
      </c>
      <c r="J9" s="336">
        <v>6.3520873525475281</v>
      </c>
      <c r="K9" s="337">
        <v>6.5219239901862816</v>
      </c>
      <c r="L9" s="337">
        <v>6.7355770764658986</v>
      </c>
      <c r="M9" s="337">
        <v>7.0487490345094823</v>
      </c>
      <c r="N9" s="336">
        <v>7.2496253939773689</v>
      </c>
      <c r="O9" s="337">
        <v>7.4008599598744329</v>
      </c>
      <c r="P9" s="337">
        <v>7.7682869478697292</v>
      </c>
      <c r="Q9" s="337">
        <v>8.0597838610390511</v>
      </c>
      <c r="R9" s="336">
        <v>8.2921698464367104</v>
      </c>
      <c r="U9" s="341"/>
      <c r="V9" s="341"/>
      <c r="W9" s="341"/>
      <c r="X9" s="341"/>
      <c r="Y9" s="341"/>
      <c r="Z9" s="341"/>
      <c r="AA9" s="341"/>
      <c r="AB9" s="341"/>
      <c r="AC9" s="341"/>
      <c r="AD9" s="341"/>
      <c r="AE9" s="341"/>
      <c r="AF9" s="341"/>
      <c r="AG9" s="341"/>
      <c r="AH9" s="341"/>
      <c r="AI9" s="341"/>
      <c r="AJ9" s="341"/>
      <c r="AK9" s="341"/>
      <c r="AL9" s="341"/>
    </row>
    <row r="10" spans="1:38" s="61" customFormat="1" ht="11.25" customHeight="1" x14ac:dyDescent="0.25">
      <c r="A10" s="279"/>
      <c r="B10" s="280"/>
      <c r="C10" s="280"/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</row>
    <row r="11" spans="1:38" s="61" customFormat="1" ht="20.25" customHeight="1" x14ac:dyDescent="0.25">
      <c r="A11" s="281" t="s">
        <v>282</v>
      </c>
      <c r="B11" s="274">
        <v>16.09629</v>
      </c>
      <c r="C11" s="275">
        <v>16.324597000000001</v>
      </c>
      <c r="D11" s="275">
        <v>16.584179798818006</v>
      </c>
      <c r="E11" s="275">
        <v>16.812880314014087</v>
      </c>
      <c r="F11" s="274">
        <v>16.94446052</v>
      </c>
      <c r="G11" s="275">
        <v>17.079043343482851</v>
      </c>
      <c r="H11" s="275">
        <v>17.153118518348837</v>
      </c>
      <c r="I11" s="275">
        <v>17.141450177084376</v>
      </c>
      <c r="J11" s="274">
        <v>17.268656441815075</v>
      </c>
      <c r="K11" s="275">
        <v>17.492455120609137</v>
      </c>
      <c r="L11" s="275">
        <v>17.595968932696461</v>
      </c>
      <c r="M11" s="275">
        <v>17.677901819431899</v>
      </c>
      <c r="N11" s="274">
        <v>17.803012634584672</v>
      </c>
      <c r="O11" s="275">
        <v>17.854836775113288</v>
      </c>
      <c r="P11" s="275">
        <v>18.128787017102876</v>
      </c>
      <c r="Q11" s="275">
        <v>18.359791579851692</v>
      </c>
      <c r="R11" s="274">
        <v>18.404032592680363</v>
      </c>
    </row>
    <row r="12" spans="1:38" s="61" customFormat="1" ht="20.25" customHeight="1" x14ac:dyDescent="0.25">
      <c r="A12" s="282" t="s">
        <v>283</v>
      </c>
      <c r="B12" s="277">
        <v>11.644568999999999</v>
      </c>
      <c r="C12" s="278">
        <v>11.377200999999999</v>
      </c>
      <c r="D12" s="278">
        <v>10.823242414501305</v>
      </c>
      <c r="E12" s="278">
        <v>10.26862032</v>
      </c>
      <c r="F12" s="277">
        <v>9.7044393199999988</v>
      </c>
      <c r="G12" s="278">
        <v>9.2041013199999995</v>
      </c>
      <c r="H12" s="278">
        <v>8.5511543200000002</v>
      </c>
      <c r="I12" s="278">
        <v>7.9057311768201242</v>
      </c>
      <c r="J12" s="277">
        <v>7.5745246653201246</v>
      </c>
      <c r="K12" s="278">
        <v>7.4477732400000001</v>
      </c>
      <c r="L12" s="278">
        <v>7.1615175852705582</v>
      </c>
      <c r="M12" s="278">
        <v>6.7833006035333092</v>
      </c>
      <c r="N12" s="277">
        <v>6.2785406488695052</v>
      </c>
      <c r="O12" s="278">
        <v>5.9574981175333077</v>
      </c>
      <c r="P12" s="278">
        <v>5.4184376178957319</v>
      </c>
      <c r="Q12" s="278">
        <v>5.0197076618734533</v>
      </c>
      <c r="R12" s="277">
        <v>4.6764287229159649</v>
      </c>
      <c r="S12" s="612"/>
      <c r="T12" s="612"/>
    </row>
    <row r="13" spans="1:38" s="61" customFormat="1" ht="20.25" customHeight="1" x14ac:dyDescent="0.25">
      <c r="A13" s="276" t="s">
        <v>279</v>
      </c>
      <c r="B13" s="277">
        <v>2.994189</v>
      </c>
      <c r="C13" s="278">
        <v>3.4369540000000001</v>
      </c>
      <c r="D13" s="278">
        <v>4.1138860000000008</v>
      </c>
      <c r="E13" s="278">
        <v>4.7856639999999997</v>
      </c>
      <c r="F13" s="277">
        <v>5.3697359999999996</v>
      </c>
      <c r="G13" s="278">
        <v>5.8911130000000007</v>
      </c>
      <c r="H13" s="278">
        <v>6.4699440000000008</v>
      </c>
      <c r="I13" s="278">
        <v>6.9945760000000003</v>
      </c>
      <c r="J13" s="277">
        <v>7.3549350000000002</v>
      </c>
      <c r="K13" s="278">
        <v>7.6023940000000003</v>
      </c>
      <c r="L13" s="278">
        <v>7.8459629999999994</v>
      </c>
      <c r="M13" s="278">
        <v>8.138774999999999</v>
      </c>
      <c r="N13" s="277">
        <v>8.5982692861384606</v>
      </c>
      <c r="O13" s="278">
        <v>8.823636500000001</v>
      </c>
      <c r="P13" s="278">
        <v>9.310478999234336</v>
      </c>
      <c r="Q13" s="278">
        <v>9.6063253999999993</v>
      </c>
      <c r="R13" s="277">
        <v>9.7904269999999993</v>
      </c>
    </row>
    <row r="14" spans="1:38" s="61" customFormat="1" ht="20.25" customHeight="1" x14ac:dyDescent="0.25">
      <c r="A14" s="276" t="s">
        <v>280</v>
      </c>
      <c r="B14" s="277">
        <v>0.491479</v>
      </c>
      <c r="C14" s="278">
        <v>0.52142499999999992</v>
      </c>
      <c r="D14" s="278">
        <v>0.58633288532274197</v>
      </c>
      <c r="E14" s="278">
        <v>0.64877019999999996</v>
      </c>
      <c r="F14" s="277">
        <v>0.7132252</v>
      </c>
      <c r="G14" s="278">
        <v>0.78910060000000015</v>
      </c>
      <c r="H14" s="278">
        <v>0.8845942</v>
      </c>
      <c r="I14" s="278">
        <v>0.98341600000000007</v>
      </c>
      <c r="J14" s="277">
        <v>1.0579198799999998</v>
      </c>
      <c r="K14" s="278">
        <v>1.1338938799999998</v>
      </c>
      <c r="L14" s="278">
        <v>1.2501934199999998</v>
      </c>
      <c r="M14" s="278">
        <v>1.3661388722025649</v>
      </c>
      <c r="N14" s="277">
        <v>1.4893527007188885</v>
      </c>
      <c r="O14" s="278">
        <v>1.6163390639999997</v>
      </c>
      <c r="P14" s="278">
        <v>1.8473733999728086</v>
      </c>
      <c r="Q14" s="278">
        <v>2.1141529380000001</v>
      </c>
      <c r="R14" s="277">
        <v>2.2745480680000001</v>
      </c>
    </row>
    <row r="15" spans="1:38" s="61" customFormat="1" ht="20.25" customHeight="1" x14ac:dyDescent="0.25">
      <c r="A15" s="276" t="s">
        <v>281</v>
      </c>
      <c r="B15" s="277">
        <v>0.944581</v>
      </c>
      <c r="C15" s="278">
        <v>0.98133000000000004</v>
      </c>
      <c r="D15" s="278">
        <v>1.052975</v>
      </c>
      <c r="E15" s="278">
        <v>1.101963</v>
      </c>
      <c r="F15" s="277">
        <v>1.1418969999999999</v>
      </c>
      <c r="G15" s="278">
        <v>1.1801869999999999</v>
      </c>
      <c r="H15" s="278">
        <v>1.232715</v>
      </c>
      <c r="I15" s="278">
        <v>1.244156</v>
      </c>
      <c r="J15" s="277">
        <v>1.267962</v>
      </c>
      <c r="K15" s="278">
        <v>1.294913</v>
      </c>
      <c r="L15" s="278">
        <v>1.3227990000000001</v>
      </c>
      <c r="M15" s="278">
        <v>1.374296</v>
      </c>
      <c r="N15" s="277">
        <v>1.4211929999999999</v>
      </c>
      <c r="O15" s="278">
        <v>1.442239</v>
      </c>
      <c r="P15" s="278">
        <v>1.538923</v>
      </c>
      <c r="Q15" s="278">
        <v>1.6067529999999999</v>
      </c>
      <c r="R15" s="277">
        <v>1.6487260000000001</v>
      </c>
    </row>
    <row r="16" spans="1:38" s="280" customFormat="1" ht="6.75" customHeight="1" x14ac:dyDescent="0.25">
      <c r="A16" s="340"/>
      <c r="B16" s="283"/>
      <c r="C16" s="283"/>
      <c r="D16" s="283"/>
      <c r="E16" s="283"/>
      <c r="F16" s="283"/>
      <c r="G16" s="283"/>
      <c r="H16" s="283"/>
      <c r="I16" s="283"/>
      <c r="J16" s="283"/>
      <c r="K16" s="283"/>
      <c r="L16" s="283"/>
      <c r="M16" s="283"/>
      <c r="N16" s="283"/>
      <c r="O16" s="283"/>
      <c r="P16" s="283"/>
      <c r="Q16" s="283"/>
      <c r="R16" s="283"/>
    </row>
    <row r="17" spans="1:18" s="287" customFormat="1" ht="20.25" customHeight="1" x14ac:dyDescent="0.25">
      <c r="A17" s="284" t="s">
        <v>284</v>
      </c>
      <c r="B17" s="285">
        <v>2.1472000000001459E-2</v>
      </c>
      <c r="C17" s="286">
        <v>7.6870000000004669E-3</v>
      </c>
      <c r="D17" s="286">
        <v>7.7434989939608838E-3</v>
      </c>
      <c r="E17" s="286">
        <v>7.8627940140847848E-3</v>
      </c>
      <c r="F17" s="285">
        <v>1.5163000000005013E-2</v>
      </c>
      <c r="G17" s="286">
        <v>1.4541423482851768E-2</v>
      </c>
      <c r="H17" s="286">
        <v>1.4710998348834209E-2</v>
      </c>
      <c r="I17" s="286">
        <v>1.3570690571833438E-2</v>
      </c>
      <c r="J17" s="285">
        <v>1.3314896494948698E-2</v>
      </c>
      <c r="K17" s="286">
        <v>1.3481000609134071E-2</v>
      </c>
      <c r="L17" s="286">
        <v>1.5495502155349413E-2</v>
      </c>
      <c r="M17" s="286">
        <v>1.5391343696025843E-2</v>
      </c>
      <c r="N17" s="285">
        <v>1.565699992420241E-2</v>
      </c>
      <c r="O17" s="286">
        <v>1.5115093579975564E-2</v>
      </c>
      <c r="P17" s="286">
        <v>1.3574000000000979E-2</v>
      </c>
      <c r="Q17" s="286">
        <v>1.2852579978238054E-2</v>
      </c>
      <c r="R17" s="285">
        <v>1.3902801764396372E-2</v>
      </c>
    </row>
    <row r="18" spans="1:18" s="309" customFormat="1" ht="9.75" customHeight="1" x14ac:dyDescent="0.25">
      <c r="A18" s="308"/>
      <c r="B18" s="286"/>
      <c r="C18" s="286"/>
      <c r="D18" s="286"/>
      <c r="E18" s="286"/>
      <c r="F18" s="286"/>
      <c r="G18" s="286"/>
      <c r="H18" s="286"/>
      <c r="I18" s="286"/>
      <c r="J18" s="286"/>
      <c r="K18" s="286"/>
      <c r="L18" s="286"/>
      <c r="M18" s="286"/>
      <c r="N18" s="286"/>
      <c r="O18" s="286"/>
      <c r="P18" s="286"/>
      <c r="Q18" s="286"/>
      <c r="R18" s="286"/>
    </row>
    <row r="19" spans="1:18" s="61" customFormat="1" ht="20.25" customHeight="1" x14ac:dyDescent="0.25">
      <c r="A19" s="354" t="s">
        <v>296</v>
      </c>
      <c r="B19" s="355"/>
      <c r="C19" s="355"/>
      <c r="D19" s="355"/>
      <c r="E19" s="356"/>
      <c r="F19" s="274">
        <v>14.056363106462657</v>
      </c>
      <c r="G19" s="357"/>
      <c r="H19" s="275">
        <v>14.252817893693658</v>
      </c>
      <c r="I19" s="357"/>
      <c r="J19" s="274">
        <v>14.325407420346608</v>
      </c>
      <c r="K19" s="357"/>
      <c r="L19" s="275">
        <v>14.643424380509051</v>
      </c>
      <c r="M19" s="357"/>
      <c r="N19" s="274">
        <v>14.870041480078608</v>
      </c>
      <c r="O19" s="357"/>
      <c r="P19" s="275">
        <v>15.31191105963989</v>
      </c>
      <c r="Q19" s="356"/>
      <c r="R19" s="274">
        <v>15.579062326104074</v>
      </c>
    </row>
    <row r="20" spans="1:18" s="61" customFormat="1" ht="20.25" customHeight="1" x14ac:dyDescent="0.25">
      <c r="A20" s="293" t="s">
        <v>295</v>
      </c>
      <c r="B20" s="300"/>
      <c r="C20" s="300"/>
      <c r="D20" s="300"/>
      <c r="E20" s="301"/>
      <c r="F20" s="360">
        <f>+F21+F22+F23</f>
        <v>100</v>
      </c>
      <c r="G20" s="312"/>
      <c r="H20" s="321">
        <f>+H21+H22+H23</f>
        <v>100.00000000000001</v>
      </c>
      <c r="I20" s="312"/>
      <c r="J20" s="360">
        <f>+J21+J22+J23</f>
        <v>100</v>
      </c>
      <c r="K20" s="312"/>
      <c r="L20" s="321">
        <f>+L21+L22+L23</f>
        <v>100</v>
      </c>
      <c r="M20" s="312"/>
      <c r="N20" s="360">
        <f>+N21+N22+N23</f>
        <v>100</v>
      </c>
      <c r="O20" s="312"/>
      <c r="P20" s="321">
        <f>+P21+P22+P23</f>
        <v>100</v>
      </c>
      <c r="Q20" s="301"/>
      <c r="R20" s="360">
        <f>+R21+R22+R23</f>
        <v>100</v>
      </c>
    </row>
    <row r="21" spans="1:18" s="296" customFormat="1" ht="20.25" customHeight="1" x14ac:dyDescent="0.25">
      <c r="A21" s="302" t="s">
        <v>292</v>
      </c>
      <c r="B21" s="303"/>
      <c r="C21" s="303"/>
      <c r="D21" s="303"/>
      <c r="E21" s="304"/>
      <c r="F21" s="361">
        <v>59.38649098274675</v>
      </c>
      <c r="G21" s="314"/>
      <c r="H21" s="313">
        <v>51.507916937537992</v>
      </c>
      <c r="I21" s="315"/>
      <c r="J21" s="361">
        <v>46.200882360633081</v>
      </c>
      <c r="K21" s="314"/>
      <c r="L21" s="313">
        <v>42.45118365808414</v>
      </c>
      <c r="M21" s="314"/>
      <c r="N21" s="361">
        <v>35.179435832641673</v>
      </c>
      <c r="O21" s="314"/>
      <c r="P21" s="313">
        <v>29.578218253551441</v>
      </c>
      <c r="Q21" s="305"/>
      <c r="R21" s="361">
        <v>25.236684124399432</v>
      </c>
    </row>
    <row r="22" spans="1:18" s="296" customFormat="1" ht="20.25" customHeight="1" x14ac:dyDescent="0.25">
      <c r="A22" s="302" t="s">
        <v>293</v>
      </c>
      <c r="B22" s="303"/>
      <c r="C22" s="303"/>
      <c r="D22" s="303"/>
      <c r="E22" s="304"/>
      <c r="F22" s="361">
        <v>13.312773763667153</v>
      </c>
      <c r="G22" s="314"/>
      <c r="H22" s="313">
        <v>16.368059336740608</v>
      </c>
      <c r="I22" s="315"/>
      <c r="J22" s="361">
        <v>16.345046944186258</v>
      </c>
      <c r="K22" s="314"/>
      <c r="L22" s="313">
        <v>16.18350486983018</v>
      </c>
      <c r="M22" s="314"/>
      <c r="N22" s="361">
        <v>16.569545786644525</v>
      </c>
      <c r="O22" s="314"/>
      <c r="P22" s="313">
        <v>16.466571069407376</v>
      </c>
      <c r="Q22" s="305"/>
      <c r="R22" s="361">
        <v>16.380309186169349</v>
      </c>
    </row>
    <row r="23" spans="1:18" s="296" customFormat="1" ht="20.25" customHeight="1" x14ac:dyDescent="0.25">
      <c r="A23" s="358" t="s">
        <v>294</v>
      </c>
      <c r="B23" s="297"/>
      <c r="C23" s="297"/>
      <c r="D23" s="297"/>
      <c r="E23" s="298"/>
      <c r="F23" s="362">
        <v>27.300735253586094</v>
      </c>
      <c r="G23" s="317"/>
      <c r="H23" s="316">
        <v>32.124023725721415</v>
      </c>
      <c r="I23" s="318"/>
      <c r="J23" s="362">
        <v>37.454070695180661</v>
      </c>
      <c r="K23" s="317"/>
      <c r="L23" s="316">
        <v>41.365311472085686</v>
      </c>
      <c r="M23" s="317"/>
      <c r="N23" s="362">
        <v>48.251018380713795</v>
      </c>
      <c r="O23" s="317"/>
      <c r="P23" s="316">
        <v>53.955210677041187</v>
      </c>
      <c r="Q23" s="299"/>
      <c r="R23" s="362">
        <v>58.383006689431213</v>
      </c>
    </row>
    <row r="24" spans="1:18" s="353" customFormat="1" ht="9.75" customHeight="1" x14ac:dyDescent="0.25">
      <c r="A24" s="348"/>
      <c r="B24" s="349"/>
      <c r="C24" s="349"/>
      <c r="D24" s="349"/>
      <c r="E24" s="350"/>
      <c r="F24" s="362"/>
      <c r="G24" s="316"/>
      <c r="H24" s="316"/>
      <c r="I24" s="351"/>
      <c r="J24" s="362"/>
      <c r="K24" s="316"/>
      <c r="L24" s="316"/>
      <c r="M24" s="316"/>
      <c r="N24" s="362"/>
      <c r="O24" s="316"/>
      <c r="P24" s="316"/>
      <c r="Q24" s="352"/>
      <c r="R24" s="362"/>
    </row>
    <row r="25" spans="1:18" s="61" customFormat="1" ht="20.25" customHeight="1" x14ac:dyDescent="0.25">
      <c r="A25" s="354" t="s">
        <v>297</v>
      </c>
      <c r="B25" s="355"/>
      <c r="C25" s="355"/>
      <c r="D25" s="355"/>
      <c r="E25" s="356"/>
      <c r="F25" s="274">
        <v>2.8880974135373387</v>
      </c>
      <c r="G25" s="357"/>
      <c r="H25" s="275">
        <v>2.9003006246551819</v>
      </c>
      <c r="I25" s="357"/>
      <c r="J25" s="274">
        <v>2.9432490214684668</v>
      </c>
      <c r="K25" s="357"/>
      <c r="L25" s="275">
        <v>2.9525445521874083</v>
      </c>
      <c r="M25" s="357"/>
      <c r="N25" s="274">
        <v>2.9329711545060664</v>
      </c>
      <c r="O25" s="357"/>
      <c r="P25" s="275">
        <v>2.8168759574629827</v>
      </c>
      <c r="Q25" s="355"/>
      <c r="R25" s="274">
        <v>2.8249702665762908</v>
      </c>
    </row>
    <row r="26" spans="1:18" s="61" customFormat="1" ht="20.25" customHeight="1" x14ac:dyDescent="0.25">
      <c r="A26" s="295" t="s">
        <v>295</v>
      </c>
      <c r="B26" s="300"/>
      <c r="C26" s="300"/>
      <c r="D26" s="300"/>
      <c r="E26" s="301"/>
      <c r="F26" s="360">
        <f>+F27+F28+F29</f>
        <v>100</v>
      </c>
      <c r="G26" s="312"/>
      <c r="H26" s="321">
        <f>+H27+H28+H29</f>
        <v>100</v>
      </c>
      <c r="I26" s="312"/>
      <c r="J26" s="360">
        <f>+J27+J28+J29</f>
        <v>100</v>
      </c>
      <c r="K26" s="312"/>
      <c r="L26" s="321">
        <f>+L27+L28+L29</f>
        <v>100</v>
      </c>
      <c r="M26" s="312"/>
      <c r="N26" s="360">
        <f>+N27+N28+N29</f>
        <v>100</v>
      </c>
      <c r="O26" s="312"/>
      <c r="P26" s="321">
        <f>+P27+P28+P29</f>
        <v>100</v>
      </c>
      <c r="Q26" s="300"/>
      <c r="R26" s="360">
        <f>+R27+R28+R29</f>
        <v>100</v>
      </c>
    </row>
    <row r="27" spans="1:18" s="296" customFormat="1" ht="20.25" customHeight="1" x14ac:dyDescent="0.25">
      <c r="A27" s="302" t="s">
        <v>292</v>
      </c>
      <c r="B27" s="303"/>
      <c r="C27" s="303"/>
      <c r="D27" s="303"/>
      <c r="E27" s="304"/>
      <c r="F27" s="361">
        <v>69.968775149550993</v>
      </c>
      <c r="G27" s="314"/>
      <c r="H27" s="313">
        <v>65.153439244982408</v>
      </c>
      <c r="I27" s="314"/>
      <c r="J27" s="361">
        <v>57.330854424864533</v>
      </c>
      <c r="K27" s="314"/>
      <c r="L27" s="313">
        <v>52.461357575327675</v>
      </c>
      <c r="M27" s="314"/>
      <c r="N27" s="361">
        <v>48.90139999401201</v>
      </c>
      <c r="O27" s="314"/>
      <c r="P27" s="313">
        <v>42.941157656625585</v>
      </c>
      <c r="Q27" s="305"/>
      <c r="R27" s="361">
        <v>36.250355906905583</v>
      </c>
    </row>
    <row r="28" spans="1:18" s="296" customFormat="1" ht="20.25" customHeight="1" x14ac:dyDescent="0.25">
      <c r="A28" s="302" t="s">
        <v>293</v>
      </c>
      <c r="B28" s="303"/>
      <c r="C28" s="303"/>
      <c r="D28" s="303"/>
      <c r="E28" s="304"/>
      <c r="F28" s="361">
        <v>12.982141301729468</v>
      </c>
      <c r="G28" s="314"/>
      <c r="H28" s="313">
        <v>14.0080175671769</v>
      </c>
      <c r="I28" s="314"/>
      <c r="J28" s="361">
        <v>15.412573957879941</v>
      </c>
      <c r="K28" s="314"/>
      <c r="L28" s="313">
        <v>11.556835002459916</v>
      </c>
      <c r="M28" s="314"/>
      <c r="N28" s="361">
        <v>11.766704052074321</v>
      </c>
      <c r="O28" s="314"/>
      <c r="P28" s="313">
        <v>11.979269320846841</v>
      </c>
      <c r="Q28" s="305"/>
      <c r="R28" s="361">
        <v>12.040424874643202</v>
      </c>
    </row>
    <row r="29" spans="1:18" s="296" customFormat="1" ht="20.25" customHeight="1" x14ac:dyDescent="0.25">
      <c r="A29" s="306" t="s">
        <v>294</v>
      </c>
      <c r="B29" s="297"/>
      <c r="C29" s="297"/>
      <c r="D29" s="297"/>
      <c r="E29" s="298"/>
      <c r="F29" s="363">
        <v>17.04908354871953</v>
      </c>
      <c r="G29" s="320"/>
      <c r="H29" s="319">
        <v>20.838543187840681</v>
      </c>
      <c r="I29" s="320"/>
      <c r="J29" s="363">
        <v>27.256571617255531</v>
      </c>
      <c r="K29" s="320"/>
      <c r="L29" s="319">
        <v>35.981807422212405</v>
      </c>
      <c r="M29" s="320"/>
      <c r="N29" s="363">
        <v>39.331895953913666</v>
      </c>
      <c r="O29" s="320"/>
      <c r="P29" s="319">
        <v>45.079573022527583</v>
      </c>
      <c r="Q29" s="307"/>
      <c r="R29" s="363">
        <v>51.709219218451217</v>
      </c>
    </row>
    <row r="30" spans="1:18" x14ac:dyDescent="0.25">
      <c r="G30" s="347"/>
      <c r="H30" s="347"/>
      <c r="I30" s="347"/>
      <c r="J30" s="347"/>
      <c r="K30" s="347"/>
      <c r="L30" s="347"/>
      <c r="M30" s="347"/>
      <c r="N30" s="347"/>
      <c r="O30" s="347"/>
      <c r="P30" s="347"/>
      <c r="Q30" s="347"/>
      <c r="R30" s="347"/>
    </row>
    <row r="31" spans="1:18" ht="28.5" customHeight="1" x14ac:dyDescent="0.25">
      <c r="A31" s="252" t="s">
        <v>285</v>
      </c>
      <c r="B31" s="289"/>
      <c r="C31" s="289"/>
      <c r="D31" s="289"/>
      <c r="E31" s="289"/>
      <c r="F31" s="289"/>
      <c r="G31" s="289"/>
      <c r="H31" s="289"/>
      <c r="I31" s="289"/>
      <c r="J31" s="289"/>
      <c r="K31" s="289"/>
      <c r="L31" s="289"/>
      <c r="M31" s="289"/>
      <c r="N31" s="289"/>
      <c r="O31" s="289"/>
      <c r="P31" s="289"/>
      <c r="Q31" s="289"/>
      <c r="R31" s="289"/>
    </row>
    <row r="32" spans="1:18" s="61" customFormat="1" ht="20.25" customHeight="1" x14ac:dyDescent="0.25">
      <c r="A32" s="276" t="s">
        <v>317</v>
      </c>
      <c r="B32" s="344">
        <v>98.993536785039282</v>
      </c>
      <c r="C32" s="345">
        <v>99.353186469999997</v>
      </c>
      <c r="D32" s="345">
        <v>100.16260807</v>
      </c>
      <c r="E32" s="345">
        <v>100.59600841</v>
      </c>
      <c r="F32" s="344">
        <v>101.362051752</v>
      </c>
      <c r="G32" s="345">
        <v>103.57522093000001</v>
      </c>
      <c r="H32" s="345">
        <v>103.64219533000001</v>
      </c>
      <c r="I32" s="345">
        <v>104.10908071</v>
      </c>
      <c r="J32" s="344">
        <v>104.51291424999998</v>
      </c>
      <c r="K32" s="345">
        <v>104.32772797999999</v>
      </c>
      <c r="L32" s="345">
        <v>103.85176638999999</v>
      </c>
      <c r="M32" s="345">
        <v>103.12985693</v>
      </c>
      <c r="N32" s="344">
        <v>103.66191307000001</v>
      </c>
      <c r="O32" s="345">
        <v>104.15249742</v>
      </c>
      <c r="P32" s="345">
        <v>104.03097896999999</v>
      </c>
      <c r="Q32" s="345">
        <v>104.37620472</v>
      </c>
      <c r="R32" s="344">
        <v>105.22949037999999</v>
      </c>
    </row>
    <row r="33" spans="1:18" s="61" customFormat="1" ht="20.25" customHeight="1" x14ac:dyDescent="0.25">
      <c r="A33" s="276" t="s">
        <v>314</v>
      </c>
      <c r="B33" s="344">
        <v>84.622863625039287</v>
      </c>
      <c r="C33" s="345">
        <v>84.102133039999984</v>
      </c>
      <c r="D33" s="345">
        <v>83.868728989999994</v>
      </c>
      <c r="E33" s="345">
        <v>83.392748640000008</v>
      </c>
      <c r="F33" s="344">
        <v>82.876087912000003</v>
      </c>
      <c r="G33" s="345">
        <v>83.304206860000008</v>
      </c>
      <c r="H33" s="345">
        <v>82.592419410000019</v>
      </c>
      <c r="I33" s="345">
        <v>82.244732869999993</v>
      </c>
      <c r="J33" s="344">
        <v>81.722087389999999</v>
      </c>
      <c r="K33" s="345">
        <v>80.804510900000011</v>
      </c>
      <c r="L33" s="345">
        <v>79.597418209999987</v>
      </c>
      <c r="M33" s="345">
        <v>78.445228409999984</v>
      </c>
      <c r="N33" s="344">
        <v>78.114528000000021</v>
      </c>
      <c r="O33" s="345">
        <v>77.840866009999999</v>
      </c>
      <c r="P33" s="345">
        <v>77.685577910000006</v>
      </c>
      <c r="Q33" s="345">
        <v>77.643963669999991</v>
      </c>
      <c r="R33" s="344">
        <v>77.738973009999995</v>
      </c>
    </row>
    <row r="34" spans="1:18" s="61" customFormat="1" ht="20.25" customHeight="1" x14ac:dyDescent="0.25">
      <c r="A34" s="293" t="s">
        <v>288</v>
      </c>
      <c r="B34" s="325">
        <v>74.881178655039278</v>
      </c>
      <c r="C34" s="334">
        <v>74.381813350000002</v>
      </c>
      <c r="D34" s="334">
        <v>74.156499929999995</v>
      </c>
      <c r="E34" s="334">
        <v>73.727337199999994</v>
      </c>
      <c r="F34" s="325">
        <v>73.225608068</v>
      </c>
      <c r="G34" s="334">
        <v>73.790227210000012</v>
      </c>
      <c r="H34" s="334">
        <v>73.072508330000005</v>
      </c>
      <c r="I34" s="334">
        <v>72.668678109999988</v>
      </c>
      <c r="J34" s="325">
        <v>72.064522179999997</v>
      </c>
      <c r="K34" s="334">
        <v>71.182063920000004</v>
      </c>
      <c r="L34" s="334">
        <v>70.158702959999999</v>
      </c>
      <c r="M34" s="334">
        <v>68.950483283710625</v>
      </c>
      <c r="N34" s="325">
        <v>68.483900120531786</v>
      </c>
      <c r="O34" s="334">
        <v>68.193576563006118</v>
      </c>
      <c r="P34" s="334">
        <v>67.867401739972181</v>
      </c>
      <c r="Q34" s="334">
        <v>67.715026628166655</v>
      </c>
      <c r="R34" s="325">
        <v>67.767216180000005</v>
      </c>
    </row>
    <row r="35" spans="1:18" s="61" customFormat="1" ht="20.25" customHeight="1" x14ac:dyDescent="0.25">
      <c r="A35" s="294" t="s">
        <v>289</v>
      </c>
      <c r="B35" s="324">
        <v>9.7416849699999979</v>
      </c>
      <c r="C35" s="339">
        <v>9.7203196900000002</v>
      </c>
      <c r="D35" s="339">
        <v>9.7122290599999985</v>
      </c>
      <c r="E35" s="339">
        <v>9.6654114400000033</v>
      </c>
      <c r="F35" s="324">
        <v>9.6504800460000002</v>
      </c>
      <c r="G35" s="339">
        <v>9.5139796500000013</v>
      </c>
      <c r="H35" s="339">
        <v>9.5198302800000008</v>
      </c>
      <c r="I35" s="339">
        <v>9.5760547600000034</v>
      </c>
      <c r="J35" s="324">
        <v>9.6575652100000031</v>
      </c>
      <c r="K35" s="339">
        <v>9.6224469799999994</v>
      </c>
      <c r="L35" s="339">
        <v>9.4387152499999996</v>
      </c>
      <c r="M35" s="339">
        <v>9.4950299462893817</v>
      </c>
      <c r="N35" s="324">
        <v>9.6309288594682076</v>
      </c>
      <c r="O35" s="339">
        <v>9.6472894469938844</v>
      </c>
      <c r="P35" s="339">
        <v>9.8181761700278116</v>
      </c>
      <c r="Q35" s="339">
        <v>9.9301025818333422</v>
      </c>
      <c r="R35" s="324">
        <v>9.9731758799999994</v>
      </c>
    </row>
    <row r="36" spans="1:18" s="61" customFormat="1" ht="20.25" customHeight="1" x14ac:dyDescent="0.25">
      <c r="A36" s="293" t="s">
        <v>290</v>
      </c>
      <c r="B36" s="325">
        <v>72.33226595503929</v>
      </c>
      <c r="C36" s="334">
        <v>71.912601250000009</v>
      </c>
      <c r="D36" s="334">
        <v>71.755865390000011</v>
      </c>
      <c r="E36" s="334">
        <v>71.431425959999999</v>
      </c>
      <c r="F36" s="325">
        <v>71.026093751999994</v>
      </c>
      <c r="G36" s="334">
        <v>71.786115529999989</v>
      </c>
      <c r="H36" s="334">
        <v>71.078494850000013</v>
      </c>
      <c r="I36" s="334">
        <v>70.843614770000016</v>
      </c>
      <c r="J36" s="325">
        <v>70.397285490000016</v>
      </c>
      <c r="K36" s="334">
        <v>69.777074569999996</v>
      </c>
      <c r="L36" s="334">
        <v>69.112986149999983</v>
      </c>
      <c r="M36" s="334">
        <v>68.25247291161682</v>
      </c>
      <c r="N36" s="325">
        <v>68.007854013379614</v>
      </c>
      <c r="O36" s="334">
        <v>67.929194895379368</v>
      </c>
      <c r="P36" s="334">
        <v>68.012062705691719</v>
      </c>
      <c r="Q36" s="334">
        <v>68.58888156339016</v>
      </c>
      <c r="R36" s="325">
        <v>68.787397720000001</v>
      </c>
    </row>
    <row r="37" spans="1:18" s="61" customFormat="1" ht="20.25" customHeight="1" x14ac:dyDescent="0.25">
      <c r="A37" s="294" t="s">
        <v>291</v>
      </c>
      <c r="B37" s="324">
        <v>12.29059767</v>
      </c>
      <c r="C37" s="339">
        <v>12.189531789999998</v>
      </c>
      <c r="D37" s="339">
        <v>12.112863600000001</v>
      </c>
      <c r="E37" s="339">
        <v>11.96132268</v>
      </c>
      <c r="F37" s="324">
        <v>11.849994160000003</v>
      </c>
      <c r="G37" s="339">
        <v>11.518091329999999</v>
      </c>
      <c r="H37" s="339">
        <v>11.51392456</v>
      </c>
      <c r="I37" s="339">
        <v>11.401118100000001</v>
      </c>
      <c r="J37" s="324">
        <v>11.324801900000001</v>
      </c>
      <c r="K37" s="339">
        <v>11.027436329999999</v>
      </c>
      <c r="L37" s="339">
        <v>10.484432059999998</v>
      </c>
      <c r="M37" s="339">
        <v>10.19275549838318</v>
      </c>
      <c r="N37" s="324">
        <v>10.106673986620399</v>
      </c>
      <c r="O37" s="339">
        <v>9.9116711146206473</v>
      </c>
      <c r="P37" s="339">
        <v>9.6735152043082842</v>
      </c>
      <c r="Q37" s="339">
        <v>9.0550821066098415</v>
      </c>
      <c r="R37" s="324">
        <v>8.9515752899999992</v>
      </c>
    </row>
    <row r="38" spans="1:18" s="61" customFormat="1" ht="20.25" customHeight="1" x14ac:dyDescent="0.25">
      <c r="A38" s="276" t="s">
        <v>315</v>
      </c>
      <c r="B38" s="344">
        <v>14.370673159999999</v>
      </c>
      <c r="C38" s="345">
        <v>15.251053430000001</v>
      </c>
      <c r="D38" s="345">
        <v>16.29387908</v>
      </c>
      <c r="E38" s="345">
        <v>17.203259769999995</v>
      </c>
      <c r="F38" s="344">
        <v>18.485963839999997</v>
      </c>
      <c r="G38" s="345">
        <v>20.27101407</v>
      </c>
      <c r="H38" s="345">
        <v>21.049775919999995</v>
      </c>
      <c r="I38" s="345">
        <v>21.864347839999997</v>
      </c>
      <c r="J38" s="344">
        <v>22.790826860000003</v>
      </c>
      <c r="K38" s="345">
        <v>23.523217080000002</v>
      </c>
      <c r="L38" s="345">
        <v>24.254348180000001</v>
      </c>
      <c r="M38" s="345">
        <v>24.684628519999997</v>
      </c>
      <c r="N38" s="344">
        <v>25.547385070000001</v>
      </c>
      <c r="O38" s="345">
        <v>26.31163141</v>
      </c>
      <c r="P38" s="345">
        <v>26.345401059999997</v>
      </c>
      <c r="Q38" s="345">
        <v>26.732241049999999</v>
      </c>
      <c r="R38" s="344">
        <v>27.490517370000003</v>
      </c>
    </row>
    <row r="39" spans="1:18" s="61" customFormat="1" ht="20.25" customHeight="1" x14ac:dyDescent="0.25">
      <c r="A39" s="276" t="s">
        <v>286</v>
      </c>
      <c r="B39" s="344">
        <v>7.5018046850392794</v>
      </c>
      <c r="C39" s="345">
        <v>7.7594633699999989</v>
      </c>
      <c r="D39" s="345">
        <v>7.9273859700000013</v>
      </c>
      <c r="E39" s="345">
        <v>8.1568923100000017</v>
      </c>
      <c r="F39" s="344">
        <v>8.4725187519999992</v>
      </c>
      <c r="G39" s="345">
        <v>8.5152709299999998</v>
      </c>
      <c r="H39" s="345">
        <v>8.4509712300000004</v>
      </c>
      <c r="I39" s="345">
        <v>8.6535636099999991</v>
      </c>
      <c r="J39" s="344">
        <v>8.8810701499999993</v>
      </c>
      <c r="K39" s="345">
        <v>9.175127879999998</v>
      </c>
      <c r="L39" s="345">
        <v>9.2609552899999983</v>
      </c>
      <c r="M39" s="345">
        <v>9.3653408299999992</v>
      </c>
      <c r="N39" s="344">
        <v>9.5426789700000008</v>
      </c>
      <c r="O39" s="345">
        <v>9.7397343200000019</v>
      </c>
      <c r="P39" s="345">
        <v>9.8361458700000011</v>
      </c>
      <c r="Q39" s="345">
        <v>10.195796620000001</v>
      </c>
      <c r="R39" s="344">
        <v>10.53424328</v>
      </c>
    </row>
    <row r="40" spans="1:18" s="61" customFormat="1" ht="20.25" customHeight="1" x14ac:dyDescent="0.25">
      <c r="A40" s="282" t="s">
        <v>319</v>
      </c>
      <c r="B40" s="344">
        <v>52.066611202877283</v>
      </c>
      <c r="C40" s="345">
        <v>52.818800384400923</v>
      </c>
      <c r="D40" s="345">
        <v>52.323633520469265</v>
      </c>
      <c r="E40" s="345">
        <v>52.689029925226272</v>
      </c>
      <c r="F40" s="344">
        <v>54.087543418199957</v>
      </c>
      <c r="G40" s="345">
        <v>57.73582708700004</v>
      </c>
      <c r="H40" s="345">
        <v>55.06117326866665</v>
      </c>
      <c r="I40" s="345">
        <v>55.257368879988334</v>
      </c>
      <c r="J40" s="344">
        <v>54.179212170872631</v>
      </c>
      <c r="K40" s="345">
        <v>55.391478423333361</v>
      </c>
      <c r="L40" s="345">
        <v>56.767244494324167</v>
      </c>
      <c r="M40" s="345">
        <v>56.044472050000003</v>
      </c>
      <c r="N40" s="344">
        <v>55.817543501704556</v>
      </c>
      <c r="O40" s="345">
        <v>56.888651416666661</v>
      </c>
      <c r="P40" s="345">
        <v>56.33406944666666</v>
      </c>
      <c r="Q40" s="345">
        <v>55.958756644587339</v>
      </c>
      <c r="R40" s="344">
        <v>56.566871019362836</v>
      </c>
    </row>
    <row r="41" spans="1:18" s="61" customFormat="1" ht="20.25" customHeight="1" x14ac:dyDescent="0.25">
      <c r="A41" s="282" t="s">
        <v>316</v>
      </c>
      <c r="B41" s="344">
        <f>[1]Dati!AZ798/1024</f>
        <v>688.19461966924598</v>
      </c>
      <c r="C41" s="345">
        <f>[1]Dati!BA798/1024</f>
        <v>1142.4661531780557</v>
      </c>
      <c r="D41" s="345">
        <f>[1]Dati!BB798/1024</f>
        <v>1616.0291459132643</v>
      </c>
      <c r="E41" s="345">
        <f>[1]Dati!BC798/1024</f>
        <v>526.12888049319122</v>
      </c>
      <c r="F41" s="344">
        <f>[1]Dati!BD798/1024</f>
        <v>1114.5142753476007</v>
      </c>
      <c r="G41" s="345">
        <f>[1]Dati!BE798/1024</f>
        <v>1839.8917325598634</v>
      </c>
      <c r="H41" s="345">
        <f>[1]Dati!BF798/1024</f>
        <v>2641.7858511490494</v>
      </c>
      <c r="I41" s="345">
        <f>[1]Dati!BG798/1024</f>
        <v>849.45411403048888</v>
      </c>
      <c r="J41" s="344">
        <f>[1]Dati!BH798/1024</f>
        <v>1807.4424627682542</v>
      </c>
      <c r="K41" s="345">
        <f>[1]Dati!BI798/1024</f>
        <v>2953.4301594080775</v>
      </c>
      <c r="L41" s="345">
        <f>[1]Dati!BJ798/1024</f>
        <v>4151.6473557637155</v>
      </c>
      <c r="M41" s="345">
        <f>[1]Dati!BK798/1024</f>
        <v>1389.2578664473549</v>
      </c>
      <c r="N41" s="344">
        <f>[1]Dati!BL798/1024</f>
        <v>2943.300978555405</v>
      </c>
      <c r="O41" s="345">
        <f>[1]Dati!BM798/1024</f>
        <v>4639.5358521600874</v>
      </c>
      <c r="P41" s="345">
        <f>[1]Dati!BN798/1024</f>
        <v>6428.5282155823261</v>
      </c>
      <c r="Q41" s="345">
        <f>[1]Dati!BO798/1024</f>
        <v>1832.8386839079189</v>
      </c>
      <c r="R41" s="344">
        <f>[1]Dati!BP798/1024</f>
        <v>3776.3706410749755</v>
      </c>
    </row>
    <row r="42" spans="1:18" s="61" customFormat="1" ht="20.25" customHeight="1" x14ac:dyDescent="0.25">
      <c r="A42" s="282" t="s">
        <v>318</v>
      </c>
      <c r="B42" s="344">
        <f>[1]Dati!AZ817</f>
        <v>363.9937556335293</v>
      </c>
      <c r="C42" s="345">
        <f>[1]Dati!BA817</f>
        <v>454.27153350880974</v>
      </c>
      <c r="D42" s="345">
        <f>[1]Dati!BB817</f>
        <v>473.56299273520852</v>
      </c>
      <c r="E42" s="345">
        <f>[1]Dati!BC817</f>
        <v>526.12888049319122</v>
      </c>
      <c r="F42" s="344">
        <f>[1]Dati!BD817</f>
        <v>588.38539485440947</v>
      </c>
      <c r="G42" s="345">
        <f>[1]Dati!BE817</f>
        <v>725.37745721226247</v>
      </c>
      <c r="H42" s="345">
        <f>[1]Dati!BF817</f>
        <v>801.89411858918584</v>
      </c>
      <c r="I42" s="345">
        <f>[1]Dati!BG817</f>
        <v>849.45411403048888</v>
      </c>
      <c r="J42" s="344">
        <f>[1]Dati!BH817</f>
        <v>957.98834873776536</v>
      </c>
      <c r="K42" s="345">
        <f>[1]Dati!BI817</f>
        <v>1145.9876966398231</v>
      </c>
      <c r="L42" s="345">
        <f>[1]Dati!BJ817</f>
        <v>1198.2171963556377</v>
      </c>
      <c r="M42" s="345">
        <f>[1]Dati!BK817</f>
        <v>1389.2578664473549</v>
      </c>
      <c r="N42" s="344">
        <f>[1]Dati!BL817</f>
        <v>1554.0431121080499</v>
      </c>
      <c r="O42" s="345">
        <f>[1]Dati!BM817</f>
        <v>1696.2348736046827</v>
      </c>
      <c r="P42" s="345">
        <f>[1]Dati!BN817</f>
        <v>1788.9923634222384</v>
      </c>
      <c r="Q42" s="345">
        <f>[1]Dati!BO817</f>
        <v>1832.8386839079189</v>
      </c>
      <c r="R42" s="344">
        <f>[1]Dati!BP817</f>
        <v>3776.3706410749755</v>
      </c>
    </row>
    <row r="43" spans="1:18" s="61" customFormat="1" ht="20.25" customHeight="1" x14ac:dyDescent="0.25">
      <c r="A43" s="282" t="s">
        <v>313</v>
      </c>
      <c r="B43" s="344">
        <v>109.5682135</v>
      </c>
      <c r="C43" s="345">
        <v>113.53061199999999</v>
      </c>
      <c r="D43" s="345">
        <v>117.044</v>
      </c>
      <c r="E43" s="345">
        <v>120.53950999999999</v>
      </c>
      <c r="F43" s="344">
        <v>122.55040649999999</v>
      </c>
      <c r="G43" s="345">
        <v>130.22300000000001</v>
      </c>
      <c r="H43" s="345">
        <v>134.02679999999998</v>
      </c>
      <c r="I43" s="345">
        <v>136.96779999999998</v>
      </c>
      <c r="J43" s="344">
        <v>139.55901749999998</v>
      </c>
      <c r="K43" s="345">
        <v>144.026725</v>
      </c>
      <c r="L43" s="345">
        <v>146.42144400000001</v>
      </c>
      <c r="M43" s="345">
        <v>149.40963200000002</v>
      </c>
      <c r="N43" s="344">
        <v>151.78544500000001</v>
      </c>
      <c r="O43" s="345">
        <v>155.122468</v>
      </c>
      <c r="P43" s="345">
        <v>157.98231849999999</v>
      </c>
      <c r="Q43" s="345">
        <v>160.42511850000002</v>
      </c>
      <c r="R43" s="344">
        <v>162.75422800000001</v>
      </c>
    </row>
    <row r="45" spans="1:18" x14ac:dyDescent="0.25">
      <c r="B45" s="290"/>
      <c r="C45" s="290"/>
      <c r="D45" s="290"/>
      <c r="E45" s="291"/>
      <c r="F45" s="290"/>
      <c r="G45" s="290"/>
      <c r="H45" s="290"/>
      <c r="I45" s="291"/>
      <c r="J45" s="290"/>
      <c r="K45" s="290"/>
      <c r="L45" s="290"/>
      <c r="M45" s="291"/>
      <c r="N45" s="290"/>
      <c r="O45" s="290"/>
      <c r="P45" s="290"/>
      <c r="Q45" s="290"/>
      <c r="R45" s="290"/>
    </row>
    <row r="46" spans="1:18" x14ac:dyDescent="0.25">
      <c r="B46" s="291"/>
      <c r="C46" s="291"/>
      <c r="D46" s="291"/>
      <c r="E46" s="291"/>
      <c r="F46" s="291"/>
      <c r="G46" s="290"/>
      <c r="H46" s="290"/>
      <c r="I46" s="291"/>
      <c r="J46" s="290"/>
      <c r="K46" s="290"/>
      <c r="L46" s="290"/>
      <c r="M46" s="291"/>
      <c r="N46" s="290"/>
      <c r="O46" s="290"/>
      <c r="P46" s="290"/>
      <c r="Q46" s="291"/>
      <c r="R46" s="290"/>
    </row>
    <row r="47" spans="1:18" x14ac:dyDescent="0.25">
      <c r="B47" s="292"/>
      <c r="C47" s="292"/>
      <c r="D47" s="292"/>
      <c r="E47" s="292"/>
      <c r="F47" s="292"/>
    </row>
    <row r="48" spans="1:18" x14ac:dyDescent="0.25">
      <c r="B48" s="347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J26"/>
  <sheetViews>
    <sheetView showGridLines="0" zoomScale="90" zoomScaleNormal="90" workbookViewId="0">
      <selection activeCell="V37" sqref="V37"/>
    </sheetView>
  </sheetViews>
  <sheetFormatPr defaultColWidth="9.28515625" defaultRowHeight="15.75" x14ac:dyDescent="0.25"/>
  <cols>
    <col min="1" max="1" width="24.42578125" style="45" customWidth="1"/>
    <col min="2" max="9" width="11.7109375" style="45" customWidth="1"/>
    <col min="10" max="10" width="11.7109375" style="45" bestFit="1" customWidth="1"/>
    <col min="11" max="16384" width="9.28515625" style="45"/>
  </cols>
  <sheetData>
    <row r="1" spans="1:10" ht="21" x14ac:dyDescent="0.35">
      <c r="A1" s="1" t="str">
        <f>'Indice-Index'!A24</f>
        <v xml:space="preserve">2.1 Media: TV </v>
      </c>
      <c r="B1" s="2"/>
      <c r="C1" s="2"/>
      <c r="D1" s="2"/>
      <c r="E1" s="2"/>
      <c r="F1" s="2"/>
      <c r="G1" s="2"/>
      <c r="H1" s="159"/>
      <c r="I1" s="159"/>
    </row>
    <row r="2" spans="1:10" ht="8.4499999999999993" customHeight="1" x14ac:dyDescent="0.25"/>
    <row r="3" spans="1:10" x14ac:dyDescent="0.25">
      <c r="A3" s="44" t="s">
        <v>82</v>
      </c>
      <c r="B3" s="9"/>
      <c r="C3" s="9"/>
      <c r="D3" s="9"/>
      <c r="E3" s="9"/>
    </row>
    <row r="4" spans="1:10" ht="8.4499999999999993" customHeight="1" x14ac:dyDescent="0.25">
      <c r="B4" s="11"/>
      <c r="C4" s="11"/>
      <c r="D4" s="11"/>
      <c r="E4" s="11"/>
      <c r="F4" s="11"/>
      <c r="G4" s="11"/>
      <c r="H4" s="54"/>
      <c r="I4" s="55"/>
      <c r="J4" s="55"/>
    </row>
    <row r="5" spans="1:10" x14ac:dyDescent="0.25">
      <c r="B5" s="187">
        <f>'1.1'!B4</f>
        <v>42887</v>
      </c>
      <c r="C5" s="187">
        <f>'1.1'!C4</f>
        <v>43252</v>
      </c>
      <c r="D5" s="187">
        <f>'1.1'!D4</f>
        <v>43617</v>
      </c>
      <c r="E5" s="187">
        <f>'1.1'!E4</f>
        <v>43983</v>
      </c>
      <c r="F5" s="187">
        <f>'1.1'!F4</f>
        <v>44075</v>
      </c>
      <c r="G5" s="187">
        <f>'1.1'!G4</f>
        <v>44166</v>
      </c>
      <c r="H5" s="187">
        <f>'1.1'!H4</f>
        <v>44256</v>
      </c>
      <c r="I5" s="187">
        <f>'1.1'!I4</f>
        <v>44348</v>
      </c>
    </row>
    <row r="6" spans="1:10" x14ac:dyDescent="0.25">
      <c r="B6" s="188" t="str">
        <f>'1.1'!B5</f>
        <v>june-17</v>
      </c>
      <c r="C6" s="188" t="str">
        <f>'1.1'!C5</f>
        <v>june-18</v>
      </c>
      <c r="D6" s="188" t="str">
        <f>'1.1'!D5</f>
        <v>june-19</v>
      </c>
      <c r="E6" s="188" t="str">
        <f>'1.1'!E5</f>
        <v>june-20</v>
      </c>
      <c r="F6" s="188" t="str">
        <f>'1.1'!F5</f>
        <v>sept-20</v>
      </c>
      <c r="G6" s="188" t="str">
        <f>'1.1'!G5</f>
        <v>dec-20</v>
      </c>
      <c r="H6" s="188">
        <f>'1.1'!H5</f>
        <v>44256</v>
      </c>
      <c r="I6" s="188" t="str">
        <f>'1.1'!I5</f>
        <v>june-21</v>
      </c>
    </row>
    <row r="7" spans="1:10" x14ac:dyDescent="0.25">
      <c r="A7" s="73" t="s">
        <v>74</v>
      </c>
      <c r="B7" s="106">
        <v>25.09</v>
      </c>
      <c r="C7" s="106">
        <v>21.43</v>
      </c>
      <c r="D7" s="106">
        <v>21.89</v>
      </c>
      <c r="E7" s="106">
        <v>23.61</v>
      </c>
      <c r="F7" s="106">
        <v>24.32</v>
      </c>
      <c r="G7" s="106">
        <v>24.71</v>
      </c>
      <c r="H7" s="103">
        <v>24.9</v>
      </c>
      <c r="I7" s="103">
        <v>24.9</v>
      </c>
      <c r="J7" s="393"/>
    </row>
    <row r="8" spans="1:10" x14ac:dyDescent="0.25">
      <c r="A8" s="73" t="s">
        <v>75</v>
      </c>
      <c r="B8" s="106">
        <v>17.96</v>
      </c>
      <c r="C8" s="106">
        <v>15.39</v>
      </c>
      <c r="D8" s="106">
        <v>18.64</v>
      </c>
      <c r="E8" s="106">
        <v>19.02</v>
      </c>
      <c r="F8" s="106">
        <v>18.670000000000002</v>
      </c>
      <c r="G8" s="106">
        <v>19.399999999999999</v>
      </c>
      <c r="H8" s="103">
        <v>19.47</v>
      </c>
      <c r="I8" s="103">
        <v>17.489999999999998</v>
      </c>
      <c r="J8" s="393"/>
    </row>
    <row r="9" spans="1:10" x14ac:dyDescent="0.25">
      <c r="A9" s="73" t="s">
        <v>76</v>
      </c>
      <c r="B9" s="106">
        <v>11.68</v>
      </c>
      <c r="C9" s="106">
        <v>11.97</v>
      </c>
      <c r="D9" s="106">
        <v>11.65</v>
      </c>
      <c r="E9" s="106">
        <v>15.120000000000001</v>
      </c>
      <c r="F9" s="106">
        <v>14.44</v>
      </c>
      <c r="G9" s="106">
        <v>14.77</v>
      </c>
      <c r="H9" s="103">
        <v>15.329999999999998</v>
      </c>
      <c r="I9" s="103">
        <v>13.68</v>
      </c>
      <c r="J9" s="393"/>
    </row>
    <row r="10" spans="1:10" x14ac:dyDescent="0.25">
      <c r="A10" s="73" t="s">
        <v>77</v>
      </c>
      <c r="B10" s="106">
        <v>10.25</v>
      </c>
      <c r="C10" s="106">
        <v>10.73</v>
      </c>
      <c r="D10" s="106">
        <v>10.050000000000001</v>
      </c>
      <c r="E10" s="106">
        <v>12.26</v>
      </c>
      <c r="F10" s="106">
        <v>12.31</v>
      </c>
      <c r="G10" s="106">
        <v>12.920000000000002</v>
      </c>
      <c r="H10" s="103">
        <v>13.3</v>
      </c>
      <c r="I10" s="103">
        <v>11.48</v>
      </c>
      <c r="J10" s="393"/>
    </row>
    <row r="11" spans="1:10" x14ac:dyDescent="0.25">
      <c r="A11" s="73" t="s">
        <v>78</v>
      </c>
      <c r="B11" s="106">
        <v>8.34</v>
      </c>
      <c r="C11" s="106">
        <v>8.15</v>
      </c>
      <c r="D11" s="106">
        <v>7.53</v>
      </c>
      <c r="E11" s="106">
        <v>7.3800000000000008</v>
      </c>
      <c r="F11" s="106">
        <v>7.51</v>
      </c>
      <c r="G11" s="106">
        <v>6.93</v>
      </c>
      <c r="H11" s="103">
        <v>6.3</v>
      </c>
      <c r="I11" s="103">
        <v>7.61</v>
      </c>
      <c r="J11" s="393"/>
    </row>
    <row r="12" spans="1:10" x14ac:dyDescent="0.25">
      <c r="A12" s="73" t="s">
        <v>79</v>
      </c>
      <c r="B12" s="106">
        <v>5.33</v>
      </c>
      <c r="C12" s="106">
        <v>5.5</v>
      </c>
      <c r="D12" s="106">
        <v>5.83</v>
      </c>
      <c r="E12" s="106">
        <v>5.14</v>
      </c>
      <c r="F12" s="106">
        <v>5.04</v>
      </c>
      <c r="G12" s="106">
        <v>5.15</v>
      </c>
      <c r="H12" s="106">
        <v>5.37</v>
      </c>
      <c r="I12" s="106">
        <v>4.96</v>
      </c>
      <c r="J12" s="393"/>
    </row>
    <row r="13" spans="1:10" x14ac:dyDescent="0.25">
      <c r="A13" s="73" t="s">
        <v>80</v>
      </c>
      <c r="B13" s="106">
        <v>5.64</v>
      </c>
      <c r="C13" s="106">
        <v>6.88</v>
      </c>
      <c r="D13" s="106">
        <v>5.58</v>
      </c>
      <c r="E13" s="106">
        <v>6.35</v>
      </c>
      <c r="F13" s="106">
        <v>5.88</v>
      </c>
      <c r="G13" s="106">
        <v>5.79</v>
      </c>
      <c r="H13" s="106">
        <v>5.6</v>
      </c>
      <c r="I13" s="103">
        <v>4.84</v>
      </c>
      <c r="J13" s="393"/>
    </row>
    <row r="14" spans="1:10" x14ac:dyDescent="0.25">
      <c r="A14" s="73" t="s">
        <v>81</v>
      </c>
      <c r="B14" s="106">
        <v>3.5900000000000003</v>
      </c>
      <c r="C14" s="106">
        <v>4.1900000000000004</v>
      </c>
      <c r="D14" s="106">
        <v>3.53</v>
      </c>
      <c r="E14" s="106">
        <v>3.6699999999999995</v>
      </c>
      <c r="F14" s="106">
        <v>3.45</v>
      </c>
      <c r="G14" s="106">
        <v>3.55</v>
      </c>
      <c r="H14" s="106">
        <v>3.6900000000000004</v>
      </c>
      <c r="I14" s="106">
        <v>3.82</v>
      </c>
      <c r="J14" s="393"/>
    </row>
    <row r="15" spans="1:10" ht="7.5" customHeight="1" x14ac:dyDescent="0.25">
      <c r="B15" s="65"/>
      <c r="C15" s="65"/>
      <c r="D15" s="65"/>
      <c r="E15" s="65"/>
      <c r="F15" s="65"/>
      <c r="G15" s="65"/>
      <c r="H15" s="65"/>
      <c r="I15" s="65"/>
    </row>
    <row r="16" spans="1:10" s="12" customFormat="1" x14ac:dyDescent="0.25">
      <c r="A16" s="44" t="s">
        <v>83</v>
      </c>
      <c r="D16" s="35"/>
      <c r="F16" s="45"/>
    </row>
    <row r="17" spans="1:9" s="12" customFormat="1" ht="7.5" customHeight="1" x14ac:dyDescent="0.25">
      <c r="F17" s="45"/>
    </row>
    <row r="18" spans="1:9" s="12" customFormat="1" x14ac:dyDescent="0.25">
      <c r="B18" s="186" t="str">
        <f>'1.1'!L4</f>
        <v>06/2021 (in %)</v>
      </c>
      <c r="C18" s="186"/>
      <c r="D18" s="186" t="str">
        <f>'1.1'!O4</f>
        <v>Var/Chg. vs 06/2020 (p.p.)</v>
      </c>
      <c r="G18" s="46"/>
      <c r="H18" s="18"/>
      <c r="I18" s="47"/>
    </row>
    <row r="19" spans="1:9" s="12" customFormat="1" x14ac:dyDescent="0.25">
      <c r="B19" s="186"/>
      <c r="D19" s="75"/>
      <c r="G19" s="46"/>
      <c r="H19" s="18"/>
      <c r="I19" s="47"/>
    </row>
    <row r="20" spans="1:9" x14ac:dyDescent="0.25">
      <c r="A20" s="73" t="s">
        <v>0</v>
      </c>
      <c r="B20" s="72">
        <v>37.29</v>
      </c>
      <c r="C20" s="136"/>
      <c r="D20" s="72">
        <v>3.2899999999999991</v>
      </c>
      <c r="G20" s="16"/>
      <c r="H20" s="19"/>
      <c r="I20" s="20"/>
    </row>
    <row r="21" spans="1:9" x14ac:dyDescent="0.25">
      <c r="A21" s="73" t="s">
        <v>1</v>
      </c>
      <c r="B21" s="72">
        <v>29.39</v>
      </c>
      <c r="C21" s="136"/>
      <c r="D21" s="72">
        <v>-2.3599999999999994</v>
      </c>
      <c r="F21" s="9"/>
      <c r="G21" s="9"/>
    </row>
    <row r="22" spans="1:9" x14ac:dyDescent="0.25">
      <c r="A22" s="73" t="s">
        <v>2</v>
      </c>
      <c r="B22" s="72">
        <v>8.18</v>
      </c>
      <c r="C22" s="136"/>
      <c r="D22" s="72">
        <v>-0.28000000000000114</v>
      </c>
      <c r="F22" s="9"/>
      <c r="G22" s="9"/>
    </row>
    <row r="23" spans="1:9" x14ac:dyDescent="0.25">
      <c r="A23" s="73" t="s">
        <v>424</v>
      </c>
      <c r="B23" s="72">
        <v>6.78</v>
      </c>
      <c r="C23" s="136"/>
      <c r="D23" s="72">
        <v>0.69000000000000039</v>
      </c>
    </row>
    <row r="24" spans="1:9" x14ac:dyDescent="0.25">
      <c r="A24" s="73" t="s">
        <v>242</v>
      </c>
      <c r="B24" s="72">
        <v>3.42</v>
      </c>
      <c r="C24" s="136"/>
      <c r="D24" s="72">
        <v>-0.55000000000000027</v>
      </c>
    </row>
    <row r="25" spans="1:9" x14ac:dyDescent="0.25">
      <c r="A25" s="107" t="s">
        <v>84</v>
      </c>
      <c r="B25" s="72">
        <v>14.939999999999984</v>
      </c>
      <c r="C25" s="73"/>
      <c r="D25" s="72">
        <v>-0.79000000000000625</v>
      </c>
    </row>
    <row r="26" spans="1:9" x14ac:dyDescent="0.25">
      <c r="A26" s="108" t="s">
        <v>88</v>
      </c>
      <c r="B26" s="140">
        <f>+B20+B21+B22+B23+B24+B25</f>
        <v>100</v>
      </c>
      <c r="C26" s="109"/>
      <c r="D26" s="109">
        <f>+D20+D21+D22+D23+D24+D25</f>
        <v>-7.5495165674510645E-15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N30"/>
  <sheetViews>
    <sheetView showGridLines="0" zoomScale="90" zoomScaleNormal="90" workbookViewId="0">
      <selection activeCell="G8" sqref="G8"/>
    </sheetView>
  </sheetViews>
  <sheetFormatPr defaultColWidth="9.28515625" defaultRowHeight="15.75" x14ac:dyDescent="0.25"/>
  <cols>
    <col min="1" max="1" width="67.7109375" style="18" customWidth="1"/>
    <col min="2" max="2" width="14" style="18" customWidth="1"/>
    <col min="3" max="9" width="10.28515625" style="18" customWidth="1"/>
    <col min="10" max="14" width="10.7109375" style="18" bestFit="1" customWidth="1"/>
    <col min="15" max="16384" width="9.28515625" style="18"/>
  </cols>
  <sheetData>
    <row r="1" spans="1:14" ht="21" x14ac:dyDescent="0.35">
      <c r="A1" s="627" t="str">
        <f>'Indice-Index'!A25</f>
        <v>2.2 Media: Quotidiani - Newspapers</v>
      </c>
      <c r="B1" s="628"/>
      <c r="C1" s="628"/>
      <c r="D1" s="628"/>
      <c r="E1" s="628"/>
      <c r="F1" s="628"/>
      <c r="G1" s="160"/>
      <c r="H1" s="160"/>
      <c r="I1" s="160"/>
      <c r="J1" s="74"/>
      <c r="K1" s="74"/>
      <c r="L1" s="74"/>
      <c r="M1" s="74"/>
      <c r="N1" s="74"/>
    </row>
    <row r="2" spans="1:14" x14ac:dyDescent="0.25">
      <c r="A2" s="45"/>
      <c r="B2" s="45"/>
      <c r="C2" s="45"/>
      <c r="D2" s="45"/>
      <c r="E2" s="45"/>
      <c r="F2" s="45"/>
      <c r="G2" s="45"/>
      <c r="H2" s="45"/>
      <c r="I2" s="45"/>
    </row>
    <row r="3" spans="1:14" x14ac:dyDescent="0.25">
      <c r="A3" s="43"/>
      <c r="B3" s="236" t="str">
        <f>'2.1'!B18</f>
        <v>06/2021 (in %)</v>
      </c>
      <c r="C3" s="236"/>
      <c r="D3" s="148" t="str">
        <f>'2.1'!D18</f>
        <v>Var/Chg. vs 06/2020 (p.p.)</v>
      </c>
      <c r="E3" s="236"/>
      <c r="F3" s="45"/>
      <c r="G3" s="45"/>
      <c r="H3" s="45"/>
      <c r="I3" s="121"/>
    </row>
    <row r="4" spans="1:14" x14ac:dyDescent="0.25">
      <c r="A4" s="44" t="s">
        <v>155</v>
      </c>
      <c r="B4" s="237"/>
      <c r="C4" s="47"/>
      <c r="D4" s="238"/>
      <c r="E4" s="45"/>
      <c r="F4" s="45"/>
      <c r="G4" s="45"/>
      <c r="H4" s="45"/>
      <c r="I4" s="121"/>
    </row>
    <row r="5" spans="1:14" x14ac:dyDescent="0.25">
      <c r="A5" s="45" t="s">
        <v>176</v>
      </c>
      <c r="B5" s="122">
        <v>22.530329052580907</v>
      </c>
      <c r="C5" s="121"/>
      <c r="D5" s="129">
        <v>-3.0898958892762032</v>
      </c>
      <c r="F5" s="45"/>
      <c r="G5" s="45"/>
      <c r="H5" s="45"/>
      <c r="I5" s="121"/>
    </row>
    <row r="6" spans="1:14" x14ac:dyDescent="0.25">
      <c r="A6" s="45" t="s">
        <v>162</v>
      </c>
      <c r="B6" s="122">
        <v>18.500605108518446</v>
      </c>
      <c r="C6" s="121"/>
      <c r="D6" s="129">
        <v>3.0946880368594982</v>
      </c>
      <c r="F6" s="45"/>
      <c r="G6" s="45"/>
      <c r="H6" s="45"/>
      <c r="I6" s="121"/>
    </row>
    <row r="7" spans="1:14" x14ac:dyDescent="0.25">
      <c r="A7" s="45" t="s">
        <v>426</v>
      </c>
      <c r="B7" s="122">
        <v>8.8486072830159852</v>
      </c>
      <c r="C7" s="121"/>
      <c r="D7" s="122">
        <v>0.38651220034429556</v>
      </c>
      <c r="F7" s="45"/>
      <c r="G7" s="45"/>
      <c r="H7" s="45"/>
      <c r="I7" s="121"/>
    </row>
    <row r="8" spans="1:14" x14ac:dyDescent="0.25">
      <c r="A8" s="45" t="s">
        <v>425</v>
      </c>
      <c r="B8" s="122">
        <v>8.747788155549749</v>
      </c>
      <c r="C8" s="121"/>
      <c r="D8" s="129">
        <v>-4.7129579020815271E-2</v>
      </c>
      <c r="F8" s="45"/>
      <c r="G8" s="45"/>
      <c r="H8" s="45"/>
      <c r="I8" s="121"/>
    </row>
    <row r="9" spans="1:14" x14ac:dyDescent="0.25">
      <c r="A9" s="45" t="s">
        <v>198</v>
      </c>
      <c r="B9" s="123">
        <v>4.7095028760341755</v>
      </c>
      <c r="C9" s="121"/>
      <c r="D9" s="129">
        <v>-0.37578349764265084</v>
      </c>
      <c r="F9" s="45"/>
      <c r="G9" s="45"/>
      <c r="H9" s="45"/>
      <c r="I9" s="121"/>
    </row>
    <row r="10" spans="1:14" x14ac:dyDescent="0.25">
      <c r="A10" s="45" t="s">
        <v>427</v>
      </c>
      <c r="B10" s="122">
        <v>4.3188237019918221</v>
      </c>
      <c r="C10" s="121"/>
      <c r="D10" s="129">
        <v>3.1608728735869285E-2</v>
      </c>
      <c r="F10" s="45"/>
      <c r="G10" s="45"/>
      <c r="H10" s="45"/>
      <c r="I10" s="121"/>
    </row>
    <row r="11" spans="1:14" x14ac:dyDescent="0.25">
      <c r="A11" s="45" t="s">
        <v>84</v>
      </c>
      <c r="B11" s="122">
        <v>32.344343822308915</v>
      </c>
      <c r="C11" s="121"/>
      <c r="D11" s="129">
        <v>0</v>
      </c>
      <c r="F11" s="45"/>
      <c r="G11" s="45"/>
      <c r="H11" s="45"/>
      <c r="I11" s="121"/>
    </row>
    <row r="12" spans="1:14" x14ac:dyDescent="0.25">
      <c r="A12" s="6" t="s">
        <v>88</v>
      </c>
      <c r="B12" s="124">
        <f>SUM(B5:B11)</f>
        <v>100</v>
      </c>
      <c r="C12" s="124"/>
      <c r="D12" s="130"/>
      <c r="E12" s="45"/>
      <c r="F12" s="45"/>
      <c r="G12" s="45"/>
      <c r="H12" s="45"/>
      <c r="I12" s="121"/>
    </row>
    <row r="13" spans="1:14" x14ac:dyDescent="0.25">
      <c r="B13" s="45"/>
      <c r="C13" s="45"/>
      <c r="D13" s="45"/>
      <c r="E13" s="45"/>
      <c r="F13" s="43"/>
      <c r="G13" s="45"/>
      <c r="H13" s="45"/>
      <c r="I13" s="45"/>
    </row>
    <row r="14" spans="1:14" x14ac:dyDescent="0.25">
      <c r="B14" s="43"/>
      <c r="C14" s="43"/>
      <c r="D14" s="43"/>
      <c r="E14" s="43"/>
      <c r="F14" s="43"/>
      <c r="G14" s="43"/>
      <c r="H14" s="43"/>
      <c r="I14" s="45"/>
    </row>
    <row r="15" spans="1:14" x14ac:dyDescent="0.25">
      <c r="A15" s="34"/>
      <c r="B15" s="200">
        <f>'2.1'!B5</f>
        <v>42887</v>
      </c>
      <c r="C15" s="200">
        <f>'2.1'!C5</f>
        <v>43252</v>
      </c>
      <c r="D15" s="200">
        <f>'2.1'!D5</f>
        <v>43617</v>
      </c>
      <c r="E15" s="200">
        <f>'2.1'!E5</f>
        <v>43983</v>
      </c>
      <c r="F15" s="200">
        <f>'2.1'!F5</f>
        <v>44075</v>
      </c>
      <c r="G15" s="200">
        <f>'2.1'!G5</f>
        <v>44166</v>
      </c>
      <c r="H15" s="200">
        <f>'2.1'!H5</f>
        <v>44256</v>
      </c>
      <c r="I15" s="200">
        <f>'2.1'!I5</f>
        <v>44348</v>
      </c>
    </row>
    <row r="16" spans="1:14" x14ac:dyDescent="0.25">
      <c r="A16" s="44" t="s">
        <v>249</v>
      </c>
      <c r="B16" s="199" t="str">
        <f>'2.1'!B6</f>
        <v>june-17</v>
      </c>
      <c r="C16" s="199" t="str">
        <f>'2.1'!C6</f>
        <v>june-18</v>
      </c>
      <c r="D16" s="199" t="str">
        <f>'2.1'!D6</f>
        <v>june-19</v>
      </c>
      <c r="E16" s="199" t="str">
        <f>'2.1'!E6</f>
        <v>june-20</v>
      </c>
      <c r="F16" s="199" t="str">
        <f>'2.1'!F6</f>
        <v>sept-20</v>
      </c>
      <c r="G16" s="199" t="str">
        <f>'2.1'!G6</f>
        <v>dec-20</v>
      </c>
      <c r="H16" s="199">
        <f>'2.1'!H6</f>
        <v>44256</v>
      </c>
      <c r="I16" s="199" t="str">
        <f>'2.1'!I6</f>
        <v>june-21</v>
      </c>
    </row>
    <row r="17" spans="1:10" x14ac:dyDescent="0.25">
      <c r="A17" s="125" t="s">
        <v>248</v>
      </c>
      <c r="B17" s="126"/>
      <c r="C17" s="126"/>
      <c r="D17" s="126"/>
      <c r="E17" s="126"/>
      <c r="F17" s="126"/>
      <c r="G17" s="126"/>
      <c r="H17" s="126"/>
      <c r="I17" s="126"/>
    </row>
    <row r="18" spans="1:10" x14ac:dyDescent="0.25">
      <c r="A18" s="127" t="s">
        <v>156</v>
      </c>
      <c r="B18" s="142">
        <v>47801.417999999998</v>
      </c>
      <c r="C18" s="142">
        <v>43482.02</v>
      </c>
      <c r="D18" s="142">
        <v>39253.228000000003</v>
      </c>
      <c r="E18" s="142">
        <v>29471.411</v>
      </c>
      <c r="F18" s="142">
        <v>32352.18</v>
      </c>
      <c r="G18" s="142">
        <v>29982.514999999999</v>
      </c>
      <c r="H18" s="142">
        <v>29045.135999999999</v>
      </c>
      <c r="I18" s="142">
        <v>28665.42</v>
      </c>
      <c r="J18" s="241"/>
    </row>
    <row r="19" spans="1:10" x14ac:dyDescent="0.25">
      <c r="A19" s="127" t="s">
        <v>157</v>
      </c>
      <c r="B19" s="142">
        <v>5024.7299999999996</v>
      </c>
      <c r="C19" s="142">
        <v>5029.9179999999997</v>
      </c>
      <c r="D19" s="142">
        <v>4332.8900000000003</v>
      </c>
      <c r="E19" s="142">
        <v>4502.5079999999998</v>
      </c>
      <c r="F19" s="142">
        <v>4552.4319999999998</v>
      </c>
      <c r="G19" s="142">
        <v>4501.97</v>
      </c>
      <c r="H19" s="142">
        <v>4727.6620000000003</v>
      </c>
      <c r="I19" s="142">
        <v>4793.6180000000004</v>
      </c>
      <c r="J19" s="241"/>
    </row>
    <row r="20" spans="1:10" x14ac:dyDescent="0.25">
      <c r="A20" s="128" t="s">
        <v>158</v>
      </c>
      <c r="B20" s="141">
        <f>B19+B18</f>
        <v>52826.148000000001</v>
      </c>
      <c r="C20" s="141">
        <f t="shared" ref="C20:I20" si="0">C19+C18</f>
        <v>48511.937999999995</v>
      </c>
      <c r="D20" s="141">
        <f t="shared" si="0"/>
        <v>43586.118000000002</v>
      </c>
      <c r="E20" s="141">
        <f t="shared" si="0"/>
        <v>33973.919000000002</v>
      </c>
      <c r="F20" s="141">
        <f t="shared" si="0"/>
        <v>36904.612000000001</v>
      </c>
      <c r="G20" s="141">
        <f t="shared" si="0"/>
        <v>34484.485000000001</v>
      </c>
      <c r="H20" s="141">
        <f t="shared" si="0"/>
        <v>33772.797999999995</v>
      </c>
      <c r="I20" s="141">
        <f t="shared" si="0"/>
        <v>33459.038</v>
      </c>
      <c r="J20" s="241"/>
    </row>
    <row r="21" spans="1:10" x14ac:dyDescent="0.25">
      <c r="J21" s="241"/>
    </row>
    <row r="22" spans="1:10" x14ac:dyDescent="0.25">
      <c r="J22" s="241"/>
    </row>
    <row r="27" spans="1:10" x14ac:dyDescent="0.25">
      <c r="B27" s="604"/>
      <c r="C27" s="605"/>
      <c r="D27" s="605"/>
      <c r="E27" s="605"/>
      <c r="F27" s="605"/>
      <c r="G27" s="605"/>
      <c r="H27" s="605"/>
      <c r="I27" s="605"/>
      <c r="J27" s="605"/>
    </row>
    <row r="28" spans="1:10" x14ac:dyDescent="0.25">
      <c r="B28" s="43"/>
      <c r="C28" s="606"/>
      <c r="D28" s="606"/>
      <c r="E28" s="606"/>
      <c r="F28" s="606"/>
      <c r="G28" s="606"/>
      <c r="H28" s="606"/>
      <c r="I28" s="606"/>
      <c r="J28" s="606"/>
    </row>
    <row r="29" spans="1:10" x14ac:dyDescent="0.25">
      <c r="B29" s="43"/>
      <c r="C29" s="606"/>
      <c r="D29" s="606"/>
      <c r="E29" s="606"/>
      <c r="F29" s="606"/>
      <c r="G29" s="606"/>
      <c r="H29" s="606"/>
      <c r="I29" s="606"/>
      <c r="J29" s="606"/>
    </row>
    <row r="30" spans="1:10" x14ac:dyDescent="0.25">
      <c r="B30" s="43"/>
      <c r="C30" s="607"/>
      <c r="D30" s="607"/>
      <c r="E30" s="607"/>
      <c r="F30" s="607"/>
      <c r="G30" s="607"/>
      <c r="H30" s="607"/>
      <c r="I30" s="607"/>
      <c r="J30" s="607"/>
    </row>
  </sheetData>
  <mergeCells count="1">
    <mergeCell ref="A1:F1"/>
  </mergeCells>
  <pageMargins left="0.7" right="0.7" top="0.75" bottom="0.75" header="0.3" footer="0.3"/>
  <pageSetup paperSize="9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V20"/>
  <sheetViews>
    <sheetView showGridLines="0" zoomScale="80" zoomScaleNormal="80" workbookViewId="0">
      <selection activeCell="E29" sqref="E29"/>
    </sheetView>
  </sheetViews>
  <sheetFormatPr defaultColWidth="9.28515625" defaultRowHeight="15.75" x14ac:dyDescent="0.25"/>
  <cols>
    <col min="1" max="1" width="35.7109375" style="18" customWidth="1"/>
    <col min="2" max="5" width="12.28515625" style="18" customWidth="1"/>
    <col min="6" max="6" width="14.140625" style="18" customWidth="1"/>
    <col min="7" max="7" width="22" style="18" customWidth="1"/>
    <col min="8" max="8" width="15.7109375" style="18" customWidth="1"/>
    <col min="9" max="9" width="22.5703125" style="18" customWidth="1"/>
    <col min="10" max="16" width="14" style="18" customWidth="1"/>
    <col min="17" max="22" width="10.7109375" style="18" bestFit="1" customWidth="1"/>
    <col min="23" max="16384" width="9.28515625" style="18"/>
  </cols>
  <sheetData>
    <row r="1" spans="1:22" ht="21" x14ac:dyDescent="0.35">
      <c r="A1" s="22" t="str">
        <f>+'Indice-Index'!A26</f>
        <v>2.3 Media: Internet audience dei principali operatori  - Internet: active users of the main operators</v>
      </c>
      <c r="B1" s="161"/>
      <c r="C1" s="161"/>
      <c r="D1" s="161"/>
      <c r="E1" s="161"/>
      <c r="F1" s="161"/>
      <c r="G1" s="160"/>
      <c r="H1" s="160"/>
      <c r="I1" s="160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</row>
    <row r="2" spans="1:22" x14ac:dyDescent="0.25">
      <c r="A2" s="45"/>
      <c r="B2" s="45"/>
      <c r="C2" s="45"/>
      <c r="D2" s="45"/>
      <c r="E2" s="45"/>
      <c r="F2" s="45"/>
      <c r="G2" s="45"/>
      <c r="H2" s="45"/>
      <c r="I2" s="45"/>
    </row>
    <row r="3" spans="1:22" x14ac:dyDescent="0.25">
      <c r="A3" s="44" t="s">
        <v>154</v>
      </c>
      <c r="B3" s="45"/>
      <c r="C3" s="45"/>
      <c r="D3" s="45"/>
      <c r="E3" s="45"/>
      <c r="F3" s="45"/>
      <c r="G3" s="45"/>
      <c r="H3" s="45"/>
      <c r="I3" s="45"/>
    </row>
    <row r="4" spans="1:22" ht="31.5" customHeight="1" x14ac:dyDescent="0.25">
      <c r="A4" s="629" t="s">
        <v>174</v>
      </c>
      <c r="B4" s="629"/>
      <c r="C4" s="629"/>
      <c r="D4" s="629"/>
      <c r="E4" s="629"/>
      <c r="F4" s="45"/>
      <c r="G4" s="629" t="s">
        <v>175</v>
      </c>
      <c r="H4" s="629"/>
      <c r="I4" s="629"/>
    </row>
    <row r="5" spans="1:22" x14ac:dyDescent="0.25">
      <c r="A5" s="12"/>
      <c r="B5" s="327">
        <f>'2.1'!C5</f>
        <v>43252</v>
      </c>
      <c r="C5" s="327">
        <f>'2.1'!D5</f>
        <v>43617</v>
      </c>
      <c r="D5" s="327">
        <f>'2.1'!E5</f>
        <v>43983</v>
      </c>
      <c r="E5" s="327">
        <f>'2.1'!I5</f>
        <v>44348</v>
      </c>
      <c r="F5" s="43"/>
      <c r="G5" s="12"/>
      <c r="H5" s="143">
        <f>B5</f>
        <v>43252</v>
      </c>
      <c r="I5" s="143">
        <f>E5</f>
        <v>44348</v>
      </c>
    </row>
    <row r="6" spans="1:22" x14ac:dyDescent="0.25">
      <c r="A6" s="6"/>
      <c r="B6" s="328" t="str">
        <f>'2.1'!C6</f>
        <v>june-18</v>
      </c>
      <c r="C6" s="328" t="str">
        <f>'2.1'!D6</f>
        <v>june-19</v>
      </c>
      <c r="D6" s="328" t="str">
        <f>'2.1'!E6</f>
        <v>june-20</v>
      </c>
      <c r="E6" s="328" t="str">
        <f>'2.1'!I6</f>
        <v>june-21</v>
      </c>
      <c r="F6" s="43"/>
      <c r="G6" s="144"/>
      <c r="H6" s="143" t="str">
        <f>B6</f>
        <v>june-18</v>
      </c>
      <c r="I6" s="143" t="str">
        <f>E6</f>
        <v>june-21</v>
      </c>
    </row>
    <row r="7" spans="1:22" x14ac:dyDescent="0.25">
      <c r="A7" s="73" t="s">
        <v>3</v>
      </c>
      <c r="B7" s="608">
        <v>41064</v>
      </c>
      <c r="C7" s="608">
        <v>40480</v>
      </c>
      <c r="D7" s="608">
        <v>42057</v>
      </c>
      <c r="E7" s="608">
        <v>43594</v>
      </c>
      <c r="F7" s="43"/>
      <c r="G7" s="73" t="s">
        <v>3</v>
      </c>
      <c r="H7" s="210">
        <v>0.55740740740740746</v>
      </c>
      <c r="I7" s="208">
        <v>0.41857638888888887</v>
      </c>
    </row>
    <row r="8" spans="1:22" x14ac:dyDescent="0.25">
      <c r="A8" s="73" t="s">
        <v>4</v>
      </c>
      <c r="B8" s="608">
        <v>36884</v>
      </c>
      <c r="C8" s="608">
        <v>36974</v>
      </c>
      <c r="D8" s="608">
        <v>38601</v>
      </c>
      <c r="E8" s="608">
        <v>39456</v>
      </c>
      <c r="F8" s="43"/>
      <c r="G8" s="73" t="s">
        <v>4</v>
      </c>
      <c r="H8" s="208">
        <v>1.1320370370370372</v>
      </c>
      <c r="I8" s="208">
        <v>0.98954861111111114</v>
      </c>
    </row>
    <row r="9" spans="1:22" x14ac:dyDescent="0.25">
      <c r="A9" s="73" t="s">
        <v>6</v>
      </c>
      <c r="B9" s="608">
        <v>28105</v>
      </c>
      <c r="C9" s="608">
        <v>29816</v>
      </c>
      <c r="D9" s="608">
        <v>32296</v>
      </c>
      <c r="E9" s="608">
        <v>33253</v>
      </c>
      <c r="F9" s="43"/>
      <c r="G9" s="73" t="s">
        <v>6</v>
      </c>
      <c r="H9" s="210">
        <v>5.3009259259259256E-2</v>
      </c>
      <c r="I9" s="209">
        <v>8.4259259259259256E-2</v>
      </c>
    </row>
    <row r="10" spans="1:22" x14ac:dyDescent="0.25">
      <c r="A10" s="73" t="s">
        <v>5</v>
      </c>
      <c r="B10" s="608">
        <v>25133</v>
      </c>
      <c r="C10" s="608">
        <v>25655</v>
      </c>
      <c r="D10" s="608">
        <v>31200</v>
      </c>
      <c r="E10" s="608">
        <v>32705</v>
      </c>
      <c r="F10" s="43"/>
      <c r="G10" s="73" t="s">
        <v>5</v>
      </c>
      <c r="H10" s="210">
        <v>4.7824074074074074E-2</v>
      </c>
      <c r="I10" s="209">
        <v>5.603009259259259E-2</v>
      </c>
    </row>
    <row r="11" spans="1:22" x14ac:dyDescent="0.25">
      <c r="A11" s="73" t="s">
        <v>262</v>
      </c>
      <c r="B11" s="608">
        <v>23722</v>
      </c>
      <c r="C11" s="608">
        <v>25332</v>
      </c>
      <c r="D11" s="608">
        <v>28096</v>
      </c>
      <c r="E11" s="608">
        <v>32417</v>
      </c>
      <c r="F11" s="43"/>
      <c r="G11" s="73" t="s">
        <v>262</v>
      </c>
      <c r="H11" s="210">
        <v>1.1921296296296298E-2</v>
      </c>
      <c r="I11" s="209">
        <v>1.357638888888889E-2</v>
      </c>
    </row>
    <row r="12" spans="1:22" x14ac:dyDescent="0.25">
      <c r="A12" s="73" t="s">
        <v>1</v>
      </c>
      <c r="B12" s="608">
        <v>17816</v>
      </c>
      <c r="C12" s="608">
        <v>17849</v>
      </c>
      <c r="D12" s="608">
        <v>26723</v>
      </c>
      <c r="E12" s="608">
        <v>28709</v>
      </c>
      <c r="F12" s="43"/>
      <c r="G12" s="73" t="s">
        <v>1</v>
      </c>
      <c r="H12" s="210">
        <v>2.4166666666666666E-2</v>
      </c>
      <c r="I12" s="209">
        <v>3.6608796296296299E-2</v>
      </c>
    </row>
    <row r="13" spans="1:22" x14ac:dyDescent="0.25">
      <c r="A13" s="73" t="s">
        <v>177</v>
      </c>
      <c r="B13" s="608">
        <v>26979</v>
      </c>
      <c r="C13" s="608">
        <v>24705</v>
      </c>
      <c r="D13" s="608">
        <v>26836</v>
      </c>
      <c r="E13" s="608">
        <v>26942</v>
      </c>
      <c r="F13" s="43"/>
      <c r="G13" s="73" t="s">
        <v>177</v>
      </c>
      <c r="H13" s="210">
        <v>3.0995370370370371E-2</v>
      </c>
      <c r="I13" s="209">
        <v>3.605324074074074E-2</v>
      </c>
    </row>
    <row r="14" spans="1:22" x14ac:dyDescent="0.25">
      <c r="A14" s="73" t="s">
        <v>428</v>
      </c>
      <c r="B14" s="608" t="s">
        <v>429</v>
      </c>
      <c r="C14" s="608">
        <v>12095</v>
      </c>
      <c r="D14" s="608">
        <v>20982</v>
      </c>
      <c r="E14" s="608">
        <v>26317</v>
      </c>
      <c r="F14" s="43"/>
      <c r="G14" s="73" t="s">
        <v>428</v>
      </c>
      <c r="H14" s="210" t="s">
        <v>430</v>
      </c>
      <c r="I14" s="209">
        <v>2.2268518518518521E-2</v>
      </c>
    </row>
    <row r="15" spans="1:22" x14ac:dyDescent="0.25">
      <c r="A15" s="73" t="s">
        <v>263</v>
      </c>
      <c r="B15" s="608">
        <v>26365</v>
      </c>
      <c r="C15" s="608">
        <v>25621</v>
      </c>
      <c r="D15" s="608">
        <v>26857</v>
      </c>
      <c r="E15" s="608">
        <v>25400</v>
      </c>
      <c r="F15" s="43"/>
      <c r="G15" s="73" t="s">
        <v>263</v>
      </c>
      <c r="H15" s="210">
        <v>1.4548611111111111E-2</v>
      </c>
      <c r="I15" s="209">
        <v>1.4456018518518519E-2</v>
      </c>
    </row>
    <row r="16" spans="1:22" x14ac:dyDescent="0.25">
      <c r="A16" s="73" t="s">
        <v>178</v>
      </c>
      <c r="B16" s="608">
        <v>27235</v>
      </c>
      <c r="C16" s="608">
        <v>24521</v>
      </c>
      <c r="D16" s="608">
        <v>26304</v>
      </c>
      <c r="E16" s="608">
        <v>23306</v>
      </c>
      <c r="F16" s="43"/>
      <c r="G16" s="73" t="s">
        <v>178</v>
      </c>
      <c r="H16" s="210">
        <v>8.0902777777777778E-3</v>
      </c>
      <c r="I16" s="209">
        <v>9.9652777777777778E-3</v>
      </c>
    </row>
    <row r="17" spans="1:9" x14ac:dyDescent="0.25">
      <c r="A17" s="45"/>
      <c r="B17" s="45"/>
      <c r="C17" s="45"/>
      <c r="D17" s="45"/>
      <c r="E17" s="45"/>
      <c r="F17" s="45"/>
      <c r="G17" s="45"/>
      <c r="H17" s="45"/>
      <c r="I17" s="45"/>
    </row>
    <row r="18" spans="1:9" x14ac:dyDescent="0.25">
      <c r="B18" s="240"/>
      <c r="C18" s="240"/>
      <c r="D18" s="240"/>
      <c r="E18" s="240"/>
    </row>
    <row r="19" spans="1:9" x14ac:dyDescent="0.25">
      <c r="B19" s="240"/>
      <c r="C19" s="240"/>
      <c r="D19" s="240"/>
      <c r="E19" s="240"/>
    </row>
    <row r="20" spans="1:9" x14ac:dyDescent="0.25">
      <c r="B20" s="240"/>
      <c r="C20" s="240"/>
      <c r="D20" s="240"/>
      <c r="E20" s="240"/>
    </row>
  </sheetData>
  <mergeCells count="2">
    <mergeCell ref="A4:E4"/>
    <mergeCell ref="G4:I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</sheetPr>
  <dimension ref="A1:E35"/>
  <sheetViews>
    <sheetView showGridLines="0" zoomScale="90" zoomScaleNormal="90" workbookViewId="0">
      <selection activeCell="Q17" sqref="Q17"/>
    </sheetView>
  </sheetViews>
  <sheetFormatPr defaultColWidth="9.28515625" defaultRowHeight="15.75" x14ac:dyDescent="0.25"/>
  <cols>
    <col min="1" max="1" width="60.5703125" style="7" customWidth="1"/>
    <col min="2" max="3" width="13.42578125" style="7" customWidth="1"/>
    <col min="4" max="4" width="1.28515625" style="45" customWidth="1"/>
    <col min="5" max="5" width="12.7109375" style="7" customWidth="1"/>
    <col min="6" max="7" width="9.28515625" style="7"/>
    <col min="8" max="8" width="9.28515625" style="7" customWidth="1"/>
    <col min="9" max="16384" width="9.28515625" style="7"/>
  </cols>
  <sheetData>
    <row r="1" spans="1:5" ht="21" x14ac:dyDescent="0.35">
      <c r="A1" s="433" t="str">
        <f>+'Indice-Index'!C6</f>
        <v>3.1 Andamento dei ricavi (da inizio anno) - Revenues trend (b.y.)</v>
      </c>
      <c r="B1" s="164"/>
      <c r="C1" s="164"/>
      <c r="D1" s="164"/>
      <c r="E1" s="164"/>
    </row>
    <row r="3" spans="1:5" s="45" customFormat="1" x14ac:dyDescent="0.25"/>
    <row r="4" spans="1:5" x14ac:dyDescent="0.25">
      <c r="B4" s="215">
        <v>43983</v>
      </c>
      <c r="C4" s="215">
        <v>44348</v>
      </c>
      <c r="D4" s="214"/>
      <c r="E4" s="629" t="s">
        <v>243</v>
      </c>
    </row>
    <row r="5" spans="1:5" x14ac:dyDescent="0.25">
      <c r="A5" s="6"/>
      <c r="B5" s="216"/>
      <c r="C5" s="216"/>
      <c r="D5" s="228"/>
      <c r="E5" s="630"/>
    </row>
    <row r="6" spans="1:5" x14ac:dyDescent="0.25">
      <c r="A6" s="548" t="s">
        <v>102</v>
      </c>
      <c r="B6" s="13"/>
      <c r="C6" s="13"/>
      <c r="D6" s="223"/>
      <c r="E6" s="13"/>
    </row>
    <row r="7" spans="1:5" x14ac:dyDescent="0.25">
      <c r="A7" s="203" t="s">
        <v>211</v>
      </c>
      <c r="B7" s="229">
        <v>510.83230984169211</v>
      </c>
      <c r="C7" s="229">
        <v>513.57246299187238</v>
      </c>
      <c r="D7" s="224"/>
      <c r="E7" s="175">
        <f t="shared" ref="E7:E13" si="0">(C7-B7)/B7*100</f>
        <v>0.53640952175273626</v>
      </c>
    </row>
    <row r="8" spans="1:5" x14ac:dyDescent="0.25">
      <c r="A8" s="233" t="s">
        <v>212</v>
      </c>
      <c r="B8" s="234">
        <v>374.1314604412205</v>
      </c>
      <c r="C8" s="234">
        <v>412.71280633632728</v>
      </c>
      <c r="D8" s="224"/>
      <c r="E8" s="218">
        <f t="shared" si="0"/>
        <v>10.312243148332687</v>
      </c>
    </row>
    <row r="9" spans="1:5" s="45" customFormat="1" x14ac:dyDescent="0.25">
      <c r="A9" s="231" t="s">
        <v>218</v>
      </c>
      <c r="B9" s="232">
        <f>+B8+B7</f>
        <v>884.96377028291261</v>
      </c>
      <c r="C9" s="232">
        <f>+C8+C7</f>
        <v>926.28526932819966</v>
      </c>
      <c r="D9" s="225"/>
      <c r="E9" s="230">
        <f t="shared" si="0"/>
        <v>4.6692870864167757</v>
      </c>
    </row>
    <row r="10" spans="1:5" s="45" customFormat="1" x14ac:dyDescent="0.25">
      <c r="A10" s="203" t="s">
        <v>210</v>
      </c>
      <c r="B10" s="229">
        <v>1563.6380592901205</v>
      </c>
      <c r="C10" s="229">
        <v>2061.9492598082747</v>
      </c>
      <c r="D10" s="224"/>
      <c r="E10" s="175">
        <f t="shared" si="0"/>
        <v>31.868705008650377</v>
      </c>
    </row>
    <row r="11" spans="1:5" s="45" customFormat="1" x14ac:dyDescent="0.25">
      <c r="A11" s="233" t="s">
        <v>213</v>
      </c>
      <c r="B11" s="234">
        <v>655.30845965569529</v>
      </c>
      <c r="C11" s="234">
        <v>875.02830629297375</v>
      </c>
      <c r="D11" s="224"/>
      <c r="E11" s="218">
        <f t="shared" si="0"/>
        <v>33.529224810056803</v>
      </c>
    </row>
    <row r="12" spans="1:5" s="45" customFormat="1" x14ac:dyDescent="0.25">
      <c r="A12" s="231" t="s">
        <v>203</v>
      </c>
      <c r="B12" s="232">
        <f>+B11+B10</f>
        <v>2218.946518945816</v>
      </c>
      <c r="C12" s="232">
        <f>+C11+C10</f>
        <v>2936.9775661012486</v>
      </c>
      <c r="D12" s="225"/>
      <c r="E12" s="230">
        <f t="shared" si="0"/>
        <v>32.359096581406433</v>
      </c>
    </row>
    <row r="13" spans="1:5" x14ac:dyDescent="0.25">
      <c r="A13" s="85" t="s">
        <v>99</v>
      </c>
      <c r="B13" s="87">
        <f>+B12+B9</f>
        <v>3103.9102892287287</v>
      </c>
      <c r="C13" s="87">
        <f>+C12+C9</f>
        <v>3863.2628354294484</v>
      </c>
      <c r="D13" s="227"/>
      <c r="E13" s="217">
        <f t="shared" si="0"/>
        <v>24.464384451955485</v>
      </c>
    </row>
    <row r="14" spans="1:5" x14ac:dyDescent="0.25">
      <c r="D14" s="12"/>
    </row>
    <row r="15" spans="1:5" x14ac:dyDescent="0.25">
      <c r="A15" s="549" t="s">
        <v>232</v>
      </c>
      <c r="B15" s="375">
        <f>C4</f>
        <v>44348</v>
      </c>
      <c r="D15" s="12"/>
      <c r="E15" s="57"/>
    </row>
    <row r="16" spans="1:5" x14ac:dyDescent="0.25">
      <c r="A16" s="323" t="s">
        <v>233</v>
      </c>
      <c r="B16" s="521">
        <v>10.556345854674879</v>
      </c>
      <c r="D16" s="12"/>
      <c r="E16" s="57"/>
    </row>
    <row r="17" spans="1:5" x14ac:dyDescent="0.25">
      <c r="A17" s="233" t="s">
        <v>238</v>
      </c>
      <c r="B17" s="527">
        <v>2.1669450376249046</v>
      </c>
      <c r="E17" s="57"/>
    </row>
    <row r="18" spans="1:5" x14ac:dyDescent="0.25">
      <c r="A18" s="233" t="s">
        <v>234</v>
      </c>
      <c r="B18" s="527">
        <v>24.640031010957546</v>
      </c>
      <c r="E18" s="57"/>
    </row>
    <row r="19" spans="1:5" x14ac:dyDescent="0.25">
      <c r="A19" s="233" t="s">
        <v>239</v>
      </c>
      <c r="B19" s="527">
        <v>36.612791154757794</v>
      </c>
      <c r="E19" s="57"/>
    </row>
    <row r="20" spans="1:5" s="45" customFormat="1" x14ac:dyDescent="0.25">
      <c r="A20" s="233" t="s">
        <v>101</v>
      </c>
      <c r="B20" s="527">
        <v>8.1572314687541709</v>
      </c>
    </row>
    <row r="21" spans="1:5" x14ac:dyDescent="0.25">
      <c r="A21" s="233" t="s">
        <v>235</v>
      </c>
      <c r="B21" s="527">
        <v>17.866655473230697</v>
      </c>
    </row>
    <row r="22" spans="1:5" x14ac:dyDescent="0.25">
      <c r="A22" s="524" t="s">
        <v>99</v>
      </c>
      <c r="B22" s="525">
        <f>SUM(B16:B21)</f>
        <v>100</v>
      </c>
      <c r="E22" s="57"/>
    </row>
    <row r="23" spans="1:5" x14ac:dyDescent="0.25">
      <c r="A23" s="56"/>
      <c r="B23" s="79"/>
      <c r="C23" s="141"/>
      <c r="D23" s="141"/>
      <c r="E23" s="57"/>
    </row>
    <row r="24" spans="1:5" x14ac:dyDescent="0.25">
      <c r="A24" s="549" t="s">
        <v>202</v>
      </c>
      <c r="B24" s="375">
        <f>B15</f>
        <v>44348</v>
      </c>
      <c r="E24" s="57"/>
    </row>
    <row r="25" spans="1:5" x14ac:dyDescent="0.25">
      <c r="A25" s="522" t="s">
        <v>214</v>
      </c>
      <c r="B25" s="523">
        <v>0.61713843235311783</v>
      </c>
    </row>
    <row r="26" spans="1:5" x14ac:dyDescent="0.25">
      <c r="A26" s="528" t="s">
        <v>215</v>
      </c>
      <c r="B26" s="529">
        <v>69.589365138099822</v>
      </c>
    </row>
    <row r="27" spans="1:5" x14ac:dyDescent="0.25">
      <c r="A27" s="528" t="s">
        <v>216</v>
      </c>
      <c r="B27" s="529">
        <v>0.32213386501740587</v>
      </c>
    </row>
    <row r="28" spans="1:5" x14ac:dyDescent="0.25">
      <c r="A28" s="528" t="s">
        <v>217</v>
      </c>
      <c r="B28" s="529">
        <v>29.471362564529663</v>
      </c>
    </row>
    <row r="29" spans="1:5" x14ac:dyDescent="0.25">
      <c r="A29" s="524" t="s">
        <v>99</v>
      </c>
      <c r="B29" s="525">
        <f>SUM(B25:B28)</f>
        <v>100</v>
      </c>
    </row>
    <row r="31" spans="1:5" x14ac:dyDescent="0.25">
      <c r="A31" s="548" t="s">
        <v>416</v>
      </c>
      <c r="B31" s="550"/>
      <c r="C31" s="550"/>
      <c r="E31" s="20" t="s">
        <v>417</v>
      </c>
    </row>
    <row r="32" spans="1:5" x14ac:dyDescent="0.25">
      <c r="A32" s="530" t="s">
        <v>415</v>
      </c>
      <c r="B32" s="530"/>
      <c r="C32" s="530"/>
      <c r="E32" s="531">
        <v>8.6</v>
      </c>
    </row>
    <row r="33" spans="1:5" x14ac:dyDescent="0.25">
      <c r="A33" s="12" t="s">
        <v>414</v>
      </c>
      <c r="B33" s="12"/>
      <c r="C33" s="12"/>
      <c r="E33" s="532">
        <v>-1.1000000000000001</v>
      </c>
    </row>
    <row r="34" spans="1:5" x14ac:dyDescent="0.25">
      <c r="A34" s="233" t="s">
        <v>101</v>
      </c>
      <c r="B34" s="233"/>
      <c r="C34" s="233"/>
      <c r="E34" s="533">
        <v>-19.8</v>
      </c>
    </row>
    <row r="35" spans="1:5" x14ac:dyDescent="0.25">
      <c r="A35" s="144" t="s">
        <v>235</v>
      </c>
      <c r="B35" s="144"/>
      <c r="C35" s="144"/>
      <c r="E35" s="534">
        <v>11.1</v>
      </c>
    </row>
  </sheetData>
  <mergeCells count="1">
    <mergeCell ref="E4:E5"/>
  </mergeCells>
  <phoneticPr fontId="2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</sheetPr>
  <dimension ref="A1:P15"/>
  <sheetViews>
    <sheetView showGridLines="0" zoomScale="90" zoomScaleNormal="90" workbookViewId="0">
      <selection activeCell="A9" sqref="A9"/>
    </sheetView>
  </sheetViews>
  <sheetFormatPr defaultColWidth="9.28515625" defaultRowHeight="15.75" x14ac:dyDescent="0.25"/>
  <cols>
    <col min="1" max="1" width="34.5703125" style="45" customWidth="1"/>
    <col min="2" max="6" width="9.28515625" style="45"/>
    <col min="7" max="7" width="9.7109375" style="45" bestFit="1" customWidth="1"/>
    <col min="8" max="10" width="9.28515625" style="45"/>
    <col min="11" max="11" width="32.85546875" style="45" customWidth="1"/>
    <col min="12" max="12" width="14.42578125" style="45" customWidth="1"/>
    <col min="13" max="16384" width="9.28515625" style="45"/>
  </cols>
  <sheetData>
    <row r="1" spans="1:16" ht="21" x14ac:dyDescent="0.35">
      <c r="A1" s="3" t="str">
        <f>+'Indice-Index'!A7</f>
        <v>1.1 Accessi diretti complessivi  - Total access lines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x14ac:dyDescent="0.25">
      <c r="B2" s="5"/>
      <c r="C2" s="5"/>
      <c r="D2" s="5"/>
      <c r="E2" s="5"/>
      <c r="F2" s="5"/>
      <c r="G2" s="5"/>
      <c r="H2" s="5"/>
      <c r="I2" s="5"/>
    </row>
    <row r="4" spans="1:16" x14ac:dyDescent="0.25">
      <c r="B4" s="575">
        <v>42887</v>
      </c>
      <c r="C4" s="575">
        <v>43252</v>
      </c>
      <c r="D4" s="575">
        <v>43617</v>
      </c>
      <c r="E4" s="575">
        <v>43983</v>
      </c>
      <c r="F4" s="575">
        <v>44075</v>
      </c>
      <c r="G4" s="575">
        <v>44166</v>
      </c>
      <c r="H4" s="575">
        <v>44256</v>
      </c>
      <c r="I4" s="575">
        <v>44348</v>
      </c>
      <c r="K4" s="6" t="s">
        <v>190</v>
      </c>
      <c r="L4" s="110" t="s">
        <v>326</v>
      </c>
      <c r="M4" s="37"/>
      <c r="N4" s="37"/>
      <c r="O4" s="116" t="s">
        <v>327</v>
      </c>
    </row>
    <row r="5" spans="1:16" x14ac:dyDescent="0.25">
      <c r="B5" s="576" t="s">
        <v>322</v>
      </c>
      <c r="C5" s="576" t="s">
        <v>323</v>
      </c>
      <c r="D5" s="576" t="s">
        <v>324</v>
      </c>
      <c r="E5" s="576" t="s">
        <v>199</v>
      </c>
      <c r="F5" s="576" t="s">
        <v>244</v>
      </c>
      <c r="G5" s="576" t="s">
        <v>250</v>
      </c>
      <c r="H5" s="576">
        <v>44256</v>
      </c>
      <c r="I5" s="576" t="s">
        <v>325</v>
      </c>
      <c r="K5" s="171" t="s">
        <v>191</v>
      </c>
      <c r="L5" s="111"/>
      <c r="M5" s="172"/>
      <c r="N5" s="37"/>
      <c r="O5" s="173"/>
    </row>
    <row r="6" spans="1:16" x14ac:dyDescent="0.25">
      <c r="B6" s="5"/>
      <c r="C6" s="5"/>
      <c r="D6" s="5"/>
      <c r="E6" s="5"/>
      <c r="F6" s="5"/>
      <c r="G6" s="5"/>
      <c r="H6" s="5"/>
      <c r="I6" s="5"/>
      <c r="L6" s="46"/>
      <c r="O6" s="18"/>
    </row>
    <row r="7" spans="1:16" x14ac:dyDescent="0.25">
      <c r="A7" s="100" t="s">
        <v>189</v>
      </c>
      <c r="B7" s="93">
        <v>20.500947999999998</v>
      </c>
      <c r="C7" s="93">
        <v>20.579824200000001</v>
      </c>
      <c r="D7" s="93">
        <v>19.961343880000001</v>
      </c>
      <c r="E7" s="93">
        <v>19.603674986857349</v>
      </c>
      <c r="F7" s="93">
        <v>19.487451564000001</v>
      </c>
      <c r="G7" s="93">
        <v>19.810326399207145</v>
      </c>
      <c r="H7" s="93">
        <v>19.935435338000001</v>
      </c>
      <c r="I7" s="93">
        <v>19.882926067999996</v>
      </c>
      <c r="K7" s="97" t="s">
        <v>66</v>
      </c>
      <c r="L7" s="72">
        <v>44.082223964541676</v>
      </c>
      <c r="M7" s="95"/>
      <c r="N7" s="95"/>
      <c r="O7" s="72">
        <v>-1.5454249635122821</v>
      </c>
    </row>
    <row r="8" spans="1:16" x14ac:dyDescent="0.25">
      <c r="B8" s="5"/>
      <c r="C8" s="5"/>
      <c r="D8" s="5"/>
      <c r="E8" s="5"/>
      <c r="F8" s="5"/>
      <c r="G8" s="5"/>
      <c r="H8" s="5"/>
      <c r="I8" s="5"/>
      <c r="K8" s="98" t="s">
        <v>8</v>
      </c>
      <c r="L8" s="72">
        <v>15.852802496071728</v>
      </c>
      <c r="M8" s="95"/>
      <c r="N8" s="95"/>
      <c r="O8" s="72">
        <v>0.17298734885702061</v>
      </c>
    </row>
    <row r="9" spans="1:16" x14ac:dyDescent="0.25">
      <c r="A9" s="6" t="s">
        <v>12</v>
      </c>
      <c r="J9" s="32"/>
      <c r="K9" s="99" t="s">
        <v>7</v>
      </c>
      <c r="L9" s="72">
        <v>14.489708698543655</v>
      </c>
      <c r="M9" s="95"/>
      <c r="N9" s="95"/>
      <c r="O9" s="72">
        <v>0.76812352737866263</v>
      </c>
    </row>
    <row r="10" spans="1:16" x14ac:dyDescent="0.25">
      <c r="A10" s="97" t="s">
        <v>124</v>
      </c>
      <c r="B10" s="95">
        <v>78.390028597701928</v>
      </c>
      <c r="C10" s="95">
        <v>64.893489226210193</v>
      </c>
      <c r="D10" s="95">
        <v>51.502178720043169</v>
      </c>
      <c r="E10" s="95">
        <v>41.292563794425988</v>
      </c>
      <c r="F10" s="95">
        <v>39.026329199706531</v>
      </c>
      <c r="G10" s="95">
        <v>35.908297807171422</v>
      </c>
      <c r="H10" s="95">
        <v>33.14802956624554</v>
      </c>
      <c r="I10" s="95">
        <v>31.027752046661185</v>
      </c>
      <c r="J10" s="32"/>
      <c r="K10" s="98" t="s">
        <v>65</v>
      </c>
      <c r="L10" s="72">
        <v>14.043436013645394</v>
      </c>
      <c r="M10" s="95"/>
      <c r="N10" s="95"/>
      <c r="O10" s="72">
        <v>0.16918524851695693</v>
      </c>
    </row>
    <row r="11" spans="1:16" x14ac:dyDescent="0.25">
      <c r="A11" s="98" t="s">
        <v>114</v>
      </c>
      <c r="B11" s="95">
        <v>14.605124602042796</v>
      </c>
      <c r="C11" s="95">
        <v>26.092234548825733</v>
      </c>
      <c r="D11" s="95">
        <v>36.845890959121135</v>
      </c>
      <c r="E11" s="95">
        <v>43.860497033861719</v>
      </c>
      <c r="F11" s="95">
        <v>45.278555130832402</v>
      </c>
      <c r="G11" s="95">
        <v>46.998110034203997</v>
      </c>
      <c r="H11" s="95">
        <v>48.187186470359478</v>
      </c>
      <c r="I11" s="95">
        <v>49.240373205214098</v>
      </c>
      <c r="J11" s="32"/>
      <c r="K11" s="170" t="s">
        <v>159</v>
      </c>
      <c r="L11" s="72">
        <v>3.3252248574422452</v>
      </c>
      <c r="M11" s="95"/>
      <c r="N11" s="95"/>
      <c r="O11" s="72">
        <v>-9.8546453038947934E-2</v>
      </c>
    </row>
    <row r="12" spans="1:16" x14ac:dyDescent="0.25">
      <c r="A12" s="99" t="s">
        <v>115</v>
      </c>
      <c r="B12" s="95">
        <v>2.3973476738734232</v>
      </c>
      <c r="C12" s="95">
        <v>3.465652539442003</v>
      </c>
      <c r="D12" s="95">
        <v>5.2998429682881643</v>
      </c>
      <c r="E12" s="95">
        <v>7.5973137777349233</v>
      </c>
      <c r="F12" s="95">
        <v>8.2942557095866327</v>
      </c>
      <c r="G12" s="95">
        <v>9.3253052107548555</v>
      </c>
      <c r="H12" s="95">
        <v>10.605000102355929</v>
      </c>
      <c r="I12" s="95">
        <v>11.439704901688016</v>
      </c>
      <c r="J12" s="32"/>
      <c r="K12" s="73" t="s">
        <v>160</v>
      </c>
      <c r="L12" s="72">
        <v>2.8545748148883576</v>
      </c>
      <c r="M12" s="95"/>
      <c r="N12" s="95"/>
      <c r="O12" s="72">
        <v>0.33096635712893763</v>
      </c>
    </row>
    <row r="13" spans="1:16" x14ac:dyDescent="0.25">
      <c r="A13" s="98" t="s">
        <v>10</v>
      </c>
      <c r="B13" s="95">
        <v>4.6074991263818639</v>
      </c>
      <c r="C13" s="95">
        <v>5.5486236855220552</v>
      </c>
      <c r="D13" s="95">
        <v>6.3520873525475281</v>
      </c>
      <c r="E13" s="95">
        <v>7.2496253939773689</v>
      </c>
      <c r="F13" s="95">
        <v>7.4008599598744329</v>
      </c>
      <c r="G13" s="95">
        <v>7.7682869478697292</v>
      </c>
      <c r="H13" s="95">
        <v>8.0597838610390511</v>
      </c>
      <c r="I13" s="95">
        <v>8.2921698464367122</v>
      </c>
      <c r="J13" s="32"/>
      <c r="K13" s="73" t="s">
        <v>84</v>
      </c>
      <c r="L13" s="72">
        <v>5.3520291548669405</v>
      </c>
      <c r="M13" s="95"/>
      <c r="N13" s="95"/>
      <c r="O13" s="72">
        <v>0.20270893466964868</v>
      </c>
    </row>
    <row r="14" spans="1:16" x14ac:dyDescent="0.25">
      <c r="A14" s="6" t="s">
        <v>192</v>
      </c>
      <c r="B14" s="10">
        <f>+B13+B12+B11+B10</f>
        <v>100.00000000000001</v>
      </c>
      <c r="C14" s="10">
        <f t="shared" ref="C14:I14" si="0">+C13+C12+C11+C10</f>
        <v>99.999999999999986</v>
      </c>
      <c r="D14" s="10">
        <f t="shared" si="0"/>
        <v>100</v>
      </c>
      <c r="E14" s="10">
        <f t="shared" si="0"/>
        <v>100</v>
      </c>
      <c r="F14" s="10">
        <f t="shared" si="0"/>
        <v>100</v>
      </c>
      <c r="G14" s="10">
        <f t="shared" si="0"/>
        <v>100</v>
      </c>
      <c r="H14" s="10">
        <f t="shared" si="0"/>
        <v>100</v>
      </c>
      <c r="I14" s="10">
        <f t="shared" si="0"/>
        <v>100</v>
      </c>
      <c r="J14" s="32"/>
      <c r="K14" s="85" t="s">
        <v>133</v>
      </c>
      <c r="L14" s="82">
        <f>SUM(L7:L13)</f>
        <v>99.999999999999986</v>
      </c>
      <c r="M14" s="182"/>
      <c r="N14" s="182"/>
      <c r="O14" s="82">
        <f>SUM(O7:O13)</f>
        <v>-3.5527136788005009E-15</v>
      </c>
    </row>
    <row r="15" spans="1:16" x14ac:dyDescent="0.25">
      <c r="B15" s="32"/>
      <c r="C15" s="32"/>
      <c r="D15" s="32"/>
      <c r="E15" s="32"/>
      <c r="F15" s="32"/>
      <c r="G15" s="32"/>
      <c r="H15" s="32"/>
      <c r="I15" s="32"/>
    </row>
  </sheetData>
  <phoneticPr fontId="29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18D9C-3A44-4600-AD2D-B31023F955CB}">
  <sheetPr>
    <tabColor rgb="FFFFCC44"/>
  </sheetPr>
  <dimension ref="A1:N32"/>
  <sheetViews>
    <sheetView showGridLines="0" zoomScale="90" zoomScaleNormal="90" workbookViewId="0">
      <selection activeCell="B5" sqref="B5"/>
    </sheetView>
  </sheetViews>
  <sheetFormatPr defaultRowHeight="15.75" x14ac:dyDescent="0.25"/>
  <cols>
    <col min="1" max="1" width="47.5703125" style="61" customWidth="1"/>
    <col min="2" max="7" width="12" style="61" customWidth="1"/>
    <col min="8" max="8" width="1.7109375" style="61" customWidth="1"/>
    <col min="9" max="9" width="18.7109375" style="61" customWidth="1"/>
    <col min="10" max="252" width="9.140625" style="61"/>
    <col min="253" max="253" width="49.85546875" style="61" customWidth="1"/>
    <col min="254" max="261" width="12.28515625" style="61" customWidth="1"/>
    <col min="262" max="262" width="3.140625" style="61" customWidth="1"/>
    <col min="263" max="263" width="20.42578125" style="61" customWidth="1"/>
    <col min="264" max="264" width="3.140625" style="61" customWidth="1"/>
    <col min="265" max="265" width="19.85546875" style="61" customWidth="1"/>
    <col min="266" max="508" width="9.140625" style="61"/>
    <col min="509" max="509" width="49.85546875" style="61" customWidth="1"/>
    <col min="510" max="517" width="12.28515625" style="61" customWidth="1"/>
    <col min="518" max="518" width="3.140625" style="61" customWidth="1"/>
    <col min="519" max="519" width="20.42578125" style="61" customWidth="1"/>
    <col min="520" max="520" width="3.140625" style="61" customWidth="1"/>
    <col min="521" max="521" width="19.85546875" style="61" customWidth="1"/>
    <col min="522" max="764" width="9.140625" style="61"/>
    <col min="765" max="765" width="49.85546875" style="61" customWidth="1"/>
    <col min="766" max="773" width="12.28515625" style="61" customWidth="1"/>
    <col min="774" max="774" width="3.140625" style="61" customWidth="1"/>
    <col min="775" max="775" width="20.42578125" style="61" customWidth="1"/>
    <col min="776" max="776" width="3.140625" style="61" customWidth="1"/>
    <col min="777" max="777" width="19.85546875" style="61" customWidth="1"/>
    <col min="778" max="1020" width="9.140625" style="61"/>
    <col min="1021" max="1021" width="49.85546875" style="61" customWidth="1"/>
    <col min="1022" max="1029" width="12.28515625" style="61" customWidth="1"/>
    <col min="1030" max="1030" width="3.140625" style="61" customWidth="1"/>
    <col min="1031" max="1031" width="20.42578125" style="61" customWidth="1"/>
    <col min="1032" max="1032" width="3.140625" style="61" customWidth="1"/>
    <col min="1033" max="1033" width="19.85546875" style="61" customWidth="1"/>
    <col min="1034" max="1276" width="9.140625" style="61"/>
    <col min="1277" max="1277" width="49.85546875" style="61" customWidth="1"/>
    <col min="1278" max="1285" width="12.28515625" style="61" customWidth="1"/>
    <col min="1286" max="1286" width="3.140625" style="61" customWidth="1"/>
    <col min="1287" max="1287" width="20.42578125" style="61" customWidth="1"/>
    <col min="1288" max="1288" width="3.140625" style="61" customWidth="1"/>
    <col min="1289" max="1289" width="19.85546875" style="61" customWidth="1"/>
    <col min="1290" max="1532" width="9.140625" style="61"/>
    <col min="1533" max="1533" width="49.85546875" style="61" customWidth="1"/>
    <col min="1534" max="1541" width="12.28515625" style="61" customWidth="1"/>
    <col min="1542" max="1542" width="3.140625" style="61" customWidth="1"/>
    <col min="1543" max="1543" width="20.42578125" style="61" customWidth="1"/>
    <col min="1544" max="1544" width="3.140625" style="61" customWidth="1"/>
    <col min="1545" max="1545" width="19.85546875" style="61" customWidth="1"/>
    <col min="1546" max="1788" width="9.140625" style="61"/>
    <col min="1789" max="1789" width="49.85546875" style="61" customWidth="1"/>
    <col min="1790" max="1797" width="12.28515625" style="61" customWidth="1"/>
    <col min="1798" max="1798" width="3.140625" style="61" customWidth="1"/>
    <col min="1799" max="1799" width="20.42578125" style="61" customWidth="1"/>
    <col min="1800" max="1800" width="3.140625" style="61" customWidth="1"/>
    <col min="1801" max="1801" width="19.85546875" style="61" customWidth="1"/>
    <col min="1802" max="2044" width="9.140625" style="61"/>
    <col min="2045" max="2045" width="49.85546875" style="61" customWidth="1"/>
    <col min="2046" max="2053" width="12.28515625" style="61" customWidth="1"/>
    <col min="2054" max="2054" width="3.140625" style="61" customWidth="1"/>
    <col min="2055" max="2055" width="20.42578125" style="61" customWidth="1"/>
    <col min="2056" max="2056" width="3.140625" style="61" customWidth="1"/>
    <col min="2057" max="2057" width="19.85546875" style="61" customWidth="1"/>
    <col min="2058" max="2300" width="9.140625" style="61"/>
    <col min="2301" max="2301" width="49.85546875" style="61" customWidth="1"/>
    <col min="2302" max="2309" width="12.28515625" style="61" customWidth="1"/>
    <col min="2310" max="2310" width="3.140625" style="61" customWidth="1"/>
    <col min="2311" max="2311" width="20.42578125" style="61" customWidth="1"/>
    <col min="2312" max="2312" width="3.140625" style="61" customWidth="1"/>
    <col min="2313" max="2313" width="19.85546875" style="61" customWidth="1"/>
    <col min="2314" max="2556" width="9.140625" style="61"/>
    <col min="2557" max="2557" width="49.85546875" style="61" customWidth="1"/>
    <col min="2558" max="2565" width="12.28515625" style="61" customWidth="1"/>
    <col min="2566" max="2566" width="3.140625" style="61" customWidth="1"/>
    <col min="2567" max="2567" width="20.42578125" style="61" customWidth="1"/>
    <col min="2568" max="2568" width="3.140625" style="61" customWidth="1"/>
    <col min="2569" max="2569" width="19.85546875" style="61" customWidth="1"/>
    <col min="2570" max="2812" width="9.140625" style="61"/>
    <col min="2813" max="2813" width="49.85546875" style="61" customWidth="1"/>
    <col min="2814" max="2821" width="12.28515625" style="61" customWidth="1"/>
    <col min="2822" max="2822" width="3.140625" style="61" customWidth="1"/>
    <col min="2823" max="2823" width="20.42578125" style="61" customWidth="1"/>
    <col min="2824" max="2824" width="3.140625" style="61" customWidth="1"/>
    <col min="2825" max="2825" width="19.85546875" style="61" customWidth="1"/>
    <col min="2826" max="3068" width="9.140625" style="61"/>
    <col min="3069" max="3069" width="49.85546875" style="61" customWidth="1"/>
    <col min="3070" max="3077" width="12.28515625" style="61" customWidth="1"/>
    <col min="3078" max="3078" width="3.140625" style="61" customWidth="1"/>
    <col min="3079" max="3079" width="20.42578125" style="61" customWidth="1"/>
    <col min="3080" max="3080" width="3.140625" style="61" customWidth="1"/>
    <col min="3081" max="3081" width="19.85546875" style="61" customWidth="1"/>
    <col min="3082" max="3324" width="9.140625" style="61"/>
    <col min="3325" max="3325" width="49.85546875" style="61" customWidth="1"/>
    <col min="3326" max="3333" width="12.28515625" style="61" customWidth="1"/>
    <col min="3334" max="3334" width="3.140625" style="61" customWidth="1"/>
    <col min="3335" max="3335" width="20.42578125" style="61" customWidth="1"/>
    <col min="3336" max="3336" width="3.140625" style="61" customWidth="1"/>
    <col min="3337" max="3337" width="19.85546875" style="61" customWidth="1"/>
    <col min="3338" max="3580" width="9.140625" style="61"/>
    <col min="3581" max="3581" width="49.85546875" style="61" customWidth="1"/>
    <col min="3582" max="3589" width="12.28515625" style="61" customWidth="1"/>
    <col min="3590" max="3590" width="3.140625" style="61" customWidth="1"/>
    <col min="3591" max="3591" width="20.42578125" style="61" customWidth="1"/>
    <col min="3592" max="3592" width="3.140625" style="61" customWidth="1"/>
    <col min="3593" max="3593" width="19.85546875" style="61" customWidth="1"/>
    <col min="3594" max="3836" width="9.140625" style="61"/>
    <col min="3837" max="3837" width="49.85546875" style="61" customWidth="1"/>
    <col min="3838" max="3845" width="12.28515625" style="61" customWidth="1"/>
    <col min="3846" max="3846" width="3.140625" style="61" customWidth="1"/>
    <col min="3847" max="3847" width="20.42578125" style="61" customWidth="1"/>
    <col min="3848" max="3848" width="3.140625" style="61" customWidth="1"/>
    <col min="3849" max="3849" width="19.85546875" style="61" customWidth="1"/>
    <col min="3850" max="4092" width="9.140625" style="61"/>
    <col min="4093" max="4093" width="49.85546875" style="61" customWidth="1"/>
    <col min="4094" max="4101" width="12.28515625" style="61" customWidth="1"/>
    <col min="4102" max="4102" width="3.140625" style="61" customWidth="1"/>
    <col min="4103" max="4103" width="20.42578125" style="61" customWidth="1"/>
    <col min="4104" max="4104" width="3.140625" style="61" customWidth="1"/>
    <col min="4105" max="4105" width="19.85546875" style="61" customWidth="1"/>
    <col min="4106" max="4348" width="9.140625" style="61"/>
    <col min="4349" max="4349" width="49.85546875" style="61" customWidth="1"/>
    <col min="4350" max="4357" width="12.28515625" style="61" customWidth="1"/>
    <col min="4358" max="4358" width="3.140625" style="61" customWidth="1"/>
    <col min="4359" max="4359" width="20.42578125" style="61" customWidth="1"/>
    <col min="4360" max="4360" width="3.140625" style="61" customWidth="1"/>
    <col min="4361" max="4361" width="19.85546875" style="61" customWidth="1"/>
    <col min="4362" max="4604" width="9.140625" style="61"/>
    <col min="4605" max="4605" width="49.85546875" style="61" customWidth="1"/>
    <col min="4606" max="4613" width="12.28515625" style="61" customWidth="1"/>
    <col min="4614" max="4614" width="3.140625" style="61" customWidth="1"/>
    <col min="4615" max="4615" width="20.42578125" style="61" customWidth="1"/>
    <col min="4616" max="4616" width="3.140625" style="61" customWidth="1"/>
    <col min="4617" max="4617" width="19.85546875" style="61" customWidth="1"/>
    <col min="4618" max="4860" width="9.140625" style="61"/>
    <col min="4861" max="4861" width="49.85546875" style="61" customWidth="1"/>
    <col min="4862" max="4869" width="12.28515625" style="61" customWidth="1"/>
    <col min="4870" max="4870" width="3.140625" style="61" customWidth="1"/>
    <col min="4871" max="4871" width="20.42578125" style="61" customWidth="1"/>
    <col min="4872" max="4872" width="3.140625" style="61" customWidth="1"/>
    <col min="4873" max="4873" width="19.85546875" style="61" customWidth="1"/>
    <col min="4874" max="5116" width="9.140625" style="61"/>
    <col min="5117" max="5117" width="49.85546875" style="61" customWidth="1"/>
    <col min="5118" max="5125" width="12.28515625" style="61" customWidth="1"/>
    <col min="5126" max="5126" width="3.140625" style="61" customWidth="1"/>
    <col min="5127" max="5127" width="20.42578125" style="61" customWidth="1"/>
    <col min="5128" max="5128" width="3.140625" style="61" customWidth="1"/>
    <col min="5129" max="5129" width="19.85546875" style="61" customWidth="1"/>
    <col min="5130" max="5372" width="9.140625" style="61"/>
    <col min="5373" max="5373" width="49.85546875" style="61" customWidth="1"/>
    <col min="5374" max="5381" width="12.28515625" style="61" customWidth="1"/>
    <col min="5382" max="5382" width="3.140625" style="61" customWidth="1"/>
    <col min="5383" max="5383" width="20.42578125" style="61" customWidth="1"/>
    <col min="5384" max="5384" width="3.140625" style="61" customWidth="1"/>
    <col min="5385" max="5385" width="19.85546875" style="61" customWidth="1"/>
    <col min="5386" max="5628" width="9.140625" style="61"/>
    <col min="5629" max="5629" width="49.85546875" style="61" customWidth="1"/>
    <col min="5630" max="5637" width="12.28515625" style="61" customWidth="1"/>
    <col min="5638" max="5638" width="3.140625" style="61" customWidth="1"/>
    <col min="5639" max="5639" width="20.42578125" style="61" customWidth="1"/>
    <col min="5640" max="5640" width="3.140625" style="61" customWidth="1"/>
    <col min="5641" max="5641" width="19.85546875" style="61" customWidth="1"/>
    <col min="5642" max="5884" width="9.140625" style="61"/>
    <col min="5885" max="5885" width="49.85546875" style="61" customWidth="1"/>
    <col min="5886" max="5893" width="12.28515625" style="61" customWidth="1"/>
    <col min="5894" max="5894" width="3.140625" style="61" customWidth="1"/>
    <col min="5895" max="5895" width="20.42578125" style="61" customWidth="1"/>
    <col min="5896" max="5896" width="3.140625" style="61" customWidth="1"/>
    <col min="5897" max="5897" width="19.85546875" style="61" customWidth="1"/>
    <col min="5898" max="6140" width="9.140625" style="61"/>
    <col min="6141" max="6141" width="49.85546875" style="61" customWidth="1"/>
    <col min="6142" max="6149" width="12.28515625" style="61" customWidth="1"/>
    <col min="6150" max="6150" width="3.140625" style="61" customWidth="1"/>
    <col min="6151" max="6151" width="20.42578125" style="61" customWidth="1"/>
    <col min="6152" max="6152" width="3.140625" style="61" customWidth="1"/>
    <col min="6153" max="6153" width="19.85546875" style="61" customWidth="1"/>
    <col min="6154" max="6396" width="9.140625" style="61"/>
    <col min="6397" max="6397" width="49.85546875" style="61" customWidth="1"/>
    <col min="6398" max="6405" width="12.28515625" style="61" customWidth="1"/>
    <col min="6406" max="6406" width="3.140625" style="61" customWidth="1"/>
    <col min="6407" max="6407" width="20.42578125" style="61" customWidth="1"/>
    <col min="6408" max="6408" width="3.140625" style="61" customWidth="1"/>
    <col min="6409" max="6409" width="19.85546875" style="61" customWidth="1"/>
    <col min="6410" max="6652" width="9.140625" style="61"/>
    <col min="6653" max="6653" width="49.85546875" style="61" customWidth="1"/>
    <col min="6654" max="6661" width="12.28515625" style="61" customWidth="1"/>
    <col min="6662" max="6662" width="3.140625" style="61" customWidth="1"/>
    <col min="6663" max="6663" width="20.42578125" style="61" customWidth="1"/>
    <col min="6664" max="6664" width="3.140625" style="61" customWidth="1"/>
    <col min="6665" max="6665" width="19.85546875" style="61" customWidth="1"/>
    <col min="6666" max="6908" width="9.140625" style="61"/>
    <col min="6909" max="6909" width="49.85546875" style="61" customWidth="1"/>
    <col min="6910" max="6917" width="12.28515625" style="61" customWidth="1"/>
    <col min="6918" max="6918" width="3.140625" style="61" customWidth="1"/>
    <col min="6919" max="6919" width="20.42578125" style="61" customWidth="1"/>
    <col min="6920" max="6920" width="3.140625" style="61" customWidth="1"/>
    <col min="6921" max="6921" width="19.85546875" style="61" customWidth="1"/>
    <col min="6922" max="7164" width="9.140625" style="61"/>
    <col min="7165" max="7165" width="49.85546875" style="61" customWidth="1"/>
    <col min="7166" max="7173" width="12.28515625" style="61" customWidth="1"/>
    <col min="7174" max="7174" width="3.140625" style="61" customWidth="1"/>
    <col min="7175" max="7175" width="20.42578125" style="61" customWidth="1"/>
    <col min="7176" max="7176" width="3.140625" style="61" customWidth="1"/>
    <col min="7177" max="7177" width="19.85546875" style="61" customWidth="1"/>
    <col min="7178" max="7420" width="9.140625" style="61"/>
    <col min="7421" max="7421" width="49.85546875" style="61" customWidth="1"/>
    <col min="7422" max="7429" width="12.28515625" style="61" customWidth="1"/>
    <col min="7430" max="7430" width="3.140625" style="61" customWidth="1"/>
    <col min="7431" max="7431" width="20.42578125" style="61" customWidth="1"/>
    <col min="7432" max="7432" width="3.140625" style="61" customWidth="1"/>
    <col min="7433" max="7433" width="19.85546875" style="61" customWidth="1"/>
    <col min="7434" max="7676" width="9.140625" style="61"/>
    <col min="7677" max="7677" width="49.85546875" style="61" customWidth="1"/>
    <col min="7678" max="7685" width="12.28515625" style="61" customWidth="1"/>
    <col min="7686" max="7686" width="3.140625" style="61" customWidth="1"/>
    <col min="7687" max="7687" width="20.42578125" style="61" customWidth="1"/>
    <col min="7688" max="7688" width="3.140625" style="61" customWidth="1"/>
    <col min="7689" max="7689" width="19.85546875" style="61" customWidth="1"/>
    <col min="7690" max="7932" width="9.140625" style="61"/>
    <col min="7933" max="7933" width="49.85546875" style="61" customWidth="1"/>
    <col min="7934" max="7941" width="12.28515625" style="61" customWidth="1"/>
    <col min="7942" max="7942" width="3.140625" style="61" customWidth="1"/>
    <col min="7943" max="7943" width="20.42578125" style="61" customWidth="1"/>
    <col min="7944" max="7944" width="3.140625" style="61" customWidth="1"/>
    <col min="7945" max="7945" width="19.85546875" style="61" customWidth="1"/>
    <col min="7946" max="8188" width="9.140625" style="61"/>
    <col min="8189" max="8189" width="49.85546875" style="61" customWidth="1"/>
    <col min="8190" max="8197" width="12.28515625" style="61" customWidth="1"/>
    <col min="8198" max="8198" width="3.140625" style="61" customWidth="1"/>
    <col min="8199" max="8199" width="20.42578125" style="61" customWidth="1"/>
    <col min="8200" max="8200" width="3.140625" style="61" customWidth="1"/>
    <col min="8201" max="8201" width="19.85546875" style="61" customWidth="1"/>
    <col min="8202" max="8444" width="9.140625" style="61"/>
    <col min="8445" max="8445" width="49.85546875" style="61" customWidth="1"/>
    <col min="8446" max="8453" width="12.28515625" style="61" customWidth="1"/>
    <col min="8454" max="8454" width="3.140625" style="61" customWidth="1"/>
    <col min="8455" max="8455" width="20.42578125" style="61" customWidth="1"/>
    <col min="8456" max="8456" width="3.140625" style="61" customWidth="1"/>
    <col min="8457" max="8457" width="19.85546875" style="61" customWidth="1"/>
    <col min="8458" max="8700" width="9.140625" style="61"/>
    <col min="8701" max="8701" width="49.85546875" style="61" customWidth="1"/>
    <col min="8702" max="8709" width="12.28515625" style="61" customWidth="1"/>
    <col min="8710" max="8710" width="3.140625" style="61" customWidth="1"/>
    <col min="8711" max="8711" width="20.42578125" style="61" customWidth="1"/>
    <col min="8712" max="8712" width="3.140625" style="61" customWidth="1"/>
    <col min="8713" max="8713" width="19.85546875" style="61" customWidth="1"/>
    <col min="8714" max="8956" width="9.140625" style="61"/>
    <col min="8957" max="8957" width="49.85546875" style="61" customWidth="1"/>
    <col min="8958" max="8965" width="12.28515625" style="61" customWidth="1"/>
    <col min="8966" max="8966" width="3.140625" style="61" customWidth="1"/>
    <col min="8967" max="8967" width="20.42578125" style="61" customWidth="1"/>
    <col min="8968" max="8968" width="3.140625" style="61" customWidth="1"/>
    <col min="8969" max="8969" width="19.85546875" style="61" customWidth="1"/>
    <col min="8970" max="9212" width="9.140625" style="61"/>
    <col min="9213" max="9213" width="49.85546875" style="61" customWidth="1"/>
    <col min="9214" max="9221" width="12.28515625" style="61" customWidth="1"/>
    <col min="9222" max="9222" width="3.140625" style="61" customWidth="1"/>
    <col min="9223" max="9223" width="20.42578125" style="61" customWidth="1"/>
    <col min="9224" max="9224" width="3.140625" style="61" customWidth="1"/>
    <col min="9225" max="9225" width="19.85546875" style="61" customWidth="1"/>
    <col min="9226" max="9468" width="9.140625" style="61"/>
    <col min="9469" max="9469" width="49.85546875" style="61" customWidth="1"/>
    <col min="9470" max="9477" width="12.28515625" style="61" customWidth="1"/>
    <col min="9478" max="9478" width="3.140625" style="61" customWidth="1"/>
    <col min="9479" max="9479" width="20.42578125" style="61" customWidth="1"/>
    <col min="9480" max="9480" width="3.140625" style="61" customWidth="1"/>
    <col min="9481" max="9481" width="19.85546875" style="61" customWidth="1"/>
    <col min="9482" max="9724" width="9.140625" style="61"/>
    <col min="9725" max="9725" width="49.85546875" style="61" customWidth="1"/>
    <col min="9726" max="9733" width="12.28515625" style="61" customWidth="1"/>
    <col min="9734" max="9734" width="3.140625" style="61" customWidth="1"/>
    <col min="9735" max="9735" width="20.42578125" style="61" customWidth="1"/>
    <col min="9736" max="9736" width="3.140625" style="61" customWidth="1"/>
    <col min="9737" max="9737" width="19.85546875" style="61" customWidth="1"/>
    <col min="9738" max="9980" width="9.140625" style="61"/>
    <col min="9981" max="9981" width="49.85546875" style="61" customWidth="1"/>
    <col min="9982" max="9989" width="12.28515625" style="61" customWidth="1"/>
    <col min="9990" max="9990" width="3.140625" style="61" customWidth="1"/>
    <col min="9991" max="9991" width="20.42578125" style="61" customWidth="1"/>
    <col min="9992" max="9992" width="3.140625" style="61" customWidth="1"/>
    <col min="9993" max="9993" width="19.85546875" style="61" customWidth="1"/>
    <col min="9994" max="10236" width="9.140625" style="61"/>
    <col min="10237" max="10237" width="49.85546875" style="61" customWidth="1"/>
    <col min="10238" max="10245" width="12.28515625" style="61" customWidth="1"/>
    <col min="10246" max="10246" width="3.140625" style="61" customWidth="1"/>
    <col min="10247" max="10247" width="20.42578125" style="61" customWidth="1"/>
    <col min="10248" max="10248" width="3.140625" style="61" customWidth="1"/>
    <col min="10249" max="10249" width="19.85546875" style="61" customWidth="1"/>
    <col min="10250" max="10492" width="9.140625" style="61"/>
    <col min="10493" max="10493" width="49.85546875" style="61" customWidth="1"/>
    <col min="10494" max="10501" width="12.28515625" style="61" customWidth="1"/>
    <col min="10502" max="10502" width="3.140625" style="61" customWidth="1"/>
    <col min="10503" max="10503" width="20.42578125" style="61" customWidth="1"/>
    <col min="10504" max="10504" width="3.140625" style="61" customWidth="1"/>
    <col min="10505" max="10505" width="19.85546875" style="61" customWidth="1"/>
    <col min="10506" max="10748" width="9.140625" style="61"/>
    <col min="10749" max="10749" width="49.85546875" style="61" customWidth="1"/>
    <col min="10750" max="10757" width="12.28515625" style="61" customWidth="1"/>
    <col min="10758" max="10758" width="3.140625" style="61" customWidth="1"/>
    <col min="10759" max="10759" width="20.42578125" style="61" customWidth="1"/>
    <col min="10760" max="10760" width="3.140625" style="61" customWidth="1"/>
    <col min="10761" max="10761" width="19.85546875" style="61" customWidth="1"/>
    <col min="10762" max="11004" width="9.140625" style="61"/>
    <col min="11005" max="11005" width="49.85546875" style="61" customWidth="1"/>
    <col min="11006" max="11013" width="12.28515625" style="61" customWidth="1"/>
    <col min="11014" max="11014" width="3.140625" style="61" customWidth="1"/>
    <col min="11015" max="11015" width="20.42578125" style="61" customWidth="1"/>
    <col min="11016" max="11016" width="3.140625" style="61" customWidth="1"/>
    <col min="11017" max="11017" width="19.85546875" style="61" customWidth="1"/>
    <col min="11018" max="11260" width="9.140625" style="61"/>
    <col min="11261" max="11261" width="49.85546875" style="61" customWidth="1"/>
    <col min="11262" max="11269" width="12.28515625" style="61" customWidth="1"/>
    <col min="11270" max="11270" width="3.140625" style="61" customWidth="1"/>
    <col min="11271" max="11271" width="20.42578125" style="61" customWidth="1"/>
    <col min="11272" max="11272" width="3.140625" style="61" customWidth="1"/>
    <col min="11273" max="11273" width="19.85546875" style="61" customWidth="1"/>
    <col min="11274" max="11516" width="9.140625" style="61"/>
    <col min="11517" max="11517" width="49.85546875" style="61" customWidth="1"/>
    <col min="11518" max="11525" width="12.28515625" style="61" customWidth="1"/>
    <col min="11526" max="11526" width="3.140625" style="61" customWidth="1"/>
    <col min="11527" max="11527" width="20.42578125" style="61" customWidth="1"/>
    <col min="11528" max="11528" width="3.140625" style="61" customWidth="1"/>
    <col min="11529" max="11529" width="19.85546875" style="61" customWidth="1"/>
    <col min="11530" max="11772" width="9.140625" style="61"/>
    <col min="11773" max="11773" width="49.85546875" style="61" customWidth="1"/>
    <col min="11774" max="11781" width="12.28515625" style="61" customWidth="1"/>
    <col min="11782" max="11782" width="3.140625" style="61" customWidth="1"/>
    <col min="11783" max="11783" width="20.42578125" style="61" customWidth="1"/>
    <col min="11784" max="11784" width="3.140625" style="61" customWidth="1"/>
    <col min="11785" max="11785" width="19.85546875" style="61" customWidth="1"/>
    <col min="11786" max="12028" width="9.140625" style="61"/>
    <col min="12029" max="12029" width="49.85546875" style="61" customWidth="1"/>
    <col min="12030" max="12037" width="12.28515625" style="61" customWidth="1"/>
    <col min="12038" max="12038" width="3.140625" style="61" customWidth="1"/>
    <col min="12039" max="12039" width="20.42578125" style="61" customWidth="1"/>
    <col min="12040" max="12040" width="3.140625" style="61" customWidth="1"/>
    <col min="12041" max="12041" width="19.85546875" style="61" customWidth="1"/>
    <col min="12042" max="12284" width="9.140625" style="61"/>
    <col min="12285" max="12285" width="49.85546875" style="61" customWidth="1"/>
    <col min="12286" max="12293" width="12.28515625" style="61" customWidth="1"/>
    <col min="12294" max="12294" width="3.140625" style="61" customWidth="1"/>
    <col min="12295" max="12295" width="20.42578125" style="61" customWidth="1"/>
    <col min="12296" max="12296" width="3.140625" style="61" customWidth="1"/>
    <col min="12297" max="12297" width="19.85546875" style="61" customWidth="1"/>
    <col min="12298" max="12540" width="9.140625" style="61"/>
    <col min="12541" max="12541" width="49.85546875" style="61" customWidth="1"/>
    <col min="12542" max="12549" width="12.28515625" style="61" customWidth="1"/>
    <col min="12550" max="12550" width="3.140625" style="61" customWidth="1"/>
    <col min="12551" max="12551" width="20.42578125" style="61" customWidth="1"/>
    <col min="12552" max="12552" width="3.140625" style="61" customWidth="1"/>
    <col min="12553" max="12553" width="19.85546875" style="61" customWidth="1"/>
    <col min="12554" max="12796" width="9.140625" style="61"/>
    <col min="12797" max="12797" width="49.85546875" style="61" customWidth="1"/>
    <col min="12798" max="12805" width="12.28515625" style="61" customWidth="1"/>
    <col min="12806" max="12806" width="3.140625" style="61" customWidth="1"/>
    <col min="12807" max="12807" width="20.42578125" style="61" customWidth="1"/>
    <col min="12808" max="12808" width="3.140625" style="61" customWidth="1"/>
    <col min="12809" max="12809" width="19.85546875" style="61" customWidth="1"/>
    <col min="12810" max="13052" width="9.140625" style="61"/>
    <col min="13053" max="13053" width="49.85546875" style="61" customWidth="1"/>
    <col min="13054" max="13061" width="12.28515625" style="61" customWidth="1"/>
    <col min="13062" max="13062" width="3.140625" style="61" customWidth="1"/>
    <col min="13063" max="13063" width="20.42578125" style="61" customWidth="1"/>
    <col min="13064" max="13064" width="3.140625" style="61" customWidth="1"/>
    <col min="13065" max="13065" width="19.85546875" style="61" customWidth="1"/>
    <col min="13066" max="13308" width="9.140625" style="61"/>
    <col min="13309" max="13309" width="49.85546875" style="61" customWidth="1"/>
    <col min="13310" max="13317" width="12.28515625" style="61" customWidth="1"/>
    <col min="13318" max="13318" width="3.140625" style="61" customWidth="1"/>
    <col min="13319" max="13319" width="20.42578125" style="61" customWidth="1"/>
    <col min="13320" max="13320" width="3.140625" style="61" customWidth="1"/>
    <col min="13321" max="13321" width="19.85546875" style="61" customWidth="1"/>
    <col min="13322" max="13564" width="9.140625" style="61"/>
    <col min="13565" max="13565" width="49.85546875" style="61" customWidth="1"/>
    <col min="13566" max="13573" width="12.28515625" style="61" customWidth="1"/>
    <col min="13574" max="13574" width="3.140625" style="61" customWidth="1"/>
    <col min="13575" max="13575" width="20.42578125" style="61" customWidth="1"/>
    <col min="13576" max="13576" width="3.140625" style="61" customWidth="1"/>
    <col min="13577" max="13577" width="19.85546875" style="61" customWidth="1"/>
    <col min="13578" max="13820" width="9.140625" style="61"/>
    <col min="13821" max="13821" width="49.85546875" style="61" customWidth="1"/>
    <col min="13822" max="13829" width="12.28515625" style="61" customWidth="1"/>
    <col min="13830" max="13830" width="3.140625" style="61" customWidth="1"/>
    <col min="13831" max="13831" width="20.42578125" style="61" customWidth="1"/>
    <col min="13832" max="13832" width="3.140625" style="61" customWidth="1"/>
    <col min="13833" max="13833" width="19.85546875" style="61" customWidth="1"/>
    <col min="13834" max="14076" width="9.140625" style="61"/>
    <col min="14077" max="14077" width="49.85546875" style="61" customWidth="1"/>
    <col min="14078" max="14085" width="12.28515625" style="61" customWidth="1"/>
    <col min="14086" max="14086" width="3.140625" style="61" customWidth="1"/>
    <col min="14087" max="14087" width="20.42578125" style="61" customWidth="1"/>
    <col min="14088" max="14088" width="3.140625" style="61" customWidth="1"/>
    <col min="14089" max="14089" width="19.85546875" style="61" customWidth="1"/>
    <col min="14090" max="14332" width="9.140625" style="61"/>
    <col min="14333" max="14333" width="49.85546875" style="61" customWidth="1"/>
    <col min="14334" max="14341" width="12.28515625" style="61" customWidth="1"/>
    <col min="14342" max="14342" width="3.140625" style="61" customWidth="1"/>
    <col min="14343" max="14343" width="20.42578125" style="61" customWidth="1"/>
    <col min="14344" max="14344" width="3.140625" style="61" customWidth="1"/>
    <col min="14345" max="14345" width="19.85546875" style="61" customWidth="1"/>
    <col min="14346" max="14588" width="9.140625" style="61"/>
    <col min="14589" max="14589" width="49.85546875" style="61" customWidth="1"/>
    <col min="14590" max="14597" width="12.28515625" style="61" customWidth="1"/>
    <col min="14598" max="14598" width="3.140625" style="61" customWidth="1"/>
    <col min="14599" max="14599" width="20.42578125" style="61" customWidth="1"/>
    <col min="14600" max="14600" width="3.140625" style="61" customWidth="1"/>
    <col min="14601" max="14601" width="19.85546875" style="61" customWidth="1"/>
    <col min="14602" max="14844" width="9.140625" style="61"/>
    <col min="14845" max="14845" width="49.85546875" style="61" customWidth="1"/>
    <col min="14846" max="14853" width="12.28515625" style="61" customWidth="1"/>
    <col min="14854" max="14854" width="3.140625" style="61" customWidth="1"/>
    <col min="14855" max="14855" width="20.42578125" style="61" customWidth="1"/>
    <col min="14856" max="14856" width="3.140625" style="61" customWidth="1"/>
    <col min="14857" max="14857" width="19.85546875" style="61" customWidth="1"/>
    <col min="14858" max="15100" width="9.140625" style="61"/>
    <col min="15101" max="15101" width="49.85546875" style="61" customWidth="1"/>
    <col min="15102" max="15109" width="12.28515625" style="61" customWidth="1"/>
    <col min="15110" max="15110" width="3.140625" style="61" customWidth="1"/>
    <col min="15111" max="15111" width="20.42578125" style="61" customWidth="1"/>
    <col min="15112" max="15112" width="3.140625" style="61" customWidth="1"/>
    <col min="15113" max="15113" width="19.85546875" style="61" customWidth="1"/>
    <col min="15114" max="15356" width="9.140625" style="61"/>
    <col min="15357" max="15357" width="49.85546875" style="61" customWidth="1"/>
    <col min="15358" max="15365" width="12.28515625" style="61" customWidth="1"/>
    <col min="15366" max="15366" width="3.140625" style="61" customWidth="1"/>
    <col min="15367" max="15367" width="20.42578125" style="61" customWidth="1"/>
    <col min="15368" max="15368" width="3.140625" style="61" customWidth="1"/>
    <col min="15369" max="15369" width="19.85546875" style="61" customWidth="1"/>
    <col min="15370" max="15612" width="9.140625" style="61"/>
    <col min="15613" max="15613" width="49.85546875" style="61" customWidth="1"/>
    <col min="15614" max="15621" width="12.28515625" style="61" customWidth="1"/>
    <col min="15622" max="15622" width="3.140625" style="61" customWidth="1"/>
    <col min="15623" max="15623" width="20.42578125" style="61" customWidth="1"/>
    <col min="15624" max="15624" width="3.140625" style="61" customWidth="1"/>
    <col min="15625" max="15625" width="19.85546875" style="61" customWidth="1"/>
    <col min="15626" max="15868" width="9.140625" style="61"/>
    <col min="15869" max="15869" width="49.85546875" style="61" customWidth="1"/>
    <col min="15870" max="15877" width="12.28515625" style="61" customWidth="1"/>
    <col min="15878" max="15878" width="3.140625" style="61" customWidth="1"/>
    <col min="15879" max="15879" width="20.42578125" style="61" customWidth="1"/>
    <col min="15880" max="15880" width="3.140625" style="61" customWidth="1"/>
    <col min="15881" max="15881" width="19.85546875" style="61" customWidth="1"/>
    <col min="15882" max="16124" width="9.140625" style="61"/>
    <col min="16125" max="16125" width="49.85546875" style="61" customWidth="1"/>
    <col min="16126" max="16133" width="12.28515625" style="61" customWidth="1"/>
    <col min="16134" max="16134" width="3.140625" style="61" customWidth="1"/>
    <col min="16135" max="16135" width="20.42578125" style="61" customWidth="1"/>
    <col min="16136" max="16136" width="3.140625" style="61" customWidth="1"/>
    <col min="16137" max="16137" width="19.85546875" style="61" customWidth="1"/>
    <col min="16138" max="16384" width="9.140625" style="61"/>
  </cols>
  <sheetData>
    <row r="1" spans="1:14" ht="23.25" x14ac:dyDescent="0.25">
      <c r="A1" s="435" t="str">
        <f>'Indice-Index'!C7</f>
        <v>3.2 Ricavi da servizi di corrispondenza (SU / non SU - base mensile)  - Mail services revenues (US / not US - monthly basis)</v>
      </c>
      <c r="B1" s="411"/>
      <c r="C1" s="411"/>
      <c r="D1" s="411"/>
      <c r="E1" s="411"/>
      <c r="F1" s="411"/>
      <c r="G1" s="411"/>
      <c r="H1" s="411"/>
      <c r="I1" s="411"/>
      <c r="J1" s="412"/>
      <c r="K1" s="412"/>
      <c r="L1" s="412"/>
      <c r="M1" s="412"/>
      <c r="N1" s="412"/>
    </row>
    <row r="2" spans="1:14" ht="15.75" customHeight="1" x14ac:dyDescent="0.25"/>
    <row r="3" spans="1:14" ht="15.75" customHeight="1" x14ac:dyDescent="0.25"/>
    <row r="4" spans="1:14" ht="15.75" customHeight="1" x14ac:dyDescent="0.25">
      <c r="A4" s="382"/>
      <c r="B4" s="386" t="s">
        <v>347</v>
      </c>
      <c r="C4" s="387" t="s">
        <v>348</v>
      </c>
      <c r="D4" s="387" t="s">
        <v>349</v>
      </c>
      <c r="E4" s="387" t="s">
        <v>350</v>
      </c>
      <c r="F4" s="387" t="s">
        <v>351</v>
      </c>
      <c r="G4" s="387" t="s">
        <v>352</v>
      </c>
      <c r="I4" s="439" t="s">
        <v>390</v>
      </c>
    </row>
    <row r="5" spans="1:14" ht="15.75" customHeight="1" x14ac:dyDescent="0.25">
      <c r="A5" s="453" t="s">
        <v>398</v>
      </c>
      <c r="B5" s="440" t="s">
        <v>354</v>
      </c>
      <c r="C5" s="440" t="s">
        <v>355</v>
      </c>
      <c r="D5" s="440" t="s">
        <v>356</v>
      </c>
      <c r="E5" s="440" t="s">
        <v>357</v>
      </c>
      <c r="F5" s="440" t="s">
        <v>358</v>
      </c>
      <c r="G5" s="440" t="s">
        <v>359</v>
      </c>
      <c r="I5" s="441" t="s">
        <v>402</v>
      </c>
    </row>
    <row r="6" spans="1:14" ht="15.75" customHeight="1" x14ac:dyDescent="0.25">
      <c r="A6" s="453"/>
      <c r="B6" s="446"/>
      <c r="C6" s="446"/>
      <c r="D6" s="446"/>
      <c r="E6" s="446"/>
      <c r="F6" s="446"/>
      <c r="G6" s="446"/>
      <c r="I6" s="457"/>
    </row>
    <row r="7" spans="1:14" ht="15.75" customHeight="1" x14ac:dyDescent="0.25">
      <c r="A7" s="442" t="s">
        <v>392</v>
      </c>
      <c r="B7" s="280"/>
    </row>
    <row r="8" spans="1:14" ht="15.75" customHeight="1" x14ac:dyDescent="0.25">
      <c r="A8" s="415">
        <v>2021</v>
      </c>
      <c r="B8" s="535">
        <f t="shared" ref="B8:G10" si="0">+B17+B26</f>
        <v>147.3682905076119</v>
      </c>
      <c r="C8" s="535">
        <f t="shared" si="0"/>
        <v>147.56428780446873</v>
      </c>
      <c r="D8" s="535">
        <f t="shared" si="0"/>
        <v>167.07448350483489</v>
      </c>
      <c r="E8" s="535">
        <f t="shared" si="0"/>
        <v>161.51329469634507</v>
      </c>
      <c r="F8" s="535">
        <f t="shared" si="0"/>
        <v>152.48210706874576</v>
      </c>
      <c r="G8" s="535">
        <f t="shared" si="0"/>
        <v>150.28280574619322</v>
      </c>
      <c r="H8" s="341"/>
      <c r="I8" s="468">
        <f>+B8+C8+D8+E8+F8+G8</f>
        <v>926.28526932819955</v>
      </c>
    </row>
    <row r="9" spans="1:14" ht="15.75" customHeight="1" x14ac:dyDescent="0.25">
      <c r="A9" s="415">
        <v>2020</v>
      </c>
      <c r="B9" s="535">
        <f t="shared" si="0"/>
        <v>191.63122414445809</v>
      </c>
      <c r="C9" s="535">
        <f t="shared" si="0"/>
        <v>178.42359548867063</v>
      </c>
      <c r="D9" s="535">
        <f t="shared" si="0"/>
        <v>131.46173376783275</v>
      </c>
      <c r="E9" s="535">
        <f t="shared" si="0"/>
        <v>116.18013919251537</v>
      </c>
      <c r="F9" s="535">
        <f t="shared" si="0"/>
        <v>129.11615381296696</v>
      </c>
      <c r="G9" s="535">
        <f t="shared" si="0"/>
        <v>138.15092387646877</v>
      </c>
      <c r="H9" s="341"/>
      <c r="I9" s="468">
        <f>+B9+C9+D9+E9+F9+G9</f>
        <v>884.96377028291272</v>
      </c>
    </row>
    <row r="10" spans="1:14" ht="15.75" customHeight="1" x14ac:dyDescent="0.25">
      <c r="A10" s="415">
        <v>2019</v>
      </c>
      <c r="B10" s="535">
        <f t="shared" si="0"/>
        <v>212.63376862731513</v>
      </c>
      <c r="C10" s="535">
        <f t="shared" si="0"/>
        <v>192.16077657542974</v>
      </c>
      <c r="D10" s="535">
        <f t="shared" si="0"/>
        <v>232.76655306222389</v>
      </c>
      <c r="E10" s="535">
        <f t="shared" si="0"/>
        <v>210.22754220127285</v>
      </c>
      <c r="F10" s="535">
        <f t="shared" si="0"/>
        <v>235.93962658973987</v>
      </c>
      <c r="G10" s="535">
        <f t="shared" si="0"/>
        <v>200.36888761200569</v>
      </c>
      <c r="H10" s="341"/>
      <c r="I10" s="468">
        <f>+B10+C10+D10+E10+F10+G10</f>
        <v>1284.0971546679873</v>
      </c>
    </row>
    <row r="11" spans="1:14" ht="15.75" customHeight="1" x14ac:dyDescent="0.25">
      <c r="A11" s="456" t="s">
        <v>393</v>
      </c>
      <c r="B11" s="466"/>
      <c r="C11" s="466"/>
      <c r="D11" s="466"/>
      <c r="E11" s="466"/>
      <c r="F11" s="466"/>
      <c r="G11" s="466"/>
      <c r="H11" s="444"/>
      <c r="I11" s="444"/>
    </row>
    <row r="12" spans="1:14" ht="15.75" customHeight="1" x14ac:dyDescent="0.25">
      <c r="A12" s="476" t="s">
        <v>403</v>
      </c>
      <c r="B12" s="477">
        <f>(B9-B10)/B10*100</f>
        <v>-9.8773325697238477</v>
      </c>
      <c r="C12" s="477">
        <f t="shared" ref="C12:G12" si="1">(C9-C10)/C10*100</f>
        <v>-7.1487955719031921</v>
      </c>
      <c r="D12" s="477">
        <f t="shared" si="1"/>
        <v>-43.522068768750472</v>
      </c>
      <c r="E12" s="477">
        <f t="shared" si="1"/>
        <v>-44.736004628126246</v>
      </c>
      <c r="F12" s="477">
        <f t="shared" si="1"/>
        <v>-45.275765805343646</v>
      </c>
      <c r="G12" s="477">
        <f t="shared" si="1"/>
        <v>-31.051708914018523</v>
      </c>
      <c r="H12" s="444"/>
      <c r="I12" s="477">
        <f t="shared" ref="I12" si="2">(I9-I10)/I10*100</f>
        <v>-31.082802647302294</v>
      </c>
    </row>
    <row r="13" spans="1:14" ht="15.75" customHeight="1" x14ac:dyDescent="0.25">
      <c r="A13" s="476" t="s">
        <v>396</v>
      </c>
      <c r="B13" s="477">
        <f t="shared" ref="B13:F13" si="3">(B8-B9)/B9*100</f>
        <v>-23.097975726272711</v>
      </c>
      <c r="C13" s="477">
        <f t="shared" si="3"/>
        <v>-17.295530672209424</v>
      </c>
      <c r="D13" s="477">
        <f t="shared" si="3"/>
        <v>27.089822046540039</v>
      </c>
      <c r="E13" s="477">
        <f t="shared" si="3"/>
        <v>39.019711818997536</v>
      </c>
      <c r="F13" s="477">
        <f t="shared" si="3"/>
        <v>18.096847346944589</v>
      </c>
      <c r="G13" s="477">
        <f>(G8-G9)/G9*100</f>
        <v>8.7816147220068466</v>
      </c>
      <c r="H13" s="444"/>
      <c r="I13" s="477">
        <f>(I8-I9)/I9*100</f>
        <v>4.6692870864167491</v>
      </c>
    </row>
    <row r="14" spans="1:14" ht="15.75" customHeight="1" x14ac:dyDescent="0.25">
      <c r="A14" s="476" t="s">
        <v>397</v>
      </c>
      <c r="B14" s="477">
        <f t="shared" ref="B14:F14" si="4">(B8-B10)/B10*100</f>
        <v>-30.693844416638516</v>
      </c>
      <c r="C14" s="477">
        <f t="shared" si="4"/>
        <v>-23.207904113280549</v>
      </c>
      <c r="D14" s="477">
        <f t="shared" si="4"/>
        <v>-28.222297702637711</v>
      </c>
      <c r="E14" s="477">
        <f t="shared" si="4"/>
        <v>-23.172152894356977</v>
      </c>
      <c r="F14" s="477">
        <f t="shared" si="4"/>
        <v>-35.372404681352229</v>
      </c>
      <c r="G14" s="477">
        <f>(G8-G10)/G10*100</f>
        <v>-24.99693563343984</v>
      </c>
      <c r="H14" s="444"/>
      <c r="I14" s="477">
        <f>(I8-I10)/I10*100</f>
        <v>-27.864860850992436</v>
      </c>
    </row>
    <row r="15" spans="1:14" ht="15.75" customHeight="1" x14ac:dyDescent="0.25"/>
    <row r="16" spans="1:14" ht="15.75" customHeight="1" x14ac:dyDescent="0.25">
      <c r="A16" s="414" t="s">
        <v>371</v>
      </c>
      <c r="B16" s="280"/>
      <c r="I16" s="445"/>
    </row>
    <row r="17" spans="1:9" ht="15.75" customHeight="1" x14ac:dyDescent="0.25">
      <c r="A17" s="415">
        <v>2021</v>
      </c>
      <c r="B17" s="472">
        <v>82.799216323223504</v>
      </c>
      <c r="C17" s="471">
        <v>80.75873203808699</v>
      </c>
      <c r="D17" s="471">
        <v>100.38556261296533</v>
      </c>
      <c r="E17" s="471">
        <v>87.661321391551823</v>
      </c>
      <c r="F17" s="471">
        <v>82.698297588101582</v>
      </c>
      <c r="G17" s="471">
        <v>79.269333037943113</v>
      </c>
      <c r="H17" s="473"/>
      <c r="I17" s="468">
        <f>+B17+C17+D17+E17+F17+G17</f>
        <v>513.57246299187227</v>
      </c>
    </row>
    <row r="18" spans="1:9" ht="15.75" customHeight="1" x14ac:dyDescent="0.25">
      <c r="A18" s="415">
        <v>2020</v>
      </c>
      <c r="B18" s="472">
        <v>108.79381011837529</v>
      </c>
      <c r="C18" s="472">
        <v>100.11022827483633</v>
      </c>
      <c r="D18" s="472">
        <v>78.258426016166453</v>
      </c>
      <c r="E18" s="472">
        <v>64.04498744910758</v>
      </c>
      <c r="F18" s="472">
        <v>77.615699949332452</v>
      </c>
      <c r="G18" s="472">
        <v>82.009158033874002</v>
      </c>
      <c r="H18" s="473"/>
      <c r="I18" s="468">
        <f>+B18+C18+D18+E18+F18+G18</f>
        <v>510.83230984169211</v>
      </c>
    </row>
    <row r="19" spans="1:9" ht="15.75" customHeight="1" x14ac:dyDescent="0.25">
      <c r="A19" s="415">
        <v>2019</v>
      </c>
      <c r="B19" s="472">
        <v>121.84726104913878</v>
      </c>
      <c r="C19" s="472">
        <v>116.20121070631681</v>
      </c>
      <c r="D19" s="472">
        <v>148.73233249146537</v>
      </c>
      <c r="E19" s="472">
        <v>129.6095504153912</v>
      </c>
      <c r="F19" s="472">
        <v>141.50029563974957</v>
      </c>
      <c r="G19" s="472">
        <v>123.3067509352441</v>
      </c>
      <c r="H19" s="473"/>
      <c r="I19" s="468">
        <f>+B19+C19+D19+E19+F19+G19</f>
        <v>781.19740123730571</v>
      </c>
    </row>
    <row r="20" spans="1:9" ht="15.75" customHeight="1" x14ac:dyDescent="0.25">
      <c r="A20" s="452" t="s">
        <v>393</v>
      </c>
      <c r="B20" s="443"/>
      <c r="C20" s="443"/>
      <c r="D20" s="443"/>
      <c r="E20" s="443"/>
      <c r="F20" s="443"/>
      <c r="G20" s="443"/>
      <c r="H20" s="444"/>
      <c r="I20" s="444"/>
    </row>
    <row r="21" spans="1:9" ht="15.75" customHeight="1" x14ac:dyDescent="0.25">
      <c r="A21" s="476" t="s">
        <v>403</v>
      </c>
      <c r="B21" s="477">
        <f>(B18-B19)/B19*100</f>
        <v>-10.712962128462838</v>
      </c>
      <c r="C21" s="477">
        <f t="shared" ref="C21:G21" si="5">(C18-C19)/C19*100</f>
        <v>-13.847517021271244</v>
      </c>
      <c r="D21" s="477">
        <f t="shared" si="5"/>
        <v>-47.383043952022255</v>
      </c>
      <c r="E21" s="477">
        <f t="shared" si="5"/>
        <v>-50.586212787678797</v>
      </c>
      <c r="F21" s="477">
        <f t="shared" si="5"/>
        <v>-45.1480298338479</v>
      </c>
      <c r="G21" s="477">
        <f t="shared" si="5"/>
        <v>-33.491753361547886</v>
      </c>
      <c r="H21" s="444"/>
      <c r="I21" s="477">
        <f>(I18-I19)/I19*100</f>
        <v>-34.609061802739447</v>
      </c>
    </row>
    <row r="22" spans="1:9" ht="15.75" customHeight="1" x14ac:dyDescent="0.25">
      <c r="A22" s="476" t="s">
        <v>396</v>
      </c>
      <c r="B22" s="477">
        <f t="shared" ref="B22:F22" si="6">(B17-B18)/B18*100</f>
        <v>-23.893449238396787</v>
      </c>
      <c r="C22" s="477">
        <f t="shared" si="6"/>
        <v>-19.330188902998962</v>
      </c>
      <c r="D22" s="477">
        <f t="shared" si="6"/>
        <v>28.274446245862269</v>
      </c>
      <c r="E22" s="477">
        <f t="shared" si="6"/>
        <v>36.874601562238766</v>
      </c>
      <c r="F22" s="477">
        <f t="shared" si="6"/>
        <v>6.5484143570012909</v>
      </c>
      <c r="G22" s="477">
        <f>(G17-G18)/G18*100</f>
        <v>-3.3408768747500122</v>
      </c>
      <c r="H22" s="444"/>
      <c r="I22" s="477">
        <f>(I17-I18)/I18*100</f>
        <v>0.53640952175271395</v>
      </c>
    </row>
    <row r="23" spans="1:9" ht="15.75" customHeight="1" x14ac:dyDescent="0.25">
      <c r="A23" s="476" t="s">
        <v>397</v>
      </c>
      <c r="B23" s="477">
        <f t="shared" ref="B23:F23" si="7">(B17-B19)/B19*100</f>
        <v>-32.046715198766684</v>
      </c>
      <c r="C23" s="477">
        <f t="shared" si="7"/>
        <v>-30.500954725683538</v>
      </c>
      <c r="D23" s="477">
        <f t="shared" si="7"/>
        <v>-32.505890998027816</v>
      </c>
      <c r="E23" s="477">
        <f t="shared" si="7"/>
        <v>-32.365075636322864</v>
      </c>
      <c r="F23" s="477">
        <f t="shared" si="7"/>
        <v>-41.556095544389535</v>
      </c>
      <c r="G23" s="477">
        <f>(G17-G19)/G19*100</f>
        <v>-35.713711993293636</v>
      </c>
      <c r="H23" s="444"/>
      <c r="I23" s="477">
        <f>(I17-I19)/I19*100</f>
        <v>-34.25829858388591</v>
      </c>
    </row>
    <row r="24" spans="1:9" ht="15.75" customHeight="1" x14ac:dyDescent="0.25">
      <c r="A24" s="450"/>
      <c r="B24" s="451"/>
      <c r="C24" s="451"/>
      <c r="D24" s="451"/>
      <c r="E24" s="451"/>
      <c r="F24" s="451"/>
      <c r="G24" s="451"/>
      <c r="H24" s="444"/>
      <c r="I24" s="451"/>
    </row>
    <row r="25" spans="1:9" ht="15.75" customHeight="1" x14ac:dyDescent="0.25">
      <c r="A25" s="414" t="s">
        <v>372</v>
      </c>
      <c r="B25" s="416"/>
      <c r="C25" s="389"/>
      <c r="D25" s="389"/>
      <c r="E25" s="389"/>
      <c r="F25" s="389"/>
      <c r="G25" s="389"/>
      <c r="I25" s="447"/>
    </row>
    <row r="26" spans="1:9" ht="15.75" customHeight="1" x14ac:dyDescent="0.25">
      <c r="A26" s="415">
        <v>2021</v>
      </c>
      <c r="B26" s="472">
        <v>64.569074184388413</v>
      </c>
      <c r="C26" s="471">
        <v>66.805555766381758</v>
      </c>
      <c r="D26" s="471">
        <v>66.688920891869557</v>
      </c>
      <c r="E26" s="471">
        <v>73.851973304793248</v>
      </c>
      <c r="F26" s="471">
        <v>69.78380948064418</v>
      </c>
      <c r="G26" s="471">
        <v>71.013472708250092</v>
      </c>
      <c r="H26" s="470"/>
      <c r="I26" s="468">
        <f>+B26+C26+D26+E26+F26+G26</f>
        <v>412.71280633632728</v>
      </c>
    </row>
    <row r="27" spans="1:9" ht="15.75" customHeight="1" x14ac:dyDescent="0.25">
      <c r="A27" s="415">
        <v>2020</v>
      </c>
      <c r="B27" s="472">
        <v>82.837414026082797</v>
      </c>
      <c r="C27" s="472">
        <v>78.313367213834312</v>
      </c>
      <c r="D27" s="472">
        <v>53.203307751666294</v>
      </c>
      <c r="E27" s="472">
        <v>52.135151743407789</v>
      </c>
      <c r="F27" s="472">
        <v>51.500453863634519</v>
      </c>
      <c r="G27" s="472">
        <v>56.141765842594779</v>
      </c>
      <c r="H27" s="470"/>
      <c r="I27" s="468">
        <f>+B27+C27+D27+E27+F27+G27</f>
        <v>374.1314604412205</v>
      </c>
    </row>
    <row r="28" spans="1:9" ht="15.75" customHeight="1" x14ac:dyDescent="0.25">
      <c r="A28" s="415">
        <v>2019</v>
      </c>
      <c r="B28" s="472">
        <v>90.786507578176355</v>
      </c>
      <c r="C28" s="472">
        <v>75.959565869112907</v>
      </c>
      <c r="D28" s="472">
        <v>84.034220570758521</v>
      </c>
      <c r="E28" s="472">
        <v>80.617991785881657</v>
      </c>
      <c r="F28" s="472">
        <v>94.439330949990321</v>
      </c>
      <c r="G28" s="472">
        <v>77.062136676761597</v>
      </c>
      <c r="H28" s="470"/>
      <c r="I28" s="468">
        <f>+B28+C28+D28+E28+F28+G28</f>
        <v>502.89975343068136</v>
      </c>
    </row>
    <row r="29" spans="1:9" ht="15.75" customHeight="1" x14ac:dyDescent="0.25">
      <c r="A29" s="452" t="s">
        <v>393</v>
      </c>
      <c r="B29" s="443"/>
      <c r="C29" s="443"/>
      <c r="D29" s="443"/>
      <c r="E29" s="443"/>
      <c r="F29" s="443"/>
      <c r="G29" s="443"/>
      <c r="H29" s="444"/>
      <c r="I29" s="444"/>
    </row>
    <row r="30" spans="1:9" ht="15.75" customHeight="1" x14ac:dyDescent="0.25">
      <c r="A30" s="476" t="s">
        <v>403</v>
      </c>
      <c r="B30" s="477">
        <f>(B27-B28)/B28*100</f>
        <v>-8.755809386376697</v>
      </c>
      <c r="C30" s="477">
        <f t="shared" ref="C30:G30" si="8">(C27-C28)/C28*100</f>
        <v>3.0987556574207855</v>
      </c>
      <c r="D30" s="477">
        <f t="shared" si="8"/>
        <v>-36.68852118778441</v>
      </c>
      <c r="E30" s="477">
        <f t="shared" si="8"/>
        <v>-35.330624605637929</v>
      </c>
      <c r="F30" s="477">
        <f t="shared" si="8"/>
        <v>-45.467155108387821</v>
      </c>
      <c r="G30" s="477">
        <f t="shared" si="8"/>
        <v>-27.147405634387816</v>
      </c>
      <c r="H30" s="444"/>
      <c r="I30" s="477">
        <f>(I27-I28)/I28*100</f>
        <v>-25.605161289308526</v>
      </c>
    </row>
    <row r="31" spans="1:9" ht="15.75" customHeight="1" x14ac:dyDescent="0.25">
      <c r="A31" s="476" t="s">
        <v>396</v>
      </c>
      <c r="B31" s="477">
        <f t="shared" ref="B31:F31" si="9">(B26-B27)/B27*100</f>
        <v>-22.053247384016938</v>
      </c>
      <c r="C31" s="477">
        <f t="shared" si="9"/>
        <v>-14.694568573498474</v>
      </c>
      <c r="D31" s="477">
        <f t="shared" si="9"/>
        <v>25.347320890552904</v>
      </c>
      <c r="E31" s="477">
        <f t="shared" si="9"/>
        <v>41.654854421961922</v>
      </c>
      <c r="F31" s="477">
        <f t="shared" si="9"/>
        <v>35.50134852291059</v>
      </c>
      <c r="G31" s="477">
        <f>(G26-G27)/G27*100</f>
        <v>26.489560209686424</v>
      </c>
      <c r="H31" s="444"/>
      <c r="I31" s="477">
        <f>(I26-I27)/I27*100</f>
        <v>10.312243148332687</v>
      </c>
    </row>
    <row r="32" spans="1:9" x14ac:dyDescent="0.25">
      <c r="A32" s="476" t="s">
        <v>397</v>
      </c>
      <c r="B32" s="477">
        <f t="shared" ref="B32:F32" si="10">(B26-B28)/B28*100</f>
        <v>-28.878116465943009</v>
      </c>
      <c r="C32" s="477">
        <f t="shared" si="10"/>
        <v>-12.051161691082548</v>
      </c>
      <c r="D32" s="477">
        <f t="shared" si="10"/>
        <v>-20.640757492697716</v>
      </c>
      <c r="E32" s="477">
        <f t="shared" si="10"/>
        <v>-8.3926904295243414</v>
      </c>
      <c r="F32" s="477">
        <f t="shared" si="10"/>
        <v>-26.107259783958337</v>
      </c>
      <c r="G32" s="477">
        <f>(G26-G28)/G28*100</f>
        <v>-7.8490737855903543</v>
      </c>
      <c r="H32" s="444"/>
      <c r="I32" s="477">
        <f>(I26-I28)/I28*100</f>
        <v>-17.933384631652093</v>
      </c>
    </row>
  </sheetData>
  <phoneticPr fontId="122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21B06-06E0-4F9F-85A7-B7A7EE60DA80}">
  <sheetPr>
    <tabColor rgb="FFFFCC44"/>
  </sheetPr>
  <dimension ref="A1:Q32"/>
  <sheetViews>
    <sheetView showGridLines="0" zoomScale="90" zoomScaleNormal="90" workbookViewId="0"/>
  </sheetViews>
  <sheetFormatPr defaultRowHeight="15.75" x14ac:dyDescent="0.25"/>
  <cols>
    <col min="1" max="1" width="47.42578125" style="61" customWidth="1"/>
    <col min="2" max="7" width="12.28515625" style="61" customWidth="1"/>
    <col min="8" max="8" width="3.140625" style="61" customWidth="1"/>
    <col min="9" max="9" width="21.5703125" style="61" customWidth="1"/>
    <col min="10" max="16" width="9.140625" style="61"/>
    <col min="17" max="17" width="12.85546875" style="61" customWidth="1"/>
    <col min="18" max="252" width="9.140625" style="61"/>
    <col min="253" max="253" width="52" style="61" customWidth="1"/>
    <col min="254" max="261" width="12.28515625" style="61" customWidth="1"/>
    <col min="262" max="262" width="3.140625" style="61" customWidth="1"/>
    <col min="263" max="263" width="21.5703125" style="61" customWidth="1"/>
    <col min="264" max="264" width="3.140625" style="61" customWidth="1"/>
    <col min="265" max="265" width="19.85546875" style="61" customWidth="1"/>
    <col min="266" max="508" width="9.140625" style="61"/>
    <col min="509" max="509" width="52" style="61" customWidth="1"/>
    <col min="510" max="517" width="12.28515625" style="61" customWidth="1"/>
    <col min="518" max="518" width="3.140625" style="61" customWidth="1"/>
    <col min="519" max="519" width="21.5703125" style="61" customWidth="1"/>
    <col min="520" max="520" width="3.140625" style="61" customWidth="1"/>
    <col min="521" max="521" width="19.85546875" style="61" customWidth="1"/>
    <col min="522" max="764" width="9.140625" style="61"/>
    <col min="765" max="765" width="52" style="61" customWidth="1"/>
    <col min="766" max="773" width="12.28515625" style="61" customWidth="1"/>
    <col min="774" max="774" width="3.140625" style="61" customWidth="1"/>
    <col min="775" max="775" width="21.5703125" style="61" customWidth="1"/>
    <col min="776" max="776" width="3.140625" style="61" customWidth="1"/>
    <col min="777" max="777" width="19.85546875" style="61" customWidth="1"/>
    <col min="778" max="1020" width="9.140625" style="61"/>
    <col min="1021" max="1021" width="52" style="61" customWidth="1"/>
    <col min="1022" max="1029" width="12.28515625" style="61" customWidth="1"/>
    <col min="1030" max="1030" width="3.140625" style="61" customWidth="1"/>
    <col min="1031" max="1031" width="21.5703125" style="61" customWidth="1"/>
    <col min="1032" max="1032" width="3.140625" style="61" customWidth="1"/>
    <col min="1033" max="1033" width="19.85546875" style="61" customWidth="1"/>
    <col min="1034" max="1276" width="9.140625" style="61"/>
    <col min="1277" max="1277" width="52" style="61" customWidth="1"/>
    <col min="1278" max="1285" width="12.28515625" style="61" customWidth="1"/>
    <col min="1286" max="1286" width="3.140625" style="61" customWidth="1"/>
    <col min="1287" max="1287" width="21.5703125" style="61" customWidth="1"/>
    <col min="1288" max="1288" width="3.140625" style="61" customWidth="1"/>
    <col min="1289" max="1289" width="19.85546875" style="61" customWidth="1"/>
    <col min="1290" max="1532" width="9.140625" style="61"/>
    <col min="1533" max="1533" width="52" style="61" customWidth="1"/>
    <col min="1534" max="1541" width="12.28515625" style="61" customWidth="1"/>
    <col min="1542" max="1542" width="3.140625" style="61" customWidth="1"/>
    <col min="1543" max="1543" width="21.5703125" style="61" customWidth="1"/>
    <col min="1544" max="1544" width="3.140625" style="61" customWidth="1"/>
    <col min="1545" max="1545" width="19.85546875" style="61" customWidth="1"/>
    <col min="1546" max="1788" width="9.140625" style="61"/>
    <col min="1789" max="1789" width="52" style="61" customWidth="1"/>
    <col min="1790" max="1797" width="12.28515625" style="61" customWidth="1"/>
    <col min="1798" max="1798" width="3.140625" style="61" customWidth="1"/>
    <col min="1799" max="1799" width="21.5703125" style="61" customWidth="1"/>
    <col min="1800" max="1800" width="3.140625" style="61" customWidth="1"/>
    <col min="1801" max="1801" width="19.85546875" style="61" customWidth="1"/>
    <col min="1802" max="2044" width="9.140625" style="61"/>
    <col min="2045" max="2045" width="52" style="61" customWidth="1"/>
    <col min="2046" max="2053" width="12.28515625" style="61" customWidth="1"/>
    <col min="2054" max="2054" width="3.140625" style="61" customWidth="1"/>
    <col min="2055" max="2055" width="21.5703125" style="61" customWidth="1"/>
    <col min="2056" max="2056" width="3.140625" style="61" customWidth="1"/>
    <col min="2057" max="2057" width="19.85546875" style="61" customWidth="1"/>
    <col min="2058" max="2300" width="9.140625" style="61"/>
    <col min="2301" max="2301" width="52" style="61" customWidth="1"/>
    <col min="2302" max="2309" width="12.28515625" style="61" customWidth="1"/>
    <col min="2310" max="2310" width="3.140625" style="61" customWidth="1"/>
    <col min="2311" max="2311" width="21.5703125" style="61" customWidth="1"/>
    <col min="2312" max="2312" width="3.140625" style="61" customWidth="1"/>
    <col min="2313" max="2313" width="19.85546875" style="61" customWidth="1"/>
    <col min="2314" max="2556" width="9.140625" style="61"/>
    <col min="2557" max="2557" width="52" style="61" customWidth="1"/>
    <col min="2558" max="2565" width="12.28515625" style="61" customWidth="1"/>
    <col min="2566" max="2566" width="3.140625" style="61" customWidth="1"/>
    <col min="2567" max="2567" width="21.5703125" style="61" customWidth="1"/>
    <col min="2568" max="2568" width="3.140625" style="61" customWidth="1"/>
    <col min="2569" max="2569" width="19.85546875" style="61" customWidth="1"/>
    <col min="2570" max="2812" width="9.140625" style="61"/>
    <col min="2813" max="2813" width="52" style="61" customWidth="1"/>
    <col min="2814" max="2821" width="12.28515625" style="61" customWidth="1"/>
    <col min="2822" max="2822" width="3.140625" style="61" customWidth="1"/>
    <col min="2823" max="2823" width="21.5703125" style="61" customWidth="1"/>
    <col min="2824" max="2824" width="3.140625" style="61" customWidth="1"/>
    <col min="2825" max="2825" width="19.85546875" style="61" customWidth="1"/>
    <col min="2826" max="3068" width="9.140625" style="61"/>
    <col min="3069" max="3069" width="52" style="61" customWidth="1"/>
    <col min="3070" max="3077" width="12.28515625" style="61" customWidth="1"/>
    <col min="3078" max="3078" width="3.140625" style="61" customWidth="1"/>
    <col min="3079" max="3079" width="21.5703125" style="61" customWidth="1"/>
    <col min="3080" max="3080" width="3.140625" style="61" customWidth="1"/>
    <col min="3081" max="3081" width="19.85546875" style="61" customWidth="1"/>
    <col min="3082" max="3324" width="9.140625" style="61"/>
    <col min="3325" max="3325" width="52" style="61" customWidth="1"/>
    <col min="3326" max="3333" width="12.28515625" style="61" customWidth="1"/>
    <col min="3334" max="3334" width="3.140625" style="61" customWidth="1"/>
    <col min="3335" max="3335" width="21.5703125" style="61" customWidth="1"/>
    <col min="3336" max="3336" width="3.140625" style="61" customWidth="1"/>
    <col min="3337" max="3337" width="19.85546875" style="61" customWidth="1"/>
    <col min="3338" max="3580" width="9.140625" style="61"/>
    <col min="3581" max="3581" width="52" style="61" customWidth="1"/>
    <col min="3582" max="3589" width="12.28515625" style="61" customWidth="1"/>
    <col min="3590" max="3590" width="3.140625" style="61" customWidth="1"/>
    <col min="3591" max="3591" width="21.5703125" style="61" customWidth="1"/>
    <col min="3592" max="3592" width="3.140625" style="61" customWidth="1"/>
    <col min="3593" max="3593" width="19.85546875" style="61" customWidth="1"/>
    <col min="3594" max="3836" width="9.140625" style="61"/>
    <col min="3837" max="3837" width="52" style="61" customWidth="1"/>
    <col min="3838" max="3845" width="12.28515625" style="61" customWidth="1"/>
    <col min="3846" max="3846" width="3.140625" style="61" customWidth="1"/>
    <col min="3847" max="3847" width="21.5703125" style="61" customWidth="1"/>
    <col min="3848" max="3848" width="3.140625" style="61" customWidth="1"/>
    <col min="3849" max="3849" width="19.85546875" style="61" customWidth="1"/>
    <col min="3850" max="4092" width="9.140625" style="61"/>
    <col min="4093" max="4093" width="52" style="61" customWidth="1"/>
    <col min="4094" max="4101" width="12.28515625" style="61" customWidth="1"/>
    <col min="4102" max="4102" width="3.140625" style="61" customWidth="1"/>
    <col min="4103" max="4103" width="21.5703125" style="61" customWidth="1"/>
    <col min="4104" max="4104" width="3.140625" style="61" customWidth="1"/>
    <col min="4105" max="4105" width="19.85546875" style="61" customWidth="1"/>
    <col min="4106" max="4348" width="9.140625" style="61"/>
    <col min="4349" max="4349" width="52" style="61" customWidth="1"/>
    <col min="4350" max="4357" width="12.28515625" style="61" customWidth="1"/>
    <col min="4358" max="4358" width="3.140625" style="61" customWidth="1"/>
    <col min="4359" max="4359" width="21.5703125" style="61" customWidth="1"/>
    <col min="4360" max="4360" width="3.140625" style="61" customWidth="1"/>
    <col min="4361" max="4361" width="19.85546875" style="61" customWidth="1"/>
    <col min="4362" max="4604" width="9.140625" style="61"/>
    <col min="4605" max="4605" width="52" style="61" customWidth="1"/>
    <col min="4606" max="4613" width="12.28515625" style="61" customWidth="1"/>
    <col min="4614" max="4614" width="3.140625" style="61" customWidth="1"/>
    <col min="4615" max="4615" width="21.5703125" style="61" customWidth="1"/>
    <col min="4616" max="4616" width="3.140625" style="61" customWidth="1"/>
    <col min="4617" max="4617" width="19.85546875" style="61" customWidth="1"/>
    <col min="4618" max="4860" width="9.140625" style="61"/>
    <col min="4861" max="4861" width="52" style="61" customWidth="1"/>
    <col min="4862" max="4869" width="12.28515625" style="61" customWidth="1"/>
    <col min="4870" max="4870" width="3.140625" style="61" customWidth="1"/>
    <col min="4871" max="4871" width="21.5703125" style="61" customWidth="1"/>
    <col min="4872" max="4872" width="3.140625" style="61" customWidth="1"/>
    <col min="4873" max="4873" width="19.85546875" style="61" customWidth="1"/>
    <col min="4874" max="5116" width="9.140625" style="61"/>
    <col min="5117" max="5117" width="52" style="61" customWidth="1"/>
    <col min="5118" max="5125" width="12.28515625" style="61" customWidth="1"/>
    <col min="5126" max="5126" width="3.140625" style="61" customWidth="1"/>
    <col min="5127" max="5127" width="21.5703125" style="61" customWidth="1"/>
    <col min="5128" max="5128" width="3.140625" style="61" customWidth="1"/>
    <col min="5129" max="5129" width="19.85546875" style="61" customWidth="1"/>
    <col min="5130" max="5372" width="9.140625" style="61"/>
    <col min="5373" max="5373" width="52" style="61" customWidth="1"/>
    <col min="5374" max="5381" width="12.28515625" style="61" customWidth="1"/>
    <col min="5382" max="5382" width="3.140625" style="61" customWidth="1"/>
    <col min="5383" max="5383" width="21.5703125" style="61" customWidth="1"/>
    <col min="5384" max="5384" width="3.140625" style="61" customWidth="1"/>
    <col min="5385" max="5385" width="19.85546875" style="61" customWidth="1"/>
    <col min="5386" max="5628" width="9.140625" style="61"/>
    <col min="5629" max="5629" width="52" style="61" customWidth="1"/>
    <col min="5630" max="5637" width="12.28515625" style="61" customWidth="1"/>
    <col min="5638" max="5638" width="3.140625" style="61" customWidth="1"/>
    <col min="5639" max="5639" width="21.5703125" style="61" customWidth="1"/>
    <col min="5640" max="5640" width="3.140625" style="61" customWidth="1"/>
    <col min="5641" max="5641" width="19.85546875" style="61" customWidth="1"/>
    <col min="5642" max="5884" width="9.140625" style="61"/>
    <col min="5885" max="5885" width="52" style="61" customWidth="1"/>
    <col min="5886" max="5893" width="12.28515625" style="61" customWidth="1"/>
    <col min="5894" max="5894" width="3.140625" style="61" customWidth="1"/>
    <col min="5895" max="5895" width="21.5703125" style="61" customWidth="1"/>
    <col min="5896" max="5896" width="3.140625" style="61" customWidth="1"/>
    <col min="5897" max="5897" width="19.85546875" style="61" customWidth="1"/>
    <col min="5898" max="6140" width="9.140625" style="61"/>
    <col min="6141" max="6141" width="52" style="61" customWidth="1"/>
    <col min="6142" max="6149" width="12.28515625" style="61" customWidth="1"/>
    <col min="6150" max="6150" width="3.140625" style="61" customWidth="1"/>
    <col min="6151" max="6151" width="21.5703125" style="61" customWidth="1"/>
    <col min="6152" max="6152" width="3.140625" style="61" customWidth="1"/>
    <col min="6153" max="6153" width="19.85546875" style="61" customWidth="1"/>
    <col min="6154" max="6396" width="9.140625" style="61"/>
    <col min="6397" max="6397" width="52" style="61" customWidth="1"/>
    <col min="6398" max="6405" width="12.28515625" style="61" customWidth="1"/>
    <col min="6406" max="6406" width="3.140625" style="61" customWidth="1"/>
    <col min="6407" max="6407" width="21.5703125" style="61" customWidth="1"/>
    <col min="6408" max="6408" width="3.140625" style="61" customWidth="1"/>
    <col min="6409" max="6409" width="19.85546875" style="61" customWidth="1"/>
    <col min="6410" max="6652" width="9.140625" style="61"/>
    <col min="6653" max="6653" width="52" style="61" customWidth="1"/>
    <col min="6654" max="6661" width="12.28515625" style="61" customWidth="1"/>
    <col min="6662" max="6662" width="3.140625" style="61" customWidth="1"/>
    <col min="6663" max="6663" width="21.5703125" style="61" customWidth="1"/>
    <col min="6664" max="6664" width="3.140625" style="61" customWidth="1"/>
    <col min="6665" max="6665" width="19.85546875" style="61" customWidth="1"/>
    <col min="6666" max="6908" width="9.140625" style="61"/>
    <col min="6909" max="6909" width="52" style="61" customWidth="1"/>
    <col min="6910" max="6917" width="12.28515625" style="61" customWidth="1"/>
    <col min="6918" max="6918" width="3.140625" style="61" customWidth="1"/>
    <col min="6919" max="6919" width="21.5703125" style="61" customWidth="1"/>
    <col min="6920" max="6920" width="3.140625" style="61" customWidth="1"/>
    <col min="6921" max="6921" width="19.85546875" style="61" customWidth="1"/>
    <col min="6922" max="7164" width="9.140625" style="61"/>
    <col min="7165" max="7165" width="52" style="61" customWidth="1"/>
    <col min="7166" max="7173" width="12.28515625" style="61" customWidth="1"/>
    <col min="7174" max="7174" width="3.140625" style="61" customWidth="1"/>
    <col min="7175" max="7175" width="21.5703125" style="61" customWidth="1"/>
    <col min="7176" max="7176" width="3.140625" style="61" customWidth="1"/>
    <col min="7177" max="7177" width="19.85546875" style="61" customWidth="1"/>
    <col min="7178" max="7420" width="9.140625" style="61"/>
    <col min="7421" max="7421" width="52" style="61" customWidth="1"/>
    <col min="7422" max="7429" width="12.28515625" style="61" customWidth="1"/>
    <col min="7430" max="7430" width="3.140625" style="61" customWidth="1"/>
    <col min="7431" max="7431" width="21.5703125" style="61" customWidth="1"/>
    <col min="7432" max="7432" width="3.140625" style="61" customWidth="1"/>
    <col min="7433" max="7433" width="19.85546875" style="61" customWidth="1"/>
    <col min="7434" max="7676" width="9.140625" style="61"/>
    <col min="7677" max="7677" width="52" style="61" customWidth="1"/>
    <col min="7678" max="7685" width="12.28515625" style="61" customWidth="1"/>
    <col min="7686" max="7686" width="3.140625" style="61" customWidth="1"/>
    <col min="7687" max="7687" width="21.5703125" style="61" customWidth="1"/>
    <col min="7688" max="7688" width="3.140625" style="61" customWidth="1"/>
    <col min="7689" max="7689" width="19.85546875" style="61" customWidth="1"/>
    <col min="7690" max="7932" width="9.140625" style="61"/>
    <col min="7933" max="7933" width="52" style="61" customWidth="1"/>
    <col min="7934" max="7941" width="12.28515625" style="61" customWidth="1"/>
    <col min="7942" max="7942" width="3.140625" style="61" customWidth="1"/>
    <col min="7943" max="7943" width="21.5703125" style="61" customWidth="1"/>
    <col min="7944" max="7944" width="3.140625" style="61" customWidth="1"/>
    <col min="7945" max="7945" width="19.85546875" style="61" customWidth="1"/>
    <col min="7946" max="8188" width="9.140625" style="61"/>
    <col min="8189" max="8189" width="52" style="61" customWidth="1"/>
    <col min="8190" max="8197" width="12.28515625" style="61" customWidth="1"/>
    <col min="8198" max="8198" width="3.140625" style="61" customWidth="1"/>
    <col min="8199" max="8199" width="21.5703125" style="61" customWidth="1"/>
    <col min="8200" max="8200" width="3.140625" style="61" customWidth="1"/>
    <col min="8201" max="8201" width="19.85546875" style="61" customWidth="1"/>
    <col min="8202" max="8444" width="9.140625" style="61"/>
    <col min="8445" max="8445" width="52" style="61" customWidth="1"/>
    <col min="8446" max="8453" width="12.28515625" style="61" customWidth="1"/>
    <col min="8454" max="8454" width="3.140625" style="61" customWidth="1"/>
    <col min="8455" max="8455" width="21.5703125" style="61" customWidth="1"/>
    <col min="8456" max="8456" width="3.140625" style="61" customWidth="1"/>
    <col min="8457" max="8457" width="19.85546875" style="61" customWidth="1"/>
    <col min="8458" max="8700" width="9.140625" style="61"/>
    <col min="8701" max="8701" width="52" style="61" customWidth="1"/>
    <col min="8702" max="8709" width="12.28515625" style="61" customWidth="1"/>
    <col min="8710" max="8710" width="3.140625" style="61" customWidth="1"/>
    <col min="8711" max="8711" width="21.5703125" style="61" customWidth="1"/>
    <col min="8712" max="8712" width="3.140625" style="61" customWidth="1"/>
    <col min="8713" max="8713" width="19.85546875" style="61" customWidth="1"/>
    <col min="8714" max="8956" width="9.140625" style="61"/>
    <col min="8957" max="8957" width="52" style="61" customWidth="1"/>
    <col min="8958" max="8965" width="12.28515625" style="61" customWidth="1"/>
    <col min="8966" max="8966" width="3.140625" style="61" customWidth="1"/>
    <col min="8967" max="8967" width="21.5703125" style="61" customWidth="1"/>
    <col min="8968" max="8968" width="3.140625" style="61" customWidth="1"/>
    <col min="8969" max="8969" width="19.85546875" style="61" customWidth="1"/>
    <col min="8970" max="9212" width="9.140625" style="61"/>
    <col min="9213" max="9213" width="52" style="61" customWidth="1"/>
    <col min="9214" max="9221" width="12.28515625" style="61" customWidth="1"/>
    <col min="9222" max="9222" width="3.140625" style="61" customWidth="1"/>
    <col min="9223" max="9223" width="21.5703125" style="61" customWidth="1"/>
    <col min="9224" max="9224" width="3.140625" style="61" customWidth="1"/>
    <col min="9225" max="9225" width="19.85546875" style="61" customWidth="1"/>
    <col min="9226" max="9468" width="9.140625" style="61"/>
    <col min="9469" max="9469" width="52" style="61" customWidth="1"/>
    <col min="9470" max="9477" width="12.28515625" style="61" customWidth="1"/>
    <col min="9478" max="9478" width="3.140625" style="61" customWidth="1"/>
    <col min="9479" max="9479" width="21.5703125" style="61" customWidth="1"/>
    <col min="9480" max="9480" width="3.140625" style="61" customWidth="1"/>
    <col min="9481" max="9481" width="19.85546875" style="61" customWidth="1"/>
    <col min="9482" max="9724" width="9.140625" style="61"/>
    <col min="9725" max="9725" width="52" style="61" customWidth="1"/>
    <col min="9726" max="9733" width="12.28515625" style="61" customWidth="1"/>
    <col min="9734" max="9734" width="3.140625" style="61" customWidth="1"/>
    <col min="9735" max="9735" width="21.5703125" style="61" customWidth="1"/>
    <col min="9736" max="9736" width="3.140625" style="61" customWidth="1"/>
    <col min="9737" max="9737" width="19.85546875" style="61" customWidth="1"/>
    <col min="9738" max="9980" width="9.140625" style="61"/>
    <col min="9981" max="9981" width="52" style="61" customWidth="1"/>
    <col min="9982" max="9989" width="12.28515625" style="61" customWidth="1"/>
    <col min="9990" max="9990" width="3.140625" style="61" customWidth="1"/>
    <col min="9991" max="9991" width="21.5703125" style="61" customWidth="1"/>
    <col min="9992" max="9992" width="3.140625" style="61" customWidth="1"/>
    <col min="9993" max="9993" width="19.85546875" style="61" customWidth="1"/>
    <col min="9994" max="10236" width="9.140625" style="61"/>
    <col min="10237" max="10237" width="52" style="61" customWidth="1"/>
    <col min="10238" max="10245" width="12.28515625" style="61" customWidth="1"/>
    <col min="10246" max="10246" width="3.140625" style="61" customWidth="1"/>
    <col min="10247" max="10247" width="21.5703125" style="61" customWidth="1"/>
    <col min="10248" max="10248" width="3.140625" style="61" customWidth="1"/>
    <col min="10249" max="10249" width="19.85546875" style="61" customWidth="1"/>
    <col min="10250" max="10492" width="9.140625" style="61"/>
    <col min="10493" max="10493" width="52" style="61" customWidth="1"/>
    <col min="10494" max="10501" width="12.28515625" style="61" customWidth="1"/>
    <col min="10502" max="10502" width="3.140625" style="61" customWidth="1"/>
    <col min="10503" max="10503" width="21.5703125" style="61" customWidth="1"/>
    <col min="10504" max="10504" width="3.140625" style="61" customWidth="1"/>
    <col min="10505" max="10505" width="19.85546875" style="61" customWidth="1"/>
    <col min="10506" max="10748" width="9.140625" style="61"/>
    <col min="10749" max="10749" width="52" style="61" customWidth="1"/>
    <col min="10750" max="10757" width="12.28515625" style="61" customWidth="1"/>
    <col min="10758" max="10758" width="3.140625" style="61" customWidth="1"/>
    <col min="10759" max="10759" width="21.5703125" style="61" customWidth="1"/>
    <col min="10760" max="10760" width="3.140625" style="61" customWidth="1"/>
    <col min="10761" max="10761" width="19.85546875" style="61" customWidth="1"/>
    <col min="10762" max="11004" width="9.140625" style="61"/>
    <col min="11005" max="11005" width="52" style="61" customWidth="1"/>
    <col min="11006" max="11013" width="12.28515625" style="61" customWidth="1"/>
    <col min="11014" max="11014" width="3.140625" style="61" customWidth="1"/>
    <col min="11015" max="11015" width="21.5703125" style="61" customWidth="1"/>
    <col min="11016" max="11016" width="3.140625" style="61" customWidth="1"/>
    <col min="11017" max="11017" width="19.85546875" style="61" customWidth="1"/>
    <col min="11018" max="11260" width="9.140625" style="61"/>
    <col min="11261" max="11261" width="52" style="61" customWidth="1"/>
    <col min="11262" max="11269" width="12.28515625" style="61" customWidth="1"/>
    <col min="11270" max="11270" width="3.140625" style="61" customWidth="1"/>
    <col min="11271" max="11271" width="21.5703125" style="61" customWidth="1"/>
    <col min="11272" max="11272" width="3.140625" style="61" customWidth="1"/>
    <col min="11273" max="11273" width="19.85546875" style="61" customWidth="1"/>
    <col min="11274" max="11516" width="9.140625" style="61"/>
    <col min="11517" max="11517" width="52" style="61" customWidth="1"/>
    <col min="11518" max="11525" width="12.28515625" style="61" customWidth="1"/>
    <col min="11526" max="11526" width="3.140625" style="61" customWidth="1"/>
    <col min="11527" max="11527" width="21.5703125" style="61" customWidth="1"/>
    <col min="11528" max="11528" width="3.140625" style="61" customWidth="1"/>
    <col min="11529" max="11529" width="19.85546875" style="61" customWidth="1"/>
    <col min="11530" max="11772" width="9.140625" style="61"/>
    <col min="11773" max="11773" width="52" style="61" customWidth="1"/>
    <col min="11774" max="11781" width="12.28515625" style="61" customWidth="1"/>
    <col min="11782" max="11782" width="3.140625" style="61" customWidth="1"/>
    <col min="11783" max="11783" width="21.5703125" style="61" customWidth="1"/>
    <col min="11784" max="11784" width="3.140625" style="61" customWidth="1"/>
    <col min="11785" max="11785" width="19.85546875" style="61" customWidth="1"/>
    <col min="11786" max="12028" width="9.140625" style="61"/>
    <col min="12029" max="12029" width="52" style="61" customWidth="1"/>
    <col min="12030" max="12037" width="12.28515625" style="61" customWidth="1"/>
    <col min="12038" max="12038" width="3.140625" style="61" customWidth="1"/>
    <col min="12039" max="12039" width="21.5703125" style="61" customWidth="1"/>
    <col min="12040" max="12040" width="3.140625" style="61" customWidth="1"/>
    <col min="12041" max="12041" width="19.85546875" style="61" customWidth="1"/>
    <col min="12042" max="12284" width="9.140625" style="61"/>
    <col min="12285" max="12285" width="52" style="61" customWidth="1"/>
    <col min="12286" max="12293" width="12.28515625" style="61" customWidth="1"/>
    <col min="12294" max="12294" width="3.140625" style="61" customWidth="1"/>
    <col min="12295" max="12295" width="21.5703125" style="61" customWidth="1"/>
    <col min="12296" max="12296" width="3.140625" style="61" customWidth="1"/>
    <col min="12297" max="12297" width="19.85546875" style="61" customWidth="1"/>
    <col min="12298" max="12540" width="9.140625" style="61"/>
    <col min="12541" max="12541" width="52" style="61" customWidth="1"/>
    <col min="12542" max="12549" width="12.28515625" style="61" customWidth="1"/>
    <col min="12550" max="12550" width="3.140625" style="61" customWidth="1"/>
    <col min="12551" max="12551" width="21.5703125" style="61" customWidth="1"/>
    <col min="12552" max="12552" width="3.140625" style="61" customWidth="1"/>
    <col min="12553" max="12553" width="19.85546875" style="61" customWidth="1"/>
    <col min="12554" max="12796" width="9.140625" style="61"/>
    <col min="12797" max="12797" width="52" style="61" customWidth="1"/>
    <col min="12798" max="12805" width="12.28515625" style="61" customWidth="1"/>
    <col min="12806" max="12806" width="3.140625" style="61" customWidth="1"/>
    <col min="12807" max="12807" width="21.5703125" style="61" customWidth="1"/>
    <col min="12808" max="12808" width="3.140625" style="61" customWidth="1"/>
    <col min="12809" max="12809" width="19.85546875" style="61" customWidth="1"/>
    <col min="12810" max="13052" width="9.140625" style="61"/>
    <col min="13053" max="13053" width="52" style="61" customWidth="1"/>
    <col min="13054" max="13061" width="12.28515625" style="61" customWidth="1"/>
    <col min="13062" max="13062" width="3.140625" style="61" customWidth="1"/>
    <col min="13063" max="13063" width="21.5703125" style="61" customWidth="1"/>
    <col min="13064" max="13064" width="3.140625" style="61" customWidth="1"/>
    <col min="13065" max="13065" width="19.85546875" style="61" customWidth="1"/>
    <col min="13066" max="13308" width="9.140625" style="61"/>
    <col min="13309" max="13309" width="52" style="61" customWidth="1"/>
    <col min="13310" max="13317" width="12.28515625" style="61" customWidth="1"/>
    <col min="13318" max="13318" width="3.140625" style="61" customWidth="1"/>
    <col min="13319" max="13319" width="21.5703125" style="61" customWidth="1"/>
    <col min="13320" max="13320" width="3.140625" style="61" customWidth="1"/>
    <col min="13321" max="13321" width="19.85546875" style="61" customWidth="1"/>
    <col min="13322" max="13564" width="9.140625" style="61"/>
    <col min="13565" max="13565" width="52" style="61" customWidth="1"/>
    <col min="13566" max="13573" width="12.28515625" style="61" customWidth="1"/>
    <col min="13574" max="13574" width="3.140625" style="61" customWidth="1"/>
    <col min="13575" max="13575" width="21.5703125" style="61" customWidth="1"/>
    <col min="13576" max="13576" width="3.140625" style="61" customWidth="1"/>
    <col min="13577" max="13577" width="19.85546875" style="61" customWidth="1"/>
    <col min="13578" max="13820" width="9.140625" style="61"/>
    <col min="13821" max="13821" width="52" style="61" customWidth="1"/>
    <col min="13822" max="13829" width="12.28515625" style="61" customWidth="1"/>
    <col min="13830" max="13830" width="3.140625" style="61" customWidth="1"/>
    <col min="13831" max="13831" width="21.5703125" style="61" customWidth="1"/>
    <col min="13832" max="13832" width="3.140625" style="61" customWidth="1"/>
    <col min="13833" max="13833" width="19.85546875" style="61" customWidth="1"/>
    <col min="13834" max="14076" width="9.140625" style="61"/>
    <col min="14077" max="14077" width="52" style="61" customWidth="1"/>
    <col min="14078" max="14085" width="12.28515625" style="61" customWidth="1"/>
    <col min="14086" max="14086" width="3.140625" style="61" customWidth="1"/>
    <col min="14087" max="14087" width="21.5703125" style="61" customWidth="1"/>
    <col min="14088" max="14088" width="3.140625" style="61" customWidth="1"/>
    <col min="14089" max="14089" width="19.85546875" style="61" customWidth="1"/>
    <col min="14090" max="14332" width="9.140625" style="61"/>
    <col min="14333" max="14333" width="52" style="61" customWidth="1"/>
    <col min="14334" max="14341" width="12.28515625" style="61" customWidth="1"/>
    <col min="14342" max="14342" width="3.140625" style="61" customWidth="1"/>
    <col min="14343" max="14343" width="21.5703125" style="61" customWidth="1"/>
    <col min="14344" max="14344" width="3.140625" style="61" customWidth="1"/>
    <col min="14345" max="14345" width="19.85546875" style="61" customWidth="1"/>
    <col min="14346" max="14588" width="9.140625" style="61"/>
    <col min="14589" max="14589" width="52" style="61" customWidth="1"/>
    <col min="14590" max="14597" width="12.28515625" style="61" customWidth="1"/>
    <col min="14598" max="14598" width="3.140625" style="61" customWidth="1"/>
    <col min="14599" max="14599" width="21.5703125" style="61" customWidth="1"/>
    <col min="14600" max="14600" width="3.140625" style="61" customWidth="1"/>
    <col min="14601" max="14601" width="19.85546875" style="61" customWidth="1"/>
    <col min="14602" max="14844" width="9.140625" style="61"/>
    <col min="14845" max="14845" width="52" style="61" customWidth="1"/>
    <col min="14846" max="14853" width="12.28515625" style="61" customWidth="1"/>
    <col min="14854" max="14854" width="3.140625" style="61" customWidth="1"/>
    <col min="14855" max="14855" width="21.5703125" style="61" customWidth="1"/>
    <col min="14856" max="14856" width="3.140625" style="61" customWidth="1"/>
    <col min="14857" max="14857" width="19.85546875" style="61" customWidth="1"/>
    <col min="14858" max="15100" width="9.140625" style="61"/>
    <col min="15101" max="15101" width="52" style="61" customWidth="1"/>
    <col min="15102" max="15109" width="12.28515625" style="61" customWidth="1"/>
    <col min="15110" max="15110" width="3.140625" style="61" customWidth="1"/>
    <col min="15111" max="15111" width="21.5703125" style="61" customWidth="1"/>
    <col min="15112" max="15112" width="3.140625" style="61" customWidth="1"/>
    <col min="15113" max="15113" width="19.85546875" style="61" customWidth="1"/>
    <col min="15114" max="15356" width="9.140625" style="61"/>
    <col min="15357" max="15357" width="52" style="61" customWidth="1"/>
    <col min="15358" max="15365" width="12.28515625" style="61" customWidth="1"/>
    <col min="15366" max="15366" width="3.140625" style="61" customWidth="1"/>
    <col min="15367" max="15367" width="21.5703125" style="61" customWidth="1"/>
    <col min="15368" max="15368" width="3.140625" style="61" customWidth="1"/>
    <col min="15369" max="15369" width="19.85546875" style="61" customWidth="1"/>
    <col min="15370" max="15612" width="9.140625" style="61"/>
    <col min="15613" max="15613" width="52" style="61" customWidth="1"/>
    <col min="15614" max="15621" width="12.28515625" style="61" customWidth="1"/>
    <col min="15622" max="15622" width="3.140625" style="61" customWidth="1"/>
    <col min="15623" max="15623" width="21.5703125" style="61" customWidth="1"/>
    <col min="15624" max="15624" width="3.140625" style="61" customWidth="1"/>
    <col min="15625" max="15625" width="19.85546875" style="61" customWidth="1"/>
    <col min="15626" max="15868" width="9.140625" style="61"/>
    <col min="15869" max="15869" width="52" style="61" customWidth="1"/>
    <col min="15870" max="15877" width="12.28515625" style="61" customWidth="1"/>
    <col min="15878" max="15878" width="3.140625" style="61" customWidth="1"/>
    <col min="15879" max="15879" width="21.5703125" style="61" customWidth="1"/>
    <col min="15880" max="15880" width="3.140625" style="61" customWidth="1"/>
    <col min="15881" max="15881" width="19.85546875" style="61" customWidth="1"/>
    <col min="15882" max="16124" width="9.140625" style="61"/>
    <col min="16125" max="16125" width="52" style="61" customWidth="1"/>
    <col min="16126" max="16133" width="12.28515625" style="61" customWidth="1"/>
    <col min="16134" max="16134" width="3.140625" style="61" customWidth="1"/>
    <col min="16135" max="16135" width="21.5703125" style="61" customWidth="1"/>
    <col min="16136" max="16136" width="3.140625" style="61" customWidth="1"/>
    <col min="16137" max="16137" width="19.85546875" style="61" customWidth="1"/>
    <col min="16138" max="16384" width="9.140625" style="61"/>
  </cols>
  <sheetData>
    <row r="1" spans="1:17" ht="23.25" x14ac:dyDescent="0.25">
      <c r="A1" s="435" t="str">
        <f>'Indice-Index'!C8</f>
        <v>3.3 Ricavi da servizi di consegna pacchi (Ita/Itz - base mensile)  - Parcel services revenues (domestic / crossb. parcels - monthly basis)</v>
      </c>
      <c r="B1" s="448"/>
      <c r="C1" s="448"/>
      <c r="D1" s="448"/>
      <c r="E1" s="448"/>
      <c r="F1" s="448"/>
      <c r="G1" s="448"/>
      <c r="H1" s="449"/>
      <c r="I1" s="449"/>
      <c r="J1" s="449"/>
      <c r="K1" s="449"/>
      <c r="L1" s="412"/>
      <c r="M1" s="412"/>
      <c r="N1" s="412"/>
      <c r="O1" s="412"/>
      <c r="P1" s="412"/>
      <c r="Q1" s="412"/>
    </row>
    <row r="4" spans="1:17" x14ac:dyDescent="0.25">
      <c r="B4" s="386" t="s">
        <v>347</v>
      </c>
      <c r="C4" s="387" t="s">
        <v>348</v>
      </c>
      <c r="D4" s="387" t="s">
        <v>349</v>
      </c>
      <c r="E4" s="387" t="s">
        <v>350</v>
      </c>
      <c r="F4" s="387" t="s">
        <v>351</v>
      </c>
      <c r="G4" s="387" t="s">
        <v>352</v>
      </c>
      <c r="I4" s="439" t="s">
        <v>390</v>
      </c>
    </row>
    <row r="5" spans="1:17" x14ac:dyDescent="0.25">
      <c r="A5" s="61" t="s">
        <v>398</v>
      </c>
      <c r="B5" s="440" t="s">
        <v>354</v>
      </c>
      <c r="C5" s="440" t="s">
        <v>355</v>
      </c>
      <c r="D5" s="440" t="s">
        <v>356</v>
      </c>
      <c r="E5" s="440" t="s">
        <v>357</v>
      </c>
      <c r="F5" s="440" t="s">
        <v>358</v>
      </c>
      <c r="G5" s="440" t="s">
        <v>359</v>
      </c>
      <c r="I5" s="441" t="s">
        <v>391</v>
      </c>
    </row>
    <row r="6" spans="1:17" x14ac:dyDescent="0.25">
      <c r="B6" s="377"/>
      <c r="C6" s="377"/>
      <c r="D6" s="377"/>
      <c r="E6" s="377"/>
      <c r="F6" s="377"/>
      <c r="G6" s="377"/>
    </row>
    <row r="7" spans="1:17" ht="18.75" x14ac:dyDescent="0.25">
      <c r="A7" s="442" t="s">
        <v>394</v>
      </c>
      <c r="B7" s="446"/>
      <c r="C7" s="446"/>
      <c r="D7" s="446"/>
      <c r="E7" s="446"/>
      <c r="F7" s="446"/>
      <c r="G7" s="446"/>
    </row>
    <row r="8" spans="1:17" x14ac:dyDescent="0.25">
      <c r="A8" s="415">
        <v>2021</v>
      </c>
      <c r="B8" s="469">
        <f t="shared" ref="B8:G10" si="0">+B17+B26</f>
        <v>469.39482823365495</v>
      </c>
      <c r="C8" s="469">
        <f t="shared" si="0"/>
        <v>455.33197397107449</v>
      </c>
      <c r="D8" s="469">
        <f t="shared" si="0"/>
        <v>540.78937045588714</v>
      </c>
      <c r="E8" s="469">
        <f t="shared" si="0"/>
        <v>494.69894798257894</v>
      </c>
      <c r="F8" s="469">
        <f t="shared" si="0"/>
        <v>486.09194775734045</v>
      </c>
      <c r="G8" s="469">
        <f t="shared" si="0"/>
        <v>490.67049770071219</v>
      </c>
      <c r="H8" s="470"/>
      <c r="I8" s="468">
        <f>+B8+C8+D8+E8+F8+G8</f>
        <v>2936.9775661012482</v>
      </c>
    </row>
    <row r="9" spans="1:17" x14ac:dyDescent="0.25">
      <c r="A9" s="415">
        <v>2020</v>
      </c>
      <c r="B9" s="469">
        <f t="shared" si="0"/>
        <v>371.43736882661409</v>
      </c>
      <c r="C9" s="469">
        <f t="shared" si="0"/>
        <v>341.25958240960324</v>
      </c>
      <c r="D9" s="469">
        <f t="shared" si="0"/>
        <v>321.41672148866007</v>
      </c>
      <c r="E9" s="469">
        <f t="shared" si="0"/>
        <v>346.3926177361069</v>
      </c>
      <c r="F9" s="469">
        <f t="shared" si="0"/>
        <v>413.25873463610185</v>
      </c>
      <c r="G9" s="469">
        <f t="shared" si="0"/>
        <v>425.18149384872964</v>
      </c>
      <c r="H9" s="470"/>
      <c r="I9" s="468">
        <f>+B9+C9+D9+E9+F9+G9</f>
        <v>2218.9465189458156</v>
      </c>
    </row>
    <row r="10" spans="1:17" x14ac:dyDescent="0.25">
      <c r="A10" s="415">
        <v>2019</v>
      </c>
      <c r="B10" s="469">
        <f t="shared" si="0"/>
        <v>343.34315224501972</v>
      </c>
      <c r="C10" s="469">
        <f t="shared" si="0"/>
        <v>318.53999231187868</v>
      </c>
      <c r="D10" s="469">
        <f t="shared" si="0"/>
        <v>343.87994990654931</v>
      </c>
      <c r="E10" s="469">
        <f t="shared" si="0"/>
        <v>326.89523519610265</v>
      </c>
      <c r="F10" s="469">
        <f t="shared" si="0"/>
        <v>363.83389624168467</v>
      </c>
      <c r="G10" s="469">
        <f t="shared" si="0"/>
        <v>322.93470262885103</v>
      </c>
      <c r="H10" s="470"/>
      <c r="I10" s="468">
        <f>+B10+C10+D10+E10+F10+G10</f>
        <v>2019.4269285300861</v>
      </c>
    </row>
    <row r="11" spans="1:17" x14ac:dyDescent="0.25">
      <c r="A11" s="456" t="s">
        <v>393</v>
      </c>
      <c r="B11" s="466"/>
      <c r="C11" s="466"/>
      <c r="D11" s="466"/>
      <c r="E11" s="466"/>
      <c r="F11" s="466"/>
      <c r="G11" s="466"/>
      <c r="H11" s="444"/>
      <c r="I11" s="444"/>
    </row>
    <row r="12" spans="1:17" x14ac:dyDescent="0.25">
      <c r="A12" s="476" t="s">
        <v>403</v>
      </c>
      <c r="B12" s="477">
        <f>(B9-B10)/B10*100</f>
        <v>8.1825475178096774</v>
      </c>
      <c r="C12" s="477">
        <f t="shared" ref="C12:G12" si="1">(C9-C10)/C10*100</f>
        <v>7.1324137144701396</v>
      </c>
      <c r="D12" s="477">
        <f t="shared" si="1"/>
        <v>-6.5322879173367649</v>
      </c>
      <c r="E12" s="477">
        <f t="shared" si="1"/>
        <v>5.9644131944315069</v>
      </c>
      <c r="F12" s="477">
        <f t="shared" si="1"/>
        <v>13.584451285315549</v>
      </c>
      <c r="G12" s="477">
        <f t="shared" si="1"/>
        <v>31.661754028767508</v>
      </c>
      <c r="H12" s="444"/>
      <c r="I12" s="477">
        <f>(I9-I10)/I10*100</f>
        <v>9.8800103928968159</v>
      </c>
    </row>
    <row r="13" spans="1:17" x14ac:dyDescent="0.25">
      <c r="A13" s="476" t="s">
        <v>396</v>
      </c>
      <c r="B13" s="477">
        <f t="shared" ref="B13:F13" si="2">(B8-B9)/B9*100</f>
        <v>26.372537506522971</v>
      </c>
      <c r="C13" s="477">
        <f t="shared" si="2"/>
        <v>33.426868413779431</v>
      </c>
      <c r="D13" s="477">
        <f t="shared" si="2"/>
        <v>68.251784770621143</v>
      </c>
      <c r="E13" s="477">
        <f t="shared" si="2"/>
        <v>42.814518166047236</v>
      </c>
      <c r="F13" s="477">
        <f t="shared" si="2"/>
        <v>17.62411947212016</v>
      </c>
      <c r="G13" s="477">
        <f>(G8-G9)/G9*100</f>
        <v>15.402599783724858</v>
      </c>
      <c r="H13" s="444"/>
      <c r="I13" s="477">
        <f>(I8-I9)/I9*100</f>
        <v>32.35909658140644</v>
      </c>
    </row>
    <row r="14" spans="1:17" x14ac:dyDescent="0.25">
      <c r="A14" s="476" t="s">
        <v>397</v>
      </c>
      <c r="B14" s="477">
        <f t="shared" ref="B14:F14" si="3">(B8-B10)/B10*100</f>
        <v>36.713030437456069</v>
      </c>
      <c r="C14" s="477">
        <f t="shared" si="3"/>
        <v>42.94342467531186</v>
      </c>
      <c r="D14" s="477">
        <f t="shared" si="3"/>
        <v>57.261093763346395</v>
      </c>
      <c r="E14" s="477">
        <f t="shared" si="3"/>
        <v>51.332566131106738</v>
      </c>
      <c r="F14" s="477">
        <f t="shared" si="3"/>
        <v>33.602710681591688</v>
      </c>
      <c r="G14" s="477">
        <f>(G8-G10)/G10*100</f>
        <v>51.941087070050806</v>
      </c>
      <c r="H14" s="444"/>
      <c r="I14" s="477">
        <f>(I8-I10)/I10*100</f>
        <v>45.436189079593731</v>
      </c>
    </row>
    <row r="16" spans="1:17" x14ac:dyDescent="0.25">
      <c r="A16" s="414" t="s">
        <v>373</v>
      </c>
      <c r="B16" s="446"/>
      <c r="C16" s="446"/>
      <c r="D16" s="446"/>
      <c r="E16" s="446"/>
      <c r="F16" s="446"/>
      <c r="G16" s="446"/>
      <c r="I16" s="445"/>
    </row>
    <row r="17" spans="1:9" x14ac:dyDescent="0.25">
      <c r="A17" s="415">
        <v>2021</v>
      </c>
      <c r="B17" s="471">
        <v>337.82820588196984</v>
      </c>
      <c r="C17" s="471">
        <v>319.05496320100963</v>
      </c>
      <c r="D17" s="471">
        <v>378.86473797365159</v>
      </c>
      <c r="E17" s="471">
        <v>344.84480751133327</v>
      </c>
      <c r="F17" s="471">
        <v>341.59809229501502</v>
      </c>
      <c r="G17" s="471">
        <v>339.75845294529501</v>
      </c>
      <c r="H17" s="470"/>
      <c r="I17" s="468">
        <f>+B17+C17+D17+E17+F17+G17</f>
        <v>2061.9492598082743</v>
      </c>
    </row>
    <row r="18" spans="1:9" x14ac:dyDescent="0.25">
      <c r="A18" s="415">
        <v>2020</v>
      </c>
      <c r="B18" s="472">
        <v>250.35156454270648</v>
      </c>
      <c r="C18" s="472">
        <v>227.05961826936962</v>
      </c>
      <c r="D18" s="472">
        <v>220.87096173163138</v>
      </c>
      <c r="E18" s="472">
        <v>266.33346952731762</v>
      </c>
      <c r="F18" s="472">
        <v>303.69042820879866</v>
      </c>
      <c r="G18" s="472">
        <v>295.33201701029668</v>
      </c>
      <c r="H18" s="470"/>
      <c r="I18" s="468">
        <f>+B18+C18+D18+E18+F18+G18</f>
        <v>1563.6380592901205</v>
      </c>
    </row>
    <row r="19" spans="1:9" x14ac:dyDescent="0.25">
      <c r="A19" s="415">
        <v>2019</v>
      </c>
      <c r="B19" s="472">
        <v>220.68775967587803</v>
      </c>
      <c r="C19" s="472">
        <v>200.86618932157509</v>
      </c>
      <c r="D19" s="472">
        <v>213.24799522386814</v>
      </c>
      <c r="E19" s="472">
        <v>207.35853578575106</v>
      </c>
      <c r="F19" s="472">
        <v>232.13800423815303</v>
      </c>
      <c r="G19" s="472">
        <v>204.81159589112869</v>
      </c>
      <c r="H19" s="470"/>
      <c r="I19" s="468">
        <f>+B19+C19+D19+E19+F19+G19</f>
        <v>1279.1100801363541</v>
      </c>
    </row>
    <row r="20" spans="1:9" x14ac:dyDescent="0.25">
      <c r="A20" s="456" t="s">
        <v>393</v>
      </c>
      <c r="B20" s="466"/>
      <c r="C20" s="466"/>
      <c r="D20" s="466"/>
      <c r="E20" s="466"/>
      <c r="F20" s="466"/>
      <c r="G20" s="466"/>
      <c r="H20" s="444"/>
      <c r="I20" s="444"/>
    </row>
    <row r="21" spans="1:9" x14ac:dyDescent="0.25">
      <c r="A21" s="476" t="s">
        <v>403</v>
      </c>
      <c r="B21" s="477">
        <f>(B18-B19)/B19*100</f>
        <v>13.441527029136276</v>
      </c>
      <c r="C21" s="477">
        <f t="shared" ref="C21:G21" si="4">(C18-C19)/C19*100</f>
        <v>13.040237899799239</v>
      </c>
      <c r="D21" s="477">
        <f t="shared" si="4"/>
        <v>3.574695508748222</v>
      </c>
      <c r="E21" s="477">
        <f t="shared" si="4"/>
        <v>28.441044646698892</v>
      </c>
      <c r="F21" s="477">
        <f t="shared" si="4"/>
        <v>30.823226987529019</v>
      </c>
      <c r="G21" s="477">
        <f t="shared" si="4"/>
        <v>44.196921920029254</v>
      </c>
      <c r="H21" s="444"/>
      <c r="I21" s="477">
        <f t="shared" ref="I21" si="5">(I18-I19)/I19*100</f>
        <v>22.244213658564515</v>
      </c>
    </row>
    <row r="22" spans="1:9" x14ac:dyDescent="0.25">
      <c r="A22" s="476" t="s">
        <v>396</v>
      </c>
      <c r="B22" s="477">
        <f t="shared" ref="B22:F22" si="6">(B17-B18)/B18*100</f>
        <v>34.9415197380726</v>
      </c>
      <c r="C22" s="477">
        <f t="shared" si="6"/>
        <v>40.515942743505526</v>
      </c>
      <c r="D22" s="477">
        <f t="shared" si="6"/>
        <v>71.532162944076859</v>
      </c>
      <c r="E22" s="477">
        <f t="shared" si="6"/>
        <v>29.478584919633171</v>
      </c>
      <c r="F22" s="477">
        <f t="shared" si="6"/>
        <v>12.482337461144281</v>
      </c>
      <c r="G22" s="477">
        <f>(G17-G18)/G18*100</f>
        <v>15.042878311920177</v>
      </c>
      <c r="H22" s="444"/>
      <c r="I22" s="477">
        <f>(I17-I18)/I18*100</f>
        <v>31.868705008650348</v>
      </c>
    </row>
    <row r="23" spans="1:9" x14ac:dyDescent="0.25">
      <c r="A23" s="476" t="s">
        <v>397</v>
      </c>
      <c r="B23" s="477">
        <f t="shared" ref="B23:F23" si="7">(B17-B19)/B19*100</f>
        <v>53.079720587192888</v>
      </c>
      <c r="C23" s="477">
        <f t="shared" si="7"/>
        <v>58.839555964404333</v>
      </c>
      <c r="D23" s="477">
        <f t="shared" si="7"/>
        <v>77.663915468897457</v>
      </c>
      <c r="E23" s="477">
        <f t="shared" si="7"/>
        <v>66.303647064539987</v>
      </c>
      <c r="F23" s="477">
        <f t="shared" si="7"/>
        <v>47.15302365767117</v>
      </c>
      <c r="G23" s="477">
        <f>(G17-G19)/G19*100</f>
        <v>65.888289413993803</v>
      </c>
      <c r="H23" s="444"/>
      <c r="I23" s="477">
        <f>(I17-I19)/I19*100</f>
        <v>61.201861499556699</v>
      </c>
    </row>
    <row r="25" spans="1:9" x14ac:dyDescent="0.25">
      <c r="A25" s="414" t="s">
        <v>395</v>
      </c>
      <c r="B25" s="446"/>
      <c r="C25" s="446"/>
      <c r="D25" s="446"/>
      <c r="E25" s="446"/>
      <c r="F25" s="446"/>
      <c r="G25" s="446"/>
      <c r="I25" s="445"/>
    </row>
    <row r="26" spans="1:9" x14ac:dyDescent="0.25">
      <c r="A26" s="415">
        <v>2021</v>
      </c>
      <c r="B26" s="471">
        <v>131.56662235168508</v>
      </c>
      <c r="C26" s="471">
        <v>136.27701077006483</v>
      </c>
      <c r="D26" s="471">
        <v>161.92463248223549</v>
      </c>
      <c r="E26" s="471">
        <v>149.85414047124567</v>
      </c>
      <c r="F26" s="471">
        <v>144.49385546232546</v>
      </c>
      <c r="G26" s="471">
        <v>150.91204475541721</v>
      </c>
      <c r="H26" s="470"/>
      <c r="I26" s="468">
        <f>+B26+C26+D26+E26+F26+G26</f>
        <v>875.02830629297375</v>
      </c>
    </row>
    <row r="27" spans="1:9" x14ac:dyDescent="0.25">
      <c r="A27" s="415">
        <v>2020</v>
      </c>
      <c r="B27" s="472">
        <v>121.08580428390761</v>
      </c>
      <c r="C27" s="472">
        <v>114.19996414023365</v>
      </c>
      <c r="D27" s="472">
        <v>100.54575975702869</v>
      </c>
      <c r="E27" s="472">
        <v>80.059148208789281</v>
      </c>
      <c r="F27" s="472">
        <v>109.56830642730318</v>
      </c>
      <c r="G27" s="472">
        <v>129.84947683843296</v>
      </c>
      <c r="H27" s="470"/>
      <c r="I27" s="468">
        <f>+B27+C27+D27+E27+F27+G27</f>
        <v>655.30845965569529</v>
      </c>
    </row>
    <row r="28" spans="1:9" x14ac:dyDescent="0.25">
      <c r="A28" s="415">
        <v>2019</v>
      </c>
      <c r="B28" s="472">
        <v>122.65539256914168</v>
      </c>
      <c r="C28" s="472">
        <v>117.67380299030359</v>
      </c>
      <c r="D28" s="472">
        <v>130.6319546826812</v>
      </c>
      <c r="E28" s="472">
        <v>119.53669941035159</v>
      </c>
      <c r="F28" s="472">
        <v>131.69589200353167</v>
      </c>
      <c r="G28" s="472">
        <v>118.12310673772234</v>
      </c>
      <c r="H28" s="470"/>
      <c r="I28" s="468">
        <f>+B28+C28+D28+E28+F28+G28</f>
        <v>740.31684839373202</v>
      </c>
    </row>
    <row r="29" spans="1:9" x14ac:dyDescent="0.25">
      <c r="A29" s="456" t="s">
        <v>393</v>
      </c>
      <c r="B29" s="466"/>
      <c r="C29" s="466"/>
      <c r="D29" s="466"/>
      <c r="E29" s="466"/>
      <c r="F29" s="466"/>
      <c r="G29" s="466"/>
      <c r="H29" s="444"/>
      <c r="I29" s="444"/>
    </row>
    <row r="30" spans="1:9" x14ac:dyDescent="0.25">
      <c r="A30" s="476" t="s">
        <v>403</v>
      </c>
      <c r="B30" s="477">
        <f>(B27-B28)/B28*100</f>
        <v>-1.2796732800388602</v>
      </c>
      <c r="C30" s="477">
        <f t="shared" ref="C30:G30" si="8">(C27-C28)/C28*100</f>
        <v>-2.9520919370271272</v>
      </c>
      <c r="D30" s="477">
        <f t="shared" si="8"/>
        <v>-23.031267501688273</v>
      </c>
      <c r="E30" s="477">
        <f t="shared" si="8"/>
        <v>-33.025465314247796</v>
      </c>
      <c r="F30" s="477">
        <f t="shared" si="8"/>
        <v>-16.802031741153392</v>
      </c>
      <c r="G30" s="477">
        <f t="shared" si="8"/>
        <v>9.9272449096243047</v>
      </c>
      <c r="H30" s="444"/>
      <c r="I30" s="477">
        <f t="shared" ref="I30" si="9">(I27-I28)/I28*100</f>
        <v>-11.482703510325305</v>
      </c>
    </row>
    <row r="31" spans="1:9" x14ac:dyDescent="0.25">
      <c r="A31" s="476" t="s">
        <v>396</v>
      </c>
      <c r="B31" s="477">
        <f t="shared" ref="B31:F31" si="10">(B26-B27)/B27*100</f>
        <v>8.6556951326873133</v>
      </c>
      <c r="C31" s="477">
        <f t="shared" si="10"/>
        <v>19.331920807541874</v>
      </c>
      <c r="D31" s="477">
        <f t="shared" si="10"/>
        <v>61.045709807683949</v>
      </c>
      <c r="E31" s="477">
        <f t="shared" si="10"/>
        <v>87.179284096847226</v>
      </c>
      <c r="F31" s="477">
        <f t="shared" si="10"/>
        <v>31.87559447968178</v>
      </c>
      <c r="G31" s="477">
        <f>(G26-G27)/G27*100</f>
        <v>16.220756856180209</v>
      </c>
      <c r="H31" s="444"/>
      <c r="I31" s="477">
        <f>(I26-I27)/I27*100</f>
        <v>33.529224810056803</v>
      </c>
    </row>
    <row r="32" spans="1:9" x14ac:dyDescent="0.25">
      <c r="A32" s="476" t="s">
        <v>397</v>
      </c>
      <c r="B32" s="477">
        <f t="shared" ref="B32:F32" si="11">(B26-B28)/B28*100</f>
        <v>7.2652572348338289</v>
      </c>
      <c r="C32" s="477">
        <f t="shared" si="11"/>
        <v>15.809132795082833</v>
      </c>
      <c r="D32" s="477">
        <f t="shared" si="11"/>
        <v>23.954841581883631</v>
      </c>
      <c r="E32" s="477">
        <f t="shared" si="11"/>
        <v>25.362454551985618</v>
      </c>
      <c r="F32" s="477">
        <f t="shared" si="11"/>
        <v>9.7178152363709156</v>
      </c>
      <c r="G32" s="477">
        <f>(G26-G28)/G28*100</f>
        <v>27.758276025112199</v>
      </c>
      <c r="H32" s="444"/>
      <c r="I32" s="477">
        <f>(I26-I28)/I28*100</f>
        <v>18.196459825482243</v>
      </c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</sheetPr>
  <dimension ref="A1:J31"/>
  <sheetViews>
    <sheetView showGridLines="0" zoomScale="90" zoomScaleNormal="90" workbookViewId="0"/>
  </sheetViews>
  <sheetFormatPr defaultColWidth="9.28515625" defaultRowHeight="15.75" x14ac:dyDescent="0.25"/>
  <cols>
    <col min="1" max="1" width="61.140625" style="45" customWidth="1"/>
    <col min="2" max="6" width="11.28515625" style="45" customWidth="1"/>
    <col min="7" max="7" width="2" style="45" customWidth="1"/>
    <col min="8" max="9" width="11.5703125" style="45" customWidth="1"/>
    <col min="10" max="16384" width="9.28515625" style="45"/>
  </cols>
  <sheetData>
    <row r="1" spans="1:10" ht="21" x14ac:dyDescent="0.35">
      <c r="A1" s="433" t="str">
        <f>'Indice-Index'!C9</f>
        <v>3.4 Trend storico dei ricavi  - Revenues  trend</v>
      </c>
      <c r="B1" s="164"/>
      <c r="C1" s="164"/>
      <c r="D1" s="164"/>
      <c r="E1" s="164"/>
      <c r="F1" s="164"/>
      <c r="G1" s="164"/>
      <c r="H1" s="164"/>
      <c r="I1" s="164"/>
      <c r="J1" s="15"/>
    </row>
    <row r="4" spans="1:10" x14ac:dyDescent="0.25">
      <c r="A4" s="631" t="s">
        <v>418</v>
      </c>
      <c r="B4" s="343" t="s">
        <v>307</v>
      </c>
      <c r="C4" s="343" t="s">
        <v>308</v>
      </c>
      <c r="D4" s="343" t="s">
        <v>309</v>
      </c>
      <c r="E4" s="343" t="s">
        <v>310</v>
      </c>
      <c r="F4" s="343" t="s">
        <v>311</v>
      </c>
      <c r="H4" s="112" t="s">
        <v>142</v>
      </c>
      <c r="I4" s="112" t="s">
        <v>142</v>
      </c>
    </row>
    <row r="5" spans="1:10" x14ac:dyDescent="0.25">
      <c r="A5" s="632"/>
      <c r="B5" s="112" t="s">
        <v>137</v>
      </c>
      <c r="C5" s="113"/>
      <c r="D5" s="112"/>
      <c r="E5" s="112" t="s">
        <v>138</v>
      </c>
      <c r="F5" s="112" t="s">
        <v>139</v>
      </c>
      <c r="G5" s="43"/>
      <c r="H5" s="119" t="s">
        <v>141</v>
      </c>
      <c r="I5" s="119" t="s">
        <v>140</v>
      </c>
    </row>
    <row r="6" spans="1:10" x14ac:dyDescent="0.25">
      <c r="A6" s="499"/>
      <c r="B6" s="112"/>
      <c r="C6" s="113"/>
      <c r="D6" s="112"/>
      <c r="E6" s="112"/>
      <c r="F6" s="112"/>
      <c r="G6" s="43"/>
      <c r="H6" s="119"/>
      <c r="I6" s="119"/>
    </row>
    <row r="7" spans="1:10" x14ac:dyDescent="0.25">
      <c r="A7" s="85" t="s">
        <v>221</v>
      </c>
      <c r="B7" s="86">
        <f>+B13+B9</f>
        <v>6019.507560208719</v>
      </c>
      <c r="C7" s="86">
        <f>+C13+C9</f>
        <v>6276.6839753265212</v>
      </c>
      <c r="D7" s="86">
        <f>+D13+D9</f>
        <v>6551.3415990162448</v>
      </c>
      <c r="E7" s="86">
        <f>+E13+E9</f>
        <v>6463.1951276684813</v>
      </c>
      <c r="F7" s="86">
        <f>+F13+F9</f>
        <v>7703.038188171342</v>
      </c>
      <c r="H7" s="82">
        <f>(F7-B7)/B7*100</f>
        <v>27.967912842097149</v>
      </c>
      <c r="I7" s="82">
        <f>(F7-E7)/E7*100</f>
        <v>19.1831290253822</v>
      </c>
    </row>
    <row r="8" spans="1:10" ht="4.5" customHeight="1" x14ac:dyDescent="0.25">
      <c r="A8" s="536"/>
      <c r="B8" s="543"/>
      <c r="C8" s="543"/>
      <c r="D8" s="543"/>
      <c r="E8" s="543"/>
      <c r="F8" s="543"/>
      <c r="H8" s="544"/>
      <c r="I8" s="544"/>
    </row>
    <row r="9" spans="1:10" x14ac:dyDescent="0.25">
      <c r="A9" s="540" t="s">
        <v>218</v>
      </c>
      <c r="B9" s="541">
        <f>B11+B10</f>
        <v>2628.5330464753702</v>
      </c>
      <c r="C9" s="541">
        <f>C11+C10</f>
        <v>2572.7359883974118</v>
      </c>
      <c r="D9" s="541">
        <f>D11+D10</f>
        <v>2564.1721419370456</v>
      </c>
      <c r="E9" s="541">
        <f>E11+E10</f>
        <v>2043.3433289386703</v>
      </c>
      <c r="F9" s="541">
        <f>F11+F10</f>
        <v>1857.9919986502118</v>
      </c>
      <c r="G9" s="211"/>
      <c r="H9" s="542">
        <f>(F9-B9)/B9*100</f>
        <v>-29.314489648832286</v>
      </c>
      <c r="I9" s="542">
        <f>(F9-E9)/E9*100</f>
        <v>-9.0709832098911889</v>
      </c>
    </row>
    <row r="10" spans="1:10" x14ac:dyDescent="0.25">
      <c r="A10" s="12" t="s">
        <v>211</v>
      </c>
      <c r="B10" s="539">
        <v>1742.3490526667943</v>
      </c>
      <c r="C10" s="539">
        <v>1637.0479334664437</v>
      </c>
      <c r="D10" s="539">
        <v>1601.2349720163918</v>
      </c>
      <c r="E10" s="539">
        <v>1220.244559723636</v>
      </c>
      <c r="F10" s="539">
        <v>1069.5793054345911</v>
      </c>
      <c r="H10" s="183">
        <f>(F10-B10)/B10*100</f>
        <v>-38.612799553710502</v>
      </c>
      <c r="I10" s="183">
        <f t="shared" ref="I10:I15" si="0">(F10-E10)/E10*100</f>
        <v>-12.347135915374864</v>
      </c>
    </row>
    <row r="11" spans="1:10" x14ac:dyDescent="0.25">
      <c r="A11" s="322" t="s">
        <v>212</v>
      </c>
      <c r="B11" s="545">
        <v>886.18399380857602</v>
      </c>
      <c r="C11" s="545">
        <v>935.68805493096795</v>
      </c>
      <c r="D11" s="545">
        <v>962.9371699206539</v>
      </c>
      <c r="E11" s="545">
        <v>823.09876921503417</v>
      </c>
      <c r="F11" s="545">
        <v>788.41269321562061</v>
      </c>
      <c r="H11" s="546">
        <f t="shared" ref="H11:H15" si="1">(F11-B11)/B11*100</f>
        <v>-11.032844338878336</v>
      </c>
      <c r="I11" s="546">
        <f t="shared" si="0"/>
        <v>-4.2140842990802527</v>
      </c>
    </row>
    <row r="12" spans="1:10" ht="4.5" customHeight="1" x14ac:dyDescent="0.25">
      <c r="A12" s="12"/>
      <c r="B12" s="539"/>
      <c r="C12" s="539"/>
      <c r="D12" s="539"/>
      <c r="E12" s="539"/>
      <c r="F12" s="539"/>
      <c r="H12" s="183"/>
      <c r="I12" s="183"/>
    </row>
    <row r="13" spans="1:10" x14ac:dyDescent="0.25">
      <c r="A13" s="540" t="s">
        <v>203</v>
      </c>
      <c r="B13" s="541">
        <f>+B15+B14</f>
        <v>3390.9745137333489</v>
      </c>
      <c r="C13" s="541">
        <f>+C15+C14</f>
        <v>3703.9479869291099</v>
      </c>
      <c r="D13" s="541">
        <f>+D15+D14</f>
        <v>3987.1694570791988</v>
      </c>
      <c r="E13" s="541">
        <f>+E15+E14</f>
        <v>4419.851798729811</v>
      </c>
      <c r="F13" s="541">
        <f>+F15+F14</f>
        <v>5845.0461895211301</v>
      </c>
      <c r="G13" s="211"/>
      <c r="H13" s="542">
        <f>(F13-B13)/B13*100</f>
        <v>72.370690662783275</v>
      </c>
      <c r="I13" s="542">
        <f>(F13-E13)/E13*100</f>
        <v>32.245298161374897</v>
      </c>
    </row>
    <row r="14" spans="1:10" x14ac:dyDescent="0.25">
      <c r="A14" s="12" t="s">
        <v>219</v>
      </c>
      <c r="B14" s="539">
        <v>2035.215928068606</v>
      </c>
      <c r="C14" s="539">
        <v>2294.1127521167937</v>
      </c>
      <c r="D14" s="539">
        <v>2527.3378462516512</v>
      </c>
      <c r="E14" s="539">
        <v>3007.766919977887</v>
      </c>
      <c r="F14" s="539">
        <v>4104.7378022969515</v>
      </c>
      <c r="H14" s="183">
        <f t="shared" si="1"/>
        <v>101.68561702405185</v>
      </c>
      <c r="I14" s="183">
        <f t="shared" si="0"/>
        <v>36.471272924536628</v>
      </c>
    </row>
    <row r="15" spans="1:10" x14ac:dyDescent="0.25">
      <c r="A15" s="204" t="s">
        <v>220</v>
      </c>
      <c r="B15" s="205">
        <v>1355.7585856647429</v>
      </c>
      <c r="C15" s="205">
        <v>1409.8352348123162</v>
      </c>
      <c r="D15" s="205">
        <v>1459.8316108275474</v>
      </c>
      <c r="E15" s="205">
        <v>1412.0848787519237</v>
      </c>
      <c r="F15" s="205">
        <v>1740.3083872241787</v>
      </c>
      <c r="H15" s="206">
        <f t="shared" si="1"/>
        <v>28.364179701719305</v>
      </c>
      <c r="I15" s="206">
        <f t="shared" si="0"/>
        <v>23.243893721343188</v>
      </c>
    </row>
    <row r="16" spans="1:10" ht="4.9000000000000004" customHeight="1" x14ac:dyDescent="0.25">
      <c r="A16" s="536"/>
      <c r="B16" s="537"/>
      <c r="C16" s="537"/>
      <c r="D16" s="537"/>
      <c r="E16" s="537"/>
      <c r="F16" s="537"/>
      <c r="H16" s="137"/>
      <c r="I16" s="137"/>
    </row>
    <row r="17" spans="1:9" x14ac:dyDescent="0.25">
      <c r="A17" s="12"/>
      <c r="B17" s="538"/>
      <c r="C17" s="538"/>
      <c r="D17" s="538"/>
      <c r="E17" s="538"/>
      <c r="F17" s="538"/>
      <c r="H17" s="18"/>
      <c r="I17" s="18"/>
    </row>
    <row r="18" spans="1:9" x14ac:dyDescent="0.25">
      <c r="B18" s="9"/>
      <c r="C18" s="9"/>
      <c r="D18" s="9"/>
      <c r="E18" s="9"/>
      <c r="F18" s="9"/>
      <c r="H18" s="18"/>
      <c r="I18" s="18"/>
    </row>
    <row r="19" spans="1:9" x14ac:dyDescent="0.25">
      <c r="A19" s="631" t="s">
        <v>419</v>
      </c>
      <c r="B19" s="214" t="s">
        <v>264</v>
      </c>
      <c r="C19" s="214" t="s">
        <v>267</v>
      </c>
      <c r="D19" s="214" t="s">
        <v>270</v>
      </c>
      <c r="E19" s="214" t="s">
        <v>273</v>
      </c>
      <c r="F19" s="214" t="s">
        <v>321</v>
      </c>
      <c r="H19" s="112" t="s">
        <v>142</v>
      </c>
      <c r="I19" s="112" t="s">
        <v>142</v>
      </c>
    </row>
    <row r="20" spans="1:9" x14ac:dyDescent="0.25">
      <c r="A20" s="632"/>
      <c r="B20" s="214" t="s">
        <v>341</v>
      </c>
      <c r="C20" s="214" t="s">
        <v>342</v>
      </c>
      <c r="D20" s="214" t="s">
        <v>343</v>
      </c>
      <c r="E20" s="214" t="s">
        <v>344</v>
      </c>
      <c r="F20" s="214" t="s">
        <v>345</v>
      </c>
      <c r="H20" s="119" t="s">
        <v>141</v>
      </c>
      <c r="I20" s="119" t="s">
        <v>140</v>
      </c>
    </row>
    <row r="21" spans="1:9" x14ac:dyDescent="0.25">
      <c r="B21" s="219" t="s">
        <v>137</v>
      </c>
      <c r="C21" s="235"/>
      <c r="D21" s="219"/>
      <c r="E21" s="219" t="s">
        <v>138</v>
      </c>
      <c r="F21" s="219" t="s">
        <v>139</v>
      </c>
      <c r="H21" s="18"/>
      <c r="I21" s="18"/>
    </row>
    <row r="22" spans="1:9" x14ac:dyDescent="0.25">
      <c r="B22" s="219"/>
      <c r="C22" s="235"/>
      <c r="D22" s="219"/>
      <c r="E22" s="219"/>
      <c r="F22" s="219"/>
      <c r="H22" s="18"/>
      <c r="I22" s="18"/>
    </row>
    <row r="23" spans="1:9" x14ac:dyDescent="0.25">
      <c r="A23" s="85" t="s">
        <v>221</v>
      </c>
      <c r="B23" s="86">
        <f>+B29+B25</f>
        <v>1510.6261617805762</v>
      </c>
      <c r="C23" s="86">
        <f>+C29+C25</f>
        <v>1592.2424747220382</v>
      </c>
      <c r="D23" s="86">
        <f>+D29+D25</f>
        <v>1666.8993456914754</v>
      </c>
      <c r="E23" s="86">
        <f>+E29+E25</f>
        <v>1568.1372707528726</v>
      </c>
      <c r="F23" s="86">
        <f>+F29+F25</f>
        <v>1935.7396009519157</v>
      </c>
      <c r="H23" s="82">
        <f>(F23-B23)/B23*100</f>
        <v>28.141538252604992</v>
      </c>
      <c r="I23" s="82">
        <f>(F23-E23)/E23*100</f>
        <v>23.44197393016205</v>
      </c>
    </row>
    <row r="24" spans="1:9" ht="4.5" customHeight="1" x14ac:dyDescent="0.25">
      <c r="A24" s="536"/>
      <c r="B24" s="543"/>
      <c r="C24" s="543"/>
      <c r="D24" s="543"/>
      <c r="E24" s="543"/>
      <c r="F24" s="543"/>
      <c r="H24" s="544"/>
      <c r="I24" s="544"/>
    </row>
    <row r="25" spans="1:9" x14ac:dyDescent="0.25">
      <c r="A25" s="540" t="s">
        <v>218</v>
      </c>
      <c r="B25" s="541">
        <f>B27+B26</f>
        <v>648.68593392317348</v>
      </c>
      <c r="C25" s="541">
        <f>C27+C26</f>
        <v>633.38164917308472</v>
      </c>
      <c r="D25" s="541">
        <f>D27+D26</f>
        <v>646.53605640301839</v>
      </c>
      <c r="E25" s="541">
        <f>E27+E26</f>
        <v>383.30442453193439</v>
      </c>
      <c r="F25" s="541">
        <f>F27+F26</f>
        <v>464.27820751128399</v>
      </c>
      <c r="G25" s="211"/>
      <c r="H25" s="542">
        <f>(F25-B25)/B25*100</f>
        <v>-28.427890411714962</v>
      </c>
      <c r="I25" s="542">
        <f>(F25-E25)/E25*100</f>
        <v>21.125188700398997</v>
      </c>
    </row>
    <row r="26" spans="1:9" x14ac:dyDescent="0.25">
      <c r="A26" s="12" t="s">
        <v>211</v>
      </c>
      <c r="B26" s="539">
        <v>421.50632606089823</v>
      </c>
      <c r="C26" s="539">
        <v>391.96903988929893</v>
      </c>
      <c r="D26" s="539">
        <v>394.4165969903849</v>
      </c>
      <c r="E26" s="539">
        <v>223.66984543231402</v>
      </c>
      <c r="F26" s="539">
        <v>249.62895201759653</v>
      </c>
      <c r="H26" s="183">
        <f t="shared" ref="H26:H31" si="2">(F26-B26)/B26*100</f>
        <v>-40.776938189646359</v>
      </c>
      <c r="I26" s="183">
        <f t="shared" ref="I26:I31" si="3">(F26-E26)/E26*100</f>
        <v>11.605992991638269</v>
      </c>
    </row>
    <row r="27" spans="1:9" x14ac:dyDescent="0.25">
      <c r="A27" s="322" t="s">
        <v>212</v>
      </c>
      <c r="B27" s="545">
        <v>227.17960786227528</v>
      </c>
      <c r="C27" s="545">
        <v>241.41260928378574</v>
      </c>
      <c r="D27" s="545">
        <v>252.11945941263355</v>
      </c>
      <c r="E27" s="545">
        <v>159.6345790996204</v>
      </c>
      <c r="F27" s="545">
        <v>214.64925549368749</v>
      </c>
      <c r="H27" s="546">
        <f t="shared" si="2"/>
        <v>-5.5156149297449923</v>
      </c>
      <c r="I27" s="546">
        <f t="shared" si="3"/>
        <v>34.462881854522905</v>
      </c>
    </row>
    <row r="28" spans="1:9" ht="4.5" customHeight="1" x14ac:dyDescent="0.25"/>
    <row r="29" spans="1:9" x14ac:dyDescent="0.25">
      <c r="A29" s="540" t="s">
        <v>203</v>
      </c>
      <c r="B29" s="541">
        <f>+B31+B30</f>
        <v>861.94022785740276</v>
      </c>
      <c r="C29" s="541">
        <f>+C31+C30</f>
        <v>958.86082554895347</v>
      </c>
      <c r="D29" s="541">
        <f>+D31+D30</f>
        <v>1020.3632892884571</v>
      </c>
      <c r="E29" s="541">
        <f>+E31+E30</f>
        <v>1184.8328462209383</v>
      </c>
      <c r="F29" s="541">
        <f>+F31+F30</f>
        <v>1471.4613934406316</v>
      </c>
      <c r="G29" s="211"/>
      <c r="H29" s="542">
        <f>(F29-B29)/B29*100</f>
        <v>70.715015482960666</v>
      </c>
      <c r="I29" s="542">
        <f>(F29-E29)/E29*100</f>
        <v>24.191475458661028</v>
      </c>
    </row>
    <row r="30" spans="1:9" x14ac:dyDescent="0.25">
      <c r="A30" s="12" t="s">
        <v>219</v>
      </c>
      <c r="B30" s="539">
        <v>523.33523481741292</v>
      </c>
      <c r="C30" s="539">
        <v>585.54604244858535</v>
      </c>
      <c r="D30" s="539">
        <v>651.00759113685137</v>
      </c>
      <c r="E30" s="539">
        <v>865.35591474641296</v>
      </c>
      <c r="F30" s="539">
        <v>1026.2013527516433</v>
      </c>
      <c r="H30" s="183">
        <f t="shared" si="2"/>
        <v>96.088717991571116</v>
      </c>
      <c r="I30" s="183">
        <f t="shared" si="3"/>
        <v>18.587200395153602</v>
      </c>
    </row>
    <row r="31" spans="1:9" x14ac:dyDescent="0.25">
      <c r="A31" s="322" t="s">
        <v>222</v>
      </c>
      <c r="B31" s="545">
        <v>338.60499303998984</v>
      </c>
      <c r="C31" s="545">
        <v>373.31478310036812</v>
      </c>
      <c r="D31" s="545">
        <v>369.35569815160562</v>
      </c>
      <c r="E31" s="545">
        <v>319.47693147452537</v>
      </c>
      <c r="F31" s="545">
        <v>445.2600406889884</v>
      </c>
      <c r="H31" s="546">
        <f t="shared" si="2"/>
        <v>31.498368258380179</v>
      </c>
      <c r="I31" s="546">
        <f t="shared" si="3"/>
        <v>39.371577983399028</v>
      </c>
    </row>
  </sheetData>
  <mergeCells count="2">
    <mergeCell ref="A4:A5"/>
    <mergeCell ref="A19:A20"/>
  </mergeCells>
  <phoneticPr fontId="25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</sheetPr>
  <dimension ref="A1:I34"/>
  <sheetViews>
    <sheetView showGridLines="0" zoomScale="90" zoomScaleNormal="90" workbookViewId="0"/>
  </sheetViews>
  <sheetFormatPr defaultColWidth="9.28515625" defaultRowHeight="15.75" x14ac:dyDescent="0.25"/>
  <cols>
    <col min="1" max="1" width="61.85546875" style="45" customWidth="1"/>
    <col min="2" max="3" width="13.42578125" style="45" customWidth="1"/>
    <col min="4" max="4" width="1.85546875" style="12" customWidth="1"/>
    <col min="5" max="5" width="11.7109375" style="45" customWidth="1"/>
    <col min="6" max="6" width="35.28515625" style="45" customWidth="1"/>
    <col min="7" max="8" width="13.42578125" style="45" customWidth="1"/>
    <col min="9" max="16384" width="9.28515625" style="45"/>
  </cols>
  <sheetData>
    <row r="1" spans="1:9" ht="21" x14ac:dyDescent="0.35">
      <c r="A1" s="433" t="str">
        <f>+'Indice-Index'!C10</f>
        <v>3.5 Andamento dei volumi - Volumes</v>
      </c>
      <c r="B1" s="164"/>
      <c r="C1" s="164"/>
      <c r="D1" s="164"/>
      <c r="E1" s="164"/>
      <c r="F1" s="15"/>
      <c r="G1" s="15"/>
      <c r="H1" s="15"/>
      <c r="I1" s="15"/>
    </row>
    <row r="4" spans="1:9" x14ac:dyDescent="0.25">
      <c r="B4" s="25">
        <f>+'3.1'!B4</f>
        <v>43983</v>
      </c>
      <c r="C4" s="25">
        <f>+'3.1'!C4</f>
        <v>44348</v>
      </c>
      <c r="D4" s="222"/>
      <c r="E4" s="629" t="s">
        <v>243</v>
      </c>
    </row>
    <row r="5" spans="1:9" x14ac:dyDescent="0.25">
      <c r="A5" s="6"/>
      <c r="B5" s="25"/>
      <c r="C5" s="25"/>
      <c r="D5" s="222"/>
      <c r="E5" s="630"/>
    </row>
    <row r="6" spans="1:9" x14ac:dyDescent="0.25">
      <c r="A6" s="548" t="s">
        <v>103</v>
      </c>
      <c r="B6" s="84"/>
      <c r="C6" s="13"/>
      <c r="D6" s="223"/>
      <c r="E6" s="18"/>
    </row>
    <row r="7" spans="1:9" x14ac:dyDescent="0.25">
      <c r="A7" s="203" t="s">
        <v>211</v>
      </c>
      <c r="B7" s="229">
        <v>405.03282793448238</v>
      </c>
      <c r="C7" s="229">
        <v>379.57879396207414</v>
      </c>
      <c r="D7" s="224"/>
      <c r="E7" s="137">
        <f t="shared" ref="E7:E12" si="0">(C7-B7)/B7*100</f>
        <v>-6.284437264558135</v>
      </c>
    </row>
    <row r="8" spans="1:9" x14ac:dyDescent="0.25">
      <c r="A8" s="233" t="s">
        <v>212</v>
      </c>
      <c r="B8" s="234">
        <v>753.93798399884713</v>
      </c>
      <c r="C8" s="234">
        <v>786.33206836119018</v>
      </c>
      <c r="D8" s="224"/>
      <c r="E8" s="206">
        <f t="shared" si="0"/>
        <v>4.2966510574950139</v>
      </c>
    </row>
    <row r="9" spans="1:9" x14ac:dyDescent="0.25">
      <c r="A9" s="231" t="s">
        <v>218</v>
      </c>
      <c r="B9" s="232">
        <f>+B8+B7</f>
        <v>1158.9708119333295</v>
      </c>
      <c r="C9" s="232">
        <f>+C8+C7</f>
        <v>1165.9108623232644</v>
      </c>
      <c r="D9" s="225"/>
      <c r="E9" s="251">
        <f t="shared" si="0"/>
        <v>0.59881149020119573</v>
      </c>
    </row>
    <row r="10" spans="1:9" ht="14.1" customHeight="1" x14ac:dyDescent="0.25">
      <c r="A10" s="203" t="s">
        <v>223</v>
      </c>
      <c r="B10" s="229">
        <v>328.13202351204274</v>
      </c>
      <c r="C10" s="229">
        <v>450.97847025789457</v>
      </c>
      <c r="D10" s="224"/>
      <c r="E10" s="137">
        <f t="shared" si="0"/>
        <v>37.438115741038992</v>
      </c>
    </row>
    <row r="11" spans="1:9" x14ac:dyDescent="0.25">
      <c r="A11" s="233" t="s">
        <v>224</v>
      </c>
      <c r="B11" s="234">
        <v>44.032243111449993</v>
      </c>
      <c r="C11" s="234">
        <v>59.502795230171728</v>
      </c>
      <c r="D11" s="224"/>
      <c r="E11" s="206">
        <f t="shared" si="0"/>
        <v>35.134599160810922</v>
      </c>
    </row>
    <row r="12" spans="1:9" x14ac:dyDescent="0.25">
      <c r="A12" s="231" t="s">
        <v>203</v>
      </c>
      <c r="B12" s="232">
        <f>+B11+B10</f>
        <v>372.16426662349272</v>
      </c>
      <c r="C12" s="232">
        <f>+C11+C10</f>
        <v>510.4812654880663</v>
      </c>
      <c r="D12" s="225"/>
      <c r="E12" s="251">
        <f t="shared" si="0"/>
        <v>37.165577479931642</v>
      </c>
    </row>
    <row r="13" spans="1:9" x14ac:dyDescent="0.25">
      <c r="A13" s="6"/>
      <c r="B13" s="41"/>
      <c r="C13" s="41"/>
      <c r="D13" s="207"/>
      <c r="E13" s="57"/>
    </row>
    <row r="14" spans="1:9" x14ac:dyDescent="0.25">
      <c r="A14" s="549" t="s">
        <v>225</v>
      </c>
      <c r="B14" s="375">
        <f>C4</f>
        <v>44348</v>
      </c>
      <c r="D14" s="226"/>
    </row>
    <row r="15" spans="1:9" x14ac:dyDescent="0.25">
      <c r="A15" s="73" t="s">
        <v>233</v>
      </c>
      <c r="B15" s="212">
        <v>2.2313622375103628</v>
      </c>
      <c r="D15" s="220"/>
    </row>
    <row r="16" spans="1:9" x14ac:dyDescent="0.25">
      <c r="A16" s="73" t="s">
        <v>236</v>
      </c>
      <c r="B16" s="213">
        <v>0.25410191685636585</v>
      </c>
      <c r="D16" s="220"/>
    </row>
    <row r="17" spans="1:5" x14ac:dyDescent="0.25">
      <c r="A17" s="73" t="s">
        <v>234</v>
      </c>
      <c r="B17" s="212">
        <v>25.67895974845209</v>
      </c>
      <c r="D17" s="220"/>
    </row>
    <row r="18" spans="1:5" x14ac:dyDescent="0.25">
      <c r="A18" s="73" t="s">
        <v>237</v>
      </c>
      <c r="B18" s="213">
        <v>66.538255815476447</v>
      </c>
      <c r="D18" s="220"/>
    </row>
    <row r="19" spans="1:5" x14ac:dyDescent="0.25">
      <c r="A19" s="73" t="s">
        <v>101</v>
      </c>
      <c r="B19" s="212">
        <v>3.307689397373542</v>
      </c>
      <c r="D19" s="220"/>
    </row>
    <row r="20" spans="1:5" x14ac:dyDescent="0.25">
      <c r="A20" s="73" t="s">
        <v>235</v>
      </c>
      <c r="B20" s="212">
        <v>1.9896308843312005</v>
      </c>
      <c r="D20" s="220"/>
    </row>
    <row r="21" spans="1:5" x14ac:dyDescent="0.25">
      <c r="A21" s="85" t="s">
        <v>104</v>
      </c>
      <c r="B21" s="88">
        <f>SUM(B15:B20)</f>
        <v>100</v>
      </c>
      <c r="D21" s="221"/>
    </row>
    <row r="22" spans="1:5" x14ac:dyDescent="0.25">
      <c r="A22" s="56"/>
      <c r="B22" s="79"/>
      <c r="D22" s="227"/>
      <c r="E22" s="57"/>
    </row>
    <row r="23" spans="1:5" x14ac:dyDescent="0.25">
      <c r="A23" s="549" t="s">
        <v>202</v>
      </c>
      <c r="B23" s="375">
        <f>B14</f>
        <v>44348</v>
      </c>
      <c r="D23" s="220"/>
      <c r="E23" s="57"/>
    </row>
    <row r="24" spans="1:5" x14ac:dyDescent="0.25">
      <c r="A24" s="69" t="s">
        <v>214</v>
      </c>
      <c r="B24" s="212">
        <v>0.36373204026493433</v>
      </c>
      <c r="D24" s="220"/>
      <c r="E24" s="57"/>
    </row>
    <row r="25" spans="1:5" x14ac:dyDescent="0.25">
      <c r="A25" s="69" t="s">
        <v>215</v>
      </c>
      <c r="B25" s="212">
        <v>87.980052687411273</v>
      </c>
      <c r="D25" s="220"/>
      <c r="E25" s="57"/>
    </row>
    <row r="26" spans="1:5" x14ac:dyDescent="0.25">
      <c r="A26" s="69" t="s">
        <v>216</v>
      </c>
      <c r="B26" s="212">
        <v>7.3672578361995117E-2</v>
      </c>
      <c r="D26" s="220"/>
    </row>
    <row r="27" spans="1:5" x14ac:dyDescent="0.25">
      <c r="A27" s="69" t="s">
        <v>217</v>
      </c>
      <c r="B27" s="212">
        <v>11.582542693961791</v>
      </c>
      <c r="D27" s="221"/>
    </row>
    <row r="28" spans="1:5" x14ac:dyDescent="0.25">
      <c r="A28" s="85" t="s">
        <v>104</v>
      </c>
      <c r="B28" s="88">
        <f>+B26+B25+B24+B27</f>
        <v>100</v>
      </c>
    </row>
    <row r="30" spans="1:5" x14ac:dyDescent="0.25">
      <c r="A30" s="548" t="s">
        <v>416</v>
      </c>
      <c r="B30" s="550"/>
      <c r="C30" s="550"/>
      <c r="D30" s="45"/>
      <c r="E30" s="20" t="s">
        <v>417</v>
      </c>
    </row>
    <row r="31" spans="1:5" x14ac:dyDescent="0.25">
      <c r="A31" s="530" t="s">
        <v>415</v>
      </c>
      <c r="B31" s="530"/>
      <c r="C31" s="530"/>
      <c r="D31" s="45"/>
      <c r="E31" s="547">
        <v>2</v>
      </c>
    </row>
    <row r="32" spans="1:5" x14ac:dyDescent="0.25">
      <c r="A32" s="12" t="s">
        <v>414</v>
      </c>
      <c r="B32" s="12"/>
      <c r="C32" s="12"/>
      <c r="D32" s="45"/>
      <c r="E32" s="532">
        <v>0.2</v>
      </c>
    </row>
    <row r="33" spans="1:5" x14ac:dyDescent="0.25">
      <c r="A33" s="233" t="s">
        <v>101</v>
      </c>
      <c r="B33" s="233"/>
      <c r="C33" s="233"/>
      <c r="D33" s="45"/>
      <c r="E33" s="533">
        <v>-27.3</v>
      </c>
    </row>
    <row r="34" spans="1:5" x14ac:dyDescent="0.25">
      <c r="A34" s="144" t="s">
        <v>235</v>
      </c>
      <c r="B34" s="144"/>
      <c r="C34" s="144"/>
      <c r="D34" s="45"/>
      <c r="E34" s="534">
        <v>2.1</v>
      </c>
    </row>
  </sheetData>
  <mergeCells count="1">
    <mergeCell ref="E4:E5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76C58-9BFF-4AA4-B770-D45CC13F7FF0}">
  <sheetPr>
    <tabColor rgb="FFFFCC44"/>
  </sheetPr>
  <dimension ref="A1:M34"/>
  <sheetViews>
    <sheetView showGridLines="0" zoomScale="90" zoomScaleNormal="90" workbookViewId="0"/>
  </sheetViews>
  <sheetFormatPr defaultColWidth="9.140625" defaultRowHeight="15.75" x14ac:dyDescent="0.25"/>
  <cols>
    <col min="1" max="1" width="45.5703125" style="61" customWidth="1"/>
    <col min="2" max="7" width="10.42578125" style="61" customWidth="1"/>
    <col min="8" max="8" width="3.28515625" style="61" customWidth="1"/>
    <col min="9" max="9" width="16.28515625" style="61" customWidth="1"/>
    <col min="10" max="16384" width="9.140625" style="61"/>
  </cols>
  <sheetData>
    <row r="1" spans="1:13" ht="23.25" x14ac:dyDescent="0.25">
      <c r="A1" s="434" t="str">
        <f>'Indice-Index'!C11</f>
        <v>3.6 Volumi da servizi di corrispondenza (SU / non SU - base mensile)  - Mail services volumes (US / not US - monthly basis)</v>
      </c>
      <c r="B1" s="410"/>
      <c r="C1" s="410"/>
      <c r="D1" s="410"/>
      <c r="E1" s="410"/>
      <c r="F1" s="410"/>
      <c r="G1" s="411"/>
      <c r="H1" s="412"/>
      <c r="I1" s="412"/>
      <c r="J1" s="412"/>
      <c r="K1" s="412"/>
      <c r="L1" s="412"/>
      <c r="M1" s="412"/>
    </row>
    <row r="2" spans="1:13" ht="15.75" customHeight="1" x14ac:dyDescent="0.25"/>
    <row r="3" spans="1:13" ht="15.75" customHeight="1" x14ac:dyDescent="0.25"/>
    <row r="4" spans="1:13" ht="15.75" customHeight="1" x14ac:dyDescent="0.25">
      <c r="A4" s="76"/>
      <c r="B4" s="386" t="s">
        <v>347</v>
      </c>
      <c r="C4" s="387" t="s">
        <v>348</v>
      </c>
      <c r="D4" s="387" t="s">
        <v>349</v>
      </c>
      <c r="E4" s="387" t="s">
        <v>350</v>
      </c>
      <c r="F4" s="387" t="s">
        <v>351</v>
      </c>
      <c r="G4" s="387" t="s">
        <v>352</v>
      </c>
      <c r="I4" s="439" t="s">
        <v>390</v>
      </c>
    </row>
    <row r="5" spans="1:13" ht="15.75" customHeight="1" x14ac:dyDescent="0.25">
      <c r="A5" s="76"/>
      <c r="B5" s="413" t="s">
        <v>354</v>
      </c>
      <c r="C5" s="413" t="s">
        <v>355</v>
      </c>
      <c r="D5" s="413" t="s">
        <v>356</v>
      </c>
      <c r="E5" s="413" t="s">
        <v>357</v>
      </c>
      <c r="F5" s="413" t="s">
        <v>358</v>
      </c>
      <c r="G5" s="413" t="s">
        <v>359</v>
      </c>
      <c r="I5" s="441" t="s">
        <v>402</v>
      </c>
    </row>
    <row r="6" spans="1:13" ht="15.75" customHeight="1" x14ac:dyDescent="0.25">
      <c r="A6" s="76"/>
      <c r="B6" s="455"/>
      <c r="C6" s="455"/>
      <c r="D6" s="455"/>
      <c r="E6" s="455"/>
      <c r="F6" s="455"/>
      <c r="G6" s="455"/>
      <c r="I6" s="446"/>
    </row>
    <row r="7" spans="1:13" ht="15.75" customHeight="1" x14ac:dyDescent="0.25">
      <c r="A7" s="442" t="s">
        <v>392</v>
      </c>
      <c r="B7" s="280"/>
    </row>
    <row r="8" spans="1:13" ht="15.75" customHeight="1" x14ac:dyDescent="0.25">
      <c r="A8" s="415">
        <v>2021</v>
      </c>
      <c r="B8" s="467">
        <f>+B17+B26</f>
        <v>189.80313806383555</v>
      </c>
      <c r="C8" s="467">
        <f t="shared" ref="C8:G8" si="0">+C17+C26</f>
        <v>192.6207282003972</v>
      </c>
      <c r="D8" s="467">
        <f t="shared" si="0"/>
        <v>204.04601320306517</v>
      </c>
      <c r="E8" s="467">
        <f t="shared" si="0"/>
        <v>215.36492158063675</v>
      </c>
      <c r="F8" s="467">
        <f t="shared" si="0"/>
        <v>189.1559882519569</v>
      </c>
      <c r="G8" s="467">
        <f t="shared" si="0"/>
        <v>174.92007302337296</v>
      </c>
      <c r="I8" s="468">
        <f>+B8+C8+D8+E8+F8+G8</f>
        <v>1165.9108623232644</v>
      </c>
    </row>
    <row r="9" spans="1:13" ht="15.75" customHeight="1" x14ac:dyDescent="0.25">
      <c r="A9" s="415">
        <v>2020</v>
      </c>
      <c r="B9" s="467">
        <f>+B18+B27</f>
        <v>240.77870384314372</v>
      </c>
      <c r="C9" s="467">
        <f t="shared" ref="C9:G10" si="1">+C18+C27</f>
        <v>222.80142164845927</v>
      </c>
      <c r="D9" s="467">
        <f t="shared" si="1"/>
        <v>160.47350407112182</v>
      </c>
      <c r="E9" s="467">
        <f t="shared" si="1"/>
        <v>181.11197859974817</v>
      </c>
      <c r="F9" s="467">
        <f t="shared" si="1"/>
        <v>176.53874099773282</v>
      </c>
      <c r="G9" s="467">
        <f t="shared" si="1"/>
        <v>177.26646277312375</v>
      </c>
      <c r="I9" s="468">
        <f>+B9+C9+D9+E9+F9+G9</f>
        <v>1158.9708119333295</v>
      </c>
    </row>
    <row r="10" spans="1:13" ht="15.75" customHeight="1" x14ac:dyDescent="0.25">
      <c r="A10" s="415">
        <v>2019</v>
      </c>
      <c r="B10" s="467">
        <f>+B19+B28</f>
        <v>270.76848346693993</v>
      </c>
      <c r="C10" s="467">
        <f t="shared" si="1"/>
        <v>239.62957676854876</v>
      </c>
      <c r="D10" s="467">
        <f t="shared" si="1"/>
        <v>260.97992551434106</v>
      </c>
      <c r="E10" s="467">
        <f t="shared" si="1"/>
        <v>263.29366522627805</v>
      </c>
      <c r="F10" s="467">
        <f t="shared" si="1"/>
        <v>273.01034678215655</v>
      </c>
      <c r="G10" s="467">
        <f t="shared" si="1"/>
        <v>223.34121245454264</v>
      </c>
      <c r="I10" s="468">
        <f>+B10+C10+D10+E10+F10+G10</f>
        <v>1531.023210212807</v>
      </c>
    </row>
    <row r="11" spans="1:13" ht="15.75" customHeight="1" x14ac:dyDescent="0.25">
      <c r="A11" s="456" t="s">
        <v>393</v>
      </c>
      <c r="B11" s="466"/>
      <c r="C11" s="466"/>
      <c r="D11" s="466"/>
      <c r="E11" s="466"/>
      <c r="F11" s="466"/>
      <c r="G11" s="466"/>
      <c r="H11" s="444"/>
      <c r="I11" s="444"/>
    </row>
    <row r="12" spans="1:13" ht="15.75" customHeight="1" x14ac:dyDescent="0.25">
      <c r="A12" s="476" t="s">
        <v>403</v>
      </c>
      <c r="B12" s="477">
        <f>(B9-B10)/B10*100</f>
        <v>-11.075801452150127</v>
      </c>
      <c r="C12" s="477">
        <f t="shared" ref="C12:G12" si="2">(C9-C10)/C10*100</f>
        <v>-7.0225701463986292</v>
      </c>
      <c r="D12" s="477">
        <f t="shared" si="2"/>
        <v>-38.51116948751536</v>
      </c>
      <c r="E12" s="477">
        <f t="shared" si="2"/>
        <v>-31.212937294143352</v>
      </c>
      <c r="F12" s="477">
        <f t="shared" si="2"/>
        <v>-35.336245282088683</v>
      </c>
      <c r="G12" s="477">
        <f t="shared" si="2"/>
        <v>-20.629757121425424</v>
      </c>
      <c r="H12" s="444"/>
      <c r="I12" s="477">
        <f>(I9-I10)/I10*100</f>
        <v>-24.300898627641544</v>
      </c>
    </row>
    <row r="13" spans="1:13" ht="15.75" customHeight="1" x14ac:dyDescent="0.25">
      <c r="A13" s="476" t="s">
        <v>396</v>
      </c>
      <c r="B13" s="477">
        <f t="shared" ref="B13:F13" si="3">(B8-B9)/B9*100</f>
        <v>-21.171127249076154</v>
      </c>
      <c r="C13" s="477">
        <f t="shared" si="3"/>
        <v>-13.546005777145265</v>
      </c>
      <c r="D13" s="477">
        <f t="shared" si="3"/>
        <v>27.152463195813326</v>
      </c>
      <c r="E13" s="477">
        <f t="shared" si="3"/>
        <v>18.912577315819906</v>
      </c>
      <c r="F13" s="477">
        <f t="shared" si="3"/>
        <v>7.1470132747724309</v>
      </c>
      <c r="G13" s="477">
        <f>(G8-G9)/G9*100</f>
        <v>-1.3236512496748101</v>
      </c>
      <c r="H13" s="444"/>
      <c r="I13" s="477">
        <f>(I8-I9)/I9*100</f>
        <v>0.59881149020119573</v>
      </c>
    </row>
    <row r="14" spans="1:13" ht="15.75" customHeight="1" x14ac:dyDescent="0.25">
      <c r="A14" s="476" t="s">
        <v>397</v>
      </c>
      <c r="B14" s="477">
        <f t="shared" ref="B14:F14" si="4">(B8-B10)/B10*100</f>
        <v>-29.90205668193655</v>
      </c>
      <c r="C14" s="477">
        <f t="shared" si="4"/>
        <v>-19.617298165808659</v>
      </c>
      <c r="D14" s="477">
        <f t="shared" si="4"/>
        <v>-21.815437413076939</v>
      </c>
      <c r="E14" s="477">
        <f t="shared" si="4"/>
        <v>-18.203530876616689</v>
      </c>
      <c r="F14" s="477">
        <f t="shared" si="4"/>
        <v>-30.714718148433274</v>
      </c>
      <c r="G14" s="477">
        <f>(G8-G10)/G10*100</f>
        <v>-21.680342333157608</v>
      </c>
      <c r="H14" s="444"/>
      <c r="I14" s="477">
        <f>(I8-I10)/I10*100</f>
        <v>-23.847603710644812</v>
      </c>
    </row>
    <row r="15" spans="1:13" ht="15.75" customHeight="1" x14ac:dyDescent="0.25">
      <c r="B15" s="377"/>
      <c r="C15" s="377"/>
      <c r="D15" s="377"/>
      <c r="E15" s="377"/>
      <c r="F15" s="377"/>
      <c r="G15" s="377"/>
      <c r="I15" s="409"/>
    </row>
    <row r="16" spans="1:13" ht="15.75" customHeight="1" x14ac:dyDescent="0.25">
      <c r="A16" s="414" t="s">
        <v>371</v>
      </c>
      <c r="B16" s="280"/>
      <c r="I16" s="409"/>
    </row>
    <row r="17" spans="1:9" ht="15.75" customHeight="1" x14ac:dyDescent="0.25">
      <c r="A17" s="415">
        <v>2021</v>
      </c>
      <c r="B17" s="390">
        <v>60.576048333835516</v>
      </c>
      <c r="C17" s="390">
        <v>59.289692910890935</v>
      </c>
      <c r="D17" s="390">
        <v>74.810358745629415</v>
      </c>
      <c r="E17" s="390">
        <v>65.78426607608327</v>
      </c>
      <c r="F17" s="390">
        <v>60.90299377702722</v>
      </c>
      <c r="G17" s="390">
        <v>58.215434118607831</v>
      </c>
      <c r="I17" s="468">
        <f>SUM(B17:G17)</f>
        <v>379.5787939620742</v>
      </c>
    </row>
    <row r="18" spans="1:9" ht="15.75" customHeight="1" x14ac:dyDescent="0.25">
      <c r="A18" s="415">
        <v>2020</v>
      </c>
      <c r="B18" s="390">
        <v>78.138415483400095</v>
      </c>
      <c r="C18" s="390">
        <v>75.013880258715673</v>
      </c>
      <c r="D18" s="390">
        <v>60.14804202565157</v>
      </c>
      <c r="E18" s="390">
        <v>60.514897621865138</v>
      </c>
      <c r="F18" s="390">
        <v>66.338668580443667</v>
      </c>
      <c r="G18" s="390">
        <v>64.878923964406241</v>
      </c>
      <c r="I18" s="468">
        <f t="shared" ref="I18:I19" si="5">SUM(B18:G18)</f>
        <v>405.03282793448233</v>
      </c>
    </row>
    <row r="19" spans="1:9" ht="15.75" customHeight="1" x14ac:dyDescent="0.25">
      <c r="A19" s="415">
        <v>2019</v>
      </c>
      <c r="B19" s="390">
        <v>90.821008702616709</v>
      </c>
      <c r="C19" s="390">
        <v>88.511807991336582</v>
      </c>
      <c r="D19" s="390">
        <v>101.34017270770033</v>
      </c>
      <c r="E19" s="390">
        <v>98.408724233434086</v>
      </c>
      <c r="F19" s="390">
        <v>108.1919289256798</v>
      </c>
      <c r="G19" s="390">
        <v>86.941804566260217</v>
      </c>
      <c r="I19" s="468">
        <f t="shared" si="5"/>
        <v>574.2154471270278</v>
      </c>
    </row>
    <row r="20" spans="1:9" ht="15.75" customHeight="1" x14ac:dyDescent="0.25">
      <c r="A20" s="456" t="s">
        <v>393</v>
      </c>
      <c r="B20" s="466"/>
      <c r="C20" s="466"/>
      <c r="D20" s="466"/>
      <c r="E20" s="466"/>
      <c r="F20" s="466"/>
      <c r="G20" s="466"/>
      <c r="H20" s="444"/>
      <c r="I20" s="444"/>
    </row>
    <row r="21" spans="1:9" ht="15.75" customHeight="1" x14ac:dyDescent="0.25">
      <c r="A21" s="476" t="s">
        <v>403</v>
      </c>
      <c r="B21" s="477">
        <f>(B18-B19)/B19*100</f>
        <v>-13.96438269117265</v>
      </c>
      <c r="C21" s="477">
        <f t="shared" ref="C21:G21" si="6">(C18-C19)/C19*100</f>
        <v>-15.249861051241965</v>
      </c>
      <c r="D21" s="477">
        <f t="shared" si="6"/>
        <v>-40.64738551498322</v>
      </c>
      <c r="E21" s="477">
        <f t="shared" si="6"/>
        <v>-38.506572366166928</v>
      </c>
      <c r="F21" s="477">
        <f t="shared" si="6"/>
        <v>-38.684272256562096</v>
      </c>
      <c r="G21" s="477">
        <f t="shared" si="6"/>
        <v>-25.376607619225776</v>
      </c>
      <c r="H21" s="444"/>
      <c r="I21" s="477">
        <f>(I18-I19)/I19*100</f>
        <v>-29.463265058266352</v>
      </c>
    </row>
    <row r="22" spans="1:9" ht="15.75" customHeight="1" x14ac:dyDescent="0.25">
      <c r="A22" s="476" t="s">
        <v>396</v>
      </c>
      <c r="B22" s="477">
        <f t="shared" ref="B22:F22" si="7">(B17-B18)/B18*100</f>
        <v>-22.47597041853961</v>
      </c>
      <c r="C22" s="477">
        <f t="shared" si="7"/>
        <v>-20.961703745484868</v>
      </c>
      <c r="D22" s="477">
        <f t="shared" si="7"/>
        <v>24.377047408666684</v>
      </c>
      <c r="E22" s="477">
        <f t="shared" si="7"/>
        <v>8.7075557611357706</v>
      </c>
      <c r="F22" s="477">
        <f t="shared" si="7"/>
        <v>-8.1938255918190954</v>
      </c>
      <c r="G22" s="477">
        <f>(G17-G18)/G18*100</f>
        <v>-10.270654071658342</v>
      </c>
      <c r="H22" s="444"/>
      <c r="I22" s="477">
        <f>(I17-I18)/I18*100</f>
        <v>-6.2844372645581075</v>
      </c>
    </row>
    <row r="23" spans="1:9" ht="15.75" customHeight="1" x14ac:dyDescent="0.25">
      <c r="A23" s="476" t="s">
        <v>397</v>
      </c>
      <c r="B23" s="477">
        <f t="shared" ref="B23:F23" si="8">(B17-B19)/B19*100</f>
        <v>-33.301722586912632</v>
      </c>
      <c r="C23" s="477">
        <f t="shared" si="8"/>
        <v>-33.014934101567405</v>
      </c>
      <c r="D23" s="477">
        <f t="shared" si="8"/>
        <v>-26.178970543687509</v>
      </c>
      <c r="E23" s="477">
        <f t="shared" si="8"/>
        <v>-33.151997865517238</v>
      </c>
      <c r="F23" s="477">
        <f t="shared" si="8"/>
        <v>-43.708376048214035</v>
      </c>
      <c r="G23" s="477">
        <f>(G17-G19)/G19*100</f>
        <v>-33.040918107191345</v>
      </c>
      <c r="H23" s="444"/>
      <c r="I23" s="477">
        <f>(I17-I19)/I19*100</f>
        <v>-33.896101914147245</v>
      </c>
    </row>
    <row r="24" spans="1:9" ht="15.75" customHeight="1" x14ac:dyDescent="0.25">
      <c r="A24" s="456"/>
      <c r="B24" s="451"/>
      <c r="C24" s="451"/>
      <c r="D24" s="451"/>
      <c r="E24" s="451"/>
      <c r="F24" s="451"/>
      <c r="G24" s="451"/>
      <c r="H24" s="444"/>
      <c r="I24" s="451"/>
    </row>
    <row r="25" spans="1:9" ht="15.75" customHeight="1" x14ac:dyDescent="0.25">
      <c r="A25" s="414" t="s">
        <v>372</v>
      </c>
      <c r="B25" s="416"/>
      <c r="C25" s="389"/>
      <c r="D25" s="389"/>
      <c r="E25" s="389"/>
      <c r="F25" s="389"/>
      <c r="G25" s="389"/>
      <c r="I25" s="409"/>
    </row>
    <row r="26" spans="1:9" ht="15.75" customHeight="1" x14ac:dyDescent="0.25">
      <c r="A26" s="415">
        <v>2021</v>
      </c>
      <c r="B26" s="390">
        <v>129.22708973000002</v>
      </c>
      <c r="C26" s="390">
        <v>133.33103528950627</v>
      </c>
      <c r="D26" s="390">
        <v>129.23565445743574</v>
      </c>
      <c r="E26" s="390">
        <v>149.58065550455348</v>
      </c>
      <c r="F26" s="390">
        <v>128.25299447492966</v>
      </c>
      <c r="G26" s="390">
        <v>116.70463890476513</v>
      </c>
      <c r="I26" s="468">
        <f>SUM(B26:G26)</f>
        <v>786.33206836119041</v>
      </c>
    </row>
    <row r="27" spans="1:9" ht="15.75" customHeight="1" x14ac:dyDescent="0.25">
      <c r="A27" s="415">
        <v>2020</v>
      </c>
      <c r="B27" s="390">
        <v>162.64028835974361</v>
      </c>
      <c r="C27" s="390">
        <v>147.78754138974361</v>
      </c>
      <c r="D27" s="390">
        <v>100.32546204547025</v>
      </c>
      <c r="E27" s="390">
        <v>120.59708097788304</v>
      </c>
      <c r="F27" s="390">
        <v>110.20007241728916</v>
      </c>
      <c r="G27" s="390">
        <v>112.38753880871751</v>
      </c>
      <c r="I27" s="468">
        <f>SUM(B27:G27)</f>
        <v>753.93798399884724</v>
      </c>
    </row>
    <row r="28" spans="1:9" ht="15.75" customHeight="1" x14ac:dyDescent="0.25">
      <c r="A28" s="415">
        <v>2019</v>
      </c>
      <c r="B28" s="390">
        <v>179.94747476432323</v>
      </c>
      <c r="C28" s="390">
        <v>151.11776877721218</v>
      </c>
      <c r="D28" s="390">
        <v>159.63975280664073</v>
      </c>
      <c r="E28" s="390">
        <v>164.88494099284395</v>
      </c>
      <c r="F28" s="390">
        <v>164.81841785647674</v>
      </c>
      <c r="G28" s="390">
        <v>136.39940788828241</v>
      </c>
      <c r="I28" s="468">
        <f>SUM(B28:G28)</f>
        <v>956.80776308577924</v>
      </c>
    </row>
    <row r="29" spans="1:9" ht="15.75" customHeight="1" x14ac:dyDescent="0.25">
      <c r="A29" s="456" t="s">
        <v>393</v>
      </c>
      <c r="B29" s="466"/>
      <c r="C29" s="466"/>
      <c r="D29" s="466"/>
      <c r="E29" s="466"/>
      <c r="F29" s="466"/>
      <c r="G29" s="466"/>
      <c r="H29" s="444"/>
      <c r="I29" s="444"/>
    </row>
    <row r="30" spans="1:9" ht="15.75" customHeight="1" x14ac:dyDescent="0.25">
      <c r="A30" s="476" t="s">
        <v>403</v>
      </c>
      <c r="B30" s="477">
        <f>(B27-B28)/B28*100</f>
        <v>-9.6179101303015262</v>
      </c>
      <c r="C30" s="477">
        <f t="shared" ref="C30:G30" si="9">(C27-C28)/C28*100</f>
        <v>-2.2037298554733229</v>
      </c>
      <c r="D30" s="477">
        <f t="shared" si="9"/>
        <v>-37.155088076973712</v>
      </c>
      <c r="E30" s="477">
        <f t="shared" si="9"/>
        <v>-26.859857394061848</v>
      </c>
      <c r="F30" s="477">
        <f t="shared" si="9"/>
        <v>-33.138496382576022</v>
      </c>
      <c r="G30" s="477">
        <f t="shared" si="9"/>
        <v>-17.60408600837312</v>
      </c>
      <c r="H30" s="444"/>
      <c r="I30" s="477">
        <f>(I27-I28)/I28*100</f>
        <v>-21.202773108012966</v>
      </c>
    </row>
    <row r="31" spans="1:9" ht="15.75" customHeight="1" x14ac:dyDescent="0.25">
      <c r="A31" s="476" t="s">
        <v>396</v>
      </c>
      <c r="B31" s="477">
        <f t="shared" ref="B31:F31" si="10">(B26-B27)/B27*100</f>
        <v>-20.544232285076273</v>
      </c>
      <c r="C31" s="477">
        <f t="shared" si="10"/>
        <v>-9.7819518237418954</v>
      </c>
      <c r="D31" s="477">
        <f t="shared" si="10"/>
        <v>28.816405947736985</v>
      </c>
      <c r="E31" s="477">
        <f t="shared" si="10"/>
        <v>24.033396406987574</v>
      </c>
      <c r="F31" s="477">
        <f t="shared" si="10"/>
        <v>16.381951174478719</v>
      </c>
      <c r="G31" s="477">
        <f>(G26-G27)/G27*100</f>
        <v>3.8412622447363023</v>
      </c>
      <c r="H31" s="444"/>
      <c r="I31" s="477">
        <f>(I26-I27)/I27*100</f>
        <v>4.2966510574950281</v>
      </c>
    </row>
    <row r="32" spans="1:9" x14ac:dyDescent="0.25">
      <c r="A32" s="476" t="s">
        <v>397</v>
      </c>
      <c r="B32" s="477">
        <f t="shared" ref="B32:F32" si="11">(B26-B28)/B28*100</f>
        <v>-28.18621661723877</v>
      </c>
      <c r="C32" s="477">
        <f t="shared" si="11"/>
        <v>-11.770113886427401</v>
      </c>
      <c r="D32" s="477">
        <f t="shared" si="11"/>
        <v>-19.045443139736701</v>
      </c>
      <c r="E32" s="477">
        <f t="shared" si="11"/>
        <v>-9.2817969889407212</v>
      </c>
      <c r="F32" s="477">
        <f t="shared" si="11"/>
        <v>-22.185277505447303</v>
      </c>
      <c r="G32" s="477">
        <f>(G26-G28)/G28*100</f>
        <v>-14.439042873007358</v>
      </c>
      <c r="H32" s="444"/>
      <c r="I32" s="477">
        <f>(I26-I28)/I28*100</f>
        <v>-17.817131225481646</v>
      </c>
    </row>
    <row r="33" spans="2:5" x14ac:dyDescent="0.25">
      <c r="B33" s="417"/>
      <c r="E33" s="417"/>
    </row>
    <row r="34" spans="2:5" x14ac:dyDescent="0.25">
      <c r="B34" s="417"/>
      <c r="E34" s="417"/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7EB87-01ED-4E0D-A47B-4E31D5A3371B}">
  <sheetPr>
    <tabColor rgb="FFFFCC44"/>
  </sheetPr>
  <dimension ref="A1:P32"/>
  <sheetViews>
    <sheetView showGridLines="0" zoomScale="90" zoomScaleNormal="90" workbookViewId="0"/>
  </sheetViews>
  <sheetFormatPr defaultColWidth="9.140625" defaultRowHeight="15.75" x14ac:dyDescent="0.25"/>
  <cols>
    <col min="1" max="1" width="47.42578125" style="61" customWidth="1"/>
    <col min="2" max="7" width="10.42578125" style="61" customWidth="1"/>
    <col min="8" max="8" width="3.28515625" style="61" customWidth="1"/>
    <col min="9" max="9" width="16.42578125" style="61" customWidth="1"/>
    <col min="10" max="16384" width="9.140625" style="61"/>
  </cols>
  <sheetData>
    <row r="1" spans="1:16" ht="23.25" x14ac:dyDescent="0.25">
      <c r="A1" s="435" t="str">
        <f>'Indice-Index'!C12</f>
        <v>3.7 Volumi da servizi di consegna pacchi (Ita/Itz - base mensile)  - Parcel services volumes (dom./crossb. parcels - monthly basis)</v>
      </c>
      <c r="B1" s="411"/>
      <c r="C1" s="411"/>
      <c r="D1" s="411"/>
      <c r="E1" s="411"/>
      <c r="F1" s="411"/>
      <c r="G1" s="411"/>
      <c r="H1" s="412"/>
      <c r="I1" s="412"/>
      <c r="J1" s="412"/>
      <c r="K1" s="412"/>
      <c r="L1" s="412"/>
      <c r="M1" s="412"/>
      <c r="N1" s="412"/>
      <c r="O1" s="412"/>
      <c r="P1" s="412"/>
    </row>
    <row r="2" spans="1:16" ht="15.75" customHeight="1" x14ac:dyDescent="0.25"/>
    <row r="3" spans="1:16" ht="15.75" customHeight="1" x14ac:dyDescent="0.25"/>
    <row r="4" spans="1:16" ht="15.75" customHeight="1" x14ac:dyDescent="0.25">
      <c r="A4" s="76"/>
      <c r="B4" s="386" t="s">
        <v>347</v>
      </c>
      <c r="C4" s="387" t="s">
        <v>348</v>
      </c>
      <c r="D4" s="387" t="s">
        <v>349</v>
      </c>
      <c r="E4" s="387" t="s">
        <v>350</v>
      </c>
      <c r="F4" s="387" t="s">
        <v>351</v>
      </c>
      <c r="G4" s="387" t="s">
        <v>352</v>
      </c>
      <c r="I4" s="439" t="s">
        <v>390</v>
      </c>
    </row>
    <row r="5" spans="1:16" ht="15.75" customHeight="1" x14ac:dyDescent="0.25">
      <c r="A5" s="76"/>
      <c r="B5" s="413" t="s">
        <v>354</v>
      </c>
      <c r="C5" s="413" t="s">
        <v>355</v>
      </c>
      <c r="D5" s="413" t="s">
        <v>356</v>
      </c>
      <c r="E5" s="413" t="s">
        <v>357</v>
      </c>
      <c r="F5" s="413" t="s">
        <v>358</v>
      </c>
      <c r="G5" s="413" t="s">
        <v>359</v>
      </c>
      <c r="I5" s="441" t="s">
        <v>391</v>
      </c>
    </row>
    <row r="6" spans="1:16" ht="15.75" customHeight="1" x14ac:dyDescent="0.25">
      <c r="B6" s="377"/>
      <c r="C6" s="377"/>
      <c r="D6" s="377"/>
      <c r="E6" s="377"/>
      <c r="F6" s="377"/>
      <c r="G6" s="377"/>
      <c r="I6" s="279"/>
    </row>
    <row r="7" spans="1:16" ht="15.75" customHeight="1" x14ac:dyDescent="0.25">
      <c r="A7" s="442" t="s">
        <v>394</v>
      </c>
      <c r="B7" s="280"/>
    </row>
    <row r="8" spans="1:16" ht="15.75" customHeight="1" x14ac:dyDescent="0.25">
      <c r="A8" s="415">
        <v>2021</v>
      </c>
      <c r="B8" s="467">
        <f>+B17+B26</f>
        <v>88.475284137580005</v>
      </c>
      <c r="C8" s="467">
        <f t="shared" ref="C8:G8" si="0">+C17+C26</f>
        <v>79.906119758789998</v>
      </c>
      <c r="D8" s="467">
        <f t="shared" si="0"/>
        <v>96.061234196027016</v>
      </c>
      <c r="E8" s="467">
        <f t="shared" si="0"/>
        <v>84.241522760162965</v>
      </c>
      <c r="F8" s="467">
        <f t="shared" si="0"/>
        <v>80.779347746809975</v>
      </c>
      <c r="G8" s="467">
        <f t="shared" si="0"/>
        <v>81.017756888696354</v>
      </c>
      <c r="H8" s="474"/>
      <c r="I8" s="468">
        <f>+B8+C8+D8+E8+F8+G8</f>
        <v>510.48126548806636</v>
      </c>
      <c r="J8" s="475"/>
    </row>
    <row r="9" spans="1:16" ht="15.75" customHeight="1" x14ac:dyDescent="0.25">
      <c r="A9" s="415">
        <v>2020</v>
      </c>
      <c r="B9" s="467">
        <f>+B18+B27</f>
        <v>58.77183270514</v>
      </c>
      <c r="C9" s="467">
        <f t="shared" ref="C9:G10" si="1">+C18+C27</f>
        <v>52.381736802570003</v>
      </c>
      <c r="D9" s="467">
        <f t="shared" si="1"/>
        <v>53.611415295458784</v>
      </c>
      <c r="E9" s="467">
        <f t="shared" si="1"/>
        <v>63.432533755451786</v>
      </c>
      <c r="F9" s="467">
        <f t="shared" si="1"/>
        <v>73.978433276397311</v>
      </c>
      <c r="G9" s="467">
        <f t="shared" si="1"/>
        <v>69.988314788474909</v>
      </c>
      <c r="H9" s="474"/>
      <c r="I9" s="468">
        <f>+B9+C9+D9+E9+F9+G9</f>
        <v>372.16426662349278</v>
      </c>
      <c r="J9" s="475"/>
    </row>
    <row r="10" spans="1:16" ht="15.75" customHeight="1" x14ac:dyDescent="0.25">
      <c r="A10" s="415">
        <v>2019</v>
      </c>
      <c r="B10" s="467">
        <f>+B19+B28</f>
        <v>50.405200215098148</v>
      </c>
      <c r="C10" s="467">
        <f t="shared" si="1"/>
        <v>44.710459484428313</v>
      </c>
      <c r="D10" s="467">
        <f t="shared" si="1"/>
        <v>47.006001524170003</v>
      </c>
      <c r="E10" s="467">
        <f t="shared" si="1"/>
        <v>46.062282887335336</v>
      </c>
      <c r="F10" s="467">
        <f t="shared" si="1"/>
        <v>49.460793307279815</v>
      </c>
      <c r="G10" s="467">
        <f t="shared" si="1"/>
        <v>45.694324936671038</v>
      </c>
      <c r="H10" s="474"/>
      <c r="I10" s="468">
        <f>+B10+C10+D10+E10+F10+G10</f>
        <v>283.33906235498262</v>
      </c>
      <c r="J10" s="475"/>
    </row>
    <row r="11" spans="1:16" ht="15.75" customHeight="1" x14ac:dyDescent="0.25">
      <c r="A11" s="456" t="s">
        <v>393</v>
      </c>
      <c r="B11" s="466"/>
      <c r="C11" s="466"/>
      <c r="D11" s="466"/>
      <c r="E11" s="466"/>
      <c r="F11" s="466"/>
      <c r="G11" s="466"/>
      <c r="H11" s="444"/>
      <c r="I11" s="444"/>
    </row>
    <row r="12" spans="1:16" ht="15.75" customHeight="1" x14ac:dyDescent="0.25">
      <c r="A12" s="476" t="s">
        <v>403</v>
      </c>
      <c r="B12" s="477">
        <f>(B9-B10)/B10*100</f>
        <v>16.598748649619981</v>
      </c>
      <c r="C12" s="477">
        <f t="shared" ref="C12:G12" si="2">(C9-C10)/C10*100</f>
        <v>17.157679448169013</v>
      </c>
      <c r="D12" s="477">
        <f t="shared" si="2"/>
        <v>14.052277490337792</v>
      </c>
      <c r="E12" s="477">
        <f t="shared" si="2"/>
        <v>37.710356020787543</v>
      </c>
      <c r="F12" s="477">
        <f t="shared" si="2"/>
        <v>49.569847812184001</v>
      </c>
      <c r="G12" s="477">
        <f t="shared" si="2"/>
        <v>53.166317448553066</v>
      </c>
      <c r="H12" s="444"/>
      <c r="I12" s="477">
        <f>(I9-I10)/I10*100</f>
        <v>31.349438206732366</v>
      </c>
    </row>
    <row r="13" spans="1:16" ht="15.75" customHeight="1" x14ac:dyDescent="0.25">
      <c r="A13" s="476" t="s">
        <v>396</v>
      </c>
      <c r="B13" s="477">
        <f t="shared" ref="B13:F13" si="3">(B8-B9)/B9*100</f>
        <v>50.540284461543152</v>
      </c>
      <c r="C13" s="477">
        <f t="shared" si="3"/>
        <v>52.545762390355812</v>
      </c>
      <c r="D13" s="477">
        <f t="shared" si="3"/>
        <v>79.18056008523989</v>
      </c>
      <c r="E13" s="477">
        <f t="shared" si="3"/>
        <v>32.804915352955966</v>
      </c>
      <c r="F13" s="477">
        <f t="shared" si="3"/>
        <v>9.1931042186351419</v>
      </c>
      <c r="G13" s="477">
        <f>(G8-G9)/G9*100</f>
        <v>15.758976528518559</v>
      </c>
      <c r="H13" s="444"/>
      <c r="I13" s="477">
        <f>(I8-I9)/I9*100</f>
        <v>37.165577479931642</v>
      </c>
    </row>
    <row r="14" spans="1:16" ht="15.75" customHeight="1" x14ac:dyDescent="0.25">
      <c r="A14" s="476" t="s">
        <v>397</v>
      </c>
      <c r="B14" s="477">
        <f t="shared" ref="B14:F14" si="4">(B8-B10)/B10*100</f>
        <v>75.528087895737613</v>
      </c>
      <c r="C14" s="477">
        <f t="shared" si="4"/>
        <v>78.719075313058624</v>
      </c>
      <c r="D14" s="477">
        <f t="shared" si="4"/>
        <v>104.35950959715925</v>
      </c>
      <c r="E14" s="477">
        <f t="shared" si="4"/>
        <v>82.8861217456612</v>
      </c>
      <c r="F14" s="477">
        <f t="shared" si="4"/>
        <v>63.319959801212057</v>
      </c>
      <c r="G14" s="477">
        <f>(G8-G10)/G10*100</f>
        <v>77.303761464866781</v>
      </c>
      <c r="H14" s="444"/>
      <c r="I14" s="477">
        <f>(I8-I10)/I10*100</f>
        <v>80.16621543291042</v>
      </c>
    </row>
    <row r="15" spans="1:16" ht="15.75" customHeight="1" x14ac:dyDescent="0.25">
      <c r="B15" s="377"/>
      <c r="C15" s="377"/>
      <c r="D15" s="377"/>
      <c r="E15" s="377"/>
      <c r="F15" s="377"/>
      <c r="G15" s="377"/>
      <c r="I15" s="279"/>
    </row>
    <row r="16" spans="1:16" x14ac:dyDescent="0.25">
      <c r="A16" s="436" t="s">
        <v>373</v>
      </c>
      <c r="B16" s="437"/>
      <c r="C16" s="437"/>
      <c r="D16" s="389"/>
      <c r="E16" s="389"/>
      <c r="F16" s="389"/>
      <c r="G16" s="389"/>
      <c r="I16" s="279"/>
    </row>
    <row r="17" spans="1:9" x14ac:dyDescent="0.25">
      <c r="A17" s="415">
        <v>2021</v>
      </c>
      <c r="B17" s="390">
        <v>79.075684612830003</v>
      </c>
      <c r="C17" s="390">
        <v>70.553557403840003</v>
      </c>
      <c r="D17" s="390">
        <v>85.063196432067016</v>
      </c>
      <c r="E17" s="390">
        <v>74.040211199032967</v>
      </c>
      <c r="F17" s="390">
        <v>71.068087739999982</v>
      </c>
      <c r="G17" s="390">
        <v>71.177732870124629</v>
      </c>
      <c r="H17" s="474"/>
      <c r="I17" s="468">
        <f>SUM(B17:G17)</f>
        <v>450.97847025789451</v>
      </c>
    </row>
    <row r="18" spans="1:9" x14ac:dyDescent="0.25">
      <c r="A18" s="415">
        <v>2020</v>
      </c>
      <c r="B18" s="390">
        <v>51.08726670974</v>
      </c>
      <c r="C18" s="390">
        <v>45.410495625450004</v>
      </c>
      <c r="D18" s="390">
        <v>47.535228462628787</v>
      </c>
      <c r="E18" s="390">
        <v>57.169578633341786</v>
      </c>
      <c r="F18" s="390">
        <v>65.722923204137317</v>
      </c>
      <c r="G18" s="390">
        <v>61.206530876744914</v>
      </c>
      <c r="H18" s="474"/>
      <c r="I18" s="468">
        <f t="shared" ref="I18:I19" si="5">SUM(B18:G18)</f>
        <v>328.13202351204285</v>
      </c>
    </row>
    <row r="19" spans="1:9" x14ac:dyDescent="0.25">
      <c r="A19" s="415">
        <v>2019</v>
      </c>
      <c r="B19" s="390">
        <v>42.936556422794283</v>
      </c>
      <c r="C19" s="390">
        <v>38.001661640003967</v>
      </c>
      <c r="D19" s="390">
        <v>39.817955477541432</v>
      </c>
      <c r="E19" s="390">
        <v>39.234142242956324</v>
      </c>
      <c r="F19" s="390">
        <v>42.0691002672</v>
      </c>
      <c r="G19" s="390">
        <v>38.959690799751939</v>
      </c>
      <c r="H19" s="474"/>
      <c r="I19" s="468">
        <f t="shared" si="5"/>
        <v>241.01910685024794</v>
      </c>
    </row>
    <row r="20" spans="1:9" x14ac:dyDescent="0.25">
      <c r="A20" s="456" t="s">
        <v>393</v>
      </c>
      <c r="B20" s="466"/>
      <c r="C20" s="466"/>
      <c r="D20" s="466"/>
      <c r="E20" s="466"/>
      <c r="F20" s="466"/>
      <c r="G20" s="466"/>
      <c r="H20" s="444"/>
      <c r="I20" s="444"/>
    </row>
    <row r="21" spans="1:9" x14ac:dyDescent="0.25">
      <c r="A21" s="476" t="s">
        <v>403</v>
      </c>
      <c r="B21" s="477">
        <f>(B18-B19)/B19*100</f>
        <v>18.983148547559452</v>
      </c>
      <c r="C21" s="477">
        <f t="shared" ref="C21:G21" si="6">(C18-C19)/C19*100</f>
        <v>19.496079028414989</v>
      </c>
      <c r="D21" s="477">
        <f t="shared" si="6"/>
        <v>19.381389356970217</v>
      </c>
      <c r="E21" s="477">
        <f t="shared" si="6"/>
        <v>45.713848615118884</v>
      </c>
      <c r="F21" s="477">
        <f t="shared" si="6"/>
        <v>56.226120327511467</v>
      </c>
      <c r="G21" s="477">
        <f t="shared" si="6"/>
        <v>57.1021987606088</v>
      </c>
      <c r="H21" s="444"/>
      <c r="I21" s="477">
        <f>(I18-I19)/I19*100</f>
        <v>36.143572930888283</v>
      </c>
    </row>
    <row r="22" spans="1:9" x14ac:dyDescent="0.25">
      <c r="A22" s="476" t="s">
        <v>396</v>
      </c>
      <c r="B22" s="477">
        <f t="shared" ref="B22:F22" si="7">(B17-B18)/B18*100</f>
        <v>54.785506654936967</v>
      </c>
      <c r="C22" s="477">
        <f t="shared" si="7"/>
        <v>55.368393214142195</v>
      </c>
      <c r="D22" s="477">
        <f t="shared" si="7"/>
        <v>78.947696651846201</v>
      </c>
      <c r="E22" s="477">
        <f t="shared" si="7"/>
        <v>29.509807434284784</v>
      </c>
      <c r="F22" s="477">
        <f t="shared" si="7"/>
        <v>8.1328770469633973</v>
      </c>
      <c r="G22" s="477">
        <f>(G17-G18)/G18*100</f>
        <v>16.291075234208737</v>
      </c>
      <c r="H22" s="444"/>
      <c r="I22" s="477">
        <f>(I17-I18)/I18*100</f>
        <v>37.438115741038928</v>
      </c>
    </row>
    <row r="23" spans="1:9" x14ac:dyDescent="0.25">
      <c r="A23" s="476" t="s">
        <v>397</v>
      </c>
      <c r="B23" s="477">
        <f t="shared" ref="B23:F23" si="8">(B17-B19)/B19*100</f>
        <v>84.168669313336167</v>
      </c>
      <c r="C23" s="477">
        <f t="shared" si="8"/>
        <v>85.659137940349922</v>
      </c>
      <c r="D23" s="477">
        <f t="shared" si="8"/>
        <v>113.63024648527048</v>
      </c>
      <c r="E23" s="477">
        <f t="shared" si="8"/>
        <v>88.713724746525713</v>
      </c>
      <c r="F23" s="477">
        <f t="shared" si="8"/>
        <v>68.931798608989055</v>
      </c>
      <c r="G23" s="477">
        <f>(G17-G19)/G19*100</f>
        <v>82.695836155295737</v>
      </c>
      <c r="H23" s="444"/>
      <c r="I23" s="477">
        <f>(I17-I19)/I19*100</f>
        <v>87.113161338739971</v>
      </c>
    </row>
    <row r="25" spans="1:9" x14ac:dyDescent="0.25">
      <c r="A25" s="436" t="s">
        <v>374</v>
      </c>
      <c r="B25" s="412"/>
      <c r="C25" s="412"/>
      <c r="I25" s="279"/>
    </row>
    <row r="26" spans="1:9" x14ac:dyDescent="0.25">
      <c r="A26" s="418">
        <v>2021</v>
      </c>
      <c r="B26" s="390">
        <v>9.3995995247500002</v>
      </c>
      <c r="C26" s="390">
        <v>9.352562354949999</v>
      </c>
      <c r="D26" s="390">
        <v>10.998037763959999</v>
      </c>
      <c r="E26" s="390">
        <v>10.20131156113</v>
      </c>
      <c r="F26" s="390">
        <v>9.7112600068100008</v>
      </c>
      <c r="G26" s="390">
        <v>9.8400240185717252</v>
      </c>
      <c r="H26" s="474"/>
      <c r="I26" s="468">
        <f>SUM(B26:G26)</f>
        <v>59.502795230171721</v>
      </c>
    </row>
    <row r="27" spans="1:9" x14ac:dyDescent="0.25">
      <c r="A27" s="418">
        <v>2020</v>
      </c>
      <c r="B27" s="390">
        <v>7.6845659953999998</v>
      </c>
      <c r="C27" s="390">
        <v>6.9712411771200014</v>
      </c>
      <c r="D27" s="390">
        <v>6.0761868328299986</v>
      </c>
      <c r="E27" s="390">
        <v>6.262955122110001</v>
      </c>
      <c r="F27" s="390">
        <v>8.2555100722600017</v>
      </c>
      <c r="G27" s="390">
        <v>8.7817839117300007</v>
      </c>
      <c r="H27" s="474"/>
      <c r="I27" s="468">
        <f>SUM(B27:G27)</f>
        <v>44.032243111450001</v>
      </c>
    </row>
    <row r="28" spans="1:9" x14ac:dyDescent="0.25">
      <c r="A28" s="418">
        <v>2019</v>
      </c>
      <c r="B28" s="390">
        <v>7.468643792303868</v>
      </c>
      <c r="C28" s="390">
        <v>6.7087978444243443</v>
      </c>
      <c r="D28" s="390">
        <v>7.1880460466285703</v>
      </c>
      <c r="E28" s="390">
        <v>6.8281406443790136</v>
      </c>
      <c r="F28" s="390">
        <v>7.3916930400798142</v>
      </c>
      <c r="G28" s="390">
        <v>6.7346341369190945</v>
      </c>
      <c r="H28" s="474"/>
      <c r="I28" s="468">
        <f>SUM(B28:G28)</f>
        <v>42.319955504734708</v>
      </c>
    </row>
    <row r="29" spans="1:9" x14ac:dyDescent="0.25">
      <c r="A29" s="456" t="s">
        <v>393</v>
      </c>
      <c r="B29" s="466"/>
      <c r="C29" s="466"/>
      <c r="D29" s="466"/>
      <c r="E29" s="466"/>
      <c r="F29" s="466"/>
      <c r="G29" s="466"/>
      <c r="H29" s="444"/>
      <c r="I29" s="444"/>
    </row>
    <row r="30" spans="1:9" x14ac:dyDescent="0.25">
      <c r="A30" s="476" t="s">
        <v>403</v>
      </c>
      <c r="B30" s="477">
        <f>(B27-B28)/B28*100</f>
        <v>2.8910496885476165</v>
      </c>
      <c r="C30" s="477">
        <f t="shared" ref="C30:G30" si="9">(C27-C28)/C28*100</f>
        <v>3.9119278711576118</v>
      </c>
      <c r="D30" s="477">
        <f t="shared" si="9"/>
        <v>-15.468170440005322</v>
      </c>
      <c r="E30" s="477">
        <f t="shared" si="9"/>
        <v>-8.2772976085997616</v>
      </c>
      <c r="F30" s="477">
        <f t="shared" si="9"/>
        <v>11.686321760066759</v>
      </c>
      <c r="G30" s="477">
        <f t="shared" si="9"/>
        <v>30.397342055873278</v>
      </c>
      <c r="H30" s="444"/>
      <c r="I30" s="477">
        <f>(I27-I28)/I28*100</f>
        <v>4.0460524740479089</v>
      </c>
    </row>
    <row r="31" spans="1:9" x14ac:dyDescent="0.25">
      <c r="A31" s="476" t="s">
        <v>396</v>
      </c>
      <c r="B31" s="477">
        <f t="shared" ref="B31:F31" si="10">(B26-B27)/B27*100</f>
        <v>22.317897072868185</v>
      </c>
      <c r="C31" s="477">
        <f t="shared" si="10"/>
        <v>34.159213794605549</v>
      </c>
      <c r="D31" s="477">
        <f t="shared" si="10"/>
        <v>81.002297436559189</v>
      </c>
      <c r="E31" s="477">
        <f t="shared" si="10"/>
        <v>62.883357172981938</v>
      </c>
      <c r="F31" s="477">
        <f t="shared" si="10"/>
        <v>17.633676439225489</v>
      </c>
      <c r="G31" s="477">
        <f>(G26-G27)/G27*100</f>
        <v>12.050400208871142</v>
      </c>
      <c r="H31" s="444"/>
      <c r="I31" s="477">
        <f>(I26-I27)/I27*100</f>
        <v>35.134599160810886</v>
      </c>
    </row>
    <row r="32" spans="1:9" x14ac:dyDescent="0.25">
      <c r="A32" s="476" t="s">
        <v>397</v>
      </c>
      <c r="B32" s="477">
        <f t="shared" ref="B32:F32" si="11">(B26-B28)/B28*100</f>
        <v>25.854168255231329</v>
      </c>
      <c r="C32" s="477">
        <f t="shared" si="11"/>
        <v>39.407425470762647</v>
      </c>
      <c r="D32" s="477">
        <f t="shared" si="11"/>
        <v>53.004553568746829</v>
      </c>
      <c r="E32" s="477">
        <f t="shared" si="11"/>
        <v>49.401016944895687</v>
      </c>
      <c r="F32" s="477">
        <f t="shared" si="11"/>
        <v>31.380726366109222</v>
      </c>
      <c r="G32" s="477">
        <f>(G26-G28)/G28*100</f>
        <v>46.110743635336647</v>
      </c>
      <c r="H32" s="444"/>
      <c r="I32" s="477">
        <f>(I26-I28)/I28*100</f>
        <v>40.602215953451598</v>
      </c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C000"/>
  </sheetPr>
  <dimension ref="A1:I26"/>
  <sheetViews>
    <sheetView showGridLines="0" zoomScale="90" zoomScaleNormal="90" workbookViewId="0"/>
  </sheetViews>
  <sheetFormatPr defaultColWidth="9.28515625" defaultRowHeight="15.75" x14ac:dyDescent="0.25"/>
  <cols>
    <col min="1" max="1" width="63.42578125" style="45" customWidth="1"/>
    <col min="2" max="2" width="9.5703125" style="45" customWidth="1"/>
    <col min="3" max="3" width="10.140625" style="45" customWidth="1"/>
    <col min="4" max="4" width="9.85546875" style="45" customWidth="1"/>
    <col min="5" max="5" width="10" style="45" customWidth="1"/>
    <col min="6" max="6" width="9.5703125" style="45" customWidth="1"/>
    <col min="7" max="7" width="2" style="45" customWidth="1"/>
    <col min="8" max="8" width="13.42578125" style="45" customWidth="1"/>
    <col min="9" max="9" width="14.42578125" style="45" customWidth="1"/>
    <col min="10" max="16384" width="9.28515625" style="45"/>
  </cols>
  <sheetData>
    <row r="1" spans="1:9" ht="21" x14ac:dyDescent="0.35">
      <c r="A1" s="433" t="str">
        <f>'Indice-Index'!C13</f>
        <v>3.8 Trend storico dei volumi  - Volumes  trend</v>
      </c>
      <c r="B1" s="163"/>
      <c r="C1" s="164"/>
      <c r="D1" s="164"/>
      <c r="E1" s="164"/>
      <c r="F1" s="164"/>
      <c r="G1" s="164"/>
      <c r="H1" s="164"/>
      <c r="I1" s="164"/>
    </row>
    <row r="4" spans="1:9" x14ac:dyDescent="0.25">
      <c r="A4" s="631" t="s">
        <v>420</v>
      </c>
      <c r="B4" s="465" t="str">
        <f>+'3.4'!B4</f>
        <v>2016/17</v>
      </c>
      <c r="C4" s="465" t="str">
        <f>+'3.4'!C4</f>
        <v>2017/18</v>
      </c>
      <c r="D4" s="465" t="str">
        <f>+'3.4'!D4</f>
        <v>2018/19</v>
      </c>
      <c r="E4" s="465" t="str">
        <f>+'3.4'!E4</f>
        <v>2019/20</v>
      </c>
      <c r="F4" s="465" t="str">
        <f>+'3.4'!F4</f>
        <v>2020/21</v>
      </c>
      <c r="G4" s="18"/>
      <c r="H4" s="112" t="s">
        <v>142</v>
      </c>
      <c r="I4" s="112" t="s">
        <v>142</v>
      </c>
    </row>
    <row r="5" spans="1:9" x14ac:dyDescent="0.25">
      <c r="A5" s="632"/>
      <c r="B5" s="112" t="s">
        <v>137</v>
      </c>
      <c r="C5" s="113"/>
      <c r="D5" s="112"/>
      <c r="E5" s="112" t="s">
        <v>138</v>
      </c>
      <c r="F5" s="112" t="s">
        <v>139</v>
      </c>
      <c r="G5" s="113"/>
      <c r="H5" s="119" t="s">
        <v>141</v>
      </c>
      <c r="I5" s="119" t="s">
        <v>140</v>
      </c>
    </row>
    <row r="6" spans="1:9" x14ac:dyDescent="0.25">
      <c r="B6" s="18"/>
      <c r="C6" s="18"/>
      <c r="D6" s="18"/>
      <c r="E6" s="18"/>
      <c r="F6" s="18"/>
      <c r="H6" s="18"/>
      <c r="I6" s="18"/>
    </row>
    <row r="7" spans="1:9" x14ac:dyDescent="0.25">
      <c r="A7" s="553" t="s">
        <v>218</v>
      </c>
      <c r="B7" s="556">
        <f>B9+B8</f>
        <v>3444.2794143208812</v>
      </c>
      <c r="C7" s="556">
        <f>C9+C8</f>
        <v>3240.0734473699004</v>
      </c>
      <c r="D7" s="556">
        <f>D9+D8</f>
        <v>3057.360518582499</v>
      </c>
      <c r="E7" s="556">
        <f>E9+E8</f>
        <v>2502.6038164454449</v>
      </c>
      <c r="F7" s="556">
        <f>F9+F8</f>
        <v>2322.6223465875487</v>
      </c>
      <c r="G7" s="270"/>
      <c r="H7" s="554">
        <f>(F7-B7)/B7*100</f>
        <v>-32.565797741891181</v>
      </c>
      <c r="I7" s="554">
        <f>(F7-E7)/E7*100</f>
        <v>-7.1917683764077189</v>
      </c>
    </row>
    <row r="8" spans="1:9" x14ac:dyDescent="0.25">
      <c r="A8" s="12" t="s">
        <v>211</v>
      </c>
      <c r="B8" s="557">
        <v>1532.1512854142529</v>
      </c>
      <c r="C8" s="557">
        <v>1335.6552484795034</v>
      </c>
      <c r="D8" s="557">
        <v>1205.2920837696911</v>
      </c>
      <c r="E8" s="557">
        <v>872.37668062982857</v>
      </c>
      <c r="F8" s="557">
        <v>791.86193320055668</v>
      </c>
      <c r="H8" s="183">
        <f t="shared" ref="H8:H13" si="0">(F8-B8)/B8*100</f>
        <v>-48.316987967251663</v>
      </c>
      <c r="I8" s="183">
        <f t="shared" ref="I8:I13" si="1">(F8-E8)/E8*100</f>
        <v>-9.2293557607641201</v>
      </c>
    </row>
    <row r="9" spans="1:9" x14ac:dyDescent="0.25">
      <c r="A9" s="322" t="s">
        <v>212</v>
      </c>
      <c r="B9" s="558">
        <v>1912.1281289066283</v>
      </c>
      <c r="C9" s="558">
        <v>1904.4181988903968</v>
      </c>
      <c r="D9" s="558">
        <v>1852.0684348128079</v>
      </c>
      <c r="E9" s="558">
        <v>1630.2271358156163</v>
      </c>
      <c r="F9" s="558">
        <v>1530.760413386992</v>
      </c>
      <c r="H9" s="546">
        <f t="shared" si="0"/>
        <v>-19.94467367297743</v>
      </c>
      <c r="I9" s="546">
        <f t="shared" si="1"/>
        <v>-6.1014026968002986</v>
      </c>
    </row>
    <row r="10" spans="1:9" ht="5.25" customHeight="1" x14ac:dyDescent="0.25">
      <c r="A10" s="551"/>
      <c r="B10" s="559"/>
      <c r="C10" s="559"/>
      <c r="D10" s="559"/>
      <c r="E10" s="559"/>
      <c r="F10" s="559"/>
      <c r="G10" s="270"/>
      <c r="H10" s="552"/>
      <c r="I10" s="552"/>
    </row>
    <row r="11" spans="1:9" x14ac:dyDescent="0.25">
      <c r="A11" s="553" t="s">
        <v>203</v>
      </c>
      <c r="B11" s="556">
        <f>+B13+B12</f>
        <v>409.93667629443712</v>
      </c>
      <c r="C11" s="556">
        <f>+C13+C12</f>
        <v>487.29829234297011</v>
      </c>
      <c r="D11" s="556">
        <f>+D13+D12</f>
        <v>547.41410570514915</v>
      </c>
      <c r="E11" s="556">
        <f>+E13+E12</f>
        <v>690.62735072660792</v>
      </c>
      <c r="F11" s="556">
        <f>+F13+F12</f>
        <v>955.79438092016687</v>
      </c>
      <c r="G11" s="270"/>
      <c r="H11" s="554">
        <f>(F11-B11)/B11*100</f>
        <v>133.15659129598527</v>
      </c>
      <c r="I11" s="554">
        <f>(F11-E11)/E11*100</f>
        <v>38.395095403415048</v>
      </c>
    </row>
    <row r="12" spans="1:9" x14ac:dyDescent="0.25">
      <c r="A12" s="12" t="s">
        <v>227</v>
      </c>
      <c r="B12" s="557">
        <v>337.71834164917772</v>
      </c>
      <c r="C12" s="557">
        <v>405.10769597348281</v>
      </c>
      <c r="D12" s="557">
        <v>462.17243619666124</v>
      </c>
      <c r="E12" s="557">
        <v>601.7428102407597</v>
      </c>
      <c r="F12" s="557">
        <v>840.37464399866678</v>
      </c>
      <c r="H12" s="183">
        <f t="shared" si="0"/>
        <v>148.8389111159527</v>
      </c>
      <c r="I12" s="183">
        <f t="shared" si="1"/>
        <v>39.656781883680431</v>
      </c>
    </row>
    <row r="13" spans="1:9" x14ac:dyDescent="0.25">
      <c r="A13" s="322" t="s">
        <v>226</v>
      </c>
      <c r="B13" s="558">
        <v>72.218334645259404</v>
      </c>
      <c r="C13" s="558">
        <v>82.190596369487295</v>
      </c>
      <c r="D13" s="558">
        <v>85.241669508487902</v>
      </c>
      <c r="E13" s="558">
        <v>88.884540485848206</v>
      </c>
      <c r="F13" s="558">
        <v>115.41973692150013</v>
      </c>
      <c r="H13" s="546">
        <f t="shared" si="0"/>
        <v>59.820546248329443</v>
      </c>
      <c r="I13" s="546">
        <f t="shared" si="1"/>
        <v>29.853556412182542</v>
      </c>
    </row>
    <row r="14" spans="1:9" x14ac:dyDescent="0.25">
      <c r="B14" s="18"/>
      <c r="C14" s="18"/>
      <c r="D14" s="18"/>
      <c r="E14" s="18"/>
      <c r="F14" s="18"/>
      <c r="H14" s="18"/>
      <c r="I14" s="18"/>
    </row>
    <row r="15" spans="1:9" x14ac:dyDescent="0.25">
      <c r="A15" s="56"/>
      <c r="B15" s="560"/>
      <c r="C15" s="560"/>
      <c r="D15" s="560"/>
      <c r="E15" s="560"/>
      <c r="F15" s="560"/>
      <c r="H15" s="183"/>
      <c r="I15" s="183"/>
    </row>
    <row r="16" spans="1:9" x14ac:dyDescent="0.25">
      <c r="A16" s="632" t="s">
        <v>132</v>
      </c>
      <c r="B16" s="555" t="str">
        <f>+'3.4'!B19</f>
        <v>2T17</v>
      </c>
      <c r="C16" s="555" t="str">
        <f>+'3.4'!C19</f>
        <v>2T18</v>
      </c>
      <c r="D16" s="555" t="str">
        <f>+'3.4'!D19</f>
        <v>2T19</v>
      </c>
      <c r="E16" s="555" t="str">
        <f>+'3.4'!E19</f>
        <v>2T20</v>
      </c>
      <c r="F16" s="555" t="str">
        <f>+'3.4'!F19</f>
        <v>2T21</v>
      </c>
      <c r="H16" s="112" t="s">
        <v>142</v>
      </c>
      <c r="I16" s="112" t="s">
        <v>142</v>
      </c>
    </row>
    <row r="17" spans="1:9" x14ac:dyDescent="0.25">
      <c r="A17" s="632"/>
      <c r="B17" s="555" t="str">
        <f>+'3.4'!B20</f>
        <v>2Q17</v>
      </c>
      <c r="C17" s="555" t="str">
        <f>+'3.4'!C20</f>
        <v>2Q18</v>
      </c>
      <c r="D17" s="555" t="str">
        <f>+'3.4'!D20</f>
        <v>2Q19</v>
      </c>
      <c r="E17" s="555" t="str">
        <f>+'3.4'!E20</f>
        <v>2Q20</v>
      </c>
      <c r="F17" s="555" t="str">
        <f>+'3.4'!F20</f>
        <v>2Q21</v>
      </c>
      <c r="H17" s="119" t="s">
        <v>141</v>
      </c>
      <c r="I17" s="119" t="s">
        <v>140</v>
      </c>
    </row>
    <row r="18" spans="1:9" x14ac:dyDescent="0.25">
      <c r="B18" s="112" t="s">
        <v>137</v>
      </c>
      <c r="C18" s="113"/>
      <c r="D18" s="112"/>
      <c r="E18" s="112" t="s">
        <v>138</v>
      </c>
      <c r="F18" s="112" t="s">
        <v>139</v>
      </c>
      <c r="H18" s="18"/>
      <c r="I18" s="18"/>
    </row>
    <row r="19" spans="1:9" x14ac:dyDescent="0.25">
      <c r="B19" s="112"/>
      <c r="C19" s="113"/>
      <c r="D19" s="112"/>
      <c r="E19" s="112"/>
      <c r="F19" s="112"/>
      <c r="H19" s="18"/>
      <c r="I19" s="18"/>
    </row>
    <row r="20" spans="1:9" x14ac:dyDescent="0.25">
      <c r="A20" s="553" t="s">
        <v>218</v>
      </c>
      <c r="B20" s="556">
        <f>B22+B21</f>
        <v>818.3879187330142</v>
      </c>
      <c r="C20" s="556">
        <f>C22+C21</f>
        <v>790.17143409414314</v>
      </c>
      <c r="D20" s="556">
        <f>D22+D21</f>
        <v>759.64522446297701</v>
      </c>
      <c r="E20" s="556">
        <f>E22+E21</f>
        <v>534.89653112060466</v>
      </c>
      <c r="F20" s="556">
        <f>F22+F21</f>
        <v>579.44098285596658</v>
      </c>
      <c r="G20" s="270"/>
      <c r="H20" s="554">
        <f>(F20-B20)/B20*100</f>
        <v>-29.197270683928583</v>
      </c>
      <c r="I20" s="554">
        <f>(F20-E20)/E20*100</f>
        <v>8.3276763156496063</v>
      </c>
    </row>
    <row r="21" spans="1:9" x14ac:dyDescent="0.25">
      <c r="A21" s="12" t="s">
        <v>211</v>
      </c>
      <c r="B21" s="557">
        <v>350.25519965361298</v>
      </c>
      <c r="C21" s="557">
        <v>303.69274179068208</v>
      </c>
      <c r="D21" s="557">
        <v>293.54245772537405</v>
      </c>
      <c r="E21" s="557">
        <v>191.73249016671505</v>
      </c>
      <c r="F21" s="557">
        <v>184.90269397171835</v>
      </c>
      <c r="H21" s="183">
        <f t="shared" ref="H21:H26" si="2">(F21-B21)/B21*100</f>
        <v>-47.209150883533205</v>
      </c>
      <c r="I21" s="183">
        <f t="shared" ref="I21:I26" si="3">(F21-E21)/E21*100</f>
        <v>-3.5621485899745342</v>
      </c>
    </row>
    <row r="22" spans="1:9" x14ac:dyDescent="0.25">
      <c r="A22" s="322" t="s">
        <v>212</v>
      </c>
      <c r="B22" s="558">
        <v>468.13271907940123</v>
      </c>
      <c r="C22" s="558">
        <v>486.47869230346106</v>
      </c>
      <c r="D22" s="558">
        <v>466.10276673760296</v>
      </c>
      <c r="E22" s="558">
        <v>343.16404095388964</v>
      </c>
      <c r="F22" s="558">
        <v>394.53828888424823</v>
      </c>
      <c r="H22" s="546">
        <f t="shared" si="2"/>
        <v>-15.720847357108243</v>
      </c>
      <c r="I22" s="546">
        <f t="shared" si="3"/>
        <v>14.970755032361232</v>
      </c>
    </row>
    <row r="23" spans="1:9" x14ac:dyDescent="0.25">
      <c r="B23" s="18"/>
      <c r="C23" s="18"/>
      <c r="D23" s="18"/>
      <c r="E23" s="18"/>
      <c r="F23" s="18"/>
      <c r="H23" s="18"/>
      <c r="I23" s="18"/>
    </row>
    <row r="24" spans="1:9" x14ac:dyDescent="0.25">
      <c r="A24" s="553" t="s">
        <v>203</v>
      </c>
      <c r="B24" s="556">
        <f>+B26+B25</f>
        <v>109.61526087942354</v>
      </c>
      <c r="C24" s="556">
        <f>+C26+C25</f>
        <v>123.32312566909397</v>
      </c>
      <c r="D24" s="556">
        <f>+D26+D25</f>
        <v>140.11634092008615</v>
      </c>
      <c r="E24" s="556">
        <f>+E26+E25</f>
        <v>207.39928182032395</v>
      </c>
      <c r="F24" s="556">
        <f>+F26+F25</f>
        <v>246.03862739566924</v>
      </c>
      <c r="G24" s="270"/>
      <c r="H24" s="554">
        <f>(F24-B24)/B24*100</f>
        <v>124.45654503008572</v>
      </c>
      <c r="I24" s="554">
        <f>(F24-E24)/E24*100</f>
        <v>18.630414356410203</v>
      </c>
    </row>
    <row r="25" spans="1:9" x14ac:dyDescent="0.25">
      <c r="A25" s="12" t="s">
        <v>227</v>
      </c>
      <c r="B25" s="557">
        <v>91.146946938219912</v>
      </c>
      <c r="C25" s="557">
        <v>102.16626916947635</v>
      </c>
      <c r="D25" s="557">
        <v>119.16187309870823</v>
      </c>
      <c r="E25" s="557">
        <v>184.09903271422397</v>
      </c>
      <c r="F25" s="557">
        <v>216.28603180915752</v>
      </c>
      <c r="H25" s="183">
        <f>(F25-B25)/B25*100</f>
        <v>137.29377568264337</v>
      </c>
      <c r="I25" s="183">
        <f t="shared" si="3"/>
        <v>17.48352428602777</v>
      </c>
    </row>
    <row r="26" spans="1:9" x14ac:dyDescent="0.25">
      <c r="A26" s="322" t="s">
        <v>226</v>
      </c>
      <c r="B26" s="558">
        <v>18.468313941203625</v>
      </c>
      <c r="C26" s="558">
        <v>21.156856499617618</v>
      </c>
      <c r="D26" s="558">
        <v>20.954467821377921</v>
      </c>
      <c r="E26" s="558">
        <v>23.300249106099997</v>
      </c>
      <c r="F26" s="558">
        <v>29.752595586511728</v>
      </c>
      <c r="H26" s="546">
        <f t="shared" si="2"/>
        <v>61.100767949002488</v>
      </c>
      <c r="I26" s="546">
        <f t="shared" si="3"/>
        <v>27.692178100887805</v>
      </c>
    </row>
  </sheetData>
  <mergeCells count="2">
    <mergeCell ref="A4:A5"/>
    <mergeCell ref="A16:A17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C000"/>
  </sheetPr>
  <dimension ref="A1:K24"/>
  <sheetViews>
    <sheetView showGridLines="0" zoomScale="90" zoomScaleNormal="90" workbookViewId="0">
      <selection activeCell="I28" sqref="I28"/>
    </sheetView>
  </sheetViews>
  <sheetFormatPr defaultColWidth="9.28515625" defaultRowHeight="15.75" x14ac:dyDescent="0.25"/>
  <cols>
    <col min="1" max="1" width="28.28515625" style="45" customWidth="1"/>
    <col min="2" max="2" width="10.85546875" style="45" customWidth="1"/>
    <col min="3" max="3" width="29" style="45" customWidth="1"/>
    <col min="4" max="4" width="5.140625" style="45" customWidth="1"/>
    <col min="5" max="5" width="28.28515625" style="45" customWidth="1"/>
    <col min="6" max="6" width="10.85546875" style="45" customWidth="1"/>
    <col min="7" max="7" width="29" style="45" customWidth="1"/>
    <col min="8" max="8" width="2.85546875" style="45" customWidth="1"/>
    <col min="9" max="9" width="28.28515625" style="45" customWidth="1"/>
    <col min="10" max="10" width="10.85546875" style="45" customWidth="1"/>
    <col min="11" max="11" width="29" style="45" customWidth="1"/>
    <col min="12" max="16384" width="9.28515625" style="45"/>
  </cols>
  <sheetData>
    <row r="1" spans="1:11" ht="21" x14ac:dyDescent="0.35">
      <c r="A1" s="433" t="str">
        <f>'Indice-Index'!C14</f>
        <v>3.9 Il quadro concorrenziale - The competitive framework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ht="16.5" customHeight="1" x14ac:dyDescent="0.25"/>
    <row r="3" spans="1:11" ht="16.5" customHeight="1" x14ac:dyDescent="0.25"/>
    <row r="4" spans="1:11" ht="18.75" x14ac:dyDescent="0.3">
      <c r="A4" s="66" t="s">
        <v>423</v>
      </c>
      <c r="D4" s="497"/>
    </row>
    <row r="5" spans="1:11" x14ac:dyDescent="0.25">
      <c r="A5" s="548" t="s">
        <v>204</v>
      </c>
      <c r="B5" s="376">
        <f>'3.1'!C4</f>
        <v>44348</v>
      </c>
      <c r="C5" s="239" t="s">
        <v>346</v>
      </c>
      <c r="E5" s="548" t="s">
        <v>229</v>
      </c>
      <c r="F5" s="46">
        <f>+B5</f>
        <v>44348</v>
      </c>
      <c r="G5" s="46" t="str">
        <f>+C5</f>
        <v>Diff/chg. vs 06/2020 (p.p.)</v>
      </c>
      <c r="I5" s="548" t="s">
        <v>205</v>
      </c>
      <c r="J5" s="46">
        <f>+F5</f>
        <v>44348</v>
      </c>
      <c r="K5" s="46" t="str">
        <f>+G5</f>
        <v>Diff/chg. vs 06/2020 (p.p.)</v>
      </c>
    </row>
    <row r="6" spans="1:11" x14ac:dyDescent="0.25">
      <c r="A6" s="561" t="s">
        <v>228</v>
      </c>
      <c r="B6" s="68"/>
      <c r="C6" s="169"/>
      <c r="E6" s="561" t="s">
        <v>230</v>
      </c>
      <c r="F6" s="46"/>
      <c r="G6" s="46"/>
      <c r="I6" s="561" t="s">
        <v>206</v>
      </c>
      <c r="J6" s="46"/>
      <c r="K6" s="46"/>
    </row>
    <row r="7" spans="1:11" x14ac:dyDescent="0.25">
      <c r="A7" s="69" t="s">
        <v>163</v>
      </c>
      <c r="B7" s="71">
        <v>37.414415428089463</v>
      </c>
      <c r="C7" s="71">
        <v>-4.1524386271554903</v>
      </c>
      <c r="E7" s="69" t="s">
        <v>163</v>
      </c>
      <c r="F7" s="72">
        <v>94.608018055571236</v>
      </c>
      <c r="G7" s="72">
        <v>0.23777717156761469</v>
      </c>
      <c r="I7" s="73" t="s">
        <v>163</v>
      </c>
      <c r="J7" s="72">
        <v>17.686381395150629</v>
      </c>
      <c r="K7" s="72">
        <v>-0.79084564955077141</v>
      </c>
    </row>
    <row r="8" spans="1:11" x14ac:dyDescent="0.25">
      <c r="A8" s="69" t="s">
        <v>72</v>
      </c>
      <c r="B8" s="71">
        <v>13.309992664344323</v>
      </c>
      <c r="C8" s="71">
        <v>-0.84151169853294761</v>
      </c>
      <c r="E8" s="69" t="s">
        <v>73</v>
      </c>
      <c r="F8" s="72">
        <v>3.0238945359572429</v>
      </c>
      <c r="G8" s="72">
        <v>-0.62188280228479798</v>
      </c>
      <c r="I8" s="73" t="s">
        <v>72</v>
      </c>
      <c r="J8" s="72">
        <v>17.673799714103971</v>
      </c>
      <c r="K8" s="72">
        <v>-2.3015905896180122</v>
      </c>
    </row>
    <row r="9" spans="1:11" x14ac:dyDescent="0.25">
      <c r="A9" s="73" t="s">
        <v>186</v>
      </c>
      <c r="B9" s="71">
        <v>12.687829540479928</v>
      </c>
      <c r="C9" s="71">
        <v>3.8439178779875629</v>
      </c>
      <c r="E9" s="69" t="s">
        <v>443</v>
      </c>
      <c r="F9" s="72">
        <v>2.3680874084715162</v>
      </c>
      <c r="G9" s="72">
        <v>0.38410563071717663</v>
      </c>
      <c r="I9" s="73" t="s">
        <v>186</v>
      </c>
      <c r="J9" s="72">
        <v>16.847654522443772</v>
      </c>
      <c r="K9" s="72">
        <v>4.3641345559484712</v>
      </c>
    </row>
    <row r="10" spans="1:11" x14ac:dyDescent="0.25">
      <c r="A10" s="69" t="s">
        <v>71</v>
      </c>
      <c r="B10" s="71">
        <v>10.443675887383668</v>
      </c>
      <c r="C10" s="71">
        <v>0.653827866103736</v>
      </c>
      <c r="E10" s="80" t="s">
        <v>105</v>
      </c>
      <c r="F10" s="82">
        <f>SUM(F7:F9)</f>
        <v>99.999999999999986</v>
      </c>
      <c r="G10" s="82">
        <f>SUM(G7:G9)</f>
        <v>-6.6613381477509392E-15</v>
      </c>
      <c r="I10" s="73" t="s">
        <v>71</v>
      </c>
      <c r="J10" s="72">
        <v>13.867733857367137</v>
      </c>
      <c r="K10" s="72">
        <v>4.898849823934448E-2</v>
      </c>
    </row>
    <row r="11" spans="1:11" x14ac:dyDescent="0.25">
      <c r="A11" s="69" t="s">
        <v>164</v>
      </c>
      <c r="B11" s="71">
        <v>10.00407615043162</v>
      </c>
      <c r="C11" s="71">
        <v>0.22035811598227895</v>
      </c>
      <c r="I11" s="73" t="s">
        <v>164</v>
      </c>
      <c r="J11" s="72">
        <v>13.284007186647292</v>
      </c>
      <c r="K11" s="72">
        <v>-0.52608546133702028</v>
      </c>
    </row>
    <row r="12" spans="1:11" x14ac:dyDescent="0.25">
      <c r="A12" s="73" t="s">
        <v>70</v>
      </c>
      <c r="B12" s="71">
        <v>9.6027136582013402</v>
      </c>
      <c r="C12" s="71">
        <v>0.93513801777100625</v>
      </c>
      <c r="I12" s="73" t="s">
        <v>70</v>
      </c>
      <c r="J12" s="72">
        <v>12.751054203176881</v>
      </c>
      <c r="K12" s="72">
        <v>0.51643928415729867</v>
      </c>
    </row>
    <row r="13" spans="1:11" x14ac:dyDescent="0.25">
      <c r="A13" s="70" t="s">
        <v>134</v>
      </c>
      <c r="B13" s="71">
        <v>5.8682888633954171</v>
      </c>
      <c r="C13" s="71">
        <v>-0.60075578106247463</v>
      </c>
      <c r="I13" s="117" t="s">
        <v>134</v>
      </c>
      <c r="J13" s="72">
        <v>7.7922628998884313</v>
      </c>
      <c r="K13" s="72">
        <v>-1.3390413312170431</v>
      </c>
    </row>
    <row r="14" spans="1:11" x14ac:dyDescent="0.25">
      <c r="A14" s="70" t="s">
        <v>247</v>
      </c>
      <c r="B14" s="71">
        <v>0.66900780767423396</v>
      </c>
      <c r="C14" s="71">
        <v>-5.8535771093673694E-2</v>
      </c>
      <c r="I14" s="138" t="s">
        <v>247</v>
      </c>
      <c r="J14" s="139">
        <v>9.7106221221871888E-2</v>
      </c>
      <c r="K14" s="139">
        <v>2.8000693377737723E-2</v>
      </c>
    </row>
    <row r="15" spans="1:11" x14ac:dyDescent="0.25">
      <c r="A15" s="80" t="s">
        <v>105</v>
      </c>
      <c r="B15" s="81">
        <f>SUM(B7:B14)</f>
        <v>99.999999999999986</v>
      </c>
      <c r="C15" s="81">
        <f>SUM(C7:C14)</f>
        <v>-2.1094237467877974E-15</v>
      </c>
      <c r="I15" s="73" t="s">
        <v>169</v>
      </c>
      <c r="J15" s="109">
        <f>SUM(J7:J14)</f>
        <v>99.999999999999986</v>
      </c>
      <c r="K15" s="109">
        <f>SUM(K7:K14)</f>
        <v>5.134781488891349E-15</v>
      </c>
    </row>
    <row r="16" spans="1:11" ht="14.1" customHeight="1" x14ac:dyDescent="0.25"/>
    <row r="24" spans="2:3" ht="9.75" customHeight="1" x14ac:dyDescent="0.25">
      <c r="B24" s="18"/>
      <c r="C24" s="18"/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C000"/>
  </sheetPr>
  <dimension ref="A1:I19"/>
  <sheetViews>
    <sheetView showGridLines="0" zoomScale="90" zoomScaleNormal="90" workbookViewId="0"/>
  </sheetViews>
  <sheetFormatPr defaultRowHeight="15" x14ac:dyDescent="0.25"/>
  <cols>
    <col min="1" max="1" width="59.42578125" customWidth="1"/>
    <col min="2" max="2" width="11.28515625" customWidth="1"/>
    <col min="3" max="3" width="11.28515625" style="43" customWidth="1"/>
    <col min="4" max="6" width="11.28515625" customWidth="1"/>
    <col min="7" max="7" width="1" customWidth="1"/>
    <col min="8" max="9" width="11" customWidth="1"/>
  </cols>
  <sheetData>
    <row r="1" spans="1:9" ht="21" x14ac:dyDescent="0.35">
      <c r="A1" s="438" t="str">
        <f>'Indice-Index'!C15</f>
        <v>3.10 Trend storico dei ricavi unitari - Revenues per unit trend</v>
      </c>
      <c r="B1" s="165"/>
      <c r="C1" s="165"/>
      <c r="D1" s="165"/>
      <c r="E1" s="165"/>
      <c r="F1" s="165"/>
      <c r="G1" s="165"/>
      <c r="H1" s="165"/>
      <c r="I1" s="165"/>
    </row>
    <row r="3" spans="1:9" s="43" customFormat="1" x14ac:dyDescent="0.25"/>
    <row r="4" spans="1:9" ht="15.75" x14ac:dyDescent="0.25">
      <c r="A4" s="6" t="s">
        <v>117</v>
      </c>
      <c r="B4" s="47" t="str">
        <f>+'3.8'!B4</f>
        <v>2016/17</v>
      </c>
      <c r="C4" s="47" t="str">
        <f>+'3.8'!C4</f>
        <v>2017/18</v>
      </c>
      <c r="D4" s="47" t="str">
        <f>+'3.8'!D4</f>
        <v>2018/19</v>
      </c>
      <c r="E4" s="47" t="str">
        <f>+'3.8'!E4</f>
        <v>2019/20</v>
      </c>
      <c r="F4" s="47" t="str">
        <f>+'3.8'!F4</f>
        <v>2020/21</v>
      </c>
      <c r="G4" s="43"/>
      <c r="H4" s="118" t="s">
        <v>142</v>
      </c>
      <c r="I4" s="118" t="s">
        <v>142</v>
      </c>
    </row>
    <row r="5" spans="1:9" s="43" customFormat="1" x14ac:dyDescent="0.25">
      <c r="B5" s="112" t="s">
        <v>137</v>
      </c>
      <c r="D5" s="112"/>
      <c r="E5" s="112" t="s">
        <v>138</v>
      </c>
      <c r="F5" s="112" t="s">
        <v>139</v>
      </c>
      <c r="H5" s="119" t="s">
        <v>141</v>
      </c>
      <c r="I5" s="119" t="s">
        <v>140</v>
      </c>
    </row>
    <row r="6" spans="1:9" s="43" customFormat="1" x14ac:dyDescent="0.25">
      <c r="C6" s="112"/>
      <c r="D6" s="112"/>
      <c r="E6" s="112"/>
      <c r="F6" s="112"/>
    </row>
    <row r="7" spans="1:9" ht="15.75" x14ac:dyDescent="0.25">
      <c r="A7" s="549" t="s">
        <v>231</v>
      </c>
      <c r="C7" s="113"/>
      <c r="D7" s="113"/>
      <c r="E7" s="113"/>
      <c r="F7" s="113"/>
    </row>
    <row r="8" spans="1:9" ht="15.75" x14ac:dyDescent="0.25">
      <c r="A8" s="536" t="s">
        <v>128</v>
      </c>
      <c r="B8" s="566">
        <v>0.7631590618189279</v>
      </c>
      <c r="C8" s="566">
        <v>0.79403631744391667</v>
      </c>
      <c r="D8" s="566">
        <v>0.83868818425309122</v>
      </c>
      <c r="E8" s="566">
        <v>0.81648693872804767</v>
      </c>
      <c r="F8" s="566">
        <v>0.79995441419050206</v>
      </c>
      <c r="G8" s="114"/>
      <c r="H8" s="544">
        <f>(F8-B8)/B8*100</f>
        <v>4.8214525925795098</v>
      </c>
      <c r="I8" s="544">
        <f>(F8-E8)/E8*100</f>
        <v>-2.0248363756192553</v>
      </c>
    </row>
    <row r="9" spans="1:9" ht="15.75" x14ac:dyDescent="0.25">
      <c r="A9" s="571" t="s">
        <v>208</v>
      </c>
      <c r="B9" s="572">
        <v>1.1371912612374369</v>
      </c>
      <c r="C9" s="572">
        <v>1.2256515559161265</v>
      </c>
      <c r="D9" s="572">
        <v>1.3285036826993364</v>
      </c>
      <c r="E9" s="572">
        <v>1.3987588008916718</v>
      </c>
      <c r="F9" s="572">
        <v>1.3507143866754059</v>
      </c>
      <c r="G9" s="114"/>
      <c r="H9" s="206">
        <f>(F9-B9)/B9*100</f>
        <v>18.776360029853151</v>
      </c>
      <c r="I9" s="206">
        <f>(F9-E9)/E9*100</f>
        <v>-3.4347890562432126</v>
      </c>
    </row>
    <row r="10" spans="1:9" ht="15.75" x14ac:dyDescent="0.25">
      <c r="A10" s="524" t="s">
        <v>209</v>
      </c>
      <c r="B10" s="568">
        <v>0.46345429493540469</v>
      </c>
      <c r="C10" s="568">
        <v>0.49132488624407372</v>
      </c>
      <c r="D10" s="568">
        <v>0.5199252640024502</v>
      </c>
      <c r="E10" s="568">
        <v>0.50489821395546264</v>
      </c>
      <c r="F10" s="568">
        <v>0.51504643464822975</v>
      </c>
      <c r="G10" s="114"/>
      <c r="H10" s="569">
        <f>(F10-B10)/B10*100</f>
        <v>11.1320879483954</v>
      </c>
      <c r="I10" s="569">
        <f>(F10-E10)/E10*100</f>
        <v>2.0099537713283113</v>
      </c>
    </row>
    <row r="11" spans="1:9" ht="15.75" x14ac:dyDescent="0.25">
      <c r="A11" s="45"/>
      <c r="B11" s="18"/>
      <c r="C11" s="18"/>
      <c r="D11" s="18"/>
      <c r="E11" s="18"/>
      <c r="F11" s="18"/>
      <c r="H11" s="113"/>
      <c r="I11" s="113"/>
    </row>
    <row r="12" spans="1:9" ht="15.75" x14ac:dyDescent="0.25">
      <c r="A12" s="549" t="s">
        <v>207</v>
      </c>
      <c r="B12" s="18"/>
      <c r="C12" s="18"/>
      <c r="D12" s="18"/>
      <c r="E12" s="18"/>
      <c r="F12" s="18"/>
      <c r="H12" s="113"/>
      <c r="I12" s="113"/>
    </row>
    <row r="13" spans="1:9" ht="15.75" x14ac:dyDescent="0.25">
      <c r="A13" s="373" t="s">
        <v>128</v>
      </c>
      <c r="B13" s="115">
        <v>8.2719471318974662</v>
      </c>
      <c r="C13" s="115">
        <v>7.60098700350503</v>
      </c>
      <c r="D13" s="115">
        <v>7.2836439827270132</v>
      </c>
      <c r="E13" s="115">
        <v>6.3997636266210609</v>
      </c>
      <c r="F13" s="115">
        <v>6.115380364439849</v>
      </c>
      <c r="G13" s="114"/>
      <c r="H13" s="82">
        <f>(F13-B13)/B13*100</f>
        <v>-26.070848049084805</v>
      </c>
      <c r="I13" s="82">
        <f>(F13-E13)/E13*100</f>
        <v>-4.4436525905154438</v>
      </c>
    </row>
    <row r="14" spans="1:9" ht="15.75" x14ac:dyDescent="0.25">
      <c r="A14" s="563" t="s">
        <v>240</v>
      </c>
      <c r="B14" s="564">
        <v>18.773052471014559</v>
      </c>
      <c r="C14" s="564">
        <v>17.153242549481099</v>
      </c>
      <c r="D14" s="564">
        <v>17.12579797234245</v>
      </c>
      <c r="E14" s="564">
        <v>15.886732057491477</v>
      </c>
      <c r="F14" s="564">
        <v>15.078083122021033</v>
      </c>
      <c r="G14" s="45"/>
      <c r="H14" s="565">
        <f>(F14-B14)/B14*100</f>
        <v>-19.682304487767926</v>
      </c>
      <c r="I14" s="565">
        <f>(F14-E14)/E14*100</f>
        <v>-5.0900898469494935</v>
      </c>
    </row>
    <row r="15" spans="1:9" ht="15.75" x14ac:dyDescent="0.25">
      <c r="A15" s="528" t="s">
        <v>421</v>
      </c>
      <c r="B15" s="570"/>
      <c r="C15" s="570"/>
      <c r="D15" s="570"/>
      <c r="E15" s="570"/>
      <c r="F15" s="570"/>
      <c r="H15" s="573">
        <v>-13.221024183358152</v>
      </c>
      <c r="I15" s="573">
        <v>-4.9451490052307685</v>
      </c>
    </row>
    <row r="16" spans="1:9" ht="15.75" x14ac:dyDescent="0.25">
      <c r="A16" s="526" t="s">
        <v>422</v>
      </c>
      <c r="B16" s="567"/>
      <c r="C16" s="567"/>
      <c r="D16" s="567"/>
      <c r="E16" s="567"/>
      <c r="F16" s="567"/>
      <c r="H16" s="574">
        <v>-19.549761971403871</v>
      </c>
      <c r="I16" s="574">
        <v>-5.0711821092693796</v>
      </c>
    </row>
    <row r="17" spans="1:9" ht="15.75" x14ac:dyDescent="0.25">
      <c r="A17" s="563" t="s">
        <v>241</v>
      </c>
      <c r="B17" s="566">
        <v>6.0263707269497111</v>
      </c>
      <c r="C17" s="566">
        <v>5.6629700568980557</v>
      </c>
      <c r="D17" s="566">
        <v>5.4683872258799777</v>
      </c>
      <c r="E17" s="566">
        <v>4.9984260198712933</v>
      </c>
      <c r="F17" s="566">
        <v>4.8844141498199027</v>
      </c>
      <c r="H17" s="544">
        <f>(F17-B17)/B17*100</f>
        <v>-18.949325039414187</v>
      </c>
      <c r="I17" s="544">
        <f>(F17-E17)/E17*100</f>
        <v>-2.2809554367341884</v>
      </c>
    </row>
    <row r="18" spans="1:9" ht="15.75" x14ac:dyDescent="0.25">
      <c r="A18" s="528" t="s">
        <v>421</v>
      </c>
      <c r="B18" s="570"/>
      <c r="C18" s="570"/>
      <c r="D18" s="570"/>
      <c r="E18" s="570"/>
      <c r="F18" s="570"/>
      <c r="H18" s="573">
        <v>1.5186551172177887</v>
      </c>
      <c r="I18" s="573">
        <v>3.4393234196194236</v>
      </c>
    </row>
    <row r="19" spans="1:9" ht="15.75" x14ac:dyDescent="0.25">
      <c r="A19" s="526" t="s">
        <v>422</v>
      </c>
      <c r="B19" s="567"/>
      <c r="C19" s="567"/>
      <c r="D19" s="567"/>
      <c r="E19" s="567"/>
      <c r="F19" s="567"/>
      <c r="H19" s="574">
        <v>-19.100155574127196</v>
      </c>
      <c r="I19" s="574">
        <v>-2.2766705335467439</v>
      </c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F8BC5-EB23-446D-BFF4-B0B1865DDB00}">
  <sheetPr>
    <tabColor rgb="FFFFC000"/>
  </sheetPr>
  <dimension ref="A1:R21"/>
  <sheetViews>
    <sheetView showGridLines="0" zoomScale="110" zoomScaleNormal="110" workbookViewId="0">
      <pane xSplit="1" ySplit="1" topLeftCell="E2" activePane="bottomRight" state="frozen"/>
      <selection activeCell="V13" sqref="V13"/>
      <selection pane="topRight" activeCell="V13" sqref="V13"/>
      <selection pane="bottomLeft" activeCell="V13" sqref="V13"/>
      <selection pane="bottomRight" activeCell="G3" sqref="G3"/>
    </sheetView>
  </sheetViews>
  <sheetFormatPr defaultColWidth="9.140625" defaultRowHeight="15" x14ac:dyDescent="0.25"/>
  <cols>
    <col min="1" max="1" width="87.85546875" style="76" customWidth="1"/>
    <col min="2" max="4" width="9.140625" style="76" customWidth="1"/>
    <col min="5" max="5" width="9.140625" style="271" customWidth="1"/>
    <col min="6" max="8" width="9.140625" style="76" customWidth="1"/>
    <col min="9" max="9" width="9.140625" style="271" customWidth="1"/>
    <col min="10" max="12" width="9.140625" style="76" customWidth="1"/>
    <col min="13" max="13" width="9.140625" style="271" customWidth="1"/>
    <col min="14" max="14" width="9.140625" style="76"/>
    <col min="15" max="16" width="9.140625" style="76" customWidth="1"/>
    <col min="17" max="17" width="9.140625" style="271" customWidth="1"/>
    <col min="18" max="16384" width="9.140625" style="76"/>
  </cols>
  <sheetData>
    <row r="1" spans="1:18" ht="23.25" x14ac:dyDescent="0.25">
      <c r="A1" s="346" t="s">
        <v>287</v>
      </c>
      <c r="B1" s="329" t="s">
        <v>264</v>
      </c>
      <c r="C1" s="330" t="s">
        <v>265</v>
      </c>
      <c r="D1" s="331" t="s">
        <v>253</v>
      </c>
      <c r="E1" s="359" t="s">
        <v>266</v>
      </c>
      <c r="F1" s="329" t="s">
        <v>267</v>
      </c>
      <c r="G1" s="330" t="s">
        <v>268</v>
      </c>
      <c r="H1" s="331" t="s">
        <v>254</v>
      </c>
      <c r="I1" s="359" t="s">
        <v>269</v>
      </c>
      <c r="J1" s="329" t="s">
        <v>270</v>
      </c>
      <c r="K1" s="330" t="s">
        <v>271</v>
      </c>
      <c r="L1" s="331" t="s">
        <v>255</v>
      </c>
      <c r="M1" s="359" t="s">
        <v>272</v>
      </c>
      <c r="N1" s="329" t="s">
        <v>273</v>
      </c>
      <c r="O1" s="330" t="s">
        <v>274</v>
      </c>
      <c r="P1" s="331" t="s">
        <v>256</v>
      </c>
      <c r="Q1" s="331" t="s">
        <v>275</v>
      </c>
      <c r="R1" s="332" t="s">
        <v>321</v>
      </c>
    </row>
    <row r="2" spans="1:18" s="271" customFormat="1" ht="18.75" x14ac:dyDescent="0.25"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</row>
    <row r="3" spans="1:18" ht="28.5" customHeight="1" x14ac:dyDescent="0.25">
      <c r="A3" s="562" t="s">
        <v>298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</row>
    <row r="4" spans="1:18" s="61" customFormat="1" ht="20.25" customHeight="1" x14ac:dyDescent="0.25">
      <c r="A4" s="273" t="s">
        <v>304</v>
      </c>
      <c r="B4" s="326">
        <f>+B5+B6</f>
        <v>1318.1799960055973</v>
      </c>
      <c r="C4" s="342">
        <f t="shared" ref="C4:R4" si="0">+C5+C6</f>
        <v>1899.6545473942786</v>
      </c>
      <c r="D4" s="342">
        <f t="shared" si="0"/>
        <v>2603.141437135997</v>
      </c>
      <c r="E4" s="342">
        <f t="shared" si="0"/>
        <v>654.39289809392733</v>
      </c>
      <c r="F4" s="326">
        <f t="shared" si="0"/>
        <v>1287.7745472670119</v>
      </c>
      <c r="G4" s="342">
        <f t="shared" si="0"/>
        <v>1879.6598244233128</v>
      </c>
      <c r="H4" s="342">
        <f t="shared" si="0"/>
        <v>2567.8495345360702</v>
      </c>
      <c r="I4" s="342">
        <f t="shared" si="0"/>
        <v>637.56109826496879</v>
      </c>
      <c r="J4" s="326">
        <f t="shared" si="0"/>
        <v>1284.0971546679873</v>
      </c>
      <c r="K4" s="342">
        <f t="shared" si="0"/>
        <v>1830.2887368212832</v>
      </c>
      <c r="L4" s="342">
        <f t="shared" si="0"/>
        <v>2442.4767133237447</v>
      </c>
      <c r="M4" s="342">
        <f t="shared" si="0"/>
        <v>501.65934575097816</v>
      </c>
      <c r="N4" s="326">
        <f t="shared" si="0"/>
        <v>884.96377028291261</v>
      </c>
      <c r="O4" s="342">
        <f t="shared" si="0"/>
        <v>1316.7336713917734</v>
      </c>
      <c r="P4" s="342">
        <f t="shared" si="0"/>
        <v>1816.6704996049248</v>
      </c>
      <c r="Q4" s="342">
        <f t="shared" si="0"/>
        <v>462.00706181691555</v>
      </c>
      <c r="R4" s="326">
        <f t="shared" si="0"/>
        <v>926.28526932819966</v>
      </c>
    </row>
    <row r="5" spans="1:18" s="61" customFormat="1" ht="20.25" customHeight="1" x14ac:dyDescent="0.25">
      <c r="A5" s="203" t="s">
        <v>300</v>
      </c>
      <c r="B5" s="325">
        <f>'[2]Serie storica cum.'!N45</f>
        <v>858.77995076108959</v>
      </c>
      <c r="C5" s="334">
        <f>'[2]Serie storica cum.'!O45</f>
        <v>1237.2049137632441</v>
      </c>
      <c r="D5" s="334">
        <f>'[2]Serie storica cum.'!P45</f>
        <v>1698.4080781605448</v>
      </c>
      <c r="E5" s="334">
        <f>'[2]Serie storica cum.'!Q45</f>
        <v>405.45076617768939</v>
      </c>
      <c r="F5" s="325">
        <f>'[2]Serie storica cum.'!R45</f>
        <v>797.41980606698826</v>
      </c>
      <c r="G5" s="334">
        <f>'[2]Serie storica cum.'!S45</f>
        <v>1177.4447099972319</v>
      </c>
      <c r="H5" s="334">
        <f>'[2]Serie storica cum.'!T45</f>
        <v>1617.4573768460741</v>
      </c>
      <c r="I5" s="334">
        <f>'[2]Serie storica cum.'!U45</f>
        <v>386.78080424692104</v>
      </c>
      <c r="J5" s="325">
        <f>'[2]Serie storica cum.'!V45</f>
        <v>781.19740123730594</v>
      </c>
      <c r="K5" s="334">
        <f>'[2]Serie storica cum.'!W45</f>
        <v>1107.2136207611184</v>
      </c>
      <c r="L5" s="334">
        <f>'[2]Serie storica cum.'!X45</f>
        <v>1490.6096511192497</v>
      </c>
      <c r="M5" s="334">
        <f>'[2]Serie storica cum.'!Y45</f>
        <v>287.16246440937812</v>
      </c>
      <c r="N5" s="325">
        <f>'[2]Serie storica cum.'!Z45</f>
        <v>510.83230984169211</v>
      </c>
      <c r="O5" s="334">
        <f>'[2]Serie storica cum.'!AA45</f>
        <v>759.47795627626965</v>
      </c>
      <c r="P5" s="334">
        <f>'[2]Serie storica cum.'!AB45</f>
        <v>1066.8391522844111</v>
      </c>
      <c r="Q5" s="334">
        <f>'[2]Serie storica cum.'!AC45</f>
        <v>263.9435109742758</v>
      </c>
      <c r="R5" s="325">
        <f>'[2]Serie storica cum.'!AD45</f>
        <v>513.57246299187238</v>
      </c>
    </row>
    <row r="6" spans="1:18" s="61" customFormat="1" ht="20.25" customHeight="1" x14ac:dyDescent="0.25">
      <c r="A6" s="233" t="s">
        <v>301</v>
      </c>
      <c r="B6" s="324">
        <f>'[2]Serie storica cum.'!N46</f>
        <v>459.40004524450779</v>
      </c>
      <c r="C6" s="339">
        <f>'[2]Serie storica cum.'!O46</f>
        <v>662.44963363103443</v>
      </c>
      <c r="D6" s="339">
        <f>'[2]Serie storica cum.'!P46</f>
        <v>904.73335897545201</v>
      </c>
      <c r="E6" s="339">
        <f>'[2]Serie storica cum.'!Q46</f>
        <v>248.94213191623791</v>
      </c>
      <c r="F6" s="324">
        <f>'[2]Serie storica cum.'!R46</f>
        <v>490.35474120002362</v>
      </c>
      <c r="G6" s="339">
        <f>'[2]Serie storica cum.'!S46</f>
        <v>702.21511442608096</v>
      </c>
      <c r="H6" s="339">
        <f>'[2]Serie storica cum.'!T46</f>
        <v>950.39215768999611</v>
      </c>
      <c r="I6" s="339">
        <f>'[2]Serie storica cum.'!U46</f>
        <v>250.78029401804775</v>
      </c>
      <c r="J6" s="324">
        <f>'[2]Serie storica cum.'!V46</f>
        <v>502.8997534306813</v>
      </c>
      <c r="K6" s="339">
        <f>'[2]Serie storica cum.'!W46</f>
        <v>723.07511606016499</v>
      </c>
      <c r="L6" s="339">
        <f>'[2]Serie storica cum.'!X46</f>
        <v>951.86706220449503</v>
      </c>
      <c r="M6" s="339">
        <f>'[2]Serie storica cum.'!Y46</f>
        <v>214.49688134160004</v>
      </c>
      <c r="N6" s="324">
        <f>'[2]Serie storica cum.'!Z46</f>
        <v>374.1314604412205</v>
      </c>
      <c r="O6" s="339">
        <f>'[2]Serie storica cum.'!AA46</f>
        <v>557.2557151155039</v>
      </c>
      <c r="P6" s="339">
        <f>'[2]Serie storica cum.'!AB46</f>
        <v>749.83134732051383</v>
      </c>
      <c r="Q6" s="339">
        <f>'[2]Serie storica cum.'!AC46</f>
        <v>198.06355084263976</v>
      </c>
      <c r="R6" s="324">
        <f>'[2]Serie storica cum.'!AD46</f>
        <v>412.71280633632728</v>
      </c>
    </row>
    <row r="7" spans="1:18" s="61" customFormat="1" ht="20.25" customHeight="1" x14ac:dyDescent="0.25">
      <c r="A7" s="273" t="s">
        <v>305</v>
      </c>
      <c r="B7" s="326">
        <f>+B8+B9</f>
        <v>1700.2171646987672</v>
      </c>
      <c r="C7" s="342">
        <f t="shared" ref="C7:R7" si="1">+C8+C9</f>
        <v>2421.2111225883318</v>
      </c>
      <c r="D7" s="342">
        <f t="shared" si="1"/>
        <v>3292.6471029862523</v>
      </c>
      <c r="E7" s="342">
        <f t="shared" si="1"/>
        <v>857.47207498827174</v>
      </c>
      <c r="F7" s="326">
        <f t="shared" si="1"/>
        <v>1647.6435090824148</v>
      </c>
      <c r="G7" s="342">
        <f t="shared" si="1"/>
        <v>2338.1907327097424</v>
      </c>
      <c r="H7" s="342">
        <f t="shared" si="1"/>
        <v>3173.9808174521072</v>
      </c>
      <c r="I7" s="342">
        <f t="shared" si="1"/>
        <v>771.3779857498298</v>
      </c>
      <c r="J7" s="326">
        <f t="shared" si="1"/>
        <v>1531.023210212807</v>
      </c>
      <c r="K7" s="342">
        <f t="shared" si="1"/>
        <v>2169.951909292804</v>
      </c>
      <c r="L7" s="342">
        <f t="shared" si="1"/>
        <v>2874.6562147249228</v>
      </c>
      <c r="M7" s="342">
        <f t="shared" si="1"/>
        <v>624.07428081272474</v>
      </c>
      <c r="N7" s="326">
        <f t="shared" si="1"/>
        <v>1158.9708119333295</v>
      </c>
      <c r="O7" s="342">
        <f t="shared" si="1"/>
        <v>1703.2281103184537</v>
      </c>
      <c r="P7" s="342">
        <f t="shared" si="1"/>
        <v>2315.6822961976141</v>
      </c>
      <c r="Q7" s="342">
        <f t="shared" si="1"/>
        <v>586.46987946729791</v>
      </c>
      <c r="R7" s="326">
        <f t="shared" si="1"/>
        <v>1165.9108623232644</v>
      </c>
    </row>
    <row r="8" spans="1:18" s="61" customFormat="1" ht="20.25" customHeight="1" x14ac:dyDescent="0.25">
      <c r="A8" s="323" t="s">
        <v>300</v>
      </c>
      <c r="B8" s="325">
        <f>'[2]Serie storica cum.'!N51/1000</f>
        <v>728.24111454328784</v>
      </c>
      <c r="C8" s="334">
        <f>'[2]Serie storica cum.'!O51/1000</f>
        <v>1033.1701824947868</v>
      </c>
      <c r="D8" s="334">
        <f>'[2]Serie storica cum.'!P51/1000</f>
        <v>1426.4242366872763</v>
      </c>
      <c r="E8" s="334">
        <f>'[2]Serie storica cum.'!Q51/1000</f>
        <v>333.77938454483291</v>
      </c>
      <c r="F8" s="325">
        <f>'[2]Serie storica cum.'!R51/1000</f>
        <v>637.47212633551487</v>
      </c>
      <c r="G8" s="334">
        <f>'[2]Serie storica cum.'!S51/1000</f>
        <v>899.83618075533934</v>
      </c>
      <c r="H8" s="334">
        <f>'[2]Serie storica cum.'!T51/1000</f>
        <v>1268.5487629781783</v>
      </c>
      <c r="I8" s="334">
        <f>'[2]Serie storica cum.'!U51/1000</f>
        <v>280.67298940165364</v>
      </c>
      <c r="J8" s="325">
        <f>'[2]Serie storica cum.'!V51/1000</f>
        <v>574.21544712702769</v>
      </c>
      <c r="K8" s="334">
        <f>'[2]Serie storica cum.'!W51/1000</f>
        <v>780.92818603765636</v>
      </c>
      <c r="L8" s="334">
        <f>'[2]Serie storica cum.'!X51/1000</f>
        <v>1041.559299822374</v>
      </c>
      <c r="M8" s="334">
        <f>'[2]Serie storica cum.'!Y51/1000</f>
        <v>213.3003377677673</v>
      </c>
      <c r="N8" s="325">
        <f>'[2]Serie storica cum.'!Z51/1000</f>
        <v>405.03282793448238</v>
      </c>
      <c r="O8" s="334">
        <f>'[2]Serie storica cum.'!AA51/1000</f>
        <v>585.45391280892193</v>
      </c>
      <c r="P8" s="334">
        <f>'[2]Serie storica cum.'!AB51/1000</f>
        <v>817.31596717296497</v>
      </c>
      <c r="Q8" s="334">
        <f>'[2]Serie storica cum.'!AC51/1000</f>
        <v>194.67609999035588</v>
      </c>
      <c r="R8" s="325">
        <f>'[2]Serie storica cum.'!AD51/1000</f>
        <v>379.5787939620742</v>
      </c>
    </row>
    <row r="9" spans="1:18" s="61" customFormat="1" ht="15.75" x14ac:dyDescent="0.25">
      <c r="A9" s="322" t="s">
        <v>301</v>
      </c>
      <c r="B9" s="324">
        <f>'[2]Serie storica cum.'!N52/1000</f>
        <v>971.97605015547924</v>
      </c>
      <c r="C9" s="339">
        <f>'[2]Serie storica cum.'!O52/1000</f>
        <v>1388.040940093545</v>
      </c>
      <c r="D9" s="339">
        <f>'[2]Serie storica cum.'!P52/1000</f>
        <v>1866.2228662989762</v>
      </c>
      <c r="E9" s="339">
        <f>'[2]Serie storica cum.'!Q52/1000</f>
        <v>523.69269044343889</v>
      </c>
      <c r="F9" s="324">
        <f>'[2]Serie storica cum.'!R52/1000</f>
        <v>1010.1713827469</v>
      </c>
      <c r="G9" s="339">
        <f>'[2]Serie storica cum.'!S52/1000</f>
        <v>1438.3545519544032</v>
      </c>
      <c r="H9" s="339">
        <f>'[2]Serie storica cum.'!T52/1000</f>
        <v>1905.4320544739289</v>
      </c>
      <c r="I9" s="339">
        <f>'[2]Serie storica cum.'!U52/1000</f>
        <v>490.70499634817617</v>
      </c>
      <c r="J9" s="324">
        <f>'[2]Serie storica cum.'!V52/1000</f>
        <v>956.80776308577924</v>
      </c>
      <c r="K9" s="339">
        <f>'[2]Serie storica cum.'!W52/1000</f>
        <v>1389.0237232551474</v>
      </c>
      <c r="L9" s="339">
        <f>'[2]Serie storica cum.'!X52/1000</f>
        <v>1833.0969149025489</v>
      </c>
      <c r="M9" s="339">
        <f>'[2]Serie storica cum.'!Y52/1000</f>
        <v>410.77394304495743</v>
      </c>
      <c r="N9" s="324">
        <f>'[2]Serie storica cum.'!Z52/1000</f>
        <v>753.93798399884713</v>
      </c>
      <c r="O9" s="339">
        <f>'[2]Serie storica cum.'!AA52/1000</f>
        <v>1117.7741975095316</v>
      </c>
      <c r="P9" s="339">
        <f>'[2]Serie storica cum.'!AB52/1000</f>
        <v>1498.3663290246488</v>
      </c>
      <c r="Q9" s="339">
        <f>'[2]Serie storica cum.'!AC52/1000</f>
        <v>391.79377947694201</v>
      </c>
      <c r="R9" s="324">
        <f>'[2]Serie storica cum.'!AD52/1000</f>
        <v>786.33206836119018</v>
      </c>
    </row>
    <row r="10" spans="1:18" x14ac:dyDescent="0.25">
      <c r="A10" s="288"/>
      <c r="B10" s="289"/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289"/>
      <c r="R10" s="289"/>
    </row>
    <row r="11" spans="1:18" ht="28.5" customHeight="1" x14ac:dyDescent="0.25">
      <c r="A11" s="562" t="s">
        <v>299</v>
      </c>
      <c r="B11" s="289"/>
      <c r="C11" s="289"/>
      <c r="D11" s="289"/>
      <c r="E11" s="289"/>
      <c r="F11" s="289"/>
      <c r="G11" s="289"/>
      <c r="H11" s="289"/>
      <c r="I11" s="289"/>
      <c r="J11" s="289"/>
      <c r="K11" s="289"/>
      <c r="L11" s="289"/>
      <c r="M11" s="289"/>
      <c r="N11" s="289"/>
      <c r="O11" s="289"/>
      <c r="P11" s="289"/>
      <c r="Q11" s="289"/>
      <c r="R11" s="289"/>
    </row>
    <row r="12" spans="1:18" s="61" customFormat="1" ht="20.25" customHeight="1" x14ac:dyDescent="0.25">
      <c r="A12" s="273" t="s">
        <v>304</v>
      </c>
      <c r="B12" s="326">
        <f>+B13+B14</f>
        <v>1727.6837094639166</v>
      </c>
      <c r="C12" s="342">
        <f t="shared" ref="C12:Q12" si="2">+C13+C14</f>
        <v>2541.5128988727492</v>
      </c>
      <c r="D12" s="342">
        <f t="shared" si="2"/>
        <v>3528.3503962580262</v>
      </c>
      <c r="E12" s="342">
        <f t="shared" si="2"/>
        <v>944.42047458604679</v>
      </c>
      <c r="F12" s="326">
        <f t="shared" si="2"/>
        <v>1903.281300135</v>
      </c>
      <c r="G12" s="342">
        <f t="shared" si="2"/>
        <v>2778.9741546791356</v>
      </c>
      <c r="H12" s="342">
        <f t="shared" si="2"/>
        <v>3865.0080171801119</v>
      </c>
      <c r="I12" s="342">
        <f t="shared" si="2"/>
        <v>1005.0794507456295</v>
      </c>
      <c r="J12" s="326">
        <f t="shared" si="2"/>
        <v>2025.4427400340865</v>
      </c>
      <c r="K12" s="342">
        <f t="shared" si="2"/>
        <v>3007.1704885068702</v>
      </c>
      <c r="L12" s="342">
        <f t="shared" si="2"/>
        <v>4226.3480198180814</v>
      </c>
      <c r="M12" s="342">
        <f t="shared" si="2"/>
        <v>1034.1136727248775</v>
      </c>
      <c r="N12" s="326">
        <f t="shared" si="2"/>
        <v>2218.946518945816</v>
      </c>
      <c r="O12" s="342">
        <f t="shared" si="2"/>
        <v>3403.1246281428103</v>
      </c>
      <c r="P12" s="342">
        <f t="shared" si="2"/>
        <v>5127.0151423656971</v>
      </c>
      <c r="Q12" s="342">
        <f t="shared" si="2"/>
        <v>1465.5161726606166</v>
      </c>
      <c r="R12" s="326">
        <f t="shared" ref="R12" si="3">+R13+R14</f>
        <v>2936.9775661012486</v>
      </c>
    </row>
    <row r="13" spans="1:18" s="61" customFormat="1" ht="20.25" customHeight="1" x14ac:dyDescent="0.25">
      <c r="A13" s="203" t="s">
        <v>302</v>
      </c>
      <c r="B13" s="325">
        <f>'[2]Serie storica cum.'!N47</f>
        <v>1057.6888172390495</v>
      </c>
      <c r="C13" s="334">
        <f>'[2]Serie storica cum.'!O47</f>
        <v>1554.7182955662713</v>
      </c>
      <c r="D13" s="334">
        <f>'[2]Serie storica cum.'!P47</f>
        <v>2173.9682274910724</v>
      </c>
      <c r="E13" s="334">
        <f>'[2]Serie storica cum.'!Q47</f>
        <v>592.28729941618553</v>
      </c>
      <c r="F13" s="325">
        <f>'[2]Serie storica cum.'!R47</f>
        <v>1177.8333418647708</v>
      </c>
      <c r="G13" s="334">
        <f>'[2]Serie storica cum.'!S47</f>
        <v>1725.1460954045908</v>
      </c>
      <c r="H13" s="334">
        <f>'[2]Serie storica cum.'!T47</f>
        <v>2420.0452964760675</v>
      </c>
      <c r="I13" s="334">
        <f>'[2]Serie storica cum.'!U47</f>
        <v>634.11830050350306</v>
      </c>
      <c r="J13" s="325">
        <f>'[2]Serie storica cum.'!V47</f>
        <v>1285.1258916403544</v>
      </c>
      <c r="K13" s="334">
        <f>'[2]Serie storica cum.'!W47</f>
        <v>1920.1218777677193</v>
      </c>
      <c r="L13" s="334">
        <f>'[2]Serie storica cum.'!X47</f>
        <v>2729.254752328121</v>
      </c>
      <c r="M13" s="334">
        <f>'[2]Serie storica cum.'!Y47</f>
        <v>698.28214454370755</v>
      </c>
      <c r="N13" s="325">
        <f>'[2]Serie storica cum.'!Z47</f>
        <v>1563.6380592901205</v>
      </c>
      <c r="O13" s="334">
        <f>'[2]Serie storica cum.'!AA47</f>
        <v>2345.9490884098032</v>
      </c>
      <c r="P13" s="334">
        <f>'[2]Serie storica cum.'!AB47</f>
        <v>3606.4266017787972</v>
      </c>
      <c r="Q13" s="334">
        <f>'[2]Serie storica cum.'!AC47</f>
        <v>1035.7479070566312</v>
      </c>
      <c r="R13" s="325">
        <f>'[2]Serie storica cum.'!AD47</f>
        <v>2061.9492598082747</v>
      </c>
    </row>
    <row r="14" spans="1:18" s="61" customFormat="1" ht="20.25" customHeight="1" x14ac:dyDescent="0.25">
      <c r="A14" s="322" t="s">
        <v>303</v>
      </c>
      <c r="B14" s="324">
        <f>'[2]Serie storica cum.'!N48</f>
        <v>669.99489222486704</v>
      </c>
      <c r="C14" s="339">
        <f>'[2]Serie storica cum.'!O48</f>
        <v>986.79460330647771</v>
      </c>
      <c r="D14" s="339">
        <f>'[2]Serie storica cum.'!P48</f>
        <v>1354.3821687669538</v>
      </c>
      <c r="E14" s="339">
        <f>'[2]Serie storica cum.'!Q48</f>
        <v>352.1331751698612</v>
      </c>
      <c r="F14" s="324">
        <f>'[2]Serie storica cum.'!R48</f>
        <v>725.44795827022926</v>
      </c>
      <c r="G14" s="339">
        <f>'[2]Serie storica cum.'!S48</f>
        <v>1053.8280592745446</v>
      </c>
      <c r="H14" s="339">
        <f>'[2]Serie storica cum.'!T48</f>
        <v>1444.9627207040446</v>
      </c>
      <c r="I14" s="339">
        <f>'[2]Serie storica cum.'!U48</f>
        <v>370.96115024212645</v>
      </c>
      <c r="J14" s="324">
        <f>'[2]Serie storica cum.'!V48</f>
        <v>740.31684839373213</v>
      </c>
      <c r="K14" s="339">
        <f>'[2]Serie storica cum.'!W48</f>
        <v>1087.0486107391509</v>
      </c>
      <c r="L14" s="339">
        <f>'[2]Serie storica cum.'!X48</f>
        <v>1497.0932674899605</v>
      </c>
      <c r="M14" s="339">
        <f>'[2]Serie storica cum.'!Y48</f>
        <v>335.83152818116997</v>
      </c>
      <c r="N14" s="324">
        <f>'[2]Serie storica cum.'!Z48</f>
        <v>655.30845965569529</v>
      </c>
      <c r="O14" s="339">
        <f>'[2]Serie storica cum.'!AA48</f>
        <v>1057.1755397330071</v>
      </c>
      <c r="P14" s="339">
        <f>'[2]Serie storica cum.'!AB48</f>
        <v>1520.5885405869003</v>
      </c>
      <c r="Q14" s="339">
        <f>'[2]Serie storica cum.'!AC48</f>
        <v>429.76826560398536</v>
      </c>
      <c r="R14" s="324">
        <f>'[2]Serie storica cum.'!AD48</f>
        <v>875.02830629297375</v>
      </c>
    </row>
    <row r="15" spans="1:18" s="61" customFormat="1" ht="20.25" customHeight="1" x14ac:dyDescent="0.25">
      <c r="A15" s="273" t="s">
        <v>305</v>
      </c>
      <c r="B15" s="326">
        <f>+B16+B17</f>
        <v>219.35389494884217</v>
      </c>
      <c r="C15" s="326">
        <f t="shared" ref="C15:Q15" si="4">+C16+C17</f>
        <v>325.98599316727552</v>
      </c>
      <c r="D15" s="326">
        <f t="shared" si="4"/>
        <v>459.95016795812631</v>
      </c>
      <c r="E15" s="326">
        <f t="shared" si="4"/>
        <v>123.37889366459196</v>
      </c>
      <c r="F15" s="326">
        <f t="shared" si="4"/>
        <v>246.70201933368594</v>
      </c>
      <c r="G15" s="326">
        <f t="shared" si="4"/>
        <v>367.3779682122663</v>
      </c>
      <c r="H15" s="326">
        <f t="shared" si="4"/>
        <v>515.2343576556525</v>
      </c>
      <c r="I15" s="326">
        <f t="shared" si="4"/>
        <v>138.76542646309645</v>
      </c>
      <c r="J15" s="326">
        <f t="shared" si="4"/>
        <v>278.88176738318259</v>
      </c>
      <c r="K15" s="326">
        <f t="shared" si="4"/>
        <v>420.37121400190944</v>
      </c>
      <c r="L15" s="326">
        <f t="shared" si="4"/>
        <v>597.34485148629767</v>
      </c>
      <c r="M15" s="326">
        <f t="shared" si="4"/>
        <v>164.76498480316883</v>
      </c>
      <c r="N15" s="326">
        <f t="shared" si="4"/>
        <v>372.16426662349278</v>
      </c>
      <c r="O15" s="326">
        <f t="shared" si="4"/>
        <v>540.08236697883501</v>
      </c>
      <c r="P15" s="326">
        <f t="shared" si="4"/>
        <v>817.47738205559347</v>
      </c>
      <c r="Q15" s="326">
        <f t="shared" si="4"/>
        <v>264.44263809239703</v>
      </c>
      <c r="R15" s="326">
        <f t="shared" ref="R15" si="5">+R16+R17</f>
        <v>510.48126548806636</v>
      </c>
    </row>
    <row r="16" spans="1:18" s="61" customFormat="1" ht="20.25" customHeight="1" x14ac:dyDescent="0.25">
      <c r="A16" s="203" t="s">
        <v>302</v>
      </c>
      <c r="B16" s="325">
        <f>'[2]Serie storica cum.'!N53/1000</f>
        <v>182.35995482677691</v>
      </c>
      <c r="C16" s="334">
        <f>'[2]Serie storica cum.'!O53/1000</f>
        <v>270.65774611589256</v>
      </c>
      <c r="D16" s="334">
        <f>'[2]Serie storica cum.'!P53/1000</f>
        <v>382.73725623594333</v>
      </c>
      <c r="E16" s="334">
        <f>'[2]Serie storica cum.'!Q53/1000</f>
        <v>102.56412539484003</v>
      </c>
      <c r="F16" s="325">
        <f>'[2]Serie storica cum.'!R53/1000</f>
        <v>204.73039456431638</v>
      </c>
      <c r="G16" s="334">
        <f>'[2]Serie storica cum.'!S53/1000</f>
        <v>305.76190342879585</v>
      </c>
      <c r="H16" s="334">
        <f>'[2]Serie storica cum.'!T53/1000</f>
        <v>430.34101888252974</v>
      </c>
      <c r="I16" s="334">
        <f>'[2]Serie storica cum.'!U53/1000</f>
        <v>117.39993877973966</v>
      </c>
      <c r="J16" s="325">
        <f>'[2]Serie storica cum.'!V53/1000</f>
        <v>236.56181187844788</v>
      </c>
      <c r="K16" s="334">
        <f>'[2]Serie storica cum.'!W53/1000</f>
        <v>357.2879043679626</v>
      </c>
      <c r="L16" s="334">
        <f>'[2]Serie storica cum.'!X53/1000</f>
        <v>510.17259860716479</v>
      </c>
      <c r="M16" s="334">
        <f>'[2]Serie storica cum.'!Y53/1000</f>
        <v>144.03299079781883</v>
      </c>
      <c r="N16" s="325">
        <f>'[2]Serie storica cum.'!Z53/1000</f>
        <v>328.13202351204279</v>
      </c>
      <c r="O16" s="334">
        <f>'[2]Serie storica cum.'!AA53/1000</f>
        <v>471.06171474343114</v>
      </c>
      <c r="P16" s="334">
        <f>'[2]Serie storica cum.'!AB53/1000</f>
        <v>717.52819725281506</v>
      </c>
      <c r="Q16" s="334">
        <f>'[2]Serie storica cum.'!AC53/1000</f>
        <v>234.69243844873705</v>
      </c>
      <c r="R16" s="325">
        <f>'[2]Serie storica cum.'!AD53/1000</f>
        <v>450.97847025789463</v>
      </c>
    </row>
    <row r="17" spans="1:18" s="61" customFormat="1" ht="20.25" customHeight="1" x14ac:dyDescent="0.25">
      <c r="A17" s="322" t="s">
        <v>303</v>
      </c>
      <c r="B17" s="324">
        <f>'[2]Serie storica cum.'!N54/1000</f>
        <v>36.993940122065254</v>
      </c>
      <c r="C17" s="339">
        <f>'[2]Serie storica cum.'!O54/1000</f>
        <v>55.328247051382959</v>
      </c>
      <c r="D17" s="339">
        <f>'[2]Serie storica cum.'!P54/1000</f>
        <v>77.212911722182994</v>
      </c>
      <c r="E17" s="339">
        <f>'[2]Serie storica cum.'!Q54/1000</f>
        <v>20.814768269751927</v>
      </c>
      <c r="F17" s="324">
        <f>'[2]Serie storica cum.'!R54/1000</f>
        <v>41.971624769369548</v>
      </c>
      <c r="G17" s="339">
        <f>'[2]Serie storica cum.'!S54/1000</f>
        <v>61.616064783470428</v>
      </c>
      <c r="H17" s="339">
        <f>'[2]Serie storica cum.'!T54/1000</f>
        <v>84.89333877312275</v>
      </c>
      <c r="I17" s="339">
        <f>'[2]Serie storica cum.'!U54/1000</f>
        <v>21.365487683356783</v>
      </c>
      <c r="J17" s="324">
        <f>'[2]Serie storica cum.'!V54/1000</f>
        <v>42.319955504734708</v>
      </c>
      <c r="K17" s="339">
        <f>'[2]Serie storica cum.'!W54/1000</f>
        <v>63.083309633946818</v>
      </c>
      <c r="L17" s="339">
        <f>'[2]Serie storica cum.'!X54/1000</f>
        <v>87.172252879132927</v>
      </c>
      <c r="M17" s="339">
        <f>'[2]Serie storica cum.'!Y54/1000</f>
        <v>20.731994005350003</v>
      </c>
      <c r="N17" s="324">
        <f>'[2]Serie storica cum.'!Z54/1000</f>
        <v>44.032243111449993</v>
      </c>
      <c r="O17" s="339">
        <f>'[2]Serie storica cum.'!AA54/1000</f>
        <v>69.02065223540383</v>
      </c>
      <c r="P17" s="339">
        <f>'[2]Serie storica cum.'!AB54/1000</f>
        <v>99.949184802778404</v>
      </c>
      <c r="Q17" s="339">
        <f>'[2]Serie storica cum.'!AC54/1000</f>
        <v>29.750199643660004</v>
      </c>
      <c r="R17" s="324">
        <f>'[2]Serie storica cum.'!AD54/1000</f>
        <v>59.502795230171728</v>
      </c>
    </row>
    <row r="19" spans="1:18" x14ac:dyDescent="0.25">
      <c r="B19" s="290"/>
      <c r="C19" s="290"/>
      <c r="D19" s="290"/>
      <c r="E19" s="291"/>
      <c r="F19" s="290"/>
      <c r="G19" s="290"/>
      <c r="H19" s="290"/>
      <c r="I19" s="291"/>
      <c r="J19" s="290"/>
      <c r="K19" s="290"/>
      <c r="L19" s="290"/>
      <c r="M19" s="291"/>
      <c r="N19" s="290"/>
      <c r="O19" s="290"/>
      <c r="P19" s="290"/>
      <c r="Q19" s="290"/>
      <c r="R19" s="290"/>
    </row>
    <row r="20" spans="1:18" x14ac:dyDescent="0.25">
      <c r="B20" s="291"/>
      <c r="C20" s="291"/>
      <c r="D20" s="291"/>
      <c r="E20" s="291"/>
      <c r="F20" s="291"/>
      <c r="G20" s="290"/>
      <c r="H20" s="290"/>
      <c r="I20" s="291"/>
      <c r="J20" s="290"/>
      <c r="K20" s="290"/>
      <c r="L20" s="290"/>
      <c r="M20" s="291"/>
      <c r="N20" s="290"/>
      <c r="O20" s="290"/>
      <c r="P20" s="290"/>
      <c r="Q20" s="291"/>
      <c r="R20" s="290"/>
    </row>
    <row r="21" spans="1:18" x14ac:dyDescent="0.25">
      <c r="B21" s="292"/>
      <c r="C21" s="292"/>
      <c r="D21" s="292"/>
      <c r="E21" s="292"/>
      <c r="F21" s="29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</sheetPr>
  <dimension ref="A1:P15"/>
  <sheetViews>
    <sheetView showGridLines="0" zoomScale="90" zoomScaleNormal="90" workbookViewId="0">
      <selection activeCell="G27" sqref="G27"/>
    </sheetView>
  </sheetViews>
  <sheetFormatPr defaultColWidth="9.28515625" defaultRowHeight="15.75" x14ac:dyDescent="0.25"/>
  <cols>
    <col min="1" max="1" width="35.28515625" style="45" customWidth="1"/>
    <col min="2" max="9" width="10" style="45" customWidth="1"/>
    <col min="10" max="10" width="2.7109375" style="45" customWidth="1"/>
    <col min="11" max="11" width="40.85546875" style="45" customWidth="1"/>
    <col min="12" max="12" width="14.42578125" style="45" customWidth="1"/>
    <col min="13" max="16384" width="9.28515625" style="45"/>
  </cols>
  <sheetData>
    <row r="1" spans="1:16" ht="21" x14ac:dyDescent="0.35">
      <c r="A1" s="3" t="str">
        <f>+'Indice-Index'!A8</f>
        <v>1.2 Accessi broadband e ultrabroadband - Broadband and ultrabroadband lines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4" spans="1:16" x14ac:dyDescent="0.25">
      <c r="B4" s="575">
        <f>'1.1'!B4</f>
        <v>42887</v>
      </c>
      <c r="C4" s="575">
        <f>'1.1'!C4</f>
        <v>43252</v>
      </c>
      <c r="D4" s="575">
        <f>'1.1'!D4</f>
        <v>43617</v>
      </c>
      <c r="E4" s="575">
        <f>'1.1'!E4</f>
        <v>43983</v>
      </c>
      <c r="F4" s="575">
        <f>'1.1'!F4</f>
        <v>44075</v>
      </c>
      <c r="G4" s="575">
        <f>'1.1'!G4</f>
        <v>44166</v>
      </c>
      <c r="H4" s="575">
        <f>'1.1'!H4</f>
        <v>44256</v>
      </c>
      <c r="I4" s="575">
        <f>'1.1'!I4</f>
        <v>44348</v>
      </c>
      <c r="K4" s="6" t="s">
        <v>116</v>
      </c>
      <c r="L4" s="47" t="str">
        <f>'1.1'!L4</f>
        <v>06/2021 (in %)</v>
      </c>
      <c r="O4" s="47" t="str">
        <f>'1.1'!O4</f>
        <v>Var/Chg. vs 06/2020 (p.p.)</v>
      </c>
    </row>
    <row r="5" spans="1:16" x14ac:dyDescent="0.25">
      <c r="B5" s="576" t="str">
        <f>'1.1'!B5</f>
        <v>june-17</v>
      </c>
      <c r="C5" s="576" t="str">
        <f>'1.1'!C5</f>
        <v>june-18</v>
      </c>
      <c r="D5" s="576" t="str">
        <f>'1.1'!D5</f>
        <v>june-19</v>
      </c>
      <c r="E5" s="576" t="str">
        <f>'1.1'!E5</f>
        <v>june-20</v>
      </c>
      <c r="F5" s="576" t="str">
        <f>'1.1'!F5</f>
        <v>sept-20</v>
      </c>
      <c r="G5" s="576" t="str">
        <f>'1.1'!G5</f>
        <v>dec-20</v>
      </c>
      <c r="H5" s="576">
        <f>'1.1'!H5</f>
        <v>44256</v>
      </c>
      <c r="I5" s="576" t="str">
        <f>'1.1'!I5</f>
        <v>june-21</v>
      </c>
      <c r="K5" s="6"/>
      <c r="L5" s="47"/>
      <c r="O5" s="47"/>
    </row>
    <row r="6" spans="1:16" x14ac:dyDescent="0.25">
      <c r="K6" s="101" t="s">
        <v>66</v>
      </c>
      <c r="L6" s="72">
        <v>42.291340013685769</v>
      </c>
      <c r="M6" s="102"/>
      <c r="N6" s="95"/>
      <c r="O6" s="72">
        <v>3.2452970409394766E-2</v>
      </c>
    </row>
    <row r="7" spans="1:16" x14ac:dyDescent="0.25">
      <c r="A7" s="6" t="s">
        <v>48</v>
      </c>
      <c r="J7" s="32"/>
      <c r="K7" s="101" t="s">
        <v>8</v>
      </c>
      <c r="L7" s="72">
        <v>16.477231197721707</v>
      </c>
      <c r="M7" s="102"/>
      <c r="N7" s="95"/>
      <c r="O7" s="72">
        <v>-4.1119152213077825E-2</v>
      </c>
    </row>
    <row r="8" spans="1:16" x14ac:dyDescent="0.25">
      <c r="A8" s="73" t="s">
        <v>11</v>
      </c>
      <c r="B8" s="93">
        <v>11.644568999999999</v>
      </c>
      <c r="C8" s="93">
        <v>9.7044393200000005</v>
      </c>
      <c r="D8" s="93">
        <v>7.5745246653201246</v>
      </c>
      <c r="E8" s="93">
        <v>6.2785406488695061</v>
      </c>
      <c r="F8" s="93">
        <v>5.9574981175333077</v>
      </c>
      <c r="G8" s="93">
        <v>5.4184376178957319</v>
      </c>
      <c r="H8" s="93">
        <v>5.0197076618734533</v>
      </c>
      <c r="I8" s="93">
        <v>4.676428722915964</v>
      </c>
      <c r="J8" s="32"/>
      <c r="K8" s="101" t="s">
        <v>7</v>
      </c>
      <c r="L8" s="72">
        <v>15.071050619108044</v>
      </c>
      <c r="M8" s="102"/>
      <c r="N8" s="95"/>
      <c r="O8" s="72">
        <v>-5.0809599887728041E-2</v>
      </c>
    </row>
    <row r="9" spans="1:16" x14ac:dyDescent="0.25">
      <c r="A9" s="73" t="s">
        <v>49</v>
      </c>
      <c r="B9" s="93">
        <v>4.4517209999999992</v>
      </c>
      <c r="C9" s="93">
        <v>7.2400212000000002</v>
      </c>
      <c r="D9" s="93">
        <v>9.6941317764949471</v>
      </c>
      <c r="E9" s="93">
        <v>11.524471985715168</v>
      </c>
      <c r="F9" s="93">
        <v>11.897338657579979</v>
      </c>
      <c r="G9" s="93">
        <v>12.710349399207145</v>
      </c>
      <c r="H9" s="93">
        <v>13.340083917978237</v>
      </c>
      <c r="I9" s="93">
        <v>13.727603869764399</v>
      </c>
      <c r="J9" s="32"/>
      <c r="K9" s="101" t="s">
        <v>65</v>
      </c>
      <c r="L9" s="72">
        <v>14.024399201653964</v>
      </c>
      <c r="M9" s="102"/>
      <c r="N9" s="95"/>
      <c r="O9" s="72">
        <v>2.1151536325543674E-2</v>
      </c>
    </row>
    <row r="10" spans="1:16" x14ac:dyDescent="0.25">
      <c r="A10" s="85" t="s">
        <v>88</v>
      </c>
      <c r="B10" s="94">
        <f>+B9+B8</f>
        <v>16.096289999999996</v>
      </c>
      <c r="C10" s="94">
        <f t="shared" ref="C10:I10" si="0">+C9+C8</f>
        <v>16.94446052</v>
      </c>
      <c r="D10" s="94">
        <f t="shared" si="0"/>
        <v>17.268656441815072</v>
      </c>
      <c r="E10" s="94">
        <f t="shared" si="0"/>
        <v>17.803012634584675</v>
      </c>
      <c r="F10" s="94">
        <f t="shared" si="0"/>
        <v>17.854836775113288</v>
      </c>
      <c r="G10" s="94">
        <f t="shared" si="0"/>
        <v>18.128787017102876</v>
      </c>
      <c r="H10" s="94">
        <f t="shared" si="0"/>
        <v>18.359791579851692</v>
      </c>
      <c r="I10" s="94">
        <f t="shared" si="0"/>
        <v>18.404032592680363</v>
      </c>
      <c r="K10" s="101" t="s">
        <v>159</v>
      </c>
      <c r="L10" s="72">
        <v>3.5930168927379311</v>
      </c>
      <c r="M10" s="102"/>
      <c r="N10" s="95"/>
      <c r="O10" s="72">
        <v>-0.17704727413196331</v>
      </c>
    </row>
    <row r="11" spans="1:16" x14ac:dyDescent="0.25">
      <c r="K11" s="101" t="s">
        <v>160</v>
      </c>
      <c r="L11" s="72">
        <v>3.0839599807366933</v>
      </c>
      <c r="M11" s="102"/>
      <c r="N11" s="95"/>
      <c r="O11" s="72">
        <v>0.30510445709734757</v>
      </c>
    </row>
    <row r="12" spans="1:16" x14ac:dyDescent="0.25">
      <c r="K12" s="101" t="s">
        <v>9</v>
      </c>
      <c r="L12" s="72">
        <v>2.365139258518373</v>
      </c>
      <c r="M12" s="102"/>
      <c r="N12" s="95"/>
      <c r="O12" s="72">
        <v>-5.7422634946394435E-2</v>
      </c>
    </row>
    <row r="13" spans="1:16" x14ac:dyDescent="0.25">
      <c r="K13" s="97" t="s">
        <v>84</v>
      </c>
      <c r="L13" s="72">
        <v>3.0938628358375189</v>
      </c>
      <c r="M13" s="102"/>
      <c r="N13" s="95"/>
      <c r="O13" s="72">
        <v>-3.231030265312862E-2</v>
      </c>
    </row>
    <row r="14" spans="1:16" x14ac:dyDescent="0.25">
      <c r="K14" s="147" t="s">
        <v>179</v>
      </c>
      <c r="L14" s="82">
        <f>SUM(L6:L13)</f>
        <v>100</v>
      </c>
      <c r="M14" s="182"/>
      <c r="N14" s="182"/>
      <c r="O14" s="82">
        <f>SUM(O6:O13)</f>
        <v>-6.2172489379008766E-15</v>
      </c>
    </row>
    <row r="15" spans="1:16" x14ac:dyDescent="0.25">
      <c r="O15" s="18"/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 tint="-0.249977111117893"/>
  </sheetPr>
  <dimension ref="A1:U32"/>
  <sheetViews>
    <sheetView showGridLines="0" zoomScale="90" zoomScaleNormal="90" workbookViewId="0">
      <selection activeCell="T29" sqref="T29"/>
    </sheetView>
  </sheetViews>
  <sheetFormatPr defaultColWidth="9.28515625" defaultRowHeight="15.75" x14ac:dyDescent="0.25"/>
  <cols>
    <col min="1" max="1" width="59.5703125" style="45" customWidth="1"/>
    <col min="2" max="18" width="7.7109375" style="45" customWidth="1"/>
    <col min="19" max="19" width="1.5703125" style="45" customWidth="1"/>
    <col min="20" max="16384" width="9.28515625" style="45"/>
  </cols>
  <sheetData>
    <row r="1" spans="1:21" ht="21" x14ac:dyDescent="0.35">
      <c r="A1" s="167" t="str">
        <f>'Indice-Index'!C23</f>
        <v>4.1 Indici generali e principali utilities - General indexes and main utilities (2010=100)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</row>
    <row r="2" spans="1:21" s="12" customFormat="1" x14ac:dyDescent="0.25"/>
    <row r="3" spans="1:21" s="12" customFormat="1" x14ac:dyDescent="0.25">
      <c r="A3" s="633" t="s">
        <v>43</v>
      </c>
      <c r="B3" s="120" t="s">
        <v>67</v>
      </c>
      <c r="C3" s="120" t="s">
        <v>107</v>
      </c>
      <c r="D3" s="120" t="s">
        <v>109</v>
      </c>
      <c r="E3" s="120" t="s">
        <v>118</v>
      </c>
      <c r="F3" s="120" t="s">
        <v>145</v>
      </c>
      <c r="G3" s="120" t="s">
        <v>147</v>
      </c>
      <c r="H3" s="120" t="s">
        <v>149</v>
      </c>
      <c r="I3" s="120" t="s">
        <v>161</v>
      </c>
      <c r="J3" s="120" t="s">
        <v>170</v>
      </c>
      <c r="K3" s="120" t="s">
        <v>172</v>
      </c>
      <c r="L3" s="120" t="s">
        <v>180</v>
      </c>
      <c r="M3" s="120" t="s">
        <v>187</v>
      </c>
      <c r="N3" s="120" t="s">
        <v>200</v>
      </c>
      <c r="O3" s="120" t="s">
        <v>245</v>
      </c>
      <c r="P3" s="120" t="s">
        <v>251</v>
      </c>
      <c r="Q3" s="120" t="s">
        <v>306</v>
      </c>
      <c r="R3" s="120" t="s">
        <v>404</v>
      </c>
      <c r="T3" s="638" t="s">
        <v>195</v>
      </c>
      <c r="U3" s="638"/>
    </row>
    <row r="4" spans="1:21" s="12" customFormat="1" x14ac:dyDescent="0.25">
      <c r="A4" s="633"/>
      <c r="B4" s="120" t="s">
        <v>68</v>
      </c>
      <c r="C4" s="120" t="s">
        <v>106</v>
      </c>
      <c r="D4" s="120" t="s">
        <v>108</v>
      </c>
      <c r="E4" s="120" t="s">
        <v>118</v>
      </c>
      <c r="F4" s="120" t="s">
        <v>146</v>
      </c>
      <c r="G4" s="120" t="s">
        <v>148</v>
      </c>
      <c r="H4" s="120" t="s">
        <v>150</v>
      </c>
      <c r="I4" s="120" t="s">
        <v>161</v>
      </c>
      <c r="J4" s="120" t="s">
        <v>171</v>
      </c>
      <c r="K4" s="120" t="s">
        <v>173</v>
      </c>
      <c r="L4" s="120" t="s">
        <v>181</v>
      </c>
      <c r="M4" s="120" t="s">
        <v>187</v>
      </c>
      <c r="N4" s="120" t="s">
        <v>201</v>
      </c>
      <c r="O4" s="120" t="s">
        <v>246</v>
      </c>
      <c r="P4" s="120" t="s">
        <v>252</v>
      </c>
      <c r="Q4" s="120" t="s">
        <v>306</v>
      </c>
      <c r="R4" s="120" t="s">
        <v>405</v>
      </c>
      <c r="T4" s="191" t="s">
        <v>196</v>
      </c>
      <c r="U4" s="191" t="s">
        <v>197</v>
      </c>
    </row>
    <row r="5" spans="1:21" s="12" customFormat="1" x14ac:dyDescent="0.25">
      <c r="A5" s="31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28"/>
      <c r="T5" s="189"/>
      <c r="U5" s="189"/>
    </row>
    <row r="7" spans="1:21" x14ac:dyDescent="0.25">
      <c r="A7" s="89" t="s">
        <v>91</v>
      </c>
      <c r="B7" s="90">
        <v>125.3</v>
      </c>
      <c r="C7" s="90">
        <v>125.6</v>
      </c>
      <c r="D7" s="90">
        <v>126.1</v>
      </c>
      <c r="E7" s="90">
        <v>128.1</v>
      </c>
      <c r="F7" s="90">
        <v>129.19999999999999</v>
      </c>
      <c r="G7" s="90">
        <v>130</v>
      </c>
      <c r="H7" s="90">
        <v>130.19999999999999</v>
      </c>
      <c r="I7" s="90">
        <v>131.30000000000001</v>
      </c>
      <c r="J7" s="90">
        <v>131.5</v>
      </c>
      <c r="K7" s="90">
        <v>131.9</v>
      </c>
      <c r="L7" s="90">
        <v>132.4</v>
      </c>
      <c r="M7" s="90">
        <v>132.69999999999999</v>
      </c>
      <c r="N7" s="90">
        <v>132.80000000000001</v>
      </c>
      <c r="O7" s="90">
        <v>133.30000000000001</v>
      </c>
      <c r="P7" s="90">
        <v>133.69999999999999</v>
      </c>
      <c r="Q7" s="90">
        <v>134.6</v>
      </c>
      <c r="R7" s="90">
        <v>134.9</v>
      </c>
      <c r="T7" s="134">
        <f>(R7-B7)/B7*100</f>
        <v>7.6616121308858807</v>
      </c>
      <c r="U7" s="134">
        <f>(R7-N7)/N7*100</f>
        <v>1.581325301204815</v>
      </c>
    </row>
    <row r="8" spans="1:21" x14ac:dyDescent="0.25">
      <c r="A8" s="89" t="s">
        <v>90</v>
      </c>
      <c r="B8" s="90">
        <v>108.8</v>
      </c>
      <c r="C8" s="90">
        <v>108.9</v>
      </c>
      <c r="D8" s="90">
        <v>108.8</v>
      </c>
      <c r="E8" s="90">
        <v>109.5</v>
      </c>
      <c r="F8" s="90">
        <v>110.2</v>
      </c>
      <c r="G8" s="90">
        <v>110.4</v>
      </c>
      <c r="H8" s="90">
        <v>110</v>
      </c>
      <c r="I8" s="90">
        <v>110.5</v>
      </c>
      <c r="J8" s="90">
        <v>110.9</v>
      </c>
      <c r="K8" s="90">
        <v>110.7</v>
      </c>
      <c r="L8" s="90">
        <v>110.5</v>
      </c>
      <c r="M8" s="90">
        <v>110.7</v>
      </c>
      <c r="N8" s="90">
        <v>110.6</v>
      </c>
      <c r="O8" s="90">
        <v>110</v>
      </c>
      <c r="P8" s="90">
        <v>110.4</v>
      </c>
      <c r="Q8" s="90">
        <v>111.5</v>
      </c>
      <c r="R8" s="90">
        <v>112.1</v>
      </c>
      <c r="T8" s="134">
        <f>(R8-B8)/B8*100</f>
        <v>3.0330882352941151</v>
      </c>
      <c r="U8" s="134">
        <f>(R8-N8)/N8*100</f>
        <v>1.3562386980108501</v>
      </c>
    </row>
    <row r="9" spans="1:21" x14ac:dyDescent="0.25">
      <c r="A9" s="89" t="s">
        <v>16</v>
      </c>
      <c r="B9" s="90">
        <v>106.7</v>
      </c>
      <c r="C9" s="90">
        <v>106.7</v>
      </c>
      <c r="D9" s="90">
        <v>106.7</v>
      </c>
      <c r="E9" s="90">
        <v>107.2</v>
      </c>
      <c r="F9" s="90">
        <v>107.2</v>
      </c>
      <c r="G9" s="90">
        <v>107.4</v>
      </c>
      <c r="H9" s="90">
        <v>107.3</v>
      </c>
      <c r="I9" s="90">
        <v>107.4</v>
      </c>
      <c r="J9" s="90">
        <v>107.4</v>
      </c>
      <c r="K9" s="90">
        <v>107.4</v>
      </c>
      <c r="L9" s="90">
        <v>107.5</v>
      </c>
      <c r="M9" s="90">
        <v>107.6</v>
      </c>
      <c r="N9" s="90">
        <v>107.6</v>
      </c>
      <c r="O9" s="90">
        <v>107.6</v>
      </c>
      <c r="P9" s="90">
        <v>107.6</v>
      </c>
      <c r="Q9" s="90">
        <v>107.7</v>
      </c>
      <c r="R9" s="90">
        <v>107.7</v>
      </c>
      <c r="T9" s="134">
        <f>(R9-B9)/B9*100</f>
        <v>0.93720712277413298</v>
      </c>
      <c r="U9" s="134">
        <f>(R9-N9)/N9*100</f>
        <v>9.2936802973985627E-2</v>
      </c>
    </row>
    <row r="10" spans="1:21" x14ac:dyDescent="0.25">
      <c r="A10" s="89" t="s">
        <v>92</v>
      </c>
      <c r="B10" s="90">
        <v>91.2</v>
      </c>
      <c r="C10" s="90">
        <v>91.3</v>
      </c>
      <c r="D10" s="90">
        <v>91.8</v>
      </c>
      <c r="E10" s="90">
        <v>91.3</v>
      </c>
      <c r="F10" s="90">
        <v>89.6</v>
      </c>
      <c r="G10" s="90">
        <v>89.5</v>
      </c>
      <c r="H10" s="90">
        <v>87.8</v>
      </c>
      <c r="I10" s="90">
        <v>86.5</v>
      </c>
      <c r="J10" s="90">
        <v>83.1</v>
      </c>
      <c r="K10" s="90">
        <v>84.6</v>
      </c>
      <c r="L10" s="90">
        <v>83.4</v>
      </c>
      <c r="M10" s="90">
        <v>82.6</v>
      </c>
      <c r="N10" s="90">
        <v>81.2</v>
      </c>
      <c r="O10" s="90">
        <v>80.099999999999994</v>
      </c>
      <c r="P10" s="90">
        <v>80</v>
      </c>
      <c r="Q10" s="90">
        <v>80.7</v>
      </c>
      <c r="R10" s="90">
        <v>79.3</v>
      </c>
      <c r="T10" s="134">
        <f>(R10-B10)/B10*100</f>
        <v>-13.048245614035093</v>
      </c>
      <c r="U10" s="134">
        <f>(R10-N10)/N10*100</f>
        <v>-2.3399014778325191</v>
      </c>
    </row>
    <row r="11" spans="1:21" x14ac:dyDescent="0.25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12"/>
    </row>
    <row r="12" spans="1:21" x14ac:dyDescent="0.25">
      <c r="A12" s="634" t="s">
        <v>135</v>
      </c>
      <c r="B12" s="635"/>
      <c r="C12" s="635"/>
      <c r="D12" s="635"/>
      <c r="E12" s="635"/>
      <c r="F12" s="635"/>
      <c r="G12" s="635"/>
      <c r="H12" s="635"/>
      <c r="I12" s="635"/>
      <c r="J12" s="635"/>
      <c r="K12" s="635"/>
      <c r="L12" s="635"/>
      <c r="M12" s="635"/>
      <c r="N12" s="635"/>
      <c r="O12" s="635"/>
      <c r="P12" s="635"/>
      <c r="Q12" s="635"/>
      <c r="R12" s="33"/>
    </row>
    <row r="13" spans="1:21" x14ac:dyDescent="0.25">
      <c r="A13" s="636" t="s">
        <v>136</v>
      </c>
      <c r="B13" s="637"/>
      <c r="C13" s="637"/>
      <c r="D13" s="637"/>
      <c r="E13" s="637"/>
      <c r="F13" s="637"/>
      <c r="G13" s="637"/>
      <c r="H13" s="637"/>
      <c r="I13" s="637"/>
      <c r="J13" s="637"/>
      <c r="K13" s="637"/>
      <c r="L13" s="637"/>
      <c r="M13" s="637"/>
      <c r="N13" s="637"/>
      <c r="O13" s="637"/>
      <c r="P13" s="637"/>
      <c r="Q13" s="637"/>
      <c r="R13" s="33"/>
    </row>
    <row r="14" spans="1:21" x14ac:dyDescent="0.2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12"/>
    </row>
    <row r="15" spans="1:21" x14ac:dyDescent="0.25">
      <c r="A15" s="31" t="s">
        <v>44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12"/>
    </row>
    <row r="16" spans="1:21" x14ac:dyDescent="0.25">
      <c r="A16" s="91" t="s">
        <v>93</v>
      </c>
      <c r="B16" s="90">
        <v>158.4</v>
      </c>
      <c r="C16" s="90">
        <v>158.6</v>
      </c>
      <c r="D16" s="90">
        <v>159</v>
      </c>
      <c r="E16" s="90">
        <v>163.9</v>
      </c>
      <c r="F16" s="90">
        <v>164.7</v>
      </c>
      <c r="G16" s="90">
        <v>165</v>
      </c>
      <c r="H16" s="90">
        <v>164.8</v>
      </c>
      <c r="I16" s="90">
        <v>167.4</v>
      </c>
      <c r="J16" s="90">
        <v>167.7</v>
      </c>
      <c r="K16" s="90">
        <v>168</v>
      </c>
      <c r="L16" s="90">
        <v>168</v>
      </c>
      <c r="M16" s="90">
        <v>170</v>
      </c>
      <c r="N16" s="90">
        <v>171.1</v>
      </c>
      <c r="O16" s="90">
        <v>171.5</v>
      </c>
      <c r="P16" s="90">
        <v>171.8</v>
      </c>
      <c r="Q16" s="90">
        <v>175.2</v>
      </c>
      <c r="R16" s="90">
        <v>175.4</v>
      </c>
      <c r="T16" s="134">
        <f t="shared" ref="T16:T22" si="0">(R16-B16)/B16*100</f>
        <v>10.732323232323232</v>
      </c>
      <c r="U16" s="134">
        <f t="shared" ref="U16:U22" si="1">(R16-N16)/N16*100</f>
        <v>2.5131502045587442</v>
      </c>
    </row>
    <row r="17" spans="1:21" x14ac:dyDescent="0.25">
      <c r="A17" s="91" t="s">
        <v>96</v>
      </c>
      <c r="B17" s="90">
        <v>120.4</v>
      </c>
      <c r="C17" s="90">
        <v>119.6</v>
      </c>
      <c r="D17" s="90">
        <v>115.8</v>
      </c>
      <c r="E17" s="90">
        <v>113.4</v>
      </c>
      <c r="F17" s="90">
        <v>117.1</v>
      </c>
      <c r="G17" s="90">
        <v>119.8</v>
      </c>
      <c r="H17" s="90">
        <v>118.6</v>
      </c>
      <c r="I17" s="90">
        <v>123.7</v>
      </c>
      <c r="J17" s="90">
        <v>126.8</v>
      </c>
      <c r="K17" s="90">
        <v>126.4</v>
      </c>
      <c r="L17" s="90">
        <v>126.2</v>
      </c>
      <c r="M17" s="90">
        <v>122.3</v>
      </c>
      <c r="N17" s="90">
        <v>130.5</v>
      </c>
      <c r="O17" s="90">
        <v>133.69999999999999</v>
      </c>
      <c r="P17" s="90">
        <v>138.9</v>
      </c>
      <c r="Q17" s="90">
        <v>137.30000000000001</v>
      </c>
      <c r="R17" s="90">
        <v>138.19999999999999</v>
      </c>
      <c r="T17" s="134">
        <f t="shared" si="0"/>
        <v>14.784053156146165</v>
      </c>
      <c r="U17" s="134">
        <f>(R17-N17)/N17*100</f>
        <v>5.9003831417624433</v>
      </c>
    </row>
    <row r="18" spans="1:21" x14ac:dyDescent="0.25">
      <c r="A18" s="91" t="s">
        <v>17</v>
      </c>
      <c r="B18" s="90">
        <v>122.4</v>
      </c>
      <c r="C18" s="90">
        <v>125.1</v>
      </c>
      <c r="D18" s="90">
        <v>124.5</v>
      </c>
      <c r="E18" s="90">
        <v>129.30000000000001</v>
      </c>
      <c r="F18" s="90">
        <v>121.7</v>
      </c>
      <c r="G18" s="90">
        <v>127.4</v>
      </c>
      <c r="H18" s="90">
        <v>135.19999999999999</v>
      </c>
      <c r="I18" s="90">
        <v>137.80000000000001</v>
      </c>
      <c r="J18" s="90">
        <v>132.30000000000001</v>
      </c>
      <c r="K18" s="90">
        <v>133.30000000000001</v>
      </c>
      <c r="L18" s="90">
        <v>135.6</v>
      </c>
      <c r="M18" s="90">
        <v>132.19999999999999</v>
      </c>
      <c r="N18" s="90">
        <v>119.3</v>
      </c>
      <c r="O18" s="90">
        <v>122.7</v>
      </c>
      <c r="P18" s="90">
        <v>130.80000000000001</v>
      </c>
      <c r="Q18" s="90">
        <v>134.30000000000001</v>
      </c>
      <c r="R18" s="90">
        <v>139.30000000000001</v>
      </c>
      <c r="T18" s="134">
        <f t="shared" si="0"/>
        <v>13.807189542483664</v>
      </c>
      <c r="U18" s="134">
        <f>(R18-N18)/N18*100</f>
        <v>16.764459346186097</v>
      </c>
    </row>
    <row r="19" spans="1:21" x14ac:dyDescent="0.25">
      <c r="A19" s="91" t="s">
        <v>94</v>
      </c>
      <c r="B19" s="90">
        <v>125</v>
      </c>
      <c r="C19" s="90">
        <v>125</v>
      </c>
      <c r="D19" s="90">
        <v>125.4</v>
      </c>
      <c r="E19" s="90">
        <v>125.6</v>
      </c>
      <c r="F19" s="90">
        <v>125.5</v>
      </c>
      <c r="G19" s="90">
        <v>125.5</v>
      </c>
      <c r="H19" s="90">
        <v>126</v>
      </c>
      <c r="I19" s="90">
        <v>126.6</v>
      </c>
      <c r="J19" s="90">
        <v>126.8</v>
      </c>
      <c r="K19" s="90">
        <v>126.8</v>
      </c>
      <c r="L19" s="90">
        <v>126.7</v>
      </c>
      <c r="M19" s="90">
        <v>126.4</v>
      </c>
      <c r="N19" s="90">
        <v>126.6</v>
      </c>
      <c r="O19" s="90">
        <v>126.7</v>
      </c>
      <c r="P19" s="90">
        <v>127.2</v>
      </c>
      <c r="Q19" s="90">
        <v>127.5</v>
      </c>
      <c r="R19" s="90">
        <v>127.7</v>
      </c>
      <c r="T19" s="134">
        <f t="shared" si="0"/>
        <v>2.1600000000000024</v>
      </c>
      <c r="U19" s="134">
        <f t="shared" si="1"/>
        <v>0.86887835703002259</v>
      </c>
    </row>
    <row r="20" spans="1:21" x14ac:dyDescent="0.25">
      <c r="A20" s="91" t="s">
        <v>97</v>
      </c>
      <c r="B20" s="90">
        <v>121</v>
      </c>
      <c r="C20" s="90">
        <v>121.7</v>
      </c>
      <c r="D20" s="90">
        <v>121.7</v>
      </c>
      <c r="E20" s="90">
        <v>121.8</v>
      </c>
      <c r="F20" s="90">
        <v>122.2</v>
      </c>
      <c r="G20" s="90">
        <v>124.3</v>
      </c>
      <c r="H20" s="90">
        <v>124.3</v>
      </c>
      <c r="I20" s="90">
        <v>124.4</v>
      </c>
      <c r="J20" s="90">
        <v>124.4</v>
      </c>
      <c r="K20" s="90">
        <v>124.8</v>
      </c>
      <c r="L20" s="90">
        <v>125.1</v>
      </c>
      <c r="M20" s="90">
        <v>125.8</v>
      </c>
      <c r="N20" s="90">
        <v>126.9</v>
      </c>
      <c r="O20" s="90">
        <v>126.9</v>
      </c>
      <c r="P20" s="90">
        <v>127.1</v>
      </c>
      <c r="Q20" s="90">
        <v>127.1</v>
      </c>
      <c r="R20" s="90">
        <v>127.4</v>
      </c>
      <c r="T20" s="134">
        <f t="shared" si="0"/>
        <v>5.289256198347112</v>
      </c>
      <c r="U20" s="134">
        <f>(R20-N20)/N20*100</f>
        <v>0.39401103230890461</v>
      </c>
    </row>
    <row r="21" spans="1:21" x14ac:dyDescent="0.25">
      <c r="A21" s="91" t="s">
        <v>95</v>
      </c>
      <c r="B21" s="90">
        <v>105</v>
      </c>
      <c r="C21" s="90">
        <v>101.8</v>
      </c>
      <c r="D21" s="90">
        <v>104.4</v>
      </c>
      <c r="E21" s="90">
        <v>108.8</v>
      </c>
      <c r="F21" s="90">
        <v>103.5</v>
      </c>
      <c r="G21" s="90">
        <v>110.9</v>
      </c>
      <c r="H21" s="90">
        <v>116.8</v>
      </c>
      <c r="I21" s="90">
        <v>119.1</v>
      </c>
      <c r="J21" s="90">
        <v>108.7</v>
      </c>
      <c r="K21" s="90">
        <v>102.4</v>
      </c>
      <c r="L21" s="90">
        <v>105.7</v>
      </c>
      <c r="M21" s="90">
        <v>106.7</v>
      </c>
      <c r="N21" s="90">
        <v>94</v>
      </c>
      <c r="O21" s="90">
        <v>88.8</v>
      </c>
      <c r="P21" s="90">
        <v>97.3</v>
      </c>
      <c r="Q21" s="90">
        <v>102</v>
      </c>
      <c r="R21" s="90">
        <v>105.4</v>
      </c>
      <c r="T21" s="134">
        <f t="shared" si="0"/>
        <v>0.38095238095238637</v>
      </c>
      <c r="U21" s="134">
        <f t="shared" si="1"/>
        <v>12.127659574468092</v>
      </c>
    </row>
    <row r="22" spans="1:21" x14ac:dyDescent="0.25">
      <c r="A22" s="91" t="s">
        <v>98</v>
      </c>
      <c r="B22" s="90">
        <v>82.4</v>
      </c>
      <c r="C22" s="90">
        <v>82.5</v>
      </c>
      <c r="D22" s="90">
        <v>82.2</v>
      </c>
      <c r="E22" s="90">
        <v>81.900000000000006</v>
      </c>
      <c r="F22" s="90">
        <v>79.7</v>
      </c>
      <c r="G22" s="90">
        <v>79.599999999999994</v>
      </c>
      <c r="H22" s="90">
        <v>77.7</v>
      </c>
      <c r="I22" s="90">
        <v>76</v>
      </c>
      <c r="J22" s="90">
        <v>72.3</v>
      </c>
      <c r="K22" s="90">
        <v>73.8</v>
      </c>
      <c r="L22" s="90">
        <v>72.599999999999994</v>
      </c>
      <c r="M22" s="90">
        <v>71.599999999999994</v>
      </c>
      <c r="N22" s="90">
        <v>70.099999999999994</v>
      </c>
      <c r="O22" s="90">
        <v>69.099999999999994</v>
      </c>
      <c r="P22" s="90">
        <v>68.8</v>
      </c>
      <c r="Q22" s="90">
        <v>69.5</v>
      </c>
      <c r="R22" s="90">
        <v>68.099999999999994</v>
      </c>
      <c r="T22" s="134">
        <f t="shared" si="0"/>
        <v>-17.354368932038845</v>
      </c>
      <c r="U22" s="134">
        <f t="shared" si="1"/>
        <v>-2.8530670470756063</v>
      </c>
    </row>
    <row r="23" spans="1:21" x14ac:dyDescent="0.2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12"/>
    </row>
    <row r="24" spans="1:21" x14ac:dyDescent="0.25">
      <c r="A24" s="12" t="s">
        <v>55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</row>
    <row r="25" spans="1:21" x14ac:dyDescent="0.25">
      <c r="A25" s="27" t="s">
        <v>56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</row>
    <row r="26" spans="1:21" x14ac:dyDescent="0.25">
      <c r="A26" s="28" t="s">
        <v>21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</row>
    <row r="27" spans="1:21" x14ac:dyDescent="0.25">
      <c r="A27" s="28" t="s">
        <v>18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</row>
    <row r="28" spans="1:21" x14ac:dyDescent="0.25">
      <c r="A28" s="28" t="s">
        <v>19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</row>
    <row r="29" spans="1:21" x14ac:dyDescent="0.25">
      <c r="A29" s="28" t="s">
        <v>20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1:21" x14ac:dyDescent="0.25">
      <c r="A30" s="28" t="s">
        <v>22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1:21" x14ac:dyDescent="0.25">
      <c r="A31" s="28" t="s">
        <v>23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</row>
    <row r="32" spans="1:21" x14ac:dyDescent="0.25">
      <c r="A32" s="28" t="s">
        <v>24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</row>
  </sheetData>
  <mergeCells count="4">
    <mergeCell ref="A3:A4"/>
    <mergeCell ref="A12:Q12"/>
    <mergeCell ref="A13:Q13"/>
    <mergeCell ref="T3:U3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9" tint="-0.249977111117893"/>
  </sheetPr>
  <dimension ref="A1:U34"/>
  <sheetViews>
    <sheetView showGridLines="0" zoomScale="90" zoomScaleNormal="90" workbookViewId="0">
      <selection activeCell="R28" sqref="R28"/>
    </sheetView>
  </sheetViews>
  <sheetFormatPr defaultColWidth="9.28515625" defaultRowHeight="15.75" x14ac:dyDescent="0.25"/>
  <cols>
    <col min="1" max="1" width="56.28515625" style="7" customWidth="1"/>
    <col min="2" max="18" width="7.7109375" style="7" customWidth="1"/>
    <col min="19" max="19" width="2.42578125" style="7" customWidth="1"/>
    <col min="20" max="16384" width="9.28515625" style="7"/>
  </cols>
  <sheetData>
    <row r="1" spans="1:21" ht="21" x14ac:dyDescent="0.35">
      <c r="A1" s="167" t="str">
        <f>+'Indice-Index'!C24</f>
        <v>4.2 Telefonia fissa e mobile - Fixed and mobile telephony (2010=100)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</row>
    <row r="2" spans="1:21" s="12" customFormat="1" x14ac:dyDescent="0.25"/>
    <row r="3" spans="1:21" s="12" customFormat="1" x14ac:dyDescent="0.25">
      <c r="A3" s="633" t="s">
        <v>43</v>
      </c>
      <c r="B3" s="53" t="str">
        <f>'4.1'!B3</f>
        <v xml:space="preserve"> Giu 17</v>
      </c>
      <c r="C3" s="53" t="str">
        <f>'4.1'!C3</f>
        <v xml:space="preserve"> Set 17</v>
      </c>
      <c r="D3" s="53" t="str">
        <f>'4.1'!D3</f>
        <v xml:space="preserve"> Dic 17</v>
      </c>
      <c r="E3" s="53" t="str">
        <f>'4.1'!E3</f>
        <v xml:space="preserve"> Mar 18</v>
      </c>
      <c r="F3" s="53" t="str">
        <f>'4.1'!F3</f>
        <v>Giu 18</v>
      </c>
      <c r="G3" s="53" t="str">
        <f>'4.1'!G3</f>
        <v>Set 18</v>
      </c>
      <c r="H3" s="53" t="str">
        <f>'4.1'!H3</f>
        <v xml:space="preserve"> Dic 18</v>
      </c>
      <c r="I3" s="53" t="str">
        <f>'4.1'!I3</f>
        <v xml:space="preserve"> Mar 19</v>
      </c>
      <c r="J3" s="53" t="str">
        <f>'4.1'!J3</f>
        <v>Giu 19</v>
      </c>
      <c r="K3" s="53" t="str">
        <f>'4.1'!K3</f>
        <v>Set 19</v>
      </c>
      <c r="L3" s="53" t="str">
        <f>'4.1'!L3</f>
        <v xml:space="preserve"> Dic 19</v>
      </c>
      <c r="M3" s="53" t="str">
        <f>'4.1'!M3</f>
        <v xml:space="preserve"> Mar 20</v>
      </c>
      <c r="N3" s="53" t="str">
        <f>'4.1'!N3</f>
        <v>Giu 20</v>
      </c>
      <c r="O3" s="53" t="str">
        <f>'4.1'!O3</f>
        <v>Set 20</v>
      </c>
      <c r="P3" s="53" t="str">
        <f>'4.1'!P3</f>
        <v xml:space="preserve"> Dic 20</v>
      </c>
      <c r="Q3" s="53" t="str">
        <f>'4.1'!Q3</f>
        <v xml:space="preserve"> Mar 21</v>
      </c>
      <c r="R3" s="53" t="str">
        <f>'4.1'!R3</f>
        <v>Giu 21</v>
      </c>
      <c r="T3" s="638" t="s">
        <v>195</v>
      </c>
      <c r="U3" s="638"/>
    </row>
    <row r="4" spans="1:21" s="12" customFormat="1" x14ac:dyDescent="0.25">
      <c r="A4" s="633"/>
      <c r="B4" s="53" t="str">
        <f>'4.1'!B4</f>
        <v xml:space="preserve"> Jun 17</v>
      </c>
      <c r="C4" s="53" t="str">
        <f>'4.1'!C4</f>
        <v>Sept 17</v>
      </c>
      <c r="D4" s="53" t="str">
        <f>'4.1'!D4</f>
        <v>Dec 17</v>
      </c>
      <c r="E4" s="53" t="str">
        <f>'4.1'!E4</f>
        <v xml:space="preserve"> Mar 18</v>
      </c>
      <c r="F4" s="53" t="str">
        <f>'4.1'!F4</f>
        <v>Jun 18</v>
      </c>
      <c r="G4" s="53" t="str">
        <f>'4.1'!G4</f>
        <v>Sept 18</v>
      </c>
      <c r="H4" s="53" t="str">
        <f>'4.1'!H4</f>
        <v>Dec 18</v>
      </c>
      <c r="I4" s="53" t="str">
        <f>'4.1'!I4</f>
        <v xml:space="preserve"> Mar 19</v>
      </c>
      <c r="J4" s="53" t="str">
        <f>'4.1'!J4</f>
        <v>Jun 19</v>
      </c>
      <c r="K4" s="53" t="str">
        <f>'4.1'!K4</f>
        <v>Sept 19</v>
      </c>
      <c r="L4" s="53" t="str">
        <f>'4.1'!L4</f>
        <v>Dec 19</v>
      </c>
      <c r="M4" s="53" t="str">
        <f>'4.1'!M4</f>
        <v xml:space="preserve"> Mar 20</v>
      </c>
      <c r="N4" s="53" t="str">
        <f>'4.1'!N4</f>
        <v>Jun 20</v>
      </c>
      <c r="O4" s="53" t="str">
        <f>'4.1'!O4</f>
        <v>Sept 20</v>
      </c>
      <c r="P4" s="53" t="str">
        <f>'4.1'!P4</f>
        <v>Dec 20</v>
      </c>
      <c r="Q4" s="53" t="str">
        <f>'4.1'!Q4</f>
        <v xml:space="preserve"> Mar 21</v>
      </c>
      <c r="R4" s="53" t="str">
        <f>'4.1'!R4</f>
        <v>Jun 21</v>
      </c>
      <c r="T4" s="191" t="s">
        <v>196</v>
      </c>
      <c r="U4" s="191" t="s">
        <v>197</v>
      </c>
    </row>
    <row r="5" spans="1:21" s="12" customFormat="1" x14ac:dyDescent="0.25">
      <c r="A5" s="31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28"/>
      <c r="T5" s="189"/>
      <c r="U5" s="189"/>
    </row>
    <row r="6" spans="1:21" s="12" customFormat="1" x14ac:dyDescent="0.25">
      <c r="A6" s="31" t="s">
        <v>60</v>
      </c>
      <c r="T6" s="190"/>
      <c r="U6" s="190"/>
    </row>
    <row r="7" spans="1:21" s="12" customFormat="1" x14ac:dyDescent="0.25">
      <c r="A7" s="91" t="s">
        <v>38</v>
      </c>
      <c r="B7" s="90">
        <v>125.2</v>
      </c>
      <c r="C7" s="90">
        <v>124</v>
      </c>
      <c r="D7" s="90">
        <v>124</v>
      </c>
      <c r="E7" s="90">
        <v>124</v>
      </c>
      <c r="F7" s="90">
        <v>123.3</v>
      </c>
      <c r="G7" s="90">
        <v>125.9</v>
      </c>
      <c r="H7" s="90">
        <v>130.19999999999999</v>
      </c>
      <c r="I7" s="90">
        <v>128.1</v>
      </c>
      <c r="J7" s="90">
        <v>130</v>
      </c>
      <c r="K7" s="90">
        <v>133.5</v>
      </c>
      <c r="L7" s="90">
        <v>133.5</v>
      </c>
      <c r="M7" s="90">
        <v>133.5</v>
      </c>
      <c r="N7" s="90">
        <v>132.9</v>
      </c>
      <c r="O7" s="90">
        <v>132.9</v>
      </c>
      <c r="P7" s="90">
        <v>136.1</v>
      </c>
      <c r="Q7" s="90">
        <v>136.1</v>
      </c>
      <c r="R7" s="90">
        <v>136.1</v>
      </c>
      <c r="T7" s="134">
        <f>(R7-B7)/B7*100</f>
        <v>8.7060702875399283</v>
      </c>
      <c r="U7" s="134">
        <f>(R7-N7)/N7*100</f>
        <v>2.4078254326561237</v>
      </c>
    </row>
    <row r="8" spans="1:21" s="12" customFormat="1" x14ac:dyDescent="0.25">
      <c r="A8" s="91" t="s">
        <v>25</v>
      </c>
      <c r="B8" s="90">
        <v>98.9</v>
      </c>
      <c r="C8" s="90">
        <v>98</v>
      </c>
      <c r="D8" s="90">
        <v>98.2</v>
      </c>
      <c r="E8" s="90">
        <v>94.6</v>
      </c>
      <c r="F8" s="90">
        <v>90.7</v>
      </c>
      <c r="G8" s="90">
        <v>93.8</v>
      </c>
      <c r="H8" s="90">
        <v>94</v>
      </c>
      <c r="I8" s="90">
        <v>97.1</v>
      </c>
      <c r="J8" s="90">
        <v>100.5</v>
      </c>
      <c r="K8" s="90">
        <v>99.2</v>
      </c>
      <c r="L8" s="90">
        <v>99.9</v>
      </c>
      <c r="M8" s="90">
        <v>101.5</v>
      </c>
      <c r="N8" s="90">
        <v>111.3</v>
      </c>
      <c r="O8" s="90">
        <v>102.9</v>
      </c>
      <c r="P8" s="90">
        <v>101.3</v>
      </c>
      <c r="Q8" s="90">
        <v>105.5</v>
      </c>
      <c r="R8" s="90">
        <v>108.5</v>
      </c>
      <c r="S8" s="8"/>
      <c r="T8" s="134">
        <f>(R8-B8)/B8*100</f>
        <v>9.7067745197168787</v>
      </c>
      <c r="U8" s="134">
        <f>(R8-N8)/N8*100</f>
        <v>-2.5157232704402488</v>
      </c>
    </row>
    <row r="9" spans="1:21" s="12" customFormat="1" x14ac:dyDescent="0.25">
      <c r="A9" s="91" t="s">
        <v>26</v>
      </c>
      <c r="B9" s="90">
        <v>92.4</v>
      </c>
      <c r="C9" s="90">
        <v>87.7</v>
      </c>
      <c r="D9" s="90">
        <v>87.7</v>
      </c>
      <c r="E9" s="90">
        <v>87.8</v>
      </c>
      <c r="F9" s="90">
        <v>84.7</v>
      </c>
      <c r="G9" s="90">
        <v>86.8</v>
      </c>
      <c r="H9" s="90">
        <v>86.9</v>
      </c>
      <c r="I9" s="90">
        <v>73.099999999999994</v>
      </c>
      <c r="J9" s="90">
        <v>73.7</v>
      </c>
      <c r="K9" s="90">
        <v>73.099999999999994</v>
      </c>
      <c r="L9" s="90">
        <v>73.3</v>
      </c>
      <c r="M9" s="90">
        <v>73.599999999999994</v>
      </c>
      <c r="N9" s="90">
        <v>73.8</v>
      </c>
      <c r="O9" s="90">
        <v>73.8</v>
      </c>
      <c r="P9" s="90">
        <v>74.599999999999994</v>
      </c>
      <c r="Q9" s="90">
        <v>75</v>
      </c>
      <c r="R9" s="90">
        <v>75</v>
      </c>
      <c r="T9" s="134">
        <f>(R9-B9)/B9*100</f>
        <v>-18.831168831168839</v>
      </c>
      <c r="U9" s="134">
        <f>(R9-N9)/N9*100</f>
        <v>1.6260162601626056</v>
      </c>
    </row>
    <row r="10" spans="1:21" s="12" customFormat="1" x14ac:dyDescent="0.25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56"/>
    </row>
    <row r="11" spans="1:21" s="12" customFormat="1" x14ac:dyDescent="0.25">
      <c r="A11" s="31" t="s">
        <v>61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56"/>
    </row>
    <row r="12" spans="1:21" s="12" customFormat="1" x14ac:dyDescent="0.25">
      <c r="A12" s="91" t="s">
        <v>33</v>
      </c>
      <c r="B12" s="90">
        <v>78.599999999999994</v>
      </c>
      <c r="C12" s="90">
        <v>78.3</v>
      </c>
      <c r="D12" s="90">
        <v>78.8</v>
      </c>
      <c r="E12" s="90">
        <v>79.8</v>
      </c>
      <c r="F12" s="90">
        <v>76.900000000000006</v>
      </c>
      <c r="G12" s="90">
        <v>76.7</v>
      </c>
      <c r="H12" s="90">
        <v>75.099999999999994</v>
      </c>
      <c r="I12" s="90">
        <v>75.2</v>
      </c>
      <c r="J12" s="90">
        <v>70.5</v>
      </c>
      <c r="K12" s="90">
        <v>69.400000000000006</v>
      </c>
      <c r="L12" s="90">
        <v>69.900000000000006</v>
      </c>
      <c r="M12" s="90">
        <v>69.900000000000006</v>
      </c>
      <c r="N12" s="90">
        <v>68.400000000000006</v>
      </c>
      <c r="O12" s="90">
        <v>68.2</v>
      </c>
      <c r="P12" s="90">
        <v>68.099999999999994</v>
      </c>
      <c r="Q12" s="90">
        <v>68.099999999999994</v>
      </c>
      <c r="R12" s="90">
        <v>67.400000000000006</v>
      </c>
      <c r="T12" s="134">
        <f>(R12-B12)/B12*100</f>
        <v>-14.249363867684464</v>
      </c>
      <c r="U12" s="134">
        <f>(R12-N12)/N12*100</f>
        <v>-1.4619883040935671</v>
      </c>
    </row>
    <row r="13" spans="1:21" s="12" customFormat="1" x14ac:dyDescent="0.25">
      <c r="A13" s="91" t="s">
        <v>27</v>
      </c>
      <c r="B13" s="90">
        <v>46.8</v>
      </c>
      <c r="C13" s="90">
        <v>48.3</v>
      </c>
      <c r="D13" s="90">
        <v>47.3</v>
      </c>
      <c r="E13" s="90">
        <v>45</v>
      </c>
      <c r="F13" s="90">
        <v>43.1</v>
      </c>
      <c r="G13" s="90">
        <v>41.6</v>
      </c>
      <c r="H13" s="90">
        <v>37.700000000000003</v>
      </c>
      <c r="I13" s="90">
        <v>38.4</v>
      </c>
      <c r="J13" s="90">
        <v>33.700000000000003</v>
      </c>
      <c r="K13" s="90">
        <v>37.299999999999997</v>
      </c>
      <c r="L13" s="90">
        <v>33.799999999999997</v>
      </c>
      <c r="M13" s="90">
        <v>32.1</v>
      </c>
      <c r="N13" s="90">
        <v>30.3</v>
      </c>
      <c r="O13" s="90">
        <v>28.5</v>
      </c>
      <c r="P13" s="90">
        <v>27.4</v>
      </c>
      <c r="Q13" s="90">
        <v>28.2</v>
      </c>
      <c r="R13" s="90">
        <v>26.5</v>
      </c>
      <c r="T13" s="134">
        <f>(R13-B13)/B13*100</f>
        <v>-43.376068376068375</v>
      </c>
      <c r="U13" s="134">
        <f>(R13-N13)/N13*100</f>
        <v>-12.541254125412543</v>
      </c>
    </row>
    <row r="15" spans="1:21" s="12" customFormat="1" x14ac:dyDescent="0.2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</row>
    <row r="16" spans="1:21" s="12" customFormat="1" x14ac:dyDescent="0.25">
      <c r="A16" s="12" t="s">
        <v>45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1:18" s="12" customFormat="1" x14ac:dyDescent="0.25">
      <c r="A17" s="27" t="s">
        <v>40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  <row r="18" spans="1:18" x14ac:dyDescent="0.25">
      <c r="A18" s="28" t="s">
        <v>28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5">
      <c r="A19" s="28" t="s">
        <v>29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</row>
    <row r="20" spans="1:18" x14ac:dyDescent="0.25">
      <c r="A20" s="28" t="s">
        <v>30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</row>
    <row r="21" spans="1:18" x14ac:dyDescent="0.25">
      <c r="A21" s="28" t="s">
        <v>31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</row>
    <row r="22" spans="1:18" x14ac:dyDescent="0.25">
      <c r="A22" s="28" t="s">
        <v>32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</row>
    <row r="24" spans="1:18" x14ac:dyDescent="0.2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</row>
    <row r="25" spans="1:18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</row>
    <row r="26" spans="1:18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</row>
    <row r="27" spans="1:18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</row>
    <row r="28" spans="1:18" x14ac:dyDescent="0.2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</row>
    <row r="29" spans="1:18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</row>
    <row r="30" spans="1:18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</row>
    <row r="31" spans="1:18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</row>
    <row r="32" spans="1:18" x14ac:dyDescent="0.2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</row>
    <row r="33" spans="1:18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</row>
    <row r="34" spans="1:18" x14ac:dyDescent="0.2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</row>
  </sheetData>
  <mergeCells count="2">
    <mergeCell ref="A3:A4"/>
    <mergeCell ref="T3:U3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9" tint="-0.249977111117893"/>
  </sheetPr>
  <dimension ref="A1:U35"/>
  <sheetViews>
    <sheetView showGridLines="0" zoomScale="90" zoomScaleNormal="90" workbookViewId="0">
      <selection activeCell="X30" sqref="X30"/>
    </sheetView>
  </sheetViews>
  <sheetFormatPr defaultColWidth="9.28515625" defaultRowHeight="15.75" x14ac:dyDescent="0.25"/>
  <cols>
    <col min="1" max="1" width="56.140625" style="45" customWidth="1"/>
    <col min="2" max="18" width="7.85546875" style="45" customWidth="1"/>
    <col min="19" max="19" width="1.42578125" style="45" customWidth="1"/>
    <col min="20" max="21" width="8.140625" style="45" customWidth="1"/>
    <col min="22" max="16384" width="9.28515625" style="45"/>
  </cols>
  <sheetData>
    <row r="1" spans="1:21" ht="21" x14ac:dyDescent="0.35">
      <c r="A1" s="167" t="str">
        <f>'Indice-Index'!C25</f>
        <v>4.3 Quotidiani, periodici tv e servizi postali - Newspapers, magazines, TV and postal services (2010=100)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</row>
    <row r="2" spans="1:21" s="12" customFormat="1" x14ac:dyDescent="0.25"/>
    <row r="3" spans="1:21" s="12" customFormat="1" x14ac:dyDescent="0.25">
      <c r="A3" s="633" t="s">
        <v>43</v>
      </c>
      <c r="B3" s="53" t="str">
        <f>'4.1'!B3</f>
        <v xml:space="preserve"> Giu 17</v>
      </c>
      <c r="C3" s="53" t="str">
        <f>'4.1'!C3</f>
        <v xml:space="preserve"> Set 17</v>
      </c>
      <c r="D3" s="53" t="str">
        <f>'4.1'!D3</f>
        <v xml:space="preserve"> Dic 17</v>
      </c>
      <c r="E3" s="53" t="str">
        <f>'4.1'!E3</f>
        <v xml:space="preserve"> Mar 18</v>
      </c>
      <c r="F3" s="53" t="str">
        <f>'4.1'!F3</f>
        <v>Giu 18</v>
      </c>
      <c r="G3" s="53" t="str">
        <f>'4.1'!G3</f>
        <v>Set 18</v>
      </c>
      <c r="H3" s="53" t="str">
        <f>'4.1'!H3</f>
        <v xml:space="preserve"> Dic 18</v>
      </c>
      <c r="I3" s="53" t="str">
        <f>'4.1'!I3</f>
        <v xml:space="preserve"> Mar 19</v>
      </c>
      <c r="J3" s="53" t="str">
        <f>'4.1'!J3</f>
        <v>Giu 19</v>
      </c>
      <c r="K3" s="53" t="str">
        <f>'4.1'!K3</f>
        <v>Set 19</v>
      </c>
      <c r="L3" s="53" t="str">
        <f>'4.1'!L3</f>
        <v xml:space="preserve"> Dic 19</v>
      </c>
      <c r="M3" s="53" t="str">
        <f>'4.1'!M3</f>
        <v xml:space="preserve"> Mar 20</v>
      </c>
      <c r="N3" s="53" t="str">
        <f>'4.1'!N3</f>
        <v>Giu 20</v>
      </c>
      <c r="O3" s="53" t="str">
        <f>'4.1'!O3</f>
        <v>Set 20</v>
      </c>
      <c r="P3" s="53" t="str">
        <f>'4.1'!P3</f>
        <v xml:space="preserve"> Dic 20</v>
      </c>
      <c r="Q3" s="53" t="str">
        <f>'4.1'!Q3</f>
        <v xml:space="preserve"> Mar 21</v>
      </c>
      <c r="R3" s="53" t="str">
        <f>'4.1'!R3</f>
        <v>Giu 21</v>
      </c>
      <c r="T3" s="638" t="s">
        <v>195</v>
      </c>
      <c r="U3" s="638"/>
    </row>
    <row r="4" spans="1:21" s="12" customFormat="1" x14ac:dyDescent="0.25">
      <c r="A4" s="633"/>
      <c r="B4" s="53" t="str">
        <f>'4.1'!B4</f>
        <v xml:space="preserve"> Jun 17</v>
      </c>
      <c r="C4" s="53" t="str">
        <f>'4.1'!C4</f>
        <v>Sept 17</v>
      </c>
      <c r="D4" s="53" t="str">
        <f>'4.1'!D4</f>
        <v>Dec 17</v>
      </c>
      <c r="E4" s="53" t="str">
        <f>'4.1'!E4</f>
        <v xml:space="preserve"> Mar 18</v>
      </c>
      <c r="F4" s="53" t="str">
        <f>'4.1'!F4</f>
        <v>Jun 18</v>
      </c>
      <c r="G4" s="53" t="str">
        <f>'4.1'!G4</f>
        <v>Sept 18</v>
      </c>
      <c r="H4" s="53" t="str">
        <f>'4.1'!H4</f>
        <v>Dec 18</v>
      </c>
      <c r="I4" s="53" t="str">
        <f>'4.1'!I4</f>
        <v xml:space="preserve"> Mar 19</v>
      </c>
      <c r="J4" s="53" t="str">
        <f>'4.1'!J4</f>
        <v>Jun 19</v>
      </c>
      <c r="K4" s="53" t="str">
        <f>'4.1'!K4</f>
        <v>Sept 19</v>
      </c>
      <c r="L4" s="53" t="str">
        <f>'4.1'!L4</f>
        <v>Dec 19</v>
      </c>
      <c r="M4" s="53" t="str">
        <f>'4.1'!M4</f>
        <v xml:space="preserve"> Mar 20</v>
      </c>
      <c r="N4" s="53" t="str">
        <f>'4.1'!N4</f>
        <v>Jun 20</v>
      </c>
      <c r="O4" s="53" t="str">
        <f>'4.1'!O4</f>
        <v>Sept 20</v>
      </c>
      <c r="P4" s="53" t="str">
        <f>'4.1'!P4</f>
        <v>Dec 20</v>
      </c>
      <c r="Q4" s="53" t="str">
        <f>'4.1'!Q4</f>
        <v xml:space="preserve"> Mar 21</v>
      </c>
      <c r="R4" s="53" t="str">
        <f>'4.1'!R4</f>
        <v>Jun 21</v>
      </c>
      <c r="T4" s="191" t="s">
        <v>196</v>
      </c>
      <c r="U4" s="191" t="s">
        <v>197</v>
      </c>
    </row>
    <row r="5" spans="1:21" s="12" customFormat="1" x14ac:dyDescent="0.25">
      <c r="A5" s="31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28"/>
      <c r="T5" s="189"/>
      <c r="U5" s="189"/>
    </row>
    <row r="6" spans="1:21" s="12" customFormat="1" x14ac:dyDescent="0.25">
      <c r="A6" s="31" t="s">
        <v>46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T6" s="190"/>
      <c r="U6" s="190"/>
    </row>
    <row r="7" spans="1:21" s="12" customFormat="1" x14ac:dyDescent="0.25">
      <c r="A7" s="92" t="s">
        <v>188</v>
      </c>
      <c r="B7" s="90">
        <v>134.1</v>
      </c>
      <c r="C7" s="90">
        <v>133.4</v>
      </c>
      <c r="D7" s="90">
        <v>134.19999999999999</v>
      </c>
      <c r="E7" s="90">
        <v>133.69999999999999</v>
      </c>
      <c r="F7" s="90">
        <v>137.30000000000001</v>
      </c>
      <c r="G7" s="90">
        <v>136.30000000000001</v>
      </c>
      <c r="H7" s="90">
        <v>137</v>
      </c>
      <c r="I7" s="90">
        <v>139</v>
      </c>
      <c r="J7" s="90">
        <v>138.5</v>
      </c>
      <c r="K7" s="90">
        <v>140.1</v>
      </c>
      <c r="L7" s="90">
        <v>139.6</v>
      </c>
      <c r="M7" s="90">
        <v>139.9</v>
      </c>
      <c r="N7" s="90">
        <v>140.4</v>
      </c>
      <c r="O7" s="90">
        <v>139.5</v>
      </c>
      <c r="P7" s="90">
        <v>140.19999999999999</v>
      </c>
      <c r="Q7" s="90">
        <v>141.4</v>
      </c>
      <c r="R7" s="90">
        <v>143</v>
      </c>
      <c r="T7" s="134">
        <f>(R7-B7)/B7*100</f>
        <v>6.6368381804623455</v>
      </c>
      <c r="U7" s="134">
        <f>(R7-N7)/N7*100</f>
        <v>1.8518518518518476</v>
      </c>
    </row>
    <row r="8" spans="1:21" s="12" customFormat="1" x14ac:dyDescent="0.25">
      <c r="A8" s="91" t="s">
        <v>15</v>
      </c>
      <c r="B8" s="90">
        <v>119.3</v>
      </c>
      <c r="C8" s="90">
        <v>119.3</v>
      </c>
      <c r="D8" s="90">
        <v>127.6</v>
      </c>
      <c r="E8" s="90">
        <v>127.6</v>
      </c>
      <c r="F8" s="90">
        <v>127.3</v>
      </c>
      <c r="G8" s="90">
        <v>127.3</v>
      </c>
      <c r="H8" s="90">
        <v>127.3</v>
      </c>
      <c r="I8" s="90">
        <v>127.4</v>
      </c>
      <c r="J8" s="90">
        <v>127.4</v>
      </c>
      <c r="K8" s="90">
        <v>128</v>
      </c>
      <c r="L8" s="90">
        <v>128</v>
      </c>
      <c r="M8" s="90">
        <v>126.8</v>
      </c>
      <c r="N8" s="90">
        <v>126.8</v>
      </c>
      <c r="O8" s="90">
        <v>126.8</v>
      </c>
      <c r="P8" s="90">
        <v>126.8</v>
      </c>
      <c r="Q8" s="90">
        <v>125.7</v>
      </c>
      <c r="R8" s="90">
        <v>125.7</v>
      </c>
      <c r="T8" s="134">
        <f>(R8-B8)/B8*100</f>
        <v>5.3646269907795521</v>
      </c>
      <c r="U8" s="134">
        <f>(R8-N8)/N8*100</f>
        <v>-0.86750788643532672</v>
      </c>
    </row>
    <row r="9" spans="1:21" s="12" customFormat="1" x14ac:dyDescent="0.25">
      <c r="A9" s="92" t="s">
        <v>39</v>
      </c>
      <c r="B9" s="90">
        <v>104.8</v>
      </c>
      <c r="C9" s="90">
        <v>106.3</v>
      </c>
      <c r="D9" s="90">
        <v>108.2</v>
      </c>
      <c r="E9" s="90">
        <v>105.8</v>
      </c>
      <c r="F9" s="90">
        <v>106.2</v>
      </c>
      <c r="G9" s="90">
        <v>107.3</v>
      </c>
      <c r="H9" s="90">
        <v>105.3</v>
      </c>
      <c r="I9" s="90">
        <v>106.1</v>
      </c>
      <c r="J9" s="90">
        <v>106.2</v>
      </c>
      <c r="K9" s="90">
        <v>106.6</v>
      </c>
      <c r="L9" s="90">
        <v>106.3</v>
      </c>
      <c r="M9" s="90">
        <v>108.5</v>
      </c>
      <c r="N9" s="90">
        <v>107.7</v>
      </c>
      <c r="O9" s="90">
        <v>107.3</v>
      </c>
      <c r="P9" s="90">
        <v>106.7</v>
      </c>
      <c r="Q9" s="90">
        <v>108.8</v>
      </c>
      <c r="R9" s="90">
        <v>107.8</v>
      </c>
      <c r="T9" s="134">
        <f>(R9-B9)/B9*100</f>
        <v>2.8625954198473282</v>
      </c>
      <c r="U9" s="134">
        <f>(R9-N9)/N9*100</f>
        <v>9.2850510677803449E-2</v>
      </c>
    </row>
    <row r="11" spans="1:21" s="12" customFormat="1" x14ac:dyDescent="0.25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6"/>
    </row>
    <row r="12" spans="1:21" s="12" customFormat="1" x14ac:dyDescent="0.25">
      <c r="A12" s="31" t="s">
        <v>47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6"/>
    </row>
    <row r="13" spans="1:21" s="12" customFormat="1" x14ac:dyDescent="0.25">
      <c r="A13" s="91" t="s">
        <v>121</v>
      </c>
      <c r="B13" s="90">
        <v>149.69999999999999</v>
      </c>
      <c r="C13" s="90">
        <v>149.69999999999999</v>
      </c>
      <c r="D13" s="90">
        <v>149.69999999999999</v>
      </c>
      <c r="E13" s="90">
        <v>149.69999999999999</v>
      </c>
      <c r="F13" s="90">
        <v>149.69999999999999</v>
      </c>
      <c r="G13" s="90">
        <v>164.6</v>
      </c>
      <c r="H13" s="90">
        <v>164.6</v>
      </c>
      <c r="I13" s="90">
        <v>164.6</v>
      </c>
      <c r="J13" s="90">
        <v>164.6</v>
      </c>
      <c r="K13" s="90">
        <v>164.6</v>
      </c>
      <c r="L13" s="90">
        <v>164.6</v>
      </c>
      <c r="M13" s="90">
        <v>164.6</v>
      </c>
      <c r="N13" s="90">
        <v>164.6</v>
      </c>
      <c r="O13" s="90">
        <v>164.6</v>
      </c>
      <c r="P13" s="90">
        <v>164.6</v>
      </c>
      <c r="Q13" s="90">
        <v>164.6</v>
      </c>
      <c r="R13" s="90">
        <v>164.6</v>
      </c>
      <c r="T13" s="134">
        <f>(R13-B13)/B13*100</f>
        <v>9.9532398129592572</v>
      </c>
      <c r="U13" s="134">
        <f>(R13-N13)/N13*100</f>
        <v>0</v>
      </c>
    </row>
    <row r="14" spans="1:21" s="12" customFormat="1" x14ac:dyDescent="0.25">
      <c r="A14" s="91" t="s">
        <v>119</v>
      </c>
      <c r="B14" s="90">
        <v>130.5</v>
      </c>
      <c r="C14" s="90">
        <v>130.5</v>
      </c>
      <c r="D14" s="90">
        <v>130.5</v>
      </c>
      <c r="E14" s="90">
        <v>130.69999999999999</v>
      </c>
      <c r="F14" s="90">
        <v>130.69999999999999</v>
      </c>
      <c r="G14" s="90">
        <v>137.30000000000001</v>
      </c>
      <c r="H14" s="90">
        <v>137.30000000000001</v>
      </c>
      <c r="I14" s="90">
        <v>138.9</v>
      </c>
      <c r="J14" s="90">
        <v>138.9</v>
      </c>
      <c r="K14" s="90">
        <v>138.9</v>
      </c>
      <c r="L14" s="90">
        <v>138.9</v>
      </c>
      <c r="M14" s="90">
        <v>139.19999999999999</v>
      </c>
      <c r="N14" s="90">
        <v>139.19999999999999</v>
      </c>
      <c r="O14" s="90">
        <v>139.19999999999999</v>
      </c>
      <c r="P14" s="90">
        <v>139.19999999999999</v>
      </c>
      <c r="Q14" s="90">
        <v>140.5</v>
      </c>
      <c r="R14" s="90">
        <v>140.5</v>
      </c>
      <c r="T14" s="134">
        <f>(R14-B14)/B14*100</f>
        <v>7.6628352490421454</v>
      </c>
      <c r="U14" s="134">
        <f>(R14-N14)/N14*100</f>
        <v>0.93390804597701971</v>
      </c>
    </row>
    <row r="15" spans="1:21" s="12" customFormat="1" x14ac:dyDescent="0.25">
      <c r="A15" s="91" t="s">
        <v>120</v>
      </c>
      <c r="B15" s="90">
        <v>122</v>
      </c>
      <c r="C15" s="90">
        <v>122</v>
      </c>
      <c r="D15" s="90">
        <v>122</v>
      </c>
      <c r="E15" s="90">
        <v>122.5</v>
      </c>
      <c r="F15" s="90">
        <v>122.5</v>
      </c>
      <c r="G15" s="90">
        <v>122.6</v>
      </c>
      <c r="H15" s="90">
        <v>122.6</v>
      </c>
      <c r="I15" s="90">
        <v>125.4</v>
      </c>
      <c r="J15" s="90">
        <v>125.4</v>
      </c>
      <c r="K15" s="90">
        <v>125.4</v>
      </c>
      <c r="L15" s="90">
        <v>125.4</v>
      </c>
      <c r="M15" s="90">
        <v>126</v>
      </c>
      <c r="N15" s="90">
        <v>126</v>
      </c>
      <c r="O15" s="90">
        <v>126</v>
      </c>
      <c r="P15" s="90">
        <v>126</v>
      </c>
      <c r="Q15" s="90">
        <v>127.6</v>
      </c>
      <c r="R15" s="90">
        <v>127.6</v>
      </c>
      <c r="T15" s="134">
        <f>(R15-B15)/B15*100</f>
        <v>4.5901639344262248</v>
      </c>
      <c r="U15" s="134">
        <f>(R15-N15)/N15*100</f>
        <v>1.2698412698412653</v>
      </c>
    </row>
    <row r="16" spans="1:21" s="12" customFormat="1" x14ac:dyDescent="0.2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1:18" s="12" customFormat="1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  <row r="18" spans="1:18" s="12" customFormat="1" x14ac:dyDescent="0.25">
      <c r="A18" s="12" t="s">
        <v>45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</row>
    <row r="19" spans="1:18" s="12" customFormat="1" x14ac:dyDescent="0.25">
      <c r="A19" s="27" t="s">
        <v>40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</row>
    <row r="20" spans="1:18" x14ac:dyDescent="0.25">
      <c r="A20" s="28" t="s">
        <v>34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</row>
    <row r="21" spans="1:18" x14ac:dyDescent="0.25">
      <c r="A21" s="28" t="s">
        <v>35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</row>
    <row r="22" spans="1:18" x14ac:dyDescent="0.25">
      <c r="A22" s="28" t="s">
        <v>36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5">
      <c r="A23" s="28" t="s">
        <v>37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</row>
    <row r="24" spans="1:18" x14ac:dyDescent="0.25">
      <c r="A24" s="28" t="s">
        <v>122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5">
      <c r="A25" s="28" t="s">
        <v>123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</row>
    <row r="26" spans="1:18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</row>
    <row r="27" spans="1:18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</row>
    <row r="28" spans="1:18" x14ac:dyDescent="0.2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</row>
    <row r="29" spans="1:18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</row>
    <row r="30" spans="1:18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</row>
    <row r="31" spans="1:18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</row>
    <row r="32" spans="1:18" x14ac:dyDescent="0.2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</row>
    <row r="33" spans="1:18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</row>
    <row r="34" spans="1:18" x14ac:dyDescent="0.2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</row>
    <row r="35" spans="1:18" x14ac:dyDescent="0.2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</row>
  </sheetData>
  <mergeCells count="2">
    <mergeCell ref="A3:A4"/>
    <mergeCell ref="T3:U3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9" tint="-0.249977111117893"/>
  </sheetPr>
  <dimension ref="A1:L24"/>
  <sheetViews>
    <sheetView showGridLines="0" zoomScale="90" zoomScaleNormal="90" workbookViewId="0">
      <selection activeCell="W34" sqref="W33:W34"/>
    </sheetView>
  </sheetViews>
  <sheetFormatPr defaultColWidth="9.28515625" defaultRowHeight="15.75" x14ac:dyDescent="0.25"/>
  <cols>
    <col min="1" max="1" width="28.5703125" style="61" customWidth="1"/>
    <col min="2" max="2" width="3.5703125" style="33" customWidth="1"/>
    <col min="3" max="3" width="7.85546875" style="61" customWidth="1"/>
    <col min="4" max="4" width="30.28515625" style="61" customWidth="1"/>
    <col min="5" max="5" width="3.5703125" style="33" customWidth="1"/>
    <col min="6" max="6" width="7.85546875" style="61" customWidth="1"/>
    <col min="7" max="7" width="30.28515625" style="61" customWidth="1"/>
    <col min="8" max="8" width="3.5703125" style="33" customWidth="1"/>
    <col min="9" max="9" width="7.85546875" style="61" customWidth="1"/>
    <col min="10" max="10" width="30.28515625" style="61" customWidth="1"/>
    <col min="11" max="12" width="8.7109375" style="76" customWidth="1"/>
    <col min="13" max="15" width="9.28515625" style="61"/>
    <col min="16" max="16" width="9.28515625" style="61" customWidth="1"/>
    <col min="17" max="16384" width="9.28515625" style="61"/>
  </cols>
  <sheetData>
    <row r="1" spans="1:12" ht="21" x14ac:dyDescent="0.25">
      <c r="A1" s="255" t="str">
        <f>+'Indice-Index'!C26</f>
        <v>4.4 Dinamiche dei prezzi in Europa - European prices changing  (2015=100)</v>
      </c>
      <c r="B1" s="256"/>
      <c r="C1" s="257"/>
      <c r="D1" s="257"/>
      <c r="E1" s="258"/>
      <c r="F1" s="257"/>
      <c r="G1" s="257"/>
      <c r="H1" s="258"/>
      <c r="I1" s="257"/>
      <c r="J1" s="257"/>
    </row>
    <row r="2" spans="1:12" ht="6.6" customHeight="1" x14ac:dyDescent="0.25"/>
    <row r="3" spans="1:12" ht="32.1" customHeight="1" x14ac:dyDescent="0.25">
      <c r="D3" s="259" t="s">
        <v>152</v>
      </c>
      <c r="E3" s="260"/>
      <c r="F3" s="259"/>
      <c r="G3" s="259" t="s">
        <v>153</v>
      </c>
      <c r="H3" s="260"/>
      <c r="I3" s="259"/>
      <c r="J3" s="259" t="s">
        <v>151</v>
      </c>
      <c r="K3" s="61"/>
      <c r="L3" s="61"/>
    </row>
    <row r="4" spans="1:12" ht="18" customHeight="1" x14ac:dyDescent="0.25">
      <c r="A4" s="480" t="s">
        <v>406</v>
      </c>
      <c r="D4" s="261" t="s">
        <v>182</v>
      </c>
      <c r="E4" s="262"/>
      <c r="F4" s="261"/>
      <c r="G4" s="261" t="s">
        <v>183</v>
      </c>
      <c r="H4" s="262"/>
      <c r="I4" s="261"/>
      <c r="J4" s="261" t="s">
        <v>184</v>
      </c>
      <c r="K4" s="61"/>
      <c r="L4" s="61"/>
    </row>
    <row r="5" spans="1:12" ht="17.100000000000001" customHeight="1" x14ac:dyDescent="0.25">
      <c r="K5" s="61"/>
      <c r="L5" s="61"/>
    </row>
    <row r="6" spans="1:12" ht="18.95" customHeight="1" x14ac:dyDescent="0.25">
      <c r="A6" s="639" t="s">
        <v>407</v>
      </c>
      <c r="B6" s="253"/>
      <c r="C6" s="263" t="s">
        <v>258</v>
      </c>
      <c r="D6" s="264">
        <v>-4.5353159851301079</v>
      </c>
      <c r="E6" s="265"/>
      <c r="F6" s="266" t="s">
        <v>257</v>
      </c>
      <c r="G6" s="264">
        <v>1.2974976830398437</v>
      </c>
      <c r="H6" s="265"/>
      <c r="I6" s="266" t="s">
        <v>258</v>
      </c>
      <c r="J6" s="264">
        <v>-0.38107861817578803</v>
      </c>
      <c r="K6" s="61"/>
      <c r="L6" s="61"/>
    </row>
    <row r="7" spans="1:12" ht="18.95" customHeight="1" x14ac:dyDescent="0.25">
      <c r="A7" s="641"/>
      <c r="B7" s="253"/>
      <c r="C7" s="267" t="s">
        <v>257</v>
      </c>
      <c r="D7" s="264">
        <v>-3.0562347188264063</v>
      </c>
      <c r="E7" s="265"/>
      <c r="F7" s="266" t="s">
        <v>258</v>
      </c>
      <c r="G7" s="264">
        <v>2.1351036153225045</v>
      </c>
      <c r="H7" s="265"/>
      <c r="I7" s="266" t="s">
        <v>259</v>
      </c>
      <c r="J7" s="264">
        <v>8.8888888888883841E-2</v>
      </c>
      <c r="K7" s="61"/>
      <c r="L7" s="61"/>
    </row>
    <row r="8" spans="1:12" ht="18.95" customHeight="1" x14ac:dyDescent="0.25">
      <c r="A8" s="641"/>
      <c r="B8" s="253"/>
      <c r="C8" s="267" t="s">
        <v>259</v>
      </c>
      <c r="D8" s="264">
        <v>-1.4752370916754538</v>
      </c>
      <c r="E8" s="265"/>
      <c r="F8" s="266" t="s">
        <v>261</v>
      </c>
      <c r="G8" s="264">
        <v>3.1064111037673419</v>
      </c>
      <c r="H8" s="265"/>
      <c r="I8" s="266" t="s">
        <v>257</v>
      </c>
      <c r="J8" s="264">
        <v>0.90534979423867834</v>
      </c>
      <c r="K8" s="61"/>
      <c r="L8" s="61"/>
    </row>
    <row r="9" spans="1:12" ht="18.95" customHeight="1" x14ac:dyDescent="0.25">
      <c r="A9" s="641"/>
      <c r="B9" s="253"/>
      <c r="C9" s="267" t="s">
        <v>260</v>
      </c>
      <c r="D9" s="264">
        <v>-0.75765660014939051</v>
      </c>
      <c r="E9" s="265"/>
      <c r="F9" s="266" t="s">
        <v>260</v>
      </c>
      <c r="G9" s="264">
        <v>3.6951501154734445</v>
      </c>
      <c r="H9" s="265"/>
      <c r="I9" s="266" t="s">
        <v>260</v>
      </c>
      <c r="J9" s="264">
        <v>2.7321949187838408</v>
      </c>
      <c r="K9" s="61"/>
      <c r="L9" s="61"/>
    </row>
    <row r="10" spans="1:12" ht="18.95" customHeight="1" x14ac:dyDescent="0.25">
      <c r="A10" s="641"/>
      <c r="B10" s="253"/>
      <c r="C10" s="267" t="s">
        <v>261</v>
      </c>
      <c r="D10" s="264">
        <v>2.6473859844271361</v>
      </c>
      <c r="E10" s="265"/>
      <c r="F10" s="266" t="s">
        <v>259</v>
      </c>
      <c r="G10" s="264">
        <v>4.7237790232185795</v>
      </c>
      <c r="H10" s="265"/>
      <c r="I10" s="266" t="s">
        <v>261</v>
      </c>
      <c r="J10" s="264">
        <v>7.2876962951669473</v>
      </c>
      <c r="K10" s="61"/>
      <c r="L10" s="61"/>
    </row>
    <row r="11" spans="1:12" ht="30" customHeight="1" x14ac:dyDescent="0.25">
      <c r="A11" s="33"/>
      <c r="K11" s="61"/>
      <c r="L11" s="61"/>
    </row>
    <row r="12" spans="1:12" ht="18.95" customHeight="1" x14ac:dyDescent="0.25">
      <c r="A12" s="639" t="s">
        <v>408</v>
      </c>
      <c r="B12" s="253"/>
      <c r="C12" s="263" t="s">
        <v>257</v>
      </c>
      <c r="D12" s="264">
        <v>-17.908902691511386</v>
      </c>
      <c r="E12" s="265"/>
      <c r="F12" s="266" t="s">
        <v>257</v>
      </c>
      <c r="G12" s="264">
        <v>5.1973051010587019</v>
      </c>
      <c r="H12" s="265"/>
      <c r="I12" s="266" t="s">
        <v>259</v>
      </c>
      <c r="J12" s="264">
        <v>6.4272211720226817</v>
      </c>
      <c r="K12" s="61"/>
      <c r="L12" s="61"/>
    </row>
    <row r="13" spans="1:12" ht="18.95" customHeight="1" x14ac:dyDescent="0.25">
      <c r="A13" s="641"/>
      <c r="B13" s="253"/>
      <c r="C13" s="267" t="s">
        <v>260</v>
      </c>
      <c r="D13" s="264">
        <v>-4.7814067779256693</v>
      </c>
      <c r="E13" s="265"/>
      <c r="F13" s="266" t="s">
        <v>258</v>
      </c>
      <c r="G13" s="264">
        <v>10.031893302406489</v>
      </c>
      <c r="H13" s="265"/>
      <c r="I13" s="266" t="s">
        <v>257</v>
      </c>
      <c r="J13" s="264">
        <v>7.6382791922739139</v>
      </c>
      <c r="K13" s="61"/>
      <c r="L13" s="61"/>
    </row>
    <row r="14" spans="1:12" ht="18.95" customHeight="1" x14ac:dyDescent="0.25">
      <c r="A14" s="641"/>
      <c r="B14" s="253"/>
      <c r="C14" s="267" t="s">
        <v>259</v>
      </c>
      <c r="D14" s="264">
        <v>-4.2008196721311419</v>
      </c>
      <c r="E14" s="265"/>
      <c r="F14" s="266" t="s">
        <v>261</v>
      </c>
      <c r="G14" s="264">
        <v>15.11853150078406</v>
      </c>
      <c r="H14" s="265"/>
      <c r="I14" s="266" t="s">
        <v>260</v>
      </c>
      <c r="J14" s="264">
        <v>14.682908685140406</v>
      </c>
      <c r="K14" s="61"/>
      <c r="L14" s="61"/>
    </row>
    <row r="15" spans="1:12" ht="18.95" customHeight="1" x14ac:dyDescent="0.25">
      <c r="A15" s="641"/>
      <c r="B15" s="253"/>
      <c r="C15" s="267" t="s">
        <v>261</v>
      </c>
      <c r="D15" s="264">
        <v>-2.9346797096875905</v>
      </c>
      <c r="E15" s="265"/>
      <c r="F15" s="266" t="s">
        <v>260</v>
      </c>
      <c r="G15" s="264">
        <v>17.517292951953632</v>
      </c>
      <c r="H15" s="265"/>
      <c r="I15" s="266" t="s">
        <v>258</v>
      </c>
      <c r="J15" s="264">
        <v>14.742366412213745</v>
      </c>
      <c r="K15" s="61"/>
      <c r="L15" s="61"/>
    </row>
    <row r="16" spans="1:12" ht="18.95" customHeight="1" x14ac:dyDescent="0.25">
      <c r="A16" s="641"/>
      <c r="B16" s="253"/>
      <c r="C16" s="267" t="s">
        <v>258</v>
      </c>
      <c r="D16" s="264">
        <v>-1.7409603979338124</v>
      </c>
      <c r="E16" s="265"/>
      <c r="F16" s="266" t="s">
        <v>259</v>
      </c>
      <c r="G16" s="264">
        <v>20.000000000000011</v>
      </c>
      <c r="H16" s="265"/>
      <c r="I16" s="266" t="s">
        <v>261</v>
      </c>
      <c r="J16" s="264">
        <v>30.532368762752753</v>
      </c>
      <c r="K16" s="61"/>
      <c r="L16" s="61"/>
    </row>
    <row r="17" spans="1:12" ht="30" customHeight="1" x14ac:dyDescent="0.25">
      <c r="A17" s="33"/>
      <c r="D17" s="268"/>
      <c r="E17" s="269"/>
      <c r="F17" s="268"/>
      <c r="G17" s="268"/>
      <c r="H17" s="269"/>
      <c r="I17" s="268"/>
      <c r="J17" s="268"/>
      <c r="K17" s="61"/>
      <c r="L17" s="61"/>
    </row>
    <row r="18" spans="1:12" ht="18.95" customHeight="1" x14ac:dyDescent="0.25">
      <c r="A18" s="639" t="s">
        <v>409</v>
      </c>
      <c r="B18" s="253"/>
      <c r="C18" s="263" t="s">
        <v>257</v>
      </c>
      <c r="D18" s="264">
        <v>-32.51063829787234</v>
      </c>
      <c r="E18" s="265"/>
      <c r="F18" s="266" t="s">
        <v>258</v>
      </c>
      <c r="G18" s="264">
        <v>22.314138375590886</v>
      </c>
      <c r="H18" s="265"/>
      <c r="I18" s="266" t="s">
        <v>259</v>
      </c>
      <c r="J18" s="264">
        <v>20.170757737459969</v>
      </c>
    </row>
    <row r="19" spans="1:12" ht="18.95" customHeight="1" x14ac:dyDescent="0.25">
      <c r="A19" s="640"/>
      <c r="B19" s="254"/>
      <c r="C19" s="267" t="s">
        <v>261</v>
      </c>
      <c r="D19" s="264">
        <v>-26.223217141029735</v>
      </c>
      <c r="E19" s="265"/>
      <c r="F19" s="266" t="s">
        <v>257</v>
      </c>
      <c r="G19" s="264">
        <v>23.085585585585587</v>
      </c>
      <c r="H19" s="265"/>
      <c r="I19" s="266" t="s">
        <v>257</v>
      </c>
      <c r="J19" s="264">
        <v>39.318181818181813</v>
      </c>
    </row>
    <row r="20" spans="1:12" ht="18.95" customHeight="1" x14ac:dyDescent="0.25">
      <c r="A20" s="640"/>
      <c r="B20" s="254"/>
      <c r="C20" s="267" t="s">
        <v>260</v>
      </c>
      <c r="D20" s="264">
        <v>-16.517055655296232</v>
      </c>
      <c r="E20" s="265"/>
      <c r="F20" s="266" t="s">
        <v>261</v>
      </c>
      <c r="G20" s="264">
        <v>40.067340067340076</v>
      </c>
      <c r="H20" s="265"/>
      <c r="I20" s="266" t="s">
        <v>260</v>
      </c>
      <c r="J20" s="264">
        <v>40.787671232876718</v>
      </c>
    </row>
    <row r="21" spans="1:12" ht="18.95" customHeight="1" x14ac:dyDescent="0.25">
      <c r="A21" s="640"/>
      <c r="B21" s="254"/>
      <c r="C21" s="267" t="s">
        <v>258</v>
      </c>
      <c r="D21" s="264">
        <v>-13.147881964995348</v>
      </c>
      <c r="E21" s="265"/>
      <c r="F21" s="266" t="s">
        <v>260</v>
      </c>
      <c r="G21" s="264">
        <v>45.005767012687421</v>
      </c>
      <c r="H21" s="265"/>
      <c r="I21" s="266" t="s">
        <v>258</v>
      </c>
      <c r="J21" s="264">
        <v>41.520536659997646</v>
      </c>
    </row>
    <row r="22" spans="1:12" ht="18.95" customHeight="1" x14ac:dyDescent="0.25">
      <c r="A22" s="640"/>
      <c r="B22" s="254"/>
      <c r="C22" s="267" t="s">
        <v>259</v>
      </c>
      <c r="D22" s="264">
        <v>-12.288930581613505</v>
      </c>
      <c r="E22" s="265"/>
      <c r="F22" s="266" t="s">
        <v>259</v>
      </c>
      <c r="G22" s="264">
        <v>57.780458383594691</v>
      </c>
      <c r="H22" s="265"/>
      <c r="I22" s="266" t="s">
        <v>261</v>
      </c>
      <c r="J22" s="264">
        <v>69.178987859117697</v>
      </c>
    </row>
    <row r="23" spans="1:12" ht="3.95" customHeight="1" x14ac:dyDescent="0.25"/>
    <row r="24" spans="1:12" x14ac:dyDescent="0.25">
      <c r="A24" s="33" t="s">
        <v>57</v>
      </c>
    </row>
  </sheetData>
  <mergeCells count="3">
    <mergeCell ref="A18:A22"/>
    <mergeCell ref="A12:A16"/>
    <mergeCell ref="A6:A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77BA7-AAA1-4777-9CE0-009BF126C7EA}">
  <sheetPr>
    <tabColor rgb="FF0000FF"/>
  </sheetPr>
  <dimension ref="A1:J25"/>
  <sheetViews>
    <sheetView showGridLines="0" zoomScale="90" zoomScaleNormal="90" workbookViewId="0">
      <selection activeCell="M26" sqref="M25:M26"/>
    </sheetView>
  </sheetViews>
  <sheetFormatPr defaultColWidth="9.28515625" defaultRowHeight="15.75" x14ac:dyDescent="0.25"/>
  <cols>
    <col min="1" max="1" width="12.28515625" style="45" customWidth="1"/>
    <col min="2" max="2" width="30.28515625" style="45" customWidth="1"/>
    <col min="3" max="3" width="17.7109375" style="45" customWidth="1"/>
    <col min="4" max="7" width="3.28515625" style="45" customWidth="1"/>
    <col min="8" max="8" width="30.28515625" style="45" customWidth="1"/>
    <col min="9" max="9" width="17.7109375" style="45" customWidth="1"/>
    <col min="10" max="16384" width="9.28515625" style="45"/>
  </cols>
  <sheetData>
    <row r="1" spans="1:10" ht="21" x14ac:dyDescent="0.35">
      <c r="A1" s="364" t="str">
        <f>'Indice-Index'!A9</f>
        <v>1.3 Accessi BB/UBB  per tipologia di clientela e operatore - BB/UBB lines by customer type and operator</v>
      </c>
      <c r="B1" s="365"/>
      <c r="C1" s="365"/>
      <c r="D1" s="365"/>
      <c r="E1" s="365"/>
      <c r="F1" s="365"/>
      <c r="G1" s="365"/>
      <c r="H1" s="365"/>
      <c r="I1" s="365"/>
      <c r="J1" s="153"/>
    </row>
    <row r="2" spans="1:10" ht="18.75" customHeight="1" x14ac:dyDescent="0.25"/>
    <row r="3" spans="1:10" x14ac:dyDescent="0.25">
      <c r="B3" s="46"/>
      <c r="C3" s="366"/>
      <c r="D3" s="46"/>
      <c r="E3" s="46"/>
      <c r="F3" s="46"/>
      <c r="G3" s="46"/>
    </row>
    <row r="4" spans="1:10" ht="18.75" x14ac:dyDescent="0.3">
      <c r="B4" s="367" t="s">
        <v>328</v>
      </c>
      <c r="C4" s="577">
        <f>'1.1'!I4</f>
        <v>44348</v>
      </c>
      <c r="D4" s="46"/>
      <c r="E4" s="46"/>
      <c r="F4" s="46"/>
      <c r="G4" s="46"/>
      <c r="H4" s="367" t="s">
        <v>329</v>
      </c>
      <c r="I4" s="577">
        <f>C4</f>
        <v>44348</v>
      </c>
    </row>
    <row r="5" spans="1:10" ht="18.75" x14ac:dyDescent="0.3">
      <c r="B5" s="368" t="s">
        <v>330</v>
      </c>
      <c r="C5" s="578" t="str">
        <f>'1.1'!I5</f>
        <v>june-21</v>
      </c>
      <c r="D5" s="46"/>
      <c r="E5" s="46"/>
      <c r="F5" s="46"/>
      <c r="G5" s="46"/>
      <c r="H5" s="368" t="s">
        <v>331</v>
      </c>
      <c r="I5" s="578" t="str">
        <f>C5</f>
        <v>june-21</v>
      </c>
    </row>
    <row r="6" spans="1:10" x14ac:dyDescent="0.25">
      <c r="C6" s="366"/>
    </row>
    <row r="7" spans="1:10" x14ac:dyDescent="0.25">
      <c r="B7" s="85" t="s">
        <v>332</v>
      </c>
      <c r="C7" s="369">
        <v>15.579000000000001</v>
      </c>
      <c r="H7" s="85" t="s">
        <v>332</v>
      </c>
      <c r="I7" s="369">
        <v>2.8250000000000002</v>
      </c>
    </row>
    <row r="9" spans="1:10" ht="17.25" x14ac:dyDescent="0.3">
      <c r="B9" s="370" t="s">
        <v>333</v>
      </c>
      <c r="H9" s="370" t="s">
        <v>333</v>
      </c>
    </row>
    <row r="10" spans="1:10" x14ac:dyDescent="0.25">
      <c r="B10" s="371" t="s">
        <v>66</v>
      </c>
      <c r="C10" s="372">
        <v>42.135173175049722</v>
      </c>
      <c r="H10" s="371" t="s">
        <v>66</v>
      </c>
      <c r="I10" s="372">
        <v>43.152564268385632</v>
      </c>
    </row>
    <row r="11" spans="1:10" x14ac:dyDescent="0.25">
      <c r="B11" s="371" t="s">
        <v>8</v>
      </c>
      <c r="C11" s="372">
        <v>16.437106074794023</v>
      </c>
      <c r="H11" s="371" t="s">
        <v>7</v>
      </c>
      <c r="I11" s="372">
        <v>17.533635870805135</v>
      </c>
    </row>
    <row r="12" spans="1:10" x14ac:dyDescent="0.25">
      <c r="B12" s="371" t="s">
        <v>7</v>
      </c>
      <c r="C12" s="372">
        <v>14.624507048684233</v>
      </c>
      <c r="H12" s="371" t="s">
        <v>8</v>
      </c>
      <c r="I12" s="372">
        <v>16.698512036790692</v>
      </c>
    </row>
    <row r="13" spans="1:10" x14ac:dyDescent="0.25">
      <c r="B13" s="371" t="s">
        <v>65</v>
      </c>
      <c r="C13" s="372">
        <v>14.495448780740144</v>
      </c>
      <c r="H13" s="371" t="s">
        <v>65</v>
      </c>
      <c r="I13" s="372">
        <v>11.426668939465191</v>
      </c>
    </row>
    <row r="14" spans="1:10" x14ac:dyDescent="0.25">
      <c r="B14" s="371" t="s">
        <v>159</v>
      </c>
      <c r="C14" s="372">
        <v>4.1277131225189247</v>
      </c>
      <c r="H14" s="371" t="s">
        <v>160</v>
      </c>
      <c r="I14" s="372">
        <v>2.2956347812678346</v>
      </c>
    </row>
    <row r="15" spans="1:10" x14ac:dyDescent="0.25">
      <c r="B15" s="371" t="s">
        <v>160</v>
      </c>
      <c r="C15" s="372">
        <v>3.2269079452724538</v>
      </c>
      <c r="H15" s="371" t="s">
        <v>9</v>
      </c>
      <c r="I15" s="372">
        <v>1.3191643268219013</v>
      </c>
    </row>
    <row r="16" spans="1:10" x14ac:dyDescent="0.25">
      <c r="B16" s="371" t="s">
        <v>9</v>
      </c>
      <c r="C16" s="372">
        <v>2.5548071614880907</v>
      </c>
      <c r="H16" s="371" t="s">
        <v>334</v>
      </c>
      <c r="I16" s="372">
        <v>1.0042159416701422</v>
      </c>
    </row>
    <row r="17" spans="2:10" x14ac:dyDescent="0.25">
      <c r="B17" s="97" t="s">
        <v>84</v>
      </c>
      <c r="C17" s="372">
        <v>2.3983366914524145</v>
      </c>
      <c r="H17" s="97" t="s">
        <v>84</v>
      </c>
      <c r="I17" s="372">
        <v>6.5696038347934707</v>
      </c>
    </row>
    <row r="18" spans="2:10" x14ac:dyDescent="0.25">
      <c r="B18" s="373" t="s">
        <v>104</v>
      </c>
      <c r="C18" s="96">
        <f>SUM(C10:C17)</f>
        <v>100.00000000000001</v>
      </c>
      <c r="H18" s="373" t="s">
        <v>104</v>
      </c>
      <c r="I18" s="96">
        <f>SUM(I10:I17)</f>
        <v>100</v>
      </c>
    </row>
    <row r="19" spans="2:10" x14ac:dyDescent="0.25">
      <c r="D19" s="10"/>
      <c r="J19" s="10"/>
    </row>
    <row r="21" spans="2:10" ht="17.25" x14ac:dyDescent="0.3">
      <c r="B21" s="370" t="s">
        <v>335</v>
      </c>
      <c r="H21" s="370" t="s">
        <v>335</v>
      </c>
    </row>
    <row r="22" spans="2:10" x14ac:dyDescent="0.25">
      <c r="B22" s="371" t="s">
        <v>336</v>
      </c>
      <c r="C22" s="95">
        <v>25.236684124399432</v>
      </c>
      <c r="H22" s="371" t="s">
        <v>336</v>
      </c>
      <c r="I22" s="95">
        <v>36.250355906905583</v>
      </c>
    </row>
    <row r="23" spans="2:10" x14ac:dyDescent="0.25">
      <c r="B23" s="371" t="s">
        <v>337</v>
      </c>
      <c r="C23" s="95">
        <v>16.380309186169349</v>
      </c>
      <c r="H23" s="371" t="s">
        <v>337</v>
      </c>
      <c r="I23" s="95">
        <v>12.040424874643202</v>
      </c>
    </row>
    <row r="24" spans="2:10" x14ac:dyDescent="0.25">
      <c r="B24" s="371" t="s">
        <v>338</v>
      </c>
      <c r="C24" s="95">
        <v>58.383006689431213</v>
      </c>
      <c r="H24" s="371" t="s">
        <v>338</v>
      </c>
      <c r="I24" s="95">
        <v>51.709219218451217</v>
      </c>
    </row>
    <row r="25" spans="2:10" x14ac:dyDescent="0.25">
      <c r="B25" s="73" t="s">
        <v>339</v>
      </c>
      <c r="C25" s="96">
        <f>SUM(C22:C24)</f>
        <v>100</v>
      </c>
      <c r="H25" s="73" t="s">
        <v>339</v>
      </c>
      <c r="I25" s="96">
        <f>SUM(I22:I24)</f>
        <v>100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</sheetPr>
  <dimension ref="A1:W17"/>
  <sheetViews>
    <sheetView showGridLines="0" zoomScale="90" zoomScaleNormal="90" workbookViewId="0">
      <selection activeCell="H21" sqref="H21"/>
    </sheetView>
  </sheetViews>
  <sheetFormatPr defaultColWidth="9.28515625" defaultRowHeight="15.75" x14ac:dyDescent="0.25"/>
  <cols>
    <col min="1" max="1" width="15.42578125" style="45" customWidth="1"/>
    <col min="2" max="2" width="14.42578125" style="45" customWidth="1"/>
    <col min="3" max="4" width="3.7109375" style="45" customWidth="1"/>
    <col min="5" max="5" width="16.42578125" style="45" customWidth="1"/>
    <col min="6" max="6" width="2.85546875" style="45" customWidth="1"/>
    <col min="7" max="7" width="15.42578125" style="45" customWidth="1"/>
    <col min="8" max="8" width="14.42578125" style="45" customWidth="1"/>
    <col min="9" max="10" width="3.85546875" style="45" customWidth="1"/>
    <col min="11" max="11" width="16.42578125" style="45" customWidth="1"/>
    <col min="12" max="12" width="3.5703125" style="45" customWidth="1"/>
    <col min="13" max="13" width="15.42578125" style="45" customWidth="1"/>
    <col min="14" max="14" width="14.42578125" style="45" customWidth="1"/>
    <col min="15" max="16" width="4.42578125" style="45" customWidth="1"/>
    <col min="17" max="17" width="16.42578125" style="45" customWidth="1"/>
    <col min="18" max="18" width="3.28515625" style="45" customWidth="1"/>
    <col min="19" max="19" width="15.42578125" style="45" customWidth="1"/>
    <col min="20" max="20" width="14.42578125" style="45" customWidth="1"/>
    <col min="21" max="22" width="4.140625" style="45" customWidth="1"/>
    <col min="23" max="23" width="16.42578125" style="45" customWidth="1"/>
    <col min="24" max="16384" width="9.28515625" style="45"/>
  </cols>
  <sheetData>
    <row r="1" spans="1:23" ht="21" x14ac:dyDescent="0.35">
      <c r="A1" s="149" t="str">
        <f>'Indice-Index'!A10</f>
        <v>1.4 Accessi BB/UBB  per tecnologia e operatore - BB/UBB lines by technology and operator</v>
      </c>
      <c r="B1" s="154"/>
      <c r="C1" s="154"/>
      <c r="D1" s="154"/>
      <c r="E1" s="154"/>
      <c r="F1" s="154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3"/>
      <c r="S1" s="153"/>
      <c r="T1" s="153"/>
      <c r="U1" s="153"/>
      <c r="V1" s="153"/>
      <c r="W1" s="153"/>
    </row>
    <row r="2" spans="1:23" ht="17.2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23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23" ht="18.600000000000001" customHeight="1" x14ac:dyDescent="0.25">
      <c r="A4" s="131"/>
      <c r="B4" s="180" t="s">
        <v>194</v>
      </c>
      <c r="C4" s="618" t="s">
        <v>11</v>
      </c>
      <c r="D4" s="618"/>
      <c r="E4" s="181" t="s">
        <v>340</v>
      </c>
      <c r="F4" s="132"/>
      <c r="G4" s="176"/>
      <c r="H4" s="180" t="s">
        <v>194</v>
      </c>
      <c r="I4" s="616" t="s">
        <v>193</v>
      </c>
      <c r="J4" s="616"/>
      <c r="K4" s="181" t="str">
        <f>+E4</f>
        <v>Var. vs 06/20 (%)</v>
      </c>
      <c r="L4" s="132"/>
      <c r="M4" s="176"/>
      <c r="N4" s="180" t="s">
        <v>194</v>
      </c>
      <c r="O4" s="616" t="s">
        <v>115</v>
      </c>
      <c r="P4" s="616"/>
      <c r="Q4" s="181" t="str">
        <f>+E4</f>
        <v>Var. vs 06/20 (%)</v>
      </c>
      <c r="S4" s="176"/>
      <c r="T4" s="180" t="s">
        <v>194</v>
      </c>
      <c r="U4" s="616" t="s">
        <v>10</v>
      </c>
      <c r="V4" s="616"/>
      <c r="W4" s="181" t="str">
        <f>+E4</f>
        <v>Var. vs 06/20 (%)</v>
      </c>
    </row>
    <row r="5" spans="1:23" ht="18.600000000000001" customHeight="1" x14ac:dyDescent="0.25">
      <c r="A5" s="131"/>
      <c r="B5" s="178">
        <v>4.6764287229159649</v>
      </c>
      <c r="C5" s="619"/>
      <c r="D5" s="619"/>
      <c r="E5" s="179">
        <v>-25.517266122056753</v>
      </c>
      <c r="F5" s="132"/>
      <c r="G5" s="177"/>
      <c r="H5" s="178">
        <v>9.7904269999999993</v>
      </c>
      <c r="I5" s="617"/>
      <c r="J5" s="617"/>
      <c r="K5" s="179">
        <v>13.865089289346328</v>
      </c>
      <c r="L5" s="132"/>
      <c r="M5" s="177"/>
      <c r="N5" s="178">
        <v>2.2745480680000001</v>
      </c>
      <c r="O5" s="617"/>
      <c r="P5" s="617"/>
      <c r="Q5" s="179">
        <v>52.720579007384174</v>
      </c>
      <c r="S5" s="177"/>
      <c r="T5" s="178">
        <v>1.6487260000000001</v>
      </c>
      <c r="U5" s="617"/>
      <c r="V5" s="617"/>
      <c r="W5" s="179">
        <v>16.010000049254408</v>
      </c>
    </row>
    <row r="6" spans="1:23" s="250" customFormat="1" ht="35.25" customHeight="1" x14ac:dyDescent="0.25">
      <c r="A6" s="135"/>
      <c r="B6" s="145" t="str">
        <f>'1.1'!L4</f>
        <v>06/2021 (in %)</v>
      </c>
      <c r="C6" s="145"/>
      <c r="D6" s="145"/>
      <c r="E6" s="145" t="str">
        <f>'1.1'!O4</f>
        <v>Var/Chg. vs 06/2020 (p.p.)</v>
      </c>
      <c r="H6" s="146" t="str">
        <f>+B6</f>
        <v>06/2021 (in %)</v>
      </c>
      <c r="I6" s="146"/>
      <c r="J6" s="146"/>
      <c r="K6" s="146" t="str">
        <f>+E6</f>
        <v>Var/Chg. vs 06/2020 (p.p.)</v>
      </c>
      <c r="N6" s="146" t="str">
        <f>+H6</f>
        <v>06/2021 (in %)</v>
      </c>
      <c r="O6" s="146"/>
      <c r="P6" s="146"/>
      <c r="Q6" s="146" t="str">
        <f>+K6</f>
        <v>Var/Chg. vs 06/2020 (p.p.)</v>
      </c>
      <c r="T6" s="146" t="str">
        <f>+N6</f>
        <v>06/2021 (in %)</v>
      </c>
      <c r="U6" s="146"/>
      <c r="V6" s="146"/>
      <c r="W6" s="146" t="str">
        <f>+Q6</f>
        <v>Var/Chg. vs 06/2020 (p.p.)</v>
      </c>
    </row>
    <row r="7" spans="1:23" s="242" customFormat="1" ht="12.75" x14ac:dyDescent="0.2">
      <c r="A7" s="243"/>
      <c r="B7" s="244"/>
      <c r="C7" s="245"/>
      <c r="D7" s="245"/>
      <c r="E7" s="246"/>
      <c r="F7" s="247"/>
      <c r="G7" s="247"/>
      <c r="H7" s="244"/>
      <c r="I7" s="248"/>
      <c r="J7" s="248"/>
      <c r="K7" s="248"/>
      <c r="L7" s="247"/>
      <c r="M7" s="247"/>
      <c r="N7" s="244"/>
      <c r="O7" s="248"/>
      <c r="P7" s="248"/>
      <c r="Q7" s="248"/>
      <c r="R7" s="249"/>
      <c r="S7" s="247"/>
      <c r="T7" s="244"/>
      <c r="U7" s="248"/>
      <c r="V7" s="248"/>
      <c r="W7" s="248"/>
    </row>
    <row r="8" spans="1:23" x14ac:dyDescent="0.25">
      <c r="A8" s="97" t="s">
        <v>66</v>
      </c>
      <c r="B8" s="72">
        <v>61.105325651541001</v>
      </c>
      <c r="C8" s="192"/>
      <c r="D8" s="192"/>
      <c r="E8" s="103">
        <v>5.4892805339747639</v>
      </c>
      <c r="F8" s="21"/>
      <c r="G8" s="97" t="s">
        <v>66</v>
      </c>
      <c r="H8" s="72">
        <v>44.20137140085923</v>
      </c>
      <c r="I8" s="192"/>
      <c r="J8" s="192"/>
      <c r="K8" s="103">
        <v>0.42482899751647096</v>
      </c>
      <c r="L8" s="21"/>
      <c r="M8" s="97" t="s">
        <v>7</v>
      </c>
      <c r="N8" s="72">
        <v>26.62608350732819</v>
      </c>
      <c r="O8" s="72"/>
      <c r="P8" s="72"/>
      <c r="Q8" s="72">
        <v>-5.8990503824603451</v>
      </c>
      <c r="S8" s="97" t="s">
        <v>159</v>
      </c>
      <c r="T8" s="72">
        <v>40.100780845331485</v>
      </c>
      <c r="U8" s="72"/>
      <c r="V8" s="72"/>
      <c r="W8" s="72">
        <v>-7.1260912262309262</v>
      </c>
    </row>
    <row r="9" spans="1:23" x14ac:dyDescent="0.25">
      <c r="A9" s="133" t="s">
        <v>7</v>
      </c>
      <c r="B9" s="72">
        <v>13.712151686557911</v>
      </c>
      <c r="C9" s="192"/>
      <c r="D9" s="192"/>
      <c r="E9" s="103">
        <v>-1.7031140521066437</v>
      </c>
      <c r="F9" s="21"/>
      <c r="G9" s="133" t="s">
        <v>8</v>
      </c>
      <c r="H9" s="72">
        <v>19.97953715399747</v>
      </c>
      <c r="I9" s="192"/>
      <c r="J9" s="192"/>
      <c r="K9" s="103">
        <v>-1.2968609107762923</v>
      </c>
      <c r="L9" s="21"/>
      <c r="M9" s="97" t="s">
        <v>8</v>
      </c>
      <c r="N9" s="72">
        <v>23.541423790213784</v>
      </c>
      <c r="O9" s="72"/>
      <c r="P9" s="72"/>
      <c r="Q9" s="72">
        <v>-1.571230842867287</v>
      </c>
      <c r="S9" s="97" t="s">
        <v>160</v>
      </c>
      <c r="T9" s="72">
        <v>34.218602727196632</v>
      </c>
      <c r="U9" s="72"/>
      <c r="V9" s="72"/>
      <c r="W9" s="72">
        <v>-0.35214171075092082</v>
      </c>
    </row>
    <row r="10" spans="1:23" x14ac:dyDescent="0.25">
      <c r="A10" s="97" t="s">
        <v>8</v>
      </c>
      <c r="B10" s="72">
        <v>10.446283455709128</v>
      </c>
      <c r="C10" s="192"/>
      <c r="D10" s="192"/>
      <c r="E10" s="103">
        <v>-1.2880675854465302</v>
      </c>
      <c r="F10" s="21"/>
      <c r="G10" s="97" t="s">
        <v>65</v>
      </c>
      <c r="H10" s="72">
        <v>16.199957366517314</v>
      </c>
      <c r="I10" s="192"/>
      <c r="J10" s="192"/>
      <c r="K10" s="103">
        <v>-0.38123169250493305</v>
      </c>
      <c r="L10" s="21"/>
      <c r="M10" s="105" t="s">
        <v>65</v>
      </c>
      <c r="N10" s="72">
        <v>21.736625704056127</v>
      </c>
      <c r="O10" s="72"/>
      <c r="P10" s="72"/>
      <c r="Q10" s="72">
        <v>1.0262365148463743</v>
      </c>
      <c r="S10" s="105" t="s">
        <v>66</v>
      </c>
      <c r="T10" s="72">
        <v>9.9784318316081624</v>
      </c>
      <c r="U10" s="72"/>
      <c r="V10" s="72"/>
      <c r="W10" s="72">
        <v>7.0838214584920554</v>
      </c>
    </row>
    <row r="11" spans="1:23" x14ac:dyDescent="0.25">
      <c r="A11" s="97" t="s">
        <v>65</v>
      </c>
      <c r="B11" s="72">
        <v>10.670535777755873</v>
      </c>
      <c r="C11" s="136"/>
      <c r="D11" s="136"/>
      <c r="E11" s="103">
        <v>-1.4159341004153845</v>
      </c>
      <c r="F11" s="21"/>
      <c r="G11" s="97" t="s">
        <v>7</v>
      </c>
      <c r="H11" s="72">
        <v>15.595019502213745</v>
      </c>
      <c r="I11" s="136"/>
      <c r="J11" s="136"/>
      <c r="K11" s="103">
        <v>1.1749198433341626</v>
      </c>
      <c r="L11" s="21"/>
      <c r="M11" s="133" t="s">
        <v>66</v>
      </c>
      <c r="N11" s="72">
        <v>19.069502469622023</v>
      </c>
      <c r="O11" s="72"/>
      <c r="P11" s="72"/>
      <c r="Q11" s="72">
        <v>3.8739077732978657</v>
      </c>
      <c r="S11" s="133" t="s">
        <v>8</v>
      </c>
      <c r="T11" s="72">
        <v>3.1793639452522733</v>
      </c>
      <c r="U11" s="72"/>
      <c r="V11" s="72"/>
      <c r="W11" s="72">
        <v>3.1371458932354113</v>
      </c>
    </row>
    <row r="12" spans="1:23" x14ac:dyDescent="0.25">
      <c r="A12" s="97" t="s">
        <v>9</v>
      </c>
      <c r="B12" s="72">
        <v>2.7624712714416679</v>
      </c>
      <c r="C12" s="192"/>
      <c r="D12" s="192"/>
      <c r="E12" s="103">
        <v>-0.31259044747486753</v>
      </c>
      <c r="F12" s="21"/>
      <c r="G12" s="97" t="s">
        <v>9</v>
      </c>
      <c r="H12" s="72">
        <v>1.5247547425663865</v>
      </c>
      <c r="I12" s="192"/>
      <c r="J12" s="192"/>
      <c r="K12" s="103">
        <v>3.6269144582999013E-2</v>
      </c>
      <c r="L12" s="21"/>
      <c r="M12" s="97" t="s">
        <v>9</v>
      </c>
      <c r="N12" s="72">
        <v>5.1754456920978118</v>
      </c>
      <c r="O12" s="72"/>
      <c r="P12" s="72"/>
      <c r="Q12" s="72">
        <v>0.50482603522113934</v>
      </c>
      <c r="S12" s="97" t="s">
        <v>9</v>
      </c>
      <c r="T12" s="72">
        <v>2.366372581011035</v>
      </c>
      <c r="U12" s="72"/>
      <c r="V12" s="72"/>
      <c r="W12" s="72">
        <v>-0.49122663317029058</v>
      </c>
    </row>
    <row r="13" spans="1:23" x14ac:dyDescent="0.25">
      <c r="A13" s="105" t="s">
        <v>320</v>
      </c>
      <c r="B13" s="72">
        <v>1.3032321569944196</v>
      </c>
      <c r="C13" s="192"/>
      <c r="D13" s="192"/>
      <c r="E13" s="103">
        <v>-0.76957434853133622</v>
      </c>
      <c r="F13" s="21"/>
      <c r="G13" s="105" t="s">
        <v>320</v>
      </c>
      <c r="H13" s="72">
        <v>2.4993598338458547</v>
      </c>
      <c r="I13" s="192"/>
      <c r="J13" s="192"/>
      <c r="K13" s="103">
        <v>4.2074617847589035E-2</v>
      </c>
      <c r="L13" s="21"/>
      <c r="M13" s="105" t="s">
        <v>84</v>
      </c>
      <c r="N13" s="72">
        <v>3.8509188366820641</v>
      </c>
      <c r="O13" s="72"/>
      <c r="P13" s="72"/>
      <c r="Q13" s="72">
        <v>2.0653109019622455</v>
      </c>
      <c r="S13" s="105" t="s">
        <v>84</v>
      </c>
      <c r="T13" s="72">
        <v>10.156448069600412</v>
      </c>
      <c r="U13" s="72"/>
      <c r="V13" s="72"/>
      <c r="W13" s="72">
        <v>-2.251507781575329</v>
      </c>
    </row>
    <row r="14" spans="1:23" x14ac:dyDescent="0.25">
      <c r="A14" s="147" t="s">
        <v>104</v>
      </c>
      <c r="B14" s="82">
        <f>SUM(B8:B13)</f>
        <v>100.00000000000001</v>
      </c>
      <c r="C14" s="185"/>
      <c r="D14" s="185"/>
      <c r="E14" s="82">
        <f>SUM(E8:E13)</f>
        <v>1.7763568394002505E-15</v>
      </c>
      <c r="F14" s="21"/>
      <c r="G14" s="147" t="s">
        <v>179</v>
      </c>
      <c r="H14" s="82">
        <f>SUM(H8:H13)</f>
        <v>100</v>
      </c>
      <c r="I14" s="185"/>
      <c r="J14" s="185"/>
      <c r="K14" s="82">
        <f>SUM(K8:K13)</f>
        <v>-3.7747582837255322E-15</v>
      </c>
      <c r="L14" s="21"/>
      <c r="M14" s="147" t="s">
        <v>179</v>
      </c>
      <c r="N14" s="82">
        <f>SUM(N8:N13)</f>
        <v>100</v>
      </c>
      <c r="O14" s="137"/>
      <c r="P14" s="137"/>
      <c r="Q14" s="82">
        <f>SUM(Q8:Q13)</f>
        <v>-7.1054273576010019E-15</v>
      </c>
      <c r="S14" s="147" t="s">
        <v>179</v>
      </c>
      <c r="T14" s="82">
        <f>SUM(T8:T13)</f>
        <v>100.00000000000001</v>
      </c>
      <c r="U14" s="137"/>
      <c r="V14" s="137"/>
      <c r="W14" s="82">
        <f>SUM(W8:W13)</f>
        <v>0</v>
      </c>
    </row>
    <row r="15" spans="1:23" x14ac:dyDescent="0.25">
      <c r="F15" s="21"/>
      <c r="G15" s="174"/>
      <c r="H15" s="175"/>
      <c r="I15" s="183"/>
      <c r="J15" s="183"/>
      <c r="K15" s="184"/>
      <c r="L15" s="21"/>
    </row>
    <row r="16" spans="1:23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</row>
    <row r="17" spans="1:17" x14ac:dyDescent="0.25">
      <c r="A17" s="24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</sheetData>
  <mergeCells count="4">
    <mergeCell ref="U4:V5"/>
    <mergeCell ref="C4:D5"/>
    <mergeCell ref="I4:J5"/>
    <mergeCell ref="O4:P5"/>
  </mergeCells>
  <phoneticPr fontId="23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CF46C-9A4B-4641-9DAE-F8DD6E947F51}">
  <sheetPr>
    <tabColor rgb="FF0000FF"/>
  </sheetPr>
  <dimension ref="A1:K25"/>
  <sheetViews>
    <sheetView showGridLines="0" zoomScale="90" zoomScaleNormal="90" workbookViewId="0">
      <selection activeCell="F10" sqref="F10"/>
    </sheetView>
  </sheetViews>
  <sheetFormatPr defaultColWidth="9.140625" defaultRowHeight="15.75" x14ac:dyDescent="0.25"/>
  <cols>
    <col min="1" max="1" width="23.42578125" style="61" customWidth="1"/>
    <col min="2" max="7" width="13.42578125" style="61" customWidth="1"/>
    <col min="8" max="8" width="4.7109375" style="61" customWidth="1"/>
    <col min="9" max="9" width="12" style="61" customWidth="1"/>
    <col min="10" max="16384" width="9.140625" style="61"/>
  </cols>
  <sheetData>
    <row r="1" spans="1:11" ht="23.25" x14ac:dyDescent="0.25">
      <c r="A1" s="379" t="str">
        <f>'Indice-Index'!A11</f>
        <v>1.5 Traffico dati: giornaliero - Data traffic: daily   (1/2)</v>
      </c>
      <c r="B1" s="380"/>
      <c r="C1" s="380"/>
      <c r="D1" s="380"/>
      <c r="E1" s="380"/>
      <c r="F1" s="380"/>
      <c r="G1" s="380"/>
      <c r="H1" s="380"/>
      <c r="I1" s="380"/>
      <c r="J1" s="280"/>
      <c r="K1" s="280"/>
    </row>
    <row r="4" spans="1:11" x14ac:dyDescent="0.25">
      <c r="A4" s="280"/>
      <c r="B4" s="386" t="s">
        <v>347</v>
      </c>
      <c r="C4" s="387" t="s">
        <v>348</v>
      </c>
      <c r="D4" s="387" t="s">
        <v>349</v>
      </c>
      <c r="E4" s="387" t="s">
        <v>350</v>
      </c>
      <c r="F4" s="387" t="s">
        <v>351</v>
      </c>
      <c r="G4" s="387" t="s">
        <v>352</v>
      </c>
      <c r="I4" s="620" t="s">
        <v>353</v>
      </c>
    </row>
    <row r="5" spans="1:11" x14ac:dyDescent="0.25">
      <c r="A5" s="280"/>
      <c r="B5" s="388" t="s">
        <v>354</v>
      </c>
      <c r="C5" s="388" t="s">
        <v>355</v>
      </c>
      <c r="D5" s="388" t="s">
        <v>356</v>
      </c>
      <c r="E5" s="388" t="s">
        <v>357</v>
      </c>
      <c r="F5" s="388" t="s">
        <v>358</v>
      </c>
      <c r="G5" s="388" t="s">
        <v>359</v>
      </c>
      <c r="I5" s="621"/>
    </row>
    <row r="6" spans="1:11" x14ac:dyDescent="0.25">
      <c r="A6" s="280"/>
      <c r="B6" s="374"/>
      <c r="C6" s="374"/>
      <c r="D6" s="374"/>
      <c r="E6" s="374"/>
      <c r="F6" s="374"/>
      <c r="G6" s="374"/>
    </row>
    <row r="7" spans="1:11" x14ac:dyDescent="0.25">
      <c r="A7" s="280"/>
      <c r="B7" s="498"/>
      <c r="C7" s="498"/>
      <c r="D7" s="498"/>
      <c r="E7" s="498"/>
      <c r="F7" s="498"/>
      <c r="G7" s="498"/>
    </row>
    <row r="8" spans="1:11" ht="17.25" x14ac:dyDescent="0.25">
      <c r="A8" s="610" t="s">
        <v>367</v>
      </c>
      <c r="B8" s="280"/>
      <c r="C8" s="280"/>
      <c r="D8" s="280"/>
      <c r="E8" s="280"/>
      <c r="F8" s="280"/>
      <c r="G8" s="280"/>
    </row>
    <row r="9" spans="1:11" x14ac:dyDescent="0.25">
      <c r="A9" s="501">
        <v>2021</v>
      </c>
      <c r="B9" s="390">
        <v>131.64173344104853</v>
      </c>
      <c r="C9" s="390">
        <v>126.55564844204142</v>
      </c>
      <c r="D9" s="390">
        <v>137.43484792363506</v>
      </c>
      <c r="E9" s="390">
        <v>132.27682776090117</v>
      </c>
      <c r="F9" s="390">
        <v>114.14610698143863</v>
      </c>
      <c r="G9" s="390">
        <v>105.60461830960394</v>
      </c>
      <c r="I9" s="517">
        <v>124.64035843769116</v>
      </c>
    </row>
    <row r="10" spans="1:11" x14ac:dyDescent="0.25">
      <c r="A10" s="501">
        <v>2020</v>
      </c>
      <c r="B10" s="390">
        <v>78.79706342397121</v>
      </c>
      <c r="C10" s="390">
        <v>84.531012953732017</v>
      </c>
      <c r="D10" s="390">
        <v>123.86158352477194</v>
      </c>
      <c r="E10" s="390">
        <v>125.83449855199528</v>
      </c>
      <c r="F10" s="390">
        <v>105.24951462147803</v>
      </c>
      <c r="G10" s="390">
        <v>93.850469771232866</v>
      </c>
      <c r="H10" s="279"/>
      <c r="I10" s="517">
        <v>102.1269309562194</v>
      </c>
    </row>
    <row r="11" spans="1:11" x14ac:dyDescent="0.25">
      <c r="A11" s="501">
        <v>2019</v>
      </c>
      <c r="B11" s="390">
        <v>66.951456221371998</v>
      </c>
      <c r="C11" s="390">
        <v>69.038064880867083</v>
      </c>
      <c r="D11" s="390">
        <v>65.025420546176633</v>
      </c>
      <c r="E11" s="390">
        <v>69.803726412630326</v>
      </c>
      <c r="F11" s="390">
        <v>69.461636020992501</v>
      </c>
      <c r="G11" s="390">
        <v>68.328642881950742</v>
      </c>
      <c r="H11" s="279"/>
      <c r="I11" s="517">
        <v>68.075308242798258</v>
      </c>
    </row>
    <row r="12" spans="1:11" x14ac:dyDescent="0.25">
      <c r="A12" s="450" t="s">
        <v>393</v>
      </c>
      <c r="B12" s="466"/>
      <c r="C12" s="466"/>
      <c r="D12" s="466"/>
      <c r="E12" s="466"/>
      <c r="F12" s="466"/>
      <c r="G12" s="466"/>
      <c r="H12" s="444"/>
      <c r="I12" s="518"/>
    </row>
    <row r="13" spans="1:11" x14ac:dyDescent="0.25">
      <c r="A13" s="502" t="s">
        <v>403</v>
      </c>
      <c r="B13" s="477">
        <f>(B10-B11)/B11*100</f>
        <v>17.692829807065348</v>
      </c>
      <c r="C13" s="477">
        <f t="shared" ref="C13:I13" si="0">(C10-C11)/C11*100</f>
        <v>22.441167926128507</v>
      </c>
      <c r="D13" s="477">
        <f t="shared" si="0"/>
        <v>90.481787713797047</v>
      </c>
      <c r="E13" s="477">
        <f t="shared" si="0"/>
        <v>80.269027197990269</v>
      </c>
      <c r="F13" s="477">
        <f t="shared" si="0"/>
        <v>51.521790517098985</v>
      </c>
      <c r="G13" s="477">
        <f t="shared" si="0"/>
        <v>37.351578800380075</v>
      </c>
      <c r="H13" s="444"/>
      <c r="I13" s="477">
        <f t="shared" si="0"/>
        <v>50.020519322471799</v>
      </c>
    </row>
    <row r="14" spans="1:11" x14ac:dyDescent="0.25">
      <c r="A14" s="502" t="s">
        <v>396</v>
      </c>
      <c r="B14" s="477">
        <f t="shared" ref="B14:G14" si="1">(B9-B10)/B10*100</f>
        <v>67.064263210856154</v>
      </c>
      <c r="C14" s="477">
        <f t="shared" si="1"/>
        <v>49.715050157167227</v>
      </c>
      <c r="D14" s="477">
        <f t="shared" si="1"/>
        <v>10.958413426184322</v>
      </c>
      <c r="E14" s="477">
        <f t="shared" si="1"/>
        <v>5.1196844132882173</v>
      </c>
      <c r="F14" s="477">
        <f t="shared" si="1"/>
        <v>8.4528583261942192</v>
      </c>
      <c r="G14" s="477">
        <f t="shared" si="1"/>
        <v>12.52433639066766</v>
      </c>
      <c r="H14" s="444"/>
      <c r="I14" s="477">
        <f>(I9-I10)/I10*100</f>
        <v>22.044555016661572</v>
      </c>
    </row>
    <row r="15" spans="1:11" x14ac:dyDescent="0.25">
      <c r="A15" s="502" t="s">
        <v>397</v>
      </c>
      <c r="B15" s="477">
        <f t="shared" ref="B15:G15" si="2">(B9-B11)/B11*100</f>
        <v>96.622658969180634</v>
      </c>
      <c r="C15" s="477">
        <f t="shared" si="2"/>
        <v>83.31285597362465</v>
      </c>
      <c r="D15" s="477">
        <f t="shared" si="2"/>
        <v>111.35556951306171</v>
      </c>
      <c r="E15" s="477">
        <f t="shared" si="2"/>
        <v>89.498232485432069</v>
      </c>
      <c r="F15" s="477">
        <f t="shared" si="2"/>
        <v>64.329712802822144</v>
      </c>
      <c r="G15" s="477">
        <f t="shared" si="2"/>
        <v>54.553952567232642</v>
      </c>
      <c r="H15" s="444"/>
      <c r="I15" s="477">
        <f>(I9-I11)/I11*100</f>
        <v>83.091875240795503</v>
      </c>
    </row>
    <row r="16" spans="1:11" x14ac:dyDescent="0.25">
      <c r="A16" s="456"/>
      <c r="B16" s="451"/>
      <c r="C16" s="451"/>
      <c r="D16" s="451"/>
      <c r="E16" s="451"/>
      <c r="F16" s="451"/>
      <c r="G16" s="451"/>
      <c r="H16" s="444"/>
      <c r="I16" s="451"/>
    </row>
    <row r="17" spans="1:9" x14ac:dyDescent="0.25">
      <c r="H17" s="279"/>
      <c r="I17" s="519"/>
    </row>
    <row r="18" spans="1:9" ht="17.25" x14ac:dyDescent="0.25">
      <c r="A18" s="610" t="s">
        <v>368</v>
      </c>
      <c r="B18" s="34"/>
      <c r="C18" s="34"/>
      <c r="D18" s="34"/>
      <c r="E18" s="34"/>
      <c r="F18" s="34"/>
      <c r="G18" s="34"/>
      <c r="H18" s="34"/>
      <c r="I18" s="74"/>
    </row>
    <row r="19" spans="1:9" x14ac:dyDescent="0.25">
      <c r="A19" s="501">
        <v>2021</v>
      </c>
      <c r="B19" s="392">
        <v>7.5820040420891175</v>
      </c>
      <c r="C19" s="392">
        <v>7.2583678526629178</v>
      </c>
      <c r="D19" s="392">
        <v>7.8492657430012995</v>
      </c>
      <c r="E19" s="392">
        <v>7.5486144215902629</v>
      </c>
      <c r="F19" s="392">
        <v>6.5087285582014847</v>
      </c>
      <c r="G19" s="392">
        <v>6.0168589514806916</v>
      </c>
      <c r="H19" s="393"/>
      <c r="I19" s="394">
        <v>7.1277606288774091</v>
      </c>
    </row>
    <row r="20" spans="1:9" x14ac:dyDescent="0.25">
      <c r="A20" s="501">
        <v>2020</v>
      </c>
      <c r="B20" s="392">
        <v>4.6883843455592915</v>
      </c>
      <c r="C20" s="392">
        <v>5.0217690816215521</v>
      </c>
      <c r="D20" s="392">
        <v>7.3469286758514762</v>
      </c>
      <c r="E20" s="392">
        <v>7.4463867559572394</v>
      </c>
      <c r="F20" s="392">
        <v>6.2136250689754489</v>
      </c>
      <c r="G20" s="392">
        <v>5.527679624271415</v>
      </c>
      <c r="H20" s="393"/>
      <c r="I20" s="394">
        <v>6.0481278382076713</v>
      </c>
    </row>
    <row r="21" spans="1:9" x14ac:dyDescent="0.25">
      <c r="A21" s="501">
        <v>2019</v>
      </c>
      <c r="B21" s="394">
        <v>4.0936936504295298</v>
      </c>
      <c r="C21" s="394">
        <v>4.2222352841852118</v>
      </c>
      <c r="D21" s="394">
        <v>3.9777320279342474</v>
      </c>
      <c r="E21" s="394">
        <v>4.2594938024773219</v>
      </c>
      <c r="F21" s="394">
        <v>4.2281858236493086</v>
      </c>
      <c r="G21" s="394">
        <v>4.1490069178221267</v>
      </c>
      <c r="H21" s="393"/>
      <c r="I21" s="394">
        <v>4.1535539179370664</v>
      </c>
    </row>
    <row r="22" spans="1:9" x14ac:dyDescent="0.25">
      <c r="A22" s="450" t="s">
        <v>393</v>
      </c>
      <c r="B22" s="466"/>
      <c r="C22" s="466"/>
      <c r="D22" s="466"/>
      <c r="E22" s="466"/>
      <c r="F22" s="466"/>
      <c r="G22" s="466"/>
      <c r="H22" s="444"/>
      <c r="I22" s="518"/>
    </row>
    <row r="23" spans="1:9" x14ac:dyDescent="0.25">
      <c r="A23" s="502" t="s">
        <v>403</v>
      </c>
      <c r="B23" s="477">
        <f>(B20-B21)/B21*100</f>
        <v>14.52699556712955</v>
      </c>
      <c r="C23" s="477">
        <f t="shared" ref="C23:I23" si="3">(C20-C21)/C21*100</f>
        <v>18.936268199715705</v>
      </c>
      <c r="D23" s="477">
        <f t="shared" si="3"/>
        <v>84.701448570605478</v>
      </c>
      <c r="E23" s="477">
        <f t="shared" si="3"/>
        <v>74.818584115004938</v>
      </c>
      <c r="F23" s="477">
        <f t="shared" si="3"/>
        <v>46.957237172999314</v>
      </c>
      <c r="G23" s="477">
        <f t="shared" si="3"/>
        <v>33.228980663473401</v>
      </c>
      <c r="H23" s="444"/>
      <c r="I23" s="477">
        <f t="shared" si="3"/>
        <v>45.613321933511273</v>
      </c>
    </row>
    <row r="24" spans="1:9" x14ac:dyDescent="0.25">
      <c r="A24" s="502" t="s">
        <v>396</v>
      </c>
      <c r="B24" s="477">
        <f t="shared" ref="B24:G24" si="4">(B19-B20)/B20*100</f>
        <v>61.718909612659701</v>
      </c>
      <c r="C24" s="477">
        <f t="shared" si="4"/>
        <v>44.538064866956361</v>
      </c>
      <c r="D24" s="477">
        <f t="shared" si="4"/>
        <v>6.8373750353797282</v>
      </c>
      <c r="E24" s="477">
        <f t="shared" si="4"/>
        <v>1.3728492621101036</v>
      </c>
      <c r="F24" s="477">
        <f t="shared" si="4"/>
        <v>4.749296681891602</v>
      </c>
      <c r="G24" s="477">
        <f t="shared" si="4"/>
        <v>8.8496324038271972</v>
      </c>
      <c r="H24" s="444"/>
      <c r="I24" s="477">
        <f>(I19-I20)/I20*100</f>
        <v>17.850693959367117</v>
      </c>
    </row>
    <row r="25" spans="1:9" x14ac:dyDescent="0.25">
      <c r="A25" s="502" t="s">
        <v>397</v>
      </c>
      <c r="B25" s="477">
        <f t="shared" ref="B25:G25" si="5">(B19-B21)/B21*100</f>
        <v>85.211808443301024</v>
      </c>
      <c r="C25" s="477">
        <f t="shared" si="5"/>
        <v>71.908180480842276</v>
      </c>
      <c r="D25" s="477">
        <f t="shared" si="5"/>
        <v>97.33017930515679</v>
      </c>
      <c r="E25" s="477">
        <f t="shared" si="5"/>
        <v>77.218579757059118</v>
      </c>
      <c r="F25" s="477">
        <f t="shared" si="5"/>
        <v>53.936672361856139</v>
      </c>
      <c r="G25" s="477">
        <f t="shared" si="5"/>
        <v>45.019255707556816</v>
      </c>
      <c r="H25" s="444"/>
      <c r="I25" s="477">
        <f>(I19-I21)/I21*100</f>
        <v>71.606310395930379</v>
      </c>
    </row>
  </sheetData>
  <mergeCells count="1">
    <mergeCell ref="I4:I5"/>
  </mergeCells>
  <phoneticPr fontId="12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A012F-38B8-4BFC-A318-E7B57A9D916B}">
  <sheetPr>
    <tabColor rgb="FF0000FF"/>
  </sheetPr>
  <dimension ref="A1:M24"/>
  <sheetViews>
    <sheetView showGridLines="0" zoomScale="90" zoomScaleNormal="90" workbookViewId="0">
      <selection activeCell="Q13" sqref="Q13"/>
    </sheetView>
  </sheetViews>
  <sheetFormatPr defaultColWidth="9.140625" defaultRowHeight="15.75" x14ac:dyDescent="0.25"/>
  <cols>
    <col min="1" max="1" width="24.5703125" style="61" customWidth="1"/>
    <col min="2" max="2" width="3" style="33" customWidth="1"/>
    <col min="3" max="6" width="12.140625" style="61" customWidth="1"/>
    <col min="7" max="7" width="2.140625" style="61" customWidth="1"/>
    <col min="8" max="11" width="12.140625" style="61" customWidth="1"/>
    <col min="12" max="12" width="2.140625" style="61" customWidth="1"/>
    <col min="13" max="13" width="12.140625" style="61" customWidth="1"/>
    <col min="14" max="16384" width="9.140625" style="61"/>
  </cols>
  <sheetData>
    <row r="1" spans="1:13" ht="23.25" x14ac:dyDescent="0.25">
      <c r="A1" s="383" t="str">
        <f>'Indice-Index'!A12</f>
        <v>1.6 Traffico dati - Data traffic: download/upload - (2/2)</v>
      </c>
      <c r="B1" s="463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</row>
    <row r="3" spans="1:13" x14ac:dyDescent="0.25">
      <c r="A3" s="397"/>
    </row>
    <row r="4" spans="1:13" ht="18.75" x14ac:dyDescent="0.25">
      <c r="A4" s="492" t="s">
        <v>369</v>
      </c>
      <c r="C4" s="579" t="str">
        <f>+'1.5'!B4</f>
        <v>Gennaio</v>
      </c>
      <c r="D4" s="579" t="str">
        <f>+'1.5'!C4</f>
        <v>Febbraio</v>
      </c>
      <c r="E4" s="580" t="str">
        <f>+'1.5'!D4</f>
        <v>Marzo</v>
      </c>
      <c r="F4" s="622" t="s">
        <v>360</v>
      </c>
      <c r="G4" s="395"/>
      <c r="H4" s="581" t="str">
        <f>+'1.5'!E4</f>
        <v>Aprile</v>
      </c>
      <c r="I4" s="581" t="str">
        <f>+'1.5'!F4</f>
        <v>Maggio</v>
      </c>
      <c r="J4" s="582" t="str">
        <f>+'1.5'!G4</f>
        <v>Giugno</v>
      </c>
      <c r="K4" s="622" t="s">
        <v>361</v>
      </c>
      <c r="L4" s="454"/>
      <c r="M4" s="623" t="s">
        <v>362</v>
      </c>
    </row>
    <row r="5" spans="1:13" ht="18.75" customHeight="1" x14ac:dyDescent="0.25">
      <c r="C5" s="583" t="str">
        <f>+'1.5'!B5</f>
        <v>January</v>
      </c>
      <c r="D5" s="583" t="str">
        <f>+'1.5'!C5</f>
        <v>February</v>
      </c>
      <c r="E5" s="584" t="str">
        <f>+'1.5'!D5</f>
        <v>March</v>
      </c>
      <c r="F5" s="622"/>
      <c r="G5" s="498"/>
      <c r="H5" s="440" t="str">
        <f>+'1.5'!E5</f>
        <v>April</v>
      </c>
      <c r="I5" s="440" t="str">
        <f>+'1.5'!F5</f>
        <v>May</v>
      </c>
      <c r="J5" s="585" t="str">
        <f>+'1.5'!G5</f>
        <v>June</v>
      </c>
      <c r="K5" s="622"/>
      <c r="L5" s="498"/>
      <c r="M5" s="623"/>
    </row>
    <row r="6" spans="1:13" ht="18.75" x14ac:dyDescent="0.25">
      <c r="F6" s="479"/>
      <c r="K6" s="479"/>
      <c r="M6" s="479"/>
    </row>
    <row r="7" spans="1:13" s="280" customFormat="1" ht="18.75" x14ac:dyDescent="0.25">
      <c r="A7" s="611" t="s">
        <v>363</v>
      </c>
      <c r="B7" s="464"/>
      <c r="F7" s="493"/>
      <c r="K7" s="493"/>
      <c r="M7" s="493"/>
    </row>
    <row r="8" spans="1:13" ht="18.75" x14ac:dyDescent="0.25">
      <c r="A8" s="513">
        <v>2021</v>
      </c>
      <c r="B8" s="465"/>
      <c r="C8" s="514">
        <v>3.5977820924048953</v>
      </c>
      <c r="D8" s="514">
        <v>3.1097224931138885</v>
      </c>
      <c r="E8" s="514">
        <v>3.7184438382716616</v>
      </c>
      <c r="F8" s="515">
        <f>+C8+D8+E8</f>
        <v>10.425948423790445</v>
      </c>
      <c r="H8" s="514">
        <v>3.4755223699305118</v>
      </c>
      <c r="I8" s="514">
        <v>3.1011881646529584</v>
      </c>
      <c r="J8" s="514">
        <v>2.7986127160624394</v>
      </c>
      <c r="K8" s="515">
        <f>+H8+I8+J8</f>
        <v>9.3753232506459092</v>
      </c>
      <c r="L8" s="462"/>
      <c r="M8" s="516">
        <f>+C8+D8+E8+H8+I8+J8</f>
        <v>19.801271674436354</v>
      </c>
    </row>
    <row r="9" spans="1:13" ht="18.75" x14ac:dyDescent="0.25">
      <c r="A9" s="513">
        <v>2020</v>
      </c>
      <c r="B9" s="465"/>
      <c r="C9" s="514">
        <v>2.1508623189321749</v>
      </c>
      <c r="D9" s="514">
        <v>2.1619748518456032</v>
      </c>
      <c r="E9" s="514">
        <v>3.3556158843749166</v>
      </c>
      <c r="F9" s="515">
        <f>+C9+D9+E9</f>
        <v>7.6684530551526944</v>
      </c>
      <c r="H9" s="514">
        <v>3.2497760919631795</v>
      </c>
      <c r="I9" s="514">
        <v>2.8320555297569632</v>
      </c>
      <c r="J9" s="514">
        <v>2.46004398957347</v>
      </c>
      <c r="K9" s="515">
        <f>+H9+I9+J9</f>
        <v>8.5418756112936123</v>
      </c>
      <c r="L9" s="462"/>
      <c r="M9" s="516">
        <f>+C9+D9+E9+H9+I9+J9</f>
        <v>16.210328666446308</v>
      </c>
    </row>
    <row r="10" spans="1:13" ht="18.75" x14ac:dyDescent="0.25">
      <c r="A10" s="513">
        <v>2019</v>
      </c>
      <c r="B10" s="465"/>
      <c r="C10" s="514">
        <v>1.8140365280680084</v>
      </c>
      <c r="D10" s="514">
        <v>1.6965043963283812</v>
      </c>
      <c r="E10" s="514">
        <v>1.7671114840944102</v>
      </c>
      <c r="F10" s="515">
        <f>+C10+D10+E10</f>
        <v>5.2776524084908001</v>
      </c>
      <c r="H10" s="514">
        <v>1.8352288982800655</v>
      </c>
      <c r="I10" s="514">
        <v>1.882818207116713</v>
      </c>
      <c r="J10" s="514">
        <v>1.8017728257451602</v>
      </c>
      <c r="K10" s="515">
        <f>+H10+I10+J10</f>
        <v>5.5198199311419387</v>
      </c>
      <c r="L10" s="462"/>
      <c r="M10" s="516">
        <f>+C10+D10+E10+H10+I10+J10</f>
        <v>10.797472339632739</v>
      </c>
    </row>
    <row r="11" spans="1:13" ht="18.75" x14ac:dyDescent="0.25">
      <c r="A11" s="450" t="s">
        <v>393</v>
      </c>
      <c r="C11" s="481"/>
      <c r="D11" s="481"/>
      <c r="E11" s="481"/>
      <c r="F11" s="479"/>
      <c r="K11" s="479"/>
      <c r="M11" s="479"/>
    </row>
    <row r="12" spans="1:13" ht="18.75" x14ac:dyDescent="0.25">
      <c r="A12" s="502" t="s">
        <v>403</v>
      </c>
      <c r="C12" s="478">
        <f>(C9-C10)/C10*100</f>
        <v>18.56775129125398</v>
      </c>
      <c r="D12" s="478">
        <f>(D9-D10)/D10*100</f>
        <v>27.437032083418423</v>
      </c>
      <c r="E12" s="478">
        <f>(E9-E10)/E10*100</f>
        <v>89.892709915501783</v>
      </c>
      <c r="F12" s="494">
        <f>(F9-F10)/F10*100</f>
        <v>45.300456748828758</v>
      </c>
      <c r="H12" s="478">
        <f>(H9-H10)/H10*100</f>
        <v>77.077425873622374</v>
      </c>
      <c r="I12" s="478">
        <f>(I9-I10)/I10*100</f>
        <v>50.415771371463499</v>
      </c>
      <c r="J12" s="478">
        <f>(J9-J10)/J10*100</f>
        <v>36.534637131962974</v>
      </c>
      <c r="K12" s="494">
        <f>(K9-K10)/K10*100</f>
        <v>54.749171492021333</v>
      </c>
      <c r="M12" s="494">
        <f t="shared" ref="M12" si="0">(M9-M10)/M10*100</f>
        <v>50.130772800828318</v>
      </c>
    </row>
    <row r="13" spans="1:13" ht="18.75" x14ac:dyDescent="0.25">
      <c r="A13" s="502" t="s">
        <v>396</v>
      </c>
      <c r="B13" s="451"/>
      <c r="C13" s="477">
        <f>(C8-C9)/C9*100</f>
        <v>67.271612912492856</v>
      </c>
      <c r="D13" s="477">
        <f>(D8-D9)/D9*100</f>
        <v>43.837126063664698</v>
      </c>
      <c r="E13" s="477">
        <f>(E8-E9)/E9*100</f>
        <v>10.812559196248186</v>
      </c>
      <c r="F13" s="489">
        <f>(F8-F9)/F9*100</f>
        <v>35.958952200729655</v>
      </c>
      <c r="H13" s="477">
        <f>(H8-H9)/H9*100</f>
        <v>6.9465179008982014</v>
      </c>
      <c r="I13" s="477">
        <f>(I8-I9)/I9*100</f>
        <v>9.5030846700626412</v>
      </c>
      <c r="J13" s="477">
        <f>(J8-J9)/J9*100</f>
        <v>13.762710257375174</v>
      </c>
      <c r="K13" s="489">
        <f>(K8-K9)/K9*100</f>
        <v>9.7571970990815764</v>
      </c>
      <c r="M13" s="489">
        <f>(M8-M9)/M9*100</f>
        <v>22.152191247194903</v>
      </c>
    </row>
    <row r="14" spans="1:13" ht="18.75" x14ac:dyDescent="0.25">
      <c r="A14" s="502" t="s">
        <v>397</v>
      </c>
      <c r="B14" s="451"/>
      <c r="C14" s="477">
        <f>(C8-C10)/C10*100</f>
        <v>98.330189978953626</v>
      </c>
      <c r="D14" s="477">
        <f>(D8-D10)/D10*100</f>
        <v>83.301764489619387</v>
      </c>
      <c r="E14" s="477">
        <f>(E8-E10)/E10*100</f>
        <v>110.42497158447524</v>
      </c>
      <c r="F14" s="489">
        <f>(F8-F10)/F10*100</f>
        <v>97.548978538581949</v>
      </c>
      <c r="H14" s="477">
        <f>(H8-H10)/H10*100</f>
        <v>89.378140960383291</v>
      </c>
      <c r="I14" s="477">
        <f>(I8-I10)/I10*100</f>
        <v>64.709909482021516</v>
      </c>
      <c r="J14" s="477">
        <f>(J8-J10)/J10*100</f>
        <v>55.325503641393617</v>
      </c>
      <c r="K14" s="489">
        <f>(K8-K10)/K10*100</f>
        <v>69.848353163693616</v>
      </c>
      <c r="M14" s="489">
        <f>(M8-M10)/M10*100</f>
        <v>83.388028712559475</v>
      </c>
    </row>
    <row r="15" spans="1:13" ht="18.75" x14ac:dyDescent="0.25">
      <c r="A15" s="504"/>
      <c r="F15" s="479"/>
      <c r="K15" s="479"/>
      <c r="M15" s="479"/>
    </row>
    <row r="16" spans="1:13" ht="18.75" x14ac:dyDescent="0.25">
      <c r="A16" s="504"/>
      <c r="F16" s="479"/>
      <c r="K16" s="479"/>
      <c r="M16" s="479"/>
    </row>
    <row r="17" spans="1:13" ht="18.75" x14ac:dyDescent="0.25">
      <c r="A17" s="611" t="s">
        <v>364</v>
      </c>
      <c r="F17" s="479"/>
      <c r="K17" s="479"/>
      <c r="M17" s="479"/>
    </row>
    <row r="18" spans="1:13" ht="18.75" x14ac:dyDescent="0.25">
      <c r="A18" s="513">
        <v>2021</v>
      </c>
      <c r="C18" s="514">
        <v>0.38746569731434721</v>
      </c>
      <c r="D18" s="514">
        <v>0.35078351897318161</v>
      </c>
      <c r="E18" s="514">
        <v>0.44218144066650905</v>
      </c>
      <c r="F18" s="515">
        <f>+C18+D18+E18</f>
        <v>1.1804306569540379</v>
      </c>
      <c r="H18" s="514">
        <v>0.39977531837713914</v>
      </c>
      <c r="I18" s="514">
        <v>0.3544068709179376</v>
      </c>
      <c r="J18" s="514">
        <v>0.29527258597673833</v>
      </c>
      <c r="K18" s="515">
        <f>+H18+I18+J18</f>
        <v>1.0494547752718151</v>
      </c>
      <c r="M18" s="516">
        <f>+C18+D18+E18+H18+I18+J18</f>
        <v>2.2298854322258528</v>
      </c>
    </row>
    <row r="19" spans="1:13" ht="18.75" x14ac:dyDescent="0.25">
      <c r="A19" s="513">
        <v>2020</v>
      </c>
      <c r="C19" s="514">
        <v>0.23459565581695335</v>
      </c>
      <c r="D19" s="514">
        <v>0.23196985094563571</v>
      </c>
      <c r="E19" s="514">
        <v>0.39410002311329662</v>
      </c>
      <c r="F19" s="515">
        <f>+C19+D19+E19</f>
        <v>0.86066552987588563</v>
      </c>
      <c r="H19" s="514">
        <v>0.43678148280230733</v>
      </c>
      <c r="I19" s="514">
        <v>0.35420907304168819</v>
      </c>
      <c r="J19" s="514">
        <v>0.2894814920056179</v>
      </c>
      <c r="K19" s="515">
        <f>+H19+I19+J19</f>
        <v>1.0804720478496135</v>
      </c>
      <c r="M19" s="516">
        <f>+C19+D19+E19+H19+I19+J19</f>
        <v>1.9411375777254991</v>
      </c>
    </row>
    <row r="20" spans="1:13" ht="18.75" x14ac:dyDescent="0.25">
      <c r="A20" s="513">
        <v>2019</v>
      </c>
      <c r="C20" s="514">
        <v>0.21281419738368301</v>
      </c>
      <c r="D20" s="514">
        <v>0.19125519025782803</v>
      </c>
      <c r="E20" s="514">
        <v>0.20143152072148401</v>
      </c>
      <c r="F20" s="515">
        <f>+C20+D20+E20</f>
        <v>0.60550090836299497</v>
      </c>
      <c r="H20" s="514">
        <v>0.20980214896496371</v>
      </c>
      <c r="I20" s="514">
        <v>0.22002428961255222</v>
      </c>
      <c r="J20" s="514">
        <v>0.20004288368699011</v>
      </c>
      <c r="K20" s="515">
        <f>+H20+I20+J20</f>
        <v>0.62986932226450598</v>
      </c>
      <c r="M20" s="516">
        <f>+C20+D20+E20+H20+I20+J20</f>
        <v>1.235370230627501</v>
      </c>
    </row>
    <row r="21" spans="1:13" ht="18.75" x14ac:dyDescent="0.25">
      <c r="A21" s="450" t="s">
        <v>393</v>
      </c>
      <c r="C21" s="484"/>
      <c r="D21" s="484"/>
      <c r="E21" s="444"/>
      <c r="F21" s="479"/>
      <c r="K21" s="479"/>
      <c r="M21" s="479"/>
    </row>
    <row r="22" spans="1:13" ht="18.75" x14ac:dyDescent="0.25">
      <c r="A22" s="505" t="s">
        <v>403</v>
      </c>
      <c r="C22" s="482">
        <f>(C19-C20)/C20*100</f>
        <v>10.234964913548751</v>
      </c>
      <c r="D22" s="482">
        <f>(D19-D20)/D20*100</f>
        <v>21.288133740538445</v>
      </c>
      <c r="E22" s="482">
        <f>(E19-E20)/E20*100</f>
        <v>95.649629065856132</v>
      </c>
      <c r="F22" s="495">
        <f>(F19-F20)/F20*100</f>
        <v>42.141079887516973</v>
      </c>
      <c r="H22" s="482">
        <f>(H19-H20)/H20*100</f>
        <v>108.18732551459634</v>
      </c>
      <c r="I22" s="482">
        <f>(I19-I20)/I20*100</f>
        <v>60.986350036819225</v>
      </c>
      <c r="J22" s="482">
        <f>(J19-J20)/J20*100</f>
        <v>44.709717571645101</v>
      </c>
      <c r="K22" s="495">
        <f>(K19-K20)/K20*100</f>
        <v>71.539081148626309</v>
      </c>
      <c r="M22" s="495">
        <f>(M19-M20)/M20*100</f>
        <v>57.130027063992529</v>
      </c>
    </row>
    <row r="23" spans="1:13" ht="18.75" x14ac:dyDescent="0.25">
      <c r="A23" s="505" t="s">
        <v>396</v>
      </c>
      <c r="C23" s="483">
        <f>(C18-C19)/C19*100</f>
        <v>65.163202176545383</v>
      </c>
      <c r="D23" s="483">
        <f>(D18-D19)/D19*100</f>
        <v>51.219444054128815</v>
      </c>
      <c r="E23" s="483">
        <f>(E18-E19)/E19*100</f>
        <v>12.200308229718093</v>
      </c>
      <c r="F23" s="496">
        <f>(F18-F19)/F19*100</f>
        <v>37.15323967073072</v>
      </c>
      <c r="H23" s="483">
        <f>(H18-H19)/H19*100</f>
        <v>-8.4724664122076874</v>
      </c>
      <c r="I23" s="483">
        <f>(I18-I19)/I19*100</f>
        <v>5.5842125824407202E-2</v>
      </c>
      <c r="J23" s="483">
        <f>(J18-J19)/J19*100</f>
        <v>2.0005057770698671</v>
      </c>
      <c r="K23" s="496">
        <f>(K18-K19)/K19*100</f>
        <v>-2.8707149471871922</v>
      </c>
      <c r="M23" s="496">
        <f>(M18-M19)/M19*100</f>
        <v>14.87518750931039</v>
      </c>
    </row>
    <row r="24" spans="1:13" ht="18.75" x14ac:dyDescent="0.25">
      <c r="A24" s="505" t="s">
        <v>397</v>
      </c>
      <c r="C24" s="483">
        <f>(C18-C20)/C20*100</f>
        <v>82.067597969408396</v>
      </c>
      <c r="D24" s="483">
        <f>(D18-D20)/D20*100</f>
        <v>83.411241546070471</v>
      </c>
      <c r="E24" s="483">
        <f>(E18-E20)/E20*100</f>
        <v>119.51948686219072</v>
      </c>
      <c r="F24" s="496">
        <f>(F18-F20)/F20*100</f>
        <v>94.951095968690979</v>
      </c>
      <c r="H24" s="483">
        <f>(H18-H20)/H20*100</f>
        <v>90.548724285898686</v>
      </c>
      <c r="I24" s="483">
        <f>(I18-I20)/I20*100</f>
        <v>61.076248236966912</v>
      </c>
      <c r="J24" s="483">
        <f>(J18-J20)/J20*100</f>
        <v>47.604643831647351</v>
      </c>
      <c r="K24" s="496">
        <f>(K18-K20)/K20*100</f>
        <v>66.614683105825122</v>
      </c>
      <c r="M24" s="496">
        <f>(M18-M20)/M20*100</f>
        <v>80.503413223191572</v>
      </c>
    </row>
  </sheetData>
  <mergeCells count="3">
    <mergeCell ref="F4:F5"/>
    <mergeCell ref="K4:K5"/>
    <mergeCell ref="M4:M5"/>
  </mergeCells>
  <phoneticPr fontId="12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00FF"/>
  </sheetPr>
  <dimension ref="A1:M35"/>
  <sheetViews>
    <sheetView showGridLines="0" zoomScale="90" zoomScaleNormal="90" workbookViewId="0">
      <selection activeCell="L9" sqref="L9"/>
    </sheetView>
  </sheetViews>
  <sheetFormatPr defaultColWidth="9.28515625" defaultRowHeight="15.75" x14ac:dyDescent="0.25"/>
  <cols>
    <col min="1" max="1" width="46.28515625" style="45" customWidth="1"/>
    <col min="2" max="9" width="10.5703125" style="45" customWidth="1"/>
    <col min="10" max="16384" width="9.28515625" style="45"/>
  </cols>
  <sheetData>
    <row r="1" spans="1:13" ht="21" x14ac:dyDescent="0.35">
      <c r="A1" s="3" t="str">
        <f>+'Indice-Index'!A14</f>
        <v>1.7 Linee complessive - Total lines</v>
      </c>
      <c r="B1" s="152"/>
      <c r="C1" s="152"/>
      <c r="D1" s="152"/>
      <c r="E1" s="152"/>
      <c r="F1" s="152"/>
      <c r="G1" s="152"/>
      <c r="H1" s="152"/>
      <c r="I1" s="152"/>
    </row>
    <row r="2" spans="1:13" ht="16.5" customHeight="1" x14ac:dyDescent="0.25"/>
    <row r="3" spans="1:13" ht="16.5" customHeight="1" x14ac:dyDescent="0.25"/>
    <row r="4" spans="1:13" x14ac:dyDescent="0.25">
      <c r="B4" s="575">
        <f>'1.1'!B4</f>
        <v>42887</v>
      </c>
      <c r="C4" s="575">
        <f>'1.1'!C4</f>
        <v>43252</v>
      </c>
      <c r="D4" s="575">
        <f>'1.1'!D4</f>
        <v>43617</v>
      </c>
      <c r="E4" s="575">
        <f>'1.1'!E4</f>
        <v>43983</v>
      </c>
      <c r="F4" s="575">
        <f>'1.1'!F4</f>
        <v>44075</v>
      </c>
      <c r="G4" s="575">
        <f>'1.1'!G4</f>
        <v>44166</v>
      </c>
      <c r="H4" s="575">
        <f>'1.1'!H4</f>
        <v>44256</v>
      </c>
      <c r="I4" s="575">
        <f>'1.1'!I4</f>
        <v>44348</v>
      </c>
    </row>
    <row r="5" spans="1:13" x14ac:dyDescent="0.25">
      <c r="A5" s="6" t="s">
        <v>50</v>
      </c>
      <c r="B5" s="576" t="str">
        <f>'1.1'!B5</f>
        <v>june-17</v>
      </c>
      <c r="C5" s="576" t="str">
        <f>'1.1'!C5</f>
        <v>june-18</v>
      </c>
      <c r="D5" s="576" t="str">
        <f>'1.1'!D5</f>
        <v>june-19</v>
      </c>
      <c r="E5" s="576" t="str">
        <f>'1.1'!E5</f>
        <v>june-20</v>
      </c>
      <c r="F5" s="576" t="str">
        <f>'1.1'!F5</f>
        <v>sept-20</v>
      </c>
      <c r="G5" s="576" t="str">
        <f>'1.1'!G5</f>
        <v>dec-20</v>
      </c>
      <c r="H5" s="576">
        <f>'1.1'!H5</f>
        <v>44256</v>
      </c>
      <c r="I5" s="576" t="str">
        <f>'1.1'!I5</f>
        <v>june-21</v>
      </c>
    </row>
    <row r="6" spans="1:13" ht="0.75" customHeight="1" x14ac:dyDescent="0.25"/>
    <row r="7" spans="1:13" ht="6" customHeight="1" x14ac:dyDescent="0.25"/>
    <row r="8" spans="1:13" x14ac:dyDescent="0.25">
      <c r="A8" s="73" t="s">
        <v>85</v>
      </c>
      <c r="B8" s="95">
        <v>84.622863625039287</v>
      </c>
      <c r="C8" s="95">
        <v>82.876087912000003</v>
      </c>
      <c r="D8" s="95">
        <v>81.722087389999999</v>
      </c>
      <c r="E8" s="95">
        <v>78.114528000000021</v>
      </c>
      <c r="F8" s="95">
        <v>77.840866009999999</v>
      </c>
      <c r="G8" s="95">
        <v>77.685577910000006</v>
      </c>
      <c r="H8" s="95">
        <v>77.643963669999991</v>
      </c>
      <c r="I8" s="95">
        <v>77.738973009999995</v>
      </c>
      <c r="J8" s="32"/>
      <c r="K8" s="32"/>
      <c r="L8" s="32"/>
      <c r="M8" s="8"/>
    </row>
    <row r="9" spans="1:13" x14ac:dyDescent="0.25">
      <c r="A9" s="73" t="s">
        <v>62</v>
      </c>
      <c r="B9" s="95">
        <v>14.370673159999996</v>
      </c>
      <c r="C9" s="95">
        <v>18.485963839999997</v>
      </c>
      <c r="D9" s="95">
        <v>22.790826859999981</v>
      </c>
      <c r="E9" s="95">
        <v>25.54738506999999</v>
      </c>
      <c r="F9" s="95">
        <v>26.311631410000004</v>
      </c>
      <c r="G9" s="95">
        <v>26.345401059999986</v>
      </c>
      <c r="H9" s="95">
        <v>26.732241050000013</v>
      </c>
      <c r="I9" s="95">
        <v>27.490517369999992</v>
      </c>
      <c r="J9" s="32"/>
      <c r="K9" s="32"/>
      <c r="L9" s="32"/>
      <c r="M9" s="8"/>
    </row>
    <row r="10" spans="1:13" x14ac:dyDescent="0.25">
      <c r="A10" s="85" t="s">
        <v>88</v>
      </c>
      <c r="B10" s="96">
        <f>+B9+B8</f>
        <v>98.993536785039282</v>
      </c>
      <c r="C10" s="96">
        <f t="shared" ref="C10:I10" si="0">+C9+C8</f>
        <v>101.362051752</v>
      </c>
      <c r="D10" s="96">
        <f t="shared" si="0"/>
        <v>104.51291424999998</v>
      </c>
      <c r="E10" s="96">
        <f t="shared" si="0"/>
        <v>103.66191307000001</v>
      </c>
      <c r="F10" s="96">
        <f t="shared" si="0"/>
        <v>104.15249742</v>
      </c>
      <c r="G10" s="96">
        <f t="shared" si="0"/>
        <v>104.03097896999999</v>
      </c>
      <c r="H10" s="96">
        <f t="shared" si="0"/>
        <v>104.37620472</v>
      </c>
      <c r="I10" s="96">
        <f t="shared" si="0"/>
        <v>105.22949037999999</v>
      </c>
      <c r="J10" s="32"/>
      <c r="K10" s="32"/>
      <c r="L10" s="32"/>
      <c r="M10" s="8"/>
    </row>
    <row r="11" spans="1:13" ht="18" customHeight="1" x14ac:dyDescent="0.25">
      <c r="A11" s="624" t="s">
        <v>86</v>
      </c>
      <c r="B11" s="624"/>
      <c r="C11" s="624"/>
      <c r="D11" s="624"/>
      <c r="E11" s="624"/>
      <c r="F11" s="624"/>
      <c r="G11" s="624"/>
      <c r="H11" s="624"/>
      <c r="I11" s="624"/>
      <c r="J11" s="32"/>
      <c r="K11" s="32"/>
      <c r="L11" s="32"/>
      <c r="M11" s="8"/>
    </row>
    <row r="12" spans="1:13" ht="18" customHeight="1" x14ac:dyDescent="0.25">
      <c r="A12" s="201" t="s">
        <v>87</v>
      </c>
      <c r="B12" s="202"/>
      <c r="C12" s="202"/>
      <c r="D12" s="202"/>
      <c r="E12" s="202"/>
      <c r="F12" s="202"/>
      <c r="G12" s="202"/>
      <c r="H12" s="202"/>
      <c r="I12" s="202"/>
      <c r="J12" s="32"/>
      <c r="K12" s="32"/>
      <c r="L12" s="32"/>
      <c r="M12" s="8"/>
    </row>
    <row r="13" spans="1:13" ht="4.5" customHeight="1" x14ac:dyDescent="0.25"/>
    <row r="14" spans="1:13" ht="15.75" customHeight="1" x14ac:dyDescent="0.25"/>
    <row r="15" spans="1:13" x14ac:dyDescent="0.25">
      <c r="A15" s="67" t="s">
        <v>63</v>
      </c>
      <c r="B15" s="5"/>
      <c r="D15" s="47" t="str">
        <f>'1.1'!L4</f>
        <v>06/2021 (in %)</v>
      </c>
      <c r="G15" s="47" t="str">
        <f>'1.1'!O4</f>
        <v>Var/Chg. vs 06/2020 (p.p.)</v>
      </c>
    </row>
    <row r="16" spans="1:13" x14ac:dyDescent="0.25">
      <c r="D16" s="20"/>
      <c r="E16" s="19"/>
      <c r="F16" s="17"/>
      <c r="G16" s="20"/>
      <c r="H16" s="17"/>
    </row>
    <row r="17" spans="1:8" ht="6" customHeight="1" x14ac:dyDescent="0.25">
      <c r="D17" s="16"/>
      <c r="E17" s="19"/>
      <c r="G17" s="20"/>
      <c r="H17" s="17"/>
    </row>
    <row r="18" spans="1:8" x14ac:dyDescent="0.25">
      <c r="A18" s="6" t="s">
        <v>69</v>
      </c>
      <c r="D18" s="16"/>
      <c r="E18" s="19"/>
      <c r="G18" s="20"/>
      <c r="H18" s="17"/>
    </row>
    <row r="19" spans="1:8" x14ac:dyDescent="0.25">
      <c r="A19" s="73" t="s">
        <v>66</v>
      </c>
      <c r="B19" s="73"/>
      <c r="C19" s="73"/>
      <c r="D19" s="72">
        <v>28.810405610176826</v>
      </c>
      <c r="E19" s="194"/>
      <c r="F19" s="194"/>
      <c r="G19" s="72">
        <v>-0.61409187078597682</v>
      </c>
    </row>
    <row r="20" spans="1:8" x14ac:dyDescent="0.25">
      <c r="A20" s="73" t="s">
        <v>8</v>
      </c>
      <c r="B20" s="73"/>
      <c r="C20" s="73"/>
      <c r="D20" s="72">
        <v>28.734534388419792</v>
      </c>
      <c r="E20" s="194"/>
      <c r="F20" s="194"/>
      <c r="G20" s="72">
        <v>-0.18297273857847784</v>
      </c>
    </row>
    <row r="21" spans="1:8" x14ac:dyDescent="0.25">
      <c r="A21" s="73" t="s">
        <v>65</v>
      </c>
      <c r="B21" s="73"/>
      <c r="C21" s="73"/>
      <c r="D21" s="72">
        <v>25.012950176752536</v>
      </c>
      <c r="E21" s="194"/>
      <c r="F21" s="194"/>
      <c r="G21" s="72">
        <v>-1.4006044153863471</v>
      </c>
    </row>
    <row r="22" spans="1:8" x14ac:dyDescent="0.25">
      <c r="A22" s="73" t="s">
        <v>143</v>
      </c>
      <c r="B22" s="73"/>
      <c r="C22" s="73"/>
      <c r="D22" s="72">
        <v>7.431376861905127</v>
      </c>
      <c r="E22" s="194"/>
      <c r="F22" s="194"/>
      <c r="G22" s="72">
        <v>1.3925147431124749</v>
      </c>
    </row>
    <row r="23" spans="1:8" x14ac:dyDescent="0.25">
      <c r="A23" s="73" t="s">
        <v>14</v>
      </c>
      <c r="B23" s="73"/>
      <c r="C23" s="73"/>
      <c r="D23" s="72">
        <v>4.3233346313579286</v>
      </c>
      <c r="E23" s="194"/>
      <c r="F23" s="194"/>
      <c r="G23" s="72">
        <v>0.12578331175058821</v>
      </c>
    </row>
    <row r="24" spans="1:8" x14ac:dyDescent="0.25">
      <c r="A24" s="73" t="s">
        <v>144</v>
      </c>
      <c r="B24" s="73"/>
      <c r="C24" s="73"/>
      <c r="D24" s="72">
        <v>5.6873983313877963</v>
      </c>
      <c r="E24" s="194"/>
      <c r="F24" s="194"/>
      <c r="G24" s="72">
        <v>0.67937096988774215</v>
      </c>
    </row>
    <row r="25" spans="1:8" x14ac:dyDescent="0.25">
      <c r="A25" s="85" t="s">
        <v>88</v>
      </c>
      <c r="B25" s="73"/>
      <c r="C25" s="96"/>
      <c r="D25" s="109">
        <f>SUM(D19:D24)</f>
        <v>100</v>
      </c>
      <c r="E25" s="194"/>
      <c r="F25" s="194"/>
      <c r="G25" s="109">
        <f>SUM(G19:G24)</f>
        <v>3.5527136788005009E-15</v>
      </c>
    </row>
    <row r="26" spans="1:8" ht="15" customHeight="1" x14ac:dyDescent="0.25">
      <c r="D26" s="124"/>
      <c r="E26" s="194"/>
      <c r="F26" s="194"/>
      <c r="G26" s="18"/>
    </row>
    <row r="27" spans="1:8" x14ac:dyDescent="0.25">
      <c r="A27" s="6" t="s">
        <v>64</v>
      </c>
      <c r="D27" s="18"/>
      <c r="E27" s="196"/>
      <c r="F27" s="196"/>
      <c r="G27" s="18"/>
    </row>
    <row r="28" spans="1:8" x14ac:dyDescent="0.25">
      <c r="A28" s="73" t="s">
        <v>65</v>
      </c>
      <c r="B28" s="73"/>
      <c r="C28" s="73"/>
      <c r="D28" s="72">
        <v>27.004473029634124</v>
      </c>
      <c r="E28" s="197"/>
      <c r="F28" s="197"/>
      <c r="G28" s="72">
        <v>-1.7607215830760694</v>
      </c>
    </row>
    <row r="29" spans="1:8" x14ac:dyDescent="0.25">
      <c r="A29" s="73" t="s">
        <v>66</v>
      </c>
      <c r="B29" s="73"/>
      <c r="C29" s="73"/>
      <c r="D29" s="72">
        <v>25.992705097095541</v>
      </c>
      <c r="E29" s="197"/>
      <c r="F29" s="197"/>
      <c r="G29" s="72">
        <v>-0.7583430562006015</v>
      </c>
    </row>
    <row r="30" spans="1:8" x14ac:dyDescent="0.25">
      <c r="A30" s="73" t="s">
        <v>8</v>
      </c>
      <c r="B30" s="73"/>
      <c r="C30" s="73"/>
      <c r="D30" s="72">
        <v>23.483073409847709</v>
      </c>
      <c r="E30" s="197"/>
      <c r="F30" s="197"/>
      <c r="G30" s="72">
        <v>-0.86248251542139798</v>
      </c>
    </row>
    <row r="31" spans="1:8" x14ac:dyDescent="0.25">
      <c r="A31" s="73" t="s">
        <v>143</v>
      </c>
      <c r="B31" s="73"/>
      <c r="C31" s="73"/>
      <c r="D31" s="72">
        <v>10.059304486816503</v>
      </c>
      <c r="E31" s="197"/>
      <c r="F31" s="197"/>
      <c r="G31" s="72">
        <v>2.0454302942975406</v>
      </c>
    </row>
    <row r="32" spans="1:8" x14ac:dyDescent="0.25">
      <c r="A32" s="73" t="s">
        <v>14</v>
      </c>
      <c r="B32" s="73"/>
      <c r="C32" s="73"/>
      <c r="D32" s="72">
        <v>5.7841129434802134</v>
      </c>
      <c r="E32" s="197"/>
      <c r="F32" s="197"/>
      <c r="G32" s="72">
        <v>0.27703108541662846</v>
      </c>
    </row>
    <row r="33" spans="1:7" x14ac:dyDescent="0.25">
      <c r="A33" s="73" t="s">
        <v>168</v>
      </c>
      <c r="B33" s="73"/>
      <c r="C33" s="73"/>
      <c r="D33" s="72">
        <v>7.6763310331259031</v>
      </c>
      <c r="E33" s="197"/>
      <c r="F33" s="197"/>
      <c r="G33" s="72">
        <v>1.0590857749839095</v>
      </c>
    </row>
    <row r="34" spans="1:7" x14ac:dyDescent="0.25">
      <c r="A34" s="85" t="s">
        <v>88</v>
      </c>
      <c r="B34" s="73"/>
      <c r="C34" s="73"/>
      <c r="D34" s="109">
        <f>SUM(D28:D33)</f>
        <v>99.999999999999986</v>
      </c>
      <c r="E34" s="194"/>
      <c r="F34" s="194"/>
      <c r="G34" s="109">
        <f>SUM(G28:G33)</f>
        <v>9.7699626167013776E-15</v>
      </c>
    </row>
    <row r="35" spans="1:7" ht="6" customHeight="1" x14ac:dyDescent="0.25"/>
  </sheetData>
  <mergeCells count="1">
    <mergeCell ref="A11:I1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00FF"/>
  </sheetPr>
  <dimension ref="A1:I33"/>
  <sheetViews>
    <sheetView showGridLines="0" zoomScale="90" zoomScaleNormal="90" workbookViewId="0">
      <selection activeCell="L24" sqref="L24"/>
    </sheetView>
  </sheetViews>
  <sheetFormatPr defaultColWidth="9.28515625" defaultRowHeight="15.75" x14ac:dyDescent="0.25"/>
  <cols>
    <col min="1" max="1" width="46.7109375" style="7" customWidth="1"/>
    <col min="2" max="6" width="11.7109375" style="7" customWidth="1"/>
    <col min="7" max="16384" width="9.28515625" style="7"/>
  </cols>
  <sheetData>
    <row r="1" spans="1:9" ht="21" x14ac:dyDescent="0.35">
      <c r="A1" s="3" t="str">
        <f>+'Indice-Index'!A15</f>
        <v>1.8 Sim "human" per tipologia di clientela - "human" Sim by customer type</v>
      </c>
      <c r="B1" s="152"/>
      <c r="C1" s="152"/>
      <c r="D1" s="152"/>
      <c r="E1" s="152"/>
      <c r="F1" s="152"/>
      <c r="G1" s="14"/>
      <c r="H1" s="14"/>
      <c r="I1" s="14"/>
    </row>
    <row r="3" spans="1:9" s="45" customFormat="1" x14ac:dyDescent="0.25"/>
    <row r="4" spans="1:9" s="45" customFormat="1" x14ac:dyDescent="0.25">
      <c r="B4" s="577">
        <f>'1.1'!B4</f>
        <v>42887</v>
      </c>
      <c r="C4" s="577">
        <f>'1.1'!C4</f>
        <v>43252</v>
      </c>
      <c r="D4" s="577">
        <f>'1.1'!D4</f>
        <v>43617</v>
      </c>
      <c r="E4" s="577">
        <f>'1.1'!E4</f>
        <v>43983</v>
      </c>
      <c r="F4" s="577">
        <f>'1.1'!I4</f>
        <v>44348</v>
      </c>
      <c r="G4" s="25"/>
      <c r="H4" s="25"/>
    </row>
    <row r="5" spans="1:9" s="45" customFormat="1" x14ac:dyDescent="0.25">
      <c r="B5" s="578" t="str">
        <f>'1.1'!B5</f>
        <v>june-17</v>
      </c>
      <c r="C5" s="578" t="str">
        <f>'1.1'!C5</f>
        <v>june-18</v>
      </c>
      <c r="D5" s="578" t="str">
        <f>'1.1'!D5</f>
        <v>june-19</v>
      </c>
      <c r="E5" s="578" t="str">
        <f>'1.1'!E5</f>
        <v>june-20</v>
      </c>
      <c r="F5" s="578" t="str">
        <f>'1.1'!I5</f>
        <v>june-21</v>
      </c>
      <c r="G5" s="36"/>
      <c r="H5" s="36"/>
    </row>
    <row r="6" spans="1:9" s="45" customFormat="1" x14ac:dyDescent="0.25"/>
    <row r="7" spans="1:9" s="45" customFormat="1" x14ac:dyDescent="0.25">
      <c r="A7" s="85" t="s">
        <v>125</v>
      </c>
      <c r="B7" s="96">
        <f>'1.7'!B8</f>
        <v>84.622863625039287</v>
      </c>
      <c r="C7" s="96">
        <f>'1.7'!C8</f>
        <v>82.876087912000003</v>
      </c>
      <c r="D7" s="96">
        <f>'1.7'!D8</f>
        <v>81.722087389999999</v>
      </c>
      <c r="E7" s="96">
        <f>'1.7'!E8</f>
        <v>78.114528000000021</v>
      </c>
      <c r="F7" s="96">
        <f>'1.7'!I8</f>
        <v>77.738973009999995</v>
      </c>
    </row>
    <row r="8" spans="1:9" s="45" customFormat="1" x14ac:dyDescent="0.25">
      <c r="B8" s="37"/>
      <c r="C8" s="37"/>
      <c r="D8" s="37"/>
      <c r="E8" s="37"/>
      <c r="F8" s="37"/>
    </row>
    <row r="9" spans="1:9" s="45" customFormat="1" x14ac:dyDescent="0.25">
      <c r="A9" s="6" t="s">
        <v>12</v>
      </c>
      <c r="B9" s="37"/>
      <c r="C9" s="37"/>
      <c r="D9" s="37"/>
      <c r="E9" s="37"/>
      <c r="F9" s="37"/>
    </row>
    <row r="10" spans="1:9" s="45" customFormat="1" x14ac:dyDescent="0.25">
      <c r="A10" s="73" t="s">
        <v>110</v>
      </c>
      <c r="B10" s="95">
        <v>11.511882903378263</v>
      </c>
      <c r="C10" s="95">
        <v>11.644468586313227</v>
      </c>
      <c r="D10" s="95">
        <v>11.817570400412656</v>
      </c>
      <c r="E10" s="95">
        <v>12.329194066256033</v>
      </c>
      <c r="F10" s="95">
        <v>12.828821177416632</v>
      </c>
    </row>
    <row r="11" spans="1:9" s="45" customFormat="1" x14ac:dyDescent="0.25">
      <c r="A11" s="73" t="s">
        <v>111</v>
      </c>
      <c r="B11" s="95">
        <v>88.48811709662175</v>
      </c>
      <c r="C11" s="95">
        <v>88.355531413686776</v>
      </c>
      <c r="D11" s="95">
        <v>88.182429599587337</v>
      </c>
      <c r="E11" s="95">
        <v>87.670805933743949</v>
      </c>
      <c r="F11" s="95">
        <v>87.171178822583357</v>
      </c>
    </row>
    <row r="12" spans="1:9" s="45" customFormat="1" x14ac:dyDescent="0.25">
      <c r="A12" s="85" t="s">
        <v>88</v>
      </c>
      <c r="B12" s="96">
        <f>+B11+B10</f>
        <v>100.00000000000001</v>
      </c>
      <c r="C12" s="96">
        <f>+C11+C10</f>
        <v>100</v>
      </c>
      <c r="D12" s="96">
        <f>+D11+D10</f>
        <v>100</v>
      </c>
      <c r="E12" s="96">
        <f>+E11+E10</f>
        <v>99.999999999999986</v>
      </c>
      <c r="F12" s="96">
        <f>+F11+F10</f>
        <v>99.999999999999986</v>
      </c>
    </row>
    <row r="13" spans="1:9" s="45" customFormat="1" x14ac:dyDescent="0.25"/>
    <row r="14" spans="1:9" s="45" customFormat="1" x14ac:dyDescent="0.25">
      <c r="C14" s="47" t="str">
        <f>+'1.7'!D15</f>
        <v>06/2021 (in %)</v>
      </c>
      <c r="D14" s="18"/>
      <c r="E14" s="18"/>
      <c r="F14" s="47" t="str">
        <f>+'1.7'!G15</f>
        <v>Var/Chg. vs 06/2020 (p.p.)</v>
      </c>
    </row>
    <row r="15" spans="1:9" s="45" customFormat="1" x14ac:dyDescent="0.25">
      <c r="A15" s="6" t="s">
        <v>126</v>
      </c>
    </row>
    <row r="16" spans="1:9" s="45" customFormat="1" x14ac:dyDescent="0.25">
      <c r="A16" s="73" t="s">
        <v>65</v>
      </c>
      <c r="B16" s="73"/>
      <c r="C16" s="72">
        <v>27.79957782235109</v>
      </c>
      <c r="D16" s="194"/>
      <c r="E16" s="194"/>
      <c r="F16" s="72">
        <v>-1.9502742803211746</v>
      </c>
    </row>
    <row r="17" spans="1:6" s="45" customFormat="1" x14ac:dyDescent="0.25">
      <c r="A17" s="73" t="s">
        <v>66</v>
      </c>
      <c r="B17" s="73"/>
      <c r="C17" s="72">
        <v>24.135246985144786</v>
      </c>
      <c r="D17" s="194"/>
      <c r="E17" s="194"/>
      <c r="F17" s="72">
        <v>-1.1069091560434039</v>
      </c>
    </row>
    <row r="18" spans="1:6" s="45" customFormat="1" x14ac:dyDescent="0.25">
      <c r="A18" s="73" t="s">
        <v>8</v>
      </c>
      <c r="B18" s="73"/>
      <c r="C18" s="72">
        <v>21.852843948414346</v>
      </c>
      <c r="D18" s="194"/>
      <c r="E18" s="194"/>
      <c r="F18" s="72">
        <v>-0.9451464880549203</v>
      </c>
    </row>
    <row r="19" spans="1:6" s="45" customFormat="1" x14ac:dyDescent="0.25">
      <c r="A19" s="73" t="s">
        <v>143</v>
      </c>
      <c r="B19" s="73"/>
      <c r="C19" s="72">
        <v>11.53950308247707</v>
      </c>
      <c r="D19" s="194"/>
      <c r="E19" s="194"/>
      <c r="F19" s="72">
        <v>2.3986685374491312</v>
      </c>
    </row>
    <row r="20" spans="1:6" s="45" customFormat="1" x14ac:dyDescent="0.25">
      <c r="A20" s="73" t="s">
        <v>14</v>
      </c>
      <c r="B20" s="73"/>
      <c r="C20" s="72">
        <v>6.247447126579015</v>
      </c>
      <c r="D20" s="194"/>
      <c r="E20" s="194"/>
      <c r="F20" s="72">
        <v>0.34865194568237179</v>
      </c>
    </row>
    <row r="21" spans="1:6" s="45" customFormat="1" x14ac:dyDescent="0.25">
      <c r="A21" s="73" t="s">
        <v>168</v>
      </c>
      <c r="B21" s="73"/>
      <c r="C21" s="72">
        <v>8.425381035033686</v>
      </c>
      <c r="D21" s="194"/>
      <c r="E21" s="194"/>
      <c r="F21" s="72">
        <v>1.2550094412879771</v>
      </c>
    </row>
    <row r="22" spans="1:6" s="45" customFormat="1" x14ac:dyDescent="0.25">
      <c r="A22" s="85" t="s">
        <v>88</v>
      </c>
      <c r="B22" s="73"/>
      <c r="C22" s="109">
        <f>SUM(C16:C21)</f>
        <v>99.999999999999986</v>
      </c>
      <c r="D22" s="195"/>
      <c r="E22" s="195"/>
      <c r="F22" s="109">
        <f>SUM(F16:F21)</f>
        <v>-1.865174681370263E-14</v>
      </c>
    </row>
    <row r="23" spans="1:6" s="45" customFormat="1" x14ac:dyDescent="0.25">
      <c r="C23" s="18"/>
      <c r="D23" s="196"/>
      <c r="E23" s="196"/>
      <c r="F23" s="18"/>
    </row>
    <row r="24" spans="1:6" s="45" customFormat="1" x14ac:dyDescent="0.25">
      <c r="A24" s="6" t="s">
        <v>127</v>
      </c>
      <c r="C24" s="16"/>
      <c r="D24" s="193"/>
      <c r="E24" s="193"/>
      <c r="F24" s="20"/>
    </row>
    <row r="25" spans="1:6" s="45" customFormat="1" x14ac:dyDescent="0.25">
      <c r="A25" s="73" t="s">
        <v>66</v>
      </c>
      <c r="B25" s="73"/>
      <c r="C25" s="72">
        <v>38.610338836218347</v>
      </c>
      <c r="D25" s="194"/>
      <c r="E25" s="194"/>
      <c r="F25" s="72">
        <v>1.130651750259382</v>
      </c>
    </row>
    <row r="26" spans="1:6" s="45" customFormat="1" x14ac:dyDescent="0.25">
      <c r="A26" s="73" t="s">
        <v>8</v>
      </c>
      <c r="B26" s="73"/>
      <c r="C26" s="72">
        <v>34.557057265092574</v>
      </c>
      <c r="D26" s="194"/>
      <c r="E26" s="194"/>
      <c r="F26" s="72">
        <v>-0.7922132951718055</v>
      </c>
    </row>
    <row r="27" spans="1:6" s="45" customFormat="1" x14ac:dyDescent="0.25">
      <c r="A27" s="73" t="s">
        <v>65</v>
      </c>
      <c r="B27" s="73"/>
      <c r="C27" s="72">
        <v>21.597934558835838</v>
      </c>
      <c r="D27" s="194"/>
      <c r="E27" s="194"/>
      <c r="F27" s="72">
        <v>-0.16462885102130187</v>
      </c>
    </row>
    <row r="28" spans="1:6" s="45" customFormat="1" x14ac:dyDescent="0.25">
      <c r="A28" s="73" t="s">
        <v>14</v>
      </c>
      <c r="B28" s="73"/>
      <c r="C28" s="72">
        <v>2.634958043074239</v>
      </c>
      <c r="D28" s="194"/>
      <c r="E28" s="194"/>
      <c r="F28" s="72">
        <v>-8.654477170693875E-2</v>
      </c>
    </row>
    <row r="29" spans="1:6" s="45" customFormat="1" x14ac:dyDescent="0.25">
      <c r="A29" s="73" t="s">
        <v>168</v>
      </c>
      <c r="B29" s="73"/>
      <c r="C29" s="72">
        <v>2.599711296779017</v>
      </c>
      <c r="D29" s="194"/>
      <c r="E29" s="194"/>
      <c r="F29" s="72">
        <v>-8.7264832359311928E-2</v>
      </c>
    </row>
    <row r="30" spans="1:6" s="45" customFormat="1" x14ac:dyDescent="0.25">
      <c r="A30" s="85" t="s">
        <v>88</v>
      </c>
      <c r="B30" s="73"/>
      <c r="C30" s="109">
        <f>SUM(C25:C29)</f>
        <v>100.00000000000001</v>
      </c>
      <c r="D30" s="195"/>
      <c r="E30" s="195"/>
      <c r="F30" s="109">
        <f>SUM(F25:F29)</f>
        <v>2.3980817331903381E-14</v>
      </c>
    </row>
    <row r="31" spans="1:6" s="45" customFormat="1" x14ac:dyDescent="0.25"/>
    <row r="32" spans="1:6" s="45" customFormat="1" x14ac:dyDescent="0.25"/>
    <row r="33" s="45" customFormat="1" x14ac:dyDescent="0.25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1C24088712984438C393BAE14BD9374" ma:contentTypeVersion="12" ma:contentTypeDescription="Creare un nuovo documento." ma:contentTypeScope="" ma:versionID="6760bc87b4d9c3a6f7d1538b97af1fad">
  <xsd:schema xmlns:xsd="http://www.w3.org/2001/XMLSchema" xmlns:xs="http://www.w3.org/2001/XMLSchema" xmlns:p="http://schemas.microsoft.com/office/2006/metadata/properties" xmlns:ns3="5fd52467-be80-4940-8600-2370563272a1" xmlns:ns4="089142d1-5f4d-461d-8c7d-47a6e3a9b7c8" targetNamespace="http://schemas.microsoft.com/office/2006/metadata/properties" ma:root="true" ma:fieldsID="f114c18c95d8f520eee65ddbcff05614" ns3:_="" ns4:_="">
    <xsd:import namespace="5fd52467-be80-4940-8600-2370563272a1"/>
    <xsd:import namespace="089142d1-5f4d-461d-8c7d-47a6e3a9b7c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d52467-be80-4940-8600-2370563272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9142d1-5f4d-461d-8c7d-47a6e3a9b7c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34CB0D-FB96-43E0-BE0C-84FAD9A58C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d52467-be80-4940-8600-2370563272a1"/>
    <ds:schemaRef ds:uri="089142d1-5f4d-461d-8c7d-47a6e3a9b7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FA8F29-5CC5-4ADD-BF4B-F2C48F824A2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3F3E3B-1077-4D26-B149-4E91F0B199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33</vt:i4>
      </vt:variant>
      <vt:variant>
        <vt:lpstr>Intervalli denominati</vt:lpstr>
      </vt:variant>
      <vt:variant>
        <vt:i4>1</vt:i4>
      </vt:variant>
    </vt:vector>
  </HeadingPairs>
  <TitlesOfParts>
    <vt:vector size="34" baseType="lpstr">
      <vt:lpstr>Indice-Index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1.12</vt:lpstr>
      <vt:lpstr>1.13</vt:lpstr>
      <vt:lpstr>Principali serie storiche</vt:lpstr>
      <vt:lpstr>2.1</vt:lpstr>
      <vt:lpstr>2.2</vt:lpstr>
      <vt:lpstr>2.3</vt:lpstr>
      <vt:lpstr>3.1</vt:lpstr>
      <vt:lpstr>3.2</vt:lpstr>
      <vt:lpstr>3.3</vt:lpstr>
      <vt:lpstr>3.4</vt:lpstr>
      <vt:lpstr>3.5</vt:lpstr>
      <vt:lpstr>3.6</vt:lpstr>
      <vt:lpstr>3.7</vt:lpstr>
      <vt:lpstr>3.8</vt:lpstr>
      <vt:lpstr>3.9</vt:lpstr>
      <vt:lpstr>3.10</vt:lpstr>
      <vt:lpstr> Principali serie storiche</vt:lpstr>
      <vt:lpstr>4.1</vt:lpstr>
      <vt:lpstr>4.2</vt:lpstr>
      <vt:lpstr>4.3</vt:lpstr>
      <vt:lpstr>4.4</vt:lpstr>
      <vt:lpstr>'3.10'!Area_stampa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Nevio Capodaglio</dc:creator>
  <cp:lastModifiedBy>Nevio Capodaglio</cp:lastModifiedBy>
  <cp:lastPrinted>2020-04-14T08:53:46Z</cp:lastPrinted>
  <dcterms:created xsi:type="dcterms:W3CDTF">2015-04-08T12:40:46Z</dcterms:created>
  <dcterms:modified xsi:type="dcterms:W3CDTF">2021-11-02T14:43:19Z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0x010100C1C24088712984438C393BAE14BD9374</vt:lpwstr>
  </property>
</Properties>
</file>