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n.capodaglio\OneDrive - Agcom\Documenti\Documenti Excel\OSSERVATORIO TRIMESTRALE\IF 2022\OT 2022 06\"/>
    </mc:Choice>
  </mc:AlternateContent>
  <xr:revisionPtr revIDLastSave="0" documentId="13_ncr:1_{A76310CB-BEFE-4329-93CC-A91BE6D5C986}" xr6:coauthVersionLast="47" xr6:coauthVersionMax="47" xr10:uidLastSave="{00000000-0000-0000-0000-000000000000}"/>
  <bookViews>
    <workbookView xWindow="-120" yWindow="-120" windowWidth="29040" windowHeight="15720" tabRatio="815" xr2:uid="{00000000-000D-0000-FFFF-FFFF00000000}"/>
  </bookViews>
  <sheets>
    <sheet name="Indice-Index" sheetId="22" r:id="rId1"/>
    <sheet name="1.1" sheetId="95" r:id="rId2"/>
    <sheet name="1.2" sheetId="11" r:id="rId3"/>
    <sheet name="1.3" sheetId="5" r:id="rId4"/>
    <sheet name="1.4" sheetId="94" r:id="rId5"/>
    <sheet name="1.5" sheetId="61" r:id="rId6"/>
    <sheet name="1.6" sheetId="75" r:id="rId7"/>
    <sheet name="1.7" sheetId="76" r:id="rId8"/>
    <sheet name="1.8" sheetId="56" r:id="rId9"/>
    <sheet name="1.9" sheetId="9" r:id="rId10"/>
    <sheet name="1.10" sheetId="10" r:id="rId11"/>
    <sheet name="1.11" sheetId="77" r:id="rId12"/>
    <sheet name="1.12" sheetId="78" r:id="rId13"/>
    <sheet name="1.13" sheetId="28" r:id="rId14"/>
    <sheet name="Principali serie storiche" sheetId="71" r:id="rId15"/>
    <sheet name="2.1" sheetId="36" r:id="rId16"/>
    <sheet name="2.2" sheetId="39" r:id="rId17"/>
    <sheet name="2.3" sheetId="64" r:id="rId18"/>
    <sheet name="2.4" sheetId="92" r:id="rId19"/>
    <sheet name="2.5" sheetId="85" r:id="rId20"/>
    <sheet name="2.6" sheetId="86" r:id="rId21"/>
    <sheet name="2.7" sheetId="87" r:id="rId22"/>
    <sheet name="2.8" sheetId="88" r:id="rId23"/>
    <sheet name="2.9" sheetId="89" r:id="rId24"/>
    <sheet name="2.10" sheetId="90" r:id="rId25"/>
    <sheet name="2.11" sheetId="91" r:id="rId26"/>
    <sheet name="2.12" sheetId="93" r:id="rId27"/>
    <sheet name="2.13" sheetId="96" r:id="rId28"/>
    <sheet name="2.14" sheetId="97" r:id="rId29"/>
    <sheet name="3.1" sheetId="14" r:id="rId30"/>
    <sheet name="3.2" sheetId="83" r:id="rId31"/>
    <sheet name="3.3" sheetId="84" r:id="rId32"/>
    <sheet name="3.4" sheetId="46" r:id="rId33"/>
    <sheet name="3.5" sheetId="40" r:id="rId34"/>
    <sheet name="3.6" sheetId="79" r:id="rId35"/>
    <sheet name="3.7" sheetId="80" r:id="rId36"/>
    <sheet name="3.8" sheetId="47" r:id="rId37"/>
    <sheet name="3.9" sheetId="37" r:id="rId38"/>
    <sheet name="3.10" sheetId="48" r:id="rId39"/>
    <sheet name=" Principali serie storiche" sheetId="72" r:id="rId40"/>
    <sheet name="4.1" sheetId="31" r:id="rId41"/>
    <sheet name="4.2" sheetId="17" r:id="rId42"/>
    <sheet name="4.3" sheetId="30" r:id="rId43"/>
    <sheet name="4.4" sheetId="19" r:id="rId44"/>
  </sheets>
  <externalReferences>
    <externalReference r:id="rId45"/>
  </externalReferences>
  <definedNames>
    <definedName name="_xlnm.Print_Area" localSheetId="38">'3.10'!$A$1:$I$14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92" l="1"/>
  <c r="J20" i="92"/>
  <c r="J28" i="92"/>
  <c r="J27" i="92"/>
  <c r="J26" i="92"/>
  <c r="J25" i="92"/>
  <c r="J24" i="92"/>
  <c r="J23" i="92"/>
  <c r="J22" i="92"/>
  <c r="J21" i="92"/>
  <c r="J10" i="92"/>
  <c r="J11" i="92"/>
  <c r="J12" i="92"/>
  <c r="J13" i="92"/>
  <c r="J14" i="92"/>
  <c r="J15" i="92"/>
  <c r="J16" i="92"/>
  <c r="J17" i="92"/>
  <c r="G10" i="39"/>
  <c r="H27" i="92" l="1"/>
  <c r="K27" i="92" s="1"/>
  <c r="G27" i="92"/>
  <c r="H26" i="92"/>
  <c r="K26" i="92" s="1"/>
  <c r="G26" i="92"/>
  <c r="H24" i="92"/>
  <c r="K24" i="92" s="1"/>
  <c r="G24" i="92"/>
  <c r="H25" i="92"/>
  <c r="K25" i="92" s="1"/>
  <c r="G25" i="92"/>
  <c r="H23" i="92"/>
  <c r="K23" i="92" s="1"/>
  <c r="G23" i="92"/>
  <c r="H22" i="92"/>
  <c r="K22" i="92" s="1"/>
  <c r="G22" i="92"/>
  <c r="H21" i="92"/>
  <c r="K21" i="92" s="1"/>
  <c r="G21" i="92"/>
  <c r="H20" i="92"/>
  <c r="K20" i="92" s="1"/>
  <c r="G20" i="92"/>
  <c r="G10" i="92"/>
  <c r="H10" i="92"/>
  <c r="K10" i="92" s="1"/>
  <c r="G11" i="92"/>
  <c r="H11" i="92"/>
  <c r="K11" i="92" s="1"/>
  <c r="G12" i="92"/>
  <c r="H12" i="92"/>
  <c r="K12" i="92" s="1"/>
  <c r="G14" i="92"/>
  <c r="H14" i="92"/>
  <c r="K14" i="92" s="1"/>
  <c r="G13" i="92"/>
  <c r="H13" i="92"/>
  <c r="K13" i="92" s="1"/>
  <c r="G15" i="92"/>
  <c r="H15" i="92"/>
  <c r="K15" i="92" s="1"/>
  <c r="G16" i="92"/>
  <c r="H16" i="92"/>
  <c r="K16" i="92" s="1"/>
  <c r="H9" i="92"/>
  <c r="K9" i="92" s="1"/>
  <c r="G9" i="92"/>
  <c r="I13" i="5" l="1"/>
  <c r="I12" i="5"/>
  <c r="I14" i="5"/>
  <c r="A1" i="90"/>
  <c r="G23" i="78" l="1"/>
  <c r="H23" i="78"/>
  <c r="I23" i="78"/>
  <c r="G24" i="78"/>
  <c r="H24" i="78"/>
  <c r="I24" i="78"/>
  <c r="G25" i="78"/>
  <c r="H25" i="78"/>
  <c r="I25" i="78"/>
  <c r="J21" i="78"/>
  <c r="J20" i="78"/>
  <c r="J19" i="78"/>
  <c r="J18" i="78"/>
  <c r="J24" i="78" s="1"/>
  <c r="E21" i="78"/>
  <c r="E20" i="78"/>
  <c r="E19" i="78"/>
  <c r="E18" i="78"/>
  <c r="E25" i="78" s="1"/>
  <c r="J14" i="78"/>
  <c r="J11" i="78"/>
  <c r="J10" i="78"/>
  <c r="J9" i="78"/>
  <c r="J8" i="78"/>
  <c r="J13" i="78" s="1"/>
  <c r="E11" i="78"/>
  <c r="E10" i="78"/>
  <c r="E9" i="78"/>
  <c r="E8" i="78"/>
  <c r="L21" i="76"/>
  <c r="J22" i="76"/>
  <c r="J21" i="76"/>
  <c r="J20" i="76"/>
  <c r="J19" i="76"/>
  <c r="J24" i="76" s="1"/>
  <c r="E25" i="76"/>
  <c r="E24" i="76"/>
  <c r="E22" i="76"/>
  <c r="E26" i="76" s="1"/>
  <c r="E21" i="76"/>
  <c r="E20" i="76"/>
  <c r="E19" i="76"/>
  <c r="J11" i="76"/>
  <c r="J10" i="76"/>
  <c r="L10" i="76" s="1"/>
  <c r="J9" i="76"/>
  <c r="J8" i="76"/>
  <c r="E9" i="76"/>
  <c r="E10" i="76"/>
  <c r="E11" i="76"/>
  <c r="E8" i="76"/>
  <c r="A1" i="97"/>
  <c r="A1" i="96"/>
  <c r="L22" i="76" l="1"/>
  <c r="J15" i="76"/>
  <c r="E14" i="76"/>
  <c r="E13" i="76"/>
  <c r="L20" i="76"/>
  <c r="J13" i="76"/>
  <c r="L19" i="76"/>
  <c r="E15" i="78"/>
  <c r="E23" i="78"/>
  <c r="J14" i="76"/>
  <c r="L11" i="76"/>
  <c r="L9" i="76"/>
  <c r="L8" i="76"/>
  <c r="E15" i="76"/>
  <c r="J25" i="76"/>
  <c r="J26" i="76"/>
  <c r="J25" i="78"/>
  <c r="E24" i="78"/>
  <c r="J23" i="78"/>
  <c r="J15" i="78"/>
  <c r="E13" i="78"/>
  <c r="E14" i="78"/>
  <c r="Q4" i="61"/>
  <c r="E4" i="61" s="1"/>
  <c r="K6" i="61"/>
  <c r="Q6" i="61" s="1"/>
  <c r="E6" i="61" s="1"/>
  <c r="H6" i="61"/>
  <c r="N6" i="61" s="1"/>
  <c r="B6" i="61" s="1"/>
  <c r="E6" i="95" l="1"/>
  <c r="E14" i="72"/>
  <c r="E17" i="72"/>
  <c r="E9" i="72"/>
  <c r="E6" i="72"/>
  <c r="I31" i="80" l="1"/>
  <c r="G10" i="80"/>
  <c r="G9" i="80"/>
  <c r="F9" i="80"/>
  <c r="E9" i="80"/>
  <c r="E35" i="80"/>
  <c r="G25" i="80"/>
  <c r="F10" i="80"/>
  <c r="E24" i="80"/>
  <c r="I20" i="80"/>
  <c r="G8" i="80"/>
  <c r="F25" i="80"/>
  <c r="I18" i="80"/>
  <c r="F10" i="79"/>
  <c r="I28" i="79"/>
  <c r="F11" i="79"/>
  <c r="E25" i="79"/>
  <c r="I21" i="79"/>
  <c r="E10" i="79"/>
  <c r="F23" i="79"/>
  <c r="I19" i="79"/>
  <c r="G8" i="79"/>
  <c r="F35" i="84"/>
  <c r="E11" i="84"/>
  <c r="E10" i="84"/>
  <c r="I29" i="84"/>
  <c r="G35" i="84"/>
  <c r="I28" i="84"/>
  <c r="I21" i="84"/>
  <c r="I20" i="84"/>
  <c r="E23" i="84"/>
  <c r="I19" i="84"/>
  <c r="G25" i="84"/>
  <c r="F23" i="84"/>
  <c r="I18" i="84"/>
  <c r="F34" i="83"/>
  <c r="E9" i="83"/>
  <c r="D9" i="83"/>
  <c r="I28" i="83"/>
  <c r="F25" i="83"/>
  <c r="E11" i="83"/>
  <c r="F24" i="83"/>
  <c r="E10" i="83"/>
  <c r="D10" i="83"/>
  <c r="C10" i="83"/>
  <c r="G9" i="83"/>
  <c r="C9" i="83"/>
  <c r="B9" i="83"/>
  <c r="G25" i="83"/>
  <c r="E23" i="83"/>
  <c r="C11" i="83"/>
  <c r="E8" i="83"/>
  <c r="I18" i="83"/>
  <c r="C8" i="83"/>
  <c r="D8" i="83"/>
  <c r="F8" i="83"/>
  <c r="F9" i="83"/>
  <c r="B10" i="83"/>
  <c r="G10" i="83"/>
  <c r="B11" i="83"/>
  <c r="D11" i="83"/>
  <c r="G11" i="83"/>
  <c r="B14" i="95"/>
  <c r="C6" i="95"/>
  <c r="C11" i="95" s="1"/>
  <c r="B6" i="95"/>
  <c r="B11" i="95" s="1"/>
  <c r="D7" i="95"/>
  <c r="E7" i="95" s="1"/>
  <c r="D8" i="95"/>
  <c r="E8" i="95" s="1"/>
  <c r="D16" i="95"/>
  <c r="E16" i="95" s="1"/>
  <c r="D10" i="95"/>
  <c r="E10" i="95" s="1"/>
  <c r="D13" i="95"/>
  <c r="E13" i="95" s="1"/>
  <c r="I30" i="80"/>
  <c r="I29" i="80"/>
  <c r="I28" i="80"/>
  <c r="I21" i="80"/>
  <c r="I19" i="80"/>
  <c r="E4" i="80"/>
  <c r="F4" i="80"/>
  <c r="G4" i="80"/>
  <c r="E5" i="80"/>
  <c r="F5" i="80"/>
  <c r="G5" i="80"/>
  <c r="F8" i="80"/>
  <c r="E11" i="80"/>
  <c r="F11" i="80"/>
  <c r="E23" i="80"/>
  <c r="F23" i="80"/>
  <c r="G23" i="80"/>
  <c r="F24" i="80"/>
  <c r="G24" i="80"/>
  <c r="E25" i="80"/>
  <c r="F33" i="80"/>
  <c r="E34" i="80"/>
  <c r="F34" i="80"/>
  <c r="F35" i="80"/>
  <c r="G35" i="80"/>
  <c r="I31" i="79"/>
  <c r="I30" i="79"/>
  <c r="I29" i="79"/>
  <c r="I20" i="79"/>
  <c r="I18" i="79"/>
  <c r="E4" i="79"/>
  <c r="F4" i="79"/>
  <c r="G4" i="79"/>
  <c r="E5" i="79"/>
  <c r="F5" i="79"/>
  <c r="G5" i="79"/>
  <c r="E8" i="79"/>
  <c r="F8" i="79"/>
  <c r="E9" i="79"/>
  <c r="F9" i="79"/>
  <c r="G9" i="79"/>
  <c r="G10" i="79"/>
  <c r="E11" i="79"/>
  <c r="G11" i="79"/>
  <c r="E23" i="79"/>
  <c r="E24" i="79"/>
  <c r="F25" i="79"/>
  <c r="G25" i="79"/>
  <c r="E33" i="79"/>
  <c r="F33" i="79"/>
  <c r="G33" i="79"/>
  <c r="E34" i="79"/>
  <c r="G34" i="79"/>
  <c r="E35" i="79"/>
  <c r="F35" i="79"/>
  <c r="G35" i="79"/>
  <c r="I30" i="84"/>
  <c r="E4" i="84"/>
  <c r="F4" i="84"/>
  <c r="G4" i="84"/>
  <c r="E5" i="84"/>
  <c r="F5" i="84"/>
  <c r="G5" i="84"/>
  <c r="E8" i="84"/>
  <c r="E9" i="84"/>
  <c r="F9" i="84"/>
  <c r="G9" i="84"/>
  <c r="F10" i="84"/>
  <c r="G10" i="84"/>
  <c r="G11" i="84"/>
  <c r="E25" i="84"/>
  <c r="F25" i="84"/>
  <c r="E33" i="84"/>
  <c r="F33" i="84"/>
  <c r="F34" i="84"/>
  <c r="E35" i="84"/>
  <c r="I31" i="83"/>
  <c r="I30" i="83"/>
  <c r="I29" i="83"/>
  <c r="I21" i="83"/>
  <c r="I20" i="83"/>
  <c r="I19" i="83"/>
  <c r="F23" i="83"/>
  <c r="E33" i="83"/>
  <c r="F33" i="83"/>
  <c r="G33" i="83"/>
  <c r="E34" i="83"/>
  <c r="G34" i="83"/>
  <c r="E35" i="83"/>
  <c r="F35" i="83"/>
  <c r="G35" i="83"/>
  <c r="C6" i="92"/>
  <c r="D6" i="92"/>
  <c r="E6" i="92"/>
  <c r="F6" i="92"/>
  <c r="B6" i="92"/>
  <c r="C8" i="39"/>
  <c r="N8" i="39" s="1"/>
  <c r="D8" i="39"/>
  <c r="O8" i="39" s="1"/>
  <c r="E8" i="39"/>
  <c r="P8" i="39" s="1"/>
  <c r="F8" i="39"/>
  <c r="Q8" i="39" s="1"/>
  <c r="B8" i="39"/>
  <c r="M8" i="39" s="1"/>
  <c r="H37" i="64"/>
  <c r="I37" i="64"/>
  <c r="J37" i="64"/>
  <c r="K37" i="64"/>
  <c r="G37" i="64"/>
  <c r="L21" i="78"/>
  <c r="L20" i="78"/>
  <c r="L19" i="78"/>
  <c r="L18" i="78"/>
  <c r="L9" i="78"/>
  <c r="L10" i="78"/>
  <c r="L11" i="78"/>
  <c r="L8" i="78"/>
  <c r="G13" i="78"/>
  <c r="H13" i="78"/>
  <c r="I13" i="78"/>
  <c r="G14" i="78"/>
  <c r="H14" i="78"/>
  <c r="I14" i="78"/>
  <c r="G15" i="78"/>
  <c r="H15" i="78"/>
  <c r="I15" i="78"/>
  <c r="E4" i="77"/>
  <c r="F4" i="77"/>
  <c r="G4" i="77"/>
  <c r="E5" i="77"/>
  <c r="F5" i="77"/>
  <c r="G5" i="77"/>
  <c r="E13" i="77"/>
  <c r="F13" i="77"/>
  <c r="G13" i="77"/>
  <c r="E14" i="77"/>
  <c r="F14" i="77"/>
  <c r="G14" i="77"/>
  <c r="E15" i="77"/>
  <c r="F15" i="77"/>
  <c r="G15" i="77"/>
  <c r="E24" i="77"/>
  <c r="F24" i="77"/>
  <c r="G24" i="77"/>
  <c r="E25" i="77"/>
  <c r="F25" i="77"/>
  <c r="G25" i="77"/>
  <c r="E26" i="77"/>
  <c r="F26" i="77"/>
  <c r="G26" i="77"/>
  <c r="G4" i="76"/>
  <c r="G4" i="78" s="1"/>
  <c r="H4" i="76"/>
  <c r="H4" i="78" s="1"/>
  <c r="I4" i="76"/>
  <c r="I4" i="78" s="1"/>
  <c r="G5" i="76"/>
  <c r="G5" i="78" s="1"/>
  <c r="H5" i="76"/>
  <c r="H5" i="78" s="1"/>
  <c r="I5" i="76"/>
  <c r="I5" i="78" s="1"/>
  <c r="G13" i="76"/>
  <c r="H13" i="76"/>
  <c r="I13" i="76"/>
  <c r="G14" i="76"/>
  <c r="H14" i="76"/>
  <c r="I14" i="76"/>
  <c r="G15" i="76"/>
  <c r="H15" i="76"/>
  <c r="I15" i="76"/>
  <c r="G24" i="76"/>
  <c r="H24" i="76"/>
  <c r="I24" i="76"/>
  <c r="G25" i="76"/>
  <c r="H25" i="76"/>
  <c r="I25" i="76"/>
  <c r="G26" i="76"/>
  <c r="H26" i="76"/>
  <c r="I26" i="76"/>
  <c r="E14" i="75"/>
  <c r="F14" i="75"/>
  <c r="G14" i="75"/>
  <c r="E15" i="75"/>
  <c r="F15" i="75"/>
  <c r="G15" i="75"/>
  <c r="E16" i="75"/>
  <c r="F16" i="75"/>
  <c r="G16" i="75"/>
  <c r="E25" i="75"/>
  <c r="F25" i="75"/>
  <c r="G25" i="75"/>
  <c r="E26" i="75"/>
  <c r="F26" i="75"/>
  <c r="G26" i="75"/>
  <c r="E27" i="75"/>
  <c r="F27" i="75"/>
  <c r="G27" i="75"/>
  <c r="C5" i="94"/>
  <c r="I5" i="94" s="1"/>
  <c r="C4" i="94"/>
  <c r="I4" i="94" s="1"/>
  <c r="A1" i="95"/>
  <c r="A1" i="94"/>
  <c r="I25" i="94"/>
  <c r="C25" i="94"/>
  <c r="H21" i="94"/>
  <c r="I18" i="94"/>
  <c r="C18" i="94"/>
  <c r="H9" i="94"/>
  <c r="C14" i="95" l="1"/>
  <c r="F15" i="80"/>
  <c r="G33" i="80"/>
  <c r="E8" i="80"/>
  <c r="E15" i="80" s="1"/>
  <c r="E33" i="80"/>
  <c r="G34" i="80"/>
  <c r="E13" i="80"/>
  <c r="E10" i="80"/>
  <c r="E14" i="80" s="1"/>
  <c r="G11" i="80"/>
  <c r="G15" i="80" s="1"/>
  <c r="F34" i="79"/>
  <c r="E15" i="79"/>
  <c r="G24" i="79"/>
  <c r="F24" i="79"/>
  <c r="G23" i="79"/>
  <c r="G34" i="84"/>
  <c r="I31" i="84"/>
  <c r="F11" i="84"/>
  <c r="E34" i="84"/>
  <c r="G33" i="84"/>
  <c r="F24" i="84"/>
  <c r="G8" i="84"/>
  <c r="G15" i="84" s="1"/>
  <c r="E24" i="84"/>
  <c r="F8" i="84"/>
  <c r="F14" i="84" s="1"/>
  <c r="G24" i="84"/>
  <c r="G23" i="84"/>
  <c r="F10" i="83"/>
  <c r="B8" i="83"/>
  <c r="E25" i="83"/>
  <c r="E24" i="83"/>
  <c r="E13" i="83"/>
  <c r="E15" i="83"/>
  <c r="E14" i="83"/>
  <c r="G23" i="83"/>
  <c r="F11" i="83"/>
  <c r="F15" i="83" s="1"/>
  <c r="G8" i="83"/>
  <c r="G14" i="83" s="1"/>
  <c r="G24" i="83"/>
  <c r="D6" i="95"/>
  <c r="G13" i="80"/>
  <c r="F13" i="80"/>
  <c r="F14" i="80"/>
  <c r="G14" i="80"/>
  <c r="E14" i="79"/>
  <c r="E13" i="79"/>
  <c r="G13" i="79"/>
  <c r="F13" i="79"/>
  <c r="G15" i="79"/>
  <c r="F15" i="79"/>
  <c r="G14" i="79"/>
  <c r="F14" i="79"/>
  <c r="E15" i="84"/>
  <c r="E13" i="84"/>
  <c r="E14" i="84"/>
  <c r="F13" i="83"/>
  <c r="F14" i="83"/>
  <c r="S15" i="39"/>
  <c r="R15" i="39"/>
  <c r="S14" i="39"/>
  <c r="R14" i="39"/>
  <c r="S13" i="39"/>
  <c r="R13" i="39"/>
  <c r="S12" i="39"/>
  <c r="R12" i="39"/>
  <c r="S11" i="39"/>
  <c r="R11" i="39"/>
  <c r="S10" i="39"/>
  <c r="R10" i="39"/>
  <c r="G11" i="39"/>
  <c r="H11" i="39"/>
  <c r="G12" i="39"/>
  <c r="H12" i="39"/>
  <c r="G13" i="39"/>
  <c r="H13" i="39"/>
  <c r="G14" i="39"/>
  <c r="H14" i="39"/>
  <c r="G15" i="39"/>
  <c r="H15" i="39"/>
  <c r="H10" i="39"/>
  <c r="Q29" i="39"/>
  <c r="P29" i="39"/>
  <c r="O29" i="39"/>
  <c r="N29" i="39"/>
  <c r="M29" i="39"/>
  <c r="S28" i="39"/>
  <c r="R28" i="39"/>
  <c r="S27" i="39"/>
  <c r="R27" i="39"/>
  <c r="S26" i="39"/>
  <c r="R26" i="39"/>
  <c r="S25" i="39"/>
  <c r="R25" i="39"/>
  <c r="S24" i="39"/>
  <c r="R24" i="39"/>
  <c r="S23" i="39"/>
  <c r="R23" i="39"/>
  <c r="Q16" i="39"/>
  <c r="P16" i="39"/>
  <c r="O16" i="39"/>
  <c r="N16" i="39"/>
  <c r="M16" i="39"/>
  <c r="F29" i="39"/>
  <c r="E29" i="39"/>
  <c r="D29" i="39"/>
  <c r="C29" i="39"/>
  <c r="B29" i="39"/>
  <c r="G28" i="39"/>
  <c r="H28" i="39"/>
  <c r="G27" i="39"/>
  <c r="H27" i="39"/>
  <c r="G26" i="39"/>
  <c r="H26" i="39"/>
  <c r="G25" i="39"/>
  <c r="H25" i="39"/>
  <c r="G24" i="39"/>
  <c r="H24" i="39"/>
  <c r="G23" i="39"/>
  <c r="H23" i="39"/>
  <c r="C16" i="39"/>
  <c r="D16" i="39"/>
  <c r="E16" i="39"/>
  <c r="F16" i="39"/>
  <c r="B16" i="39"/>
  <c r="S16" i="39" l="1"/>
  <c r="G16" i="39"/>
  <c r="F13" i="84"/>
  <c r="F15" i="84"/>
  <c r="G13" i="84"/>
  <c r="G14" i="84"/>
  <c r="G15" i="83"/>
  <c r="G13" i="83"/>
  <c r="G29" i="39"/>
  <c r="H16" i="39"/>
  <c r="R16" i="39"/>
  <c r="H29" i="39"/>
  <c r="B28" i="40" l="1"/>
  <c r="B21" i="40"/>
  <c r="B23" i="14"/>
  <c r="D17" i="72"/>
  <c r="C17" i="72"/>
  <c r="B17" i="72"/>
  <c r="D14" i="72"/>
  <c r="C14" i="72"/>
  <c r="B14" i="72"/>
  <c r="D9" i="72"/>
  <c r="C9" i="72"/>
  <c r="B9" i="72"/>
  <c r="D6" i="72"/>
  <c r="C6" i="72"/>
  <c r="B6" i="72"/>
  <c r="K16" i="37"/>
  <c r="D8" i="80"/>
  <c r="C8" i="80"/>
  <c r="B8" i="80"/>
  <c r="D8" i="79"/>
  <c r="C8" i="79"/>
  <c r="B8" i="79"/>
  <c r="I8" i="79" s="1"/>
  <c r="D8" i="84"/>
  <c r="C8" i="84"/>
  <c r="B8" i="84"/>
  <c r="I8" i="83"/>
  <c r="I8" i="84" l="1"/>
  <c r="I8" i="80"/>
  <c r="H33" i="90"/>
  <c r="H37" i="93" s="1"/>
  <c r="H33" i="89"/>
  <c r="C22" i="86"/>
  <c r="D22" i="86"/>
  <c r="E22" i="86"/>
  <c r="F22" i="86"/>
  <c r="B22" i="86"/>
  <c r="C13" i="86"/>
  <c r="D13" i="86"/>
  <c r="E13" i="86"/>
  <c r="F13" i="86"/>
  <c r="B13" i="86"/>
  <c r="I25" i="75" l="1"/>
  <c r="I24" i="80" l="1"/>
  <c r="I35" i="79"/>
  <c r="I24" i="79"/>
  <c r="I35" i="84"/>
  <c r="I34" i="83"/>
  <c r="I23" i="83"/>
  <c r="I23" i="84"/>
  <c r="D35" i="80"/>
  <c r="C35" i="80"/>
  <c r="B35" i="80"/>
  <c r="D34" i="80"/>
  <c r="C34" i="80"/>
  <c r="B34" i="80"/>
  <c r="D33" i="80"/>
  <c r="C33" i="80"/>
  <c r="B33" i="80"/>
  <c r="D25" i="80"/>
  <c r="C25" i="80"/>
  <c r="B25" i="80"/>
  <c r="D24" i="80"/>
  <c r="C24" i="80"/>
  <c r="B24" i="80"/>
  <c r="D23" i="80"/>
  <c r="C23" i="80"/>
  <c r="B23" i="80"/>
  <c r="D35" i="79"/>
  <c r="C35" i="79"/>
  <c r="B35" i="79"/>
  <c r="D34" i="79"/>
  <c r="C34" i="79"/>
  <c r="B34" i="79"/>
  <c r="D33" i="79"/>
  <c r="C33" i="79"/>
  <c r="B33" i="79"/>
  <c r="D25" i="79"/>
  <c r="C25" i="79"/>
  <c r="B25" i="79"/>
  <c r="D24" i="79"/>
  <c r="C24" i="79"/>
  <c r="B24" i="79"/>
  <c r="D23" i="79"/>
  <c r="C23" i="79"/>
  <c r="B23" i="79"/>
  <c r="I34" i="80" l="1"/>
  <c r="I35" i="80"/>
  <c r="I33" i="80"/>
  <c r="I25" i="80"/>
  <c r="I34" i="79"/>
  <c r="I25" i="84"/>
  <c r="I24" i="84"/>
  <c r="I35" i="83"/>
  <c r="I33" i="83"/>
  <c r="I24" i="83"/>
  <c r="I25" i="83"/>
  <c r="I23" i="80"/>
  <c r="I25" i="79"/>
  <c r="I33" i="79"/>
  <c r="I23" i="79"/>
  <c r="I33" i="84"/>
  <c r="I34" i="84"/>
  <c r="D35" i="84" l="1"/>
  <c r="C35" i="84"/>
  <c r="B35" i="84"/>
  <c r="D34" i="84"/>
  <c r="C34" i="84"/>
  <c r="B34" i="84"/>
  <c r="D33" i="84"/>
  <c r="C33" i="84"/>
  <c r="B33" i="84"/>
  <c r="D25" i="84"/>
  <c r="C25" i="84"/>
  <c r="B25" i="84"/>
  <c r="D24" i="84"/>
  <c r="C24" i="84"/>
  <c r="B24" i="84"/>
  <c r="D23" i="84"/>
  <c r="C23" i="84"/>
  <c r="B23" i="84"/>
  <c r="D35" i="83"/>
  <c r="C35" i="83"/>
  <c r="B35" i="83"/>
  <c r="D34" i="83"/>
  <c r="C34" i="83"/>
  <c r="B34" i="83"/>
  <c r="D33" i="83"/>
  <c r="C33" i="83"/>
  <c r="B33" i="83"/>
  <c r="D23" i="83"/>
  <c r="D24" i="83"/>
  <c r="D25" i="83"/>
  <c r="C25" i="83"/>
  <c r="B25" i="83"/>
  <c r="C24" i="83"/>
  <c r="B24" i="83"/>
  <c r="C23" i="83"/>
  <c r="B23" i="83"/>
  <c r="A28" i="83"/>
  <c r="A18" i="83"/>
  <c r="R3" i="30" l="1"/>
  <c r="R4" i="30"/>
  <c r="R3" i="17"/>
  <c r="R4" i="17"/>
  <c r="T7" i="31"/>
  <c r="U7" i="31"/>
  <c r="D25" i="78" l="1"/>
  <c r="C25" i="78"/>
  <c r="B25" i="78"/>
  <c r="D24" i="78"/>
  <c r="C24" i="78"/>
  <c r="B24" i="78"/>
  <c r="D23" i="78"/>
  <c r="C23" i="78"/>
  <c r="B23" i="78"/>
  <c r="D15" i="78"/>
  <c r="C15" i="78"/>
  <c r="B15" i="78"/>
  <c r="D14" i="78"/>
  <c r="C14" i="78"/>
  <c r="B14" i="78"/>
  <c r="D13" i="78"/>
  <c r="C13" i="78"/>
  <c r="B13" i="78"/>
  <c r="I26" i="77"/>
  <c r="D26" i="77"/>
  <c r="C26" i="77"/>
  <c r="B26" i="77"/>
  <c r="I25" i="77"/>
  <c r="D25" i="77"/>
  <c r="C25" i="77"/>
  <c r="B25" i="77"/>
  <c r="I24" i="77"/>
  <c r="D24" i="77"/>
  <c r="C24" i="77"/>
  <c r="B24" i="77"/>
  <c r="B13" i="77"/>
  <c r="I15" i="77"/>
  <c r="D15" i="77"/>
  <c r="C15" i="77"/>
  <c r="B15" i="77"/>
  <c r="I14" i="77"/>
  <c r="D14" i="77"/>
  <c r="C14" i="77"/>
  <c r="B14" i="77"/>
  <c r="I13" i="77"/>
  <c r="D13" i="77"/>
  <c r="C13" i="77"/>
  <c r="C24" i="76"/>
  <c r="D24" i="76"/>
  <c r="C25" i="76"/>
  <c r="D25" i="76"/>
  <c r="C26" i="76"/>
  <c r="D26" i="76"/>
  <c r="B26" i="76"/>
  <c r="B25" i="76"/>
  <c r="B24" i="76"/>
  <c r="B13" i="76"/>
  <c r="D15" i="76"/>
  <c r="C15" i="76"/>
  <c r="B15" i="76"/>
  <c r="D14" i="76"/>
  <c r="C14" i="76"/>
  <c r="B14" i="76"/>
  <c r="D13" i="76"/>
  <c r="C13" i="76"/>
  <c r="I27" i="75"/>
  <c r="D27" i="75"/>
  <c r="C27" i="75"/>
  <c r="B27" i="75"/>
  <c r="I26" i="75"/>
  <c r="D26" i="75"/>
  <c r="C26" i="75"/>
  <c r="B26" i="75"/>
  <c r="D25" i="75"/>
  <c r="C25" i="75"/>
  <c r="B25" i="75"/>
  <c r="C14" i="75"/>
  <c r="D14" i="75"/>
  <c r="I14" i="75"/>
  <c r="C15" i="75"/>
  <c r="D15" i="75"/>
  <c r="I15" i="75"/>
  <c r="C16" i="75"/>
  <c r="D16" i="75"/>
  <c r="I16" i="75"/>
  <c r="B16" i="75"/>
  <c r="B15" i="75"/>
  <c r="B14" i="75"/>
  <c r="A1" i="71" l="1"/>
  <c r="A1" i="61" l="1"/>
  <c r="H17" i="86" l="1"/>
  <c r="I17" i="86"/>
  <c r="H19" i="86"/>
  <c r="I19" i="86"/>
  <c r="H18" i="86"/>
  <c r="I18" i="86"/>
  <c r="H20" i="86"/>
  <c r="I20" i="86"/>
  <c r="H21" i="86"/>
  <c r="I21" i="86"/>
  <c r="H8" i="86"/>
  <c r="I8" i="86"/>
  <c r="H10" i="86"/>
  <c r="I10" i="86"/>
  <c r="H9" i="86"/>
  <c r="I9" i="86"/>
  <c r="H11" i="86"/>
  <c r="I11" i="86"/>
  <c r="H12" i="86"/>
  <c r="I12" i="86"/>
  <c r="I5" i="86"/>
  <c r="H5" i="86"/>
  <c r="I8" i="85"/>
  <c r="F28" i="92" l="1"/>
  <c r="E28" i="92"/>
  <c r="D28" i="92"/>
  <c r="C28" i="92"/>
  <c r="B28" i="92"/>
  <c r="C17" i="92"/>
  <c r="D17" i="92"/>
  <c r="E17" i="92"/>
  <c r="F17" i="92"/>
  <c r="B17" i="92"/>
  <c r="G17" i="92" l="1"/>
  <c r="H17" i="92"/>
  <c r="K17" i="92" s="1"/>
  <c r="H28" i="92"/>
  <c r="K28" i="92" s="1"/>
  <c r="G28" i="92"/>
  <c r="T7" i="17"/>
  <c r="G4" i="72"/>
  <c r="H4" i="72"/>
  <c r="I4" i="72"/>
  <c r="J4" i="72"/>
  <c r="K4" i="72"/>
  <c r="L4" i="72"/>
  <c r="M4" i="72"/>
  <c r="N4" i="72"/>
  <c r="O4" i="72"/>
  <c r="P4" i="72"/>
  <c r="Q4" i="72"/>
  <c r="R4" i="72"/>
  <c r="S4" i="72"/>
  <c r="T4" i="72"/>
  <c r="U4" i="72"/>
  <c r="V4" i="72"/>
  <c r="F4" i="72"/>
  <c r="C4" i="79"/>
  <c r="C4" i="80" s="1"/>
  <c r="D4" i="79"/>
  <c r="D4" i="80" s="1"/>
  <c r="C5" i="79"/>
  <c r="C5" i="80" s="1"/>
  <c r="D5" i="79"/>
  <c r="D5" i="80" s="1"/>
  <c r="E30" i="40"/>
  <c r="C4" i="84"/>
  <c r="D4" i="84"/>
  <c r="C5" i="84"/>
  <c r="D5" i="84"/>
  <c r="F33" i="90"/>
  <c r="F37" i="93" s="1"/>
  <c r="G33" i="90"/>
  <c r="G37" i="93" s="1"/>
  <c r="E33" i="90"/>
  <c r="E37" i="93" s="1"/>
  <c r="F33" i="89"/>
  <c r="G33" i="89"/>
  <c r="E33" i="89"/>
  <c r="C5" i="86"/>
  <c r="D5" i="86"/>
  <c r="E5" i="86"/>
  <c r="F5" i="86"/>
  <c r="B5" i="86"/>
  <c r="C4" i="77"/>
  <c r="D4" i="77"/>
  <c r="C5" i="77"/>
  <c r="D5" i="77"/>
  <c r="B5" i="77"/>
  <c r="B4" i="77"/>
  <c r="A1" i="93" l="1"/>
  <c r="A1" i="64" l="1"/>
  <c r="A1" i="92" l="1"/>
  <c r="I22" i="86" l="1"/>
  <c r="I13" i="86"/>
  <c r="H22" i="86"/>
  <c r="H13" i="86"/>
  <c r="I5" i="79" l="1"/>
  <c r="I5" i="80" s="1"/>
  <c r="I4" i="79"/>
  <c r="I4" i="80" s="1"/>
  <c r="B5" i="79"/>
  <c r="B5" i="80" s="1"/>
  <c r="B4" i="79"/>
  <c r="B4" i="80" s="1"/>
  <c r="I5" i="84"/>
  <c r="I4" i="84"/>
  <c r="B5" i="84"/>
  <c r="B4" i="84"/>
  <c r="H8" i="85"/>
  <c r="B5" i="87" l="1"/>
  <c r="I16" i="86"/>
  <c r="H16" i="86"/>
  <c r="I7" i="86"/>
  <c r="H7" i="86"/>
  <c r="I14" i="85"/>
  <c r="H14" i="85"/>
  <c r="I13" i="85"/>
  <c r="H13" i="85"/>
  <c r="H10" i="85"/>
  <c r="I10" i="85"/>
  <c r="H11" i="85"/>
  <c r="I11" i="85"/>
  <c r="L4" i="5" l="1"/>
  <c r="L14" i="5"/>
  <c r="A1" i="91" l="1"/>
  <c r="A1" i="89"/>
  <c r="A1" i="88"/>
  <c r="A1" i="87"/>
  <c r="A1" i="86"/>
  <c r="A1" i="85"/>
  <c r="J14" i="72"/>
  <c r="Q14" i="72"/>
  <c r="R14" i="72"/>
  <c r="R17" i="72" l="1"/>
  <c r="J17" i="72"/>
  <c r="T14" i="72"/>
  <c r="K14" i="72"/>
  <c r="S17" i="72"/>
  <c r="K17" i="72"/>
  <c r="I14" i="72"/>
  <c r="O17" i="72"/>
  <c r="G17" i="72"/>
  <c r="U14" i="72"/>
  <c r="M14" i="72"/>
  <c r="T17" i="72"/>
  <c r="L17" i="72"/>
  <c r="Q17" i="72"/>
  <c r="N17" i="72"/>
  <c r="L14" i="72"/>
  <c r="I17" i="72"/>
  <c r="S14" i="72"/>
  <c r="U17" i="72"/>
  <c r="M17" i="72"/>
  <c r="P14" i="72"/>
  <c r="H14" i="72"/>
  <c r="O14" i="72"/>
  <c r="G14" i="72"/>
  <c r="N14" i="72"/>
  <c r="P17" i="72"/>
  <c r="H17" i="72"/>
  <c r="L4" i="78" l="1"/>
  <c r="C4" i="76"/>
  <c r="C4" i="78" s="1"/>
  <c r="D4" i="76"/>
  <c r="D4" i="78" s="1"/>
  <c r="C5" i="76"/>
  <c r="C5" i="78" s="1"/>
  <c r="D5" i="76"/>
  <c r="D5" i="78" s="1"/>
  <c r="B5" i="76"/>
  <c r="B5" i="78" s="1"/>
  <c r="B4" i="76"/>
  <c r="B4" i="78" s="1"/>
  <c r="B9" i="46"/>
  <c r="H10" i="46"/>
  <c r="A1" i="78" l="1"/>
  <c r="L13" i="76"/>
  <c r="C9" i="80" l="1"/>
  <c r="C13" i="80" s="1"/>
  <c r="D9" i="80"/>
  <c r="D13" i="80" s="1"/>
  <c r="C10" i="80"/>
  <c r="C14" i="80" s="1"/>
  <c r="D10" i="80"/>
  <c r="D14" i="80" s="1"/>
  <c r="C11" i="80"/>
  <c r="C15" i="80" s="1"/>
  <c r="D11" i="80"/>
  <c r="D15" i="80" s="1"/>
  <c r="B10" i="80"/>
  <c r="B11" i="80"/>
  <c r="I11" i="80" s="1"/>
  <c r="B9" i="80"/>
  <c r="C9" i="79"/>
  <c r="C13" i="79" s="1"/>
  <c r="D9" i="79"/>
  <c r="D13" i="79" s="1"/>
  <c r="C10" i="79"/>
  <c r="C14" i="79" s="1"/>
  <c r="D10" i="79"/>
  <c r="D14" i="79" s="1"/>
  <c r="C11" i="79"/>
  <c r="C15" i="79" s="1"/>
  <c r="D11" i="79"/>
  <c r="D15" i="79" s="1"/>
  <c r="B10" i="79"/>
  <c r="I10" i="79" s="1"/>
  <c r="B11" i="79"/>
  <c r="B9" i="79"/>
  <c r="D9" i="84"/>
  <c r="D13" i="84" s="1"/>
  <c r="C9" i="84"/>
  <c r="C13" i="84" s="1"/>
  <c r="B9" i="84"/>
  <c r="D13" i="83"/>
  <c r="C13" i="83"/>
  <c r="I10" i="80" l="1"/>
  <c r="I14" i="80" s="1"/>
  <c r="I9" i="80"/>
  <c r="I13" i="80" s="1"/>
  <c r="I9" i="79"/>
  <c r="I13" i="79" s="1"/>
  <c r="I11" i="79"/>
  <c r="I9" i="83"/>
  <c r="I13" i="83" s="1"/>
  <c r="B14" i="83"/>
  <c r="I9" i="84"/>
  <c r="I13" i="84" s="1"/>
  <c r="B13" i="80"/>
  <c r="B14" i="80"/>
  <c r="B15" i="80"/>
  <c r="I15" i="80"/>
  <c r="B14" i="79"/>
  <c r="I14" i="79"/>
  <c r="B13" i="79"/>
  <c r="B15" i="79"/>
  <c r="I15" i="79"/>
  <c r="B13" i="84"/>
  <c r="B13" i="83"/>
  <c r="A1" i="84" l="1"/>
  <c r="A1" i="83"/>
  <c r="D11" i="84"/>
  <c r="D15" i="84" s="1"/>
  <c r="C11" i="84"/>
  <c r="C15" i="84" s="1"/>
  <c r="B11" i="84"/>
  <c r="D10" i="84"/>
  <c r="D14" i="84" s="1"/>
  <c r="C10" i="84"/>
  <c r="C14" i="84" s="1"/>
  <c r="B10" i="84"/>
  <c r="D15" i="83"/>
  <c r="C15" i="83"/>
  <c r="D14" i="83"/>
  <c r="I10" i="83"/>
  <c r="B15" i="83" l="1"/>
  <c r="I11" i="83"/>
  <c r="I15" i="83" s="1"/>
  <c r="I10" i="84"/>
  <c r="I14" i="84" s="1"/>
  <c r="I11" i="84"/>
  <c r="I15" i="84" s="1"/>
  <c r="B14" i="84"/>
  <c r="B15" i="84"/>
  <c r="I14" i="83"/>
  <c r="C14" i="83"/>
  <c r="A1" i="79"/>
  <c r="A1" i="80"/>
  <c r="A1" i="76" l="1"/>
  <c r="L25" i="78"/>
  <c r="L15" i="78"/>
  <c r="L24" i="78"/>
  <c r="L14" i="78"/>
  <c r="L23" i="78"/>
  <c r="L13" i="78"/>
  <c r="A1" i="77"/>
  <c r="A1" i="75"/>
  <c r="L26" i="76"/>
  <c r="L15" i="76"/>
  <c r="L25" i="76"/>
  <c r="L14" i="76"/>
  <c r="L24" i="76"/>
  <c r="G11" i="37" l="1"/>
  <c r="F11" i="37"/>
  <c r="B15" i="14"/>
  <c r="B25" i="14" s="1"/>
  <c r="T6" i="72" l="1"/>
  <c r="V6" i="72"/>
  <c r="N6" i="72"/>
  <c r="R9" i="72"/>
  <c r="J6" i="72"/>
  <c r="Q9" i="72"/>
  <c r="I6" i="72"/>
  <c r="P9" i="72"/>
  <c r="H9" i="72"/>
  <c r="P6" i="72"/>
  <c r="H6" i="72"/>
  <c r="J9" i="72"/>
  <c r="R6" i="72"/>
  <c r="I9" i="72"/>
  <c r="Q6" i="72"/>
  <c r="O9" i="72"/>
  <c r="G9" i="72"/>
  <c r="O6" i="72"/>
  <c r="G6" i="72"/>
  <c r="V17" i="72"/>
  <c r="V9" i="72"/>
  <c r="U9" i="72"/>
  <c r="M9" i="72"/>
  <c r="U6" i="72"/>
  <c r="M6" i="72"/>
  <c r="V14" i="72"/>
  <c r="N9" i="72"/>
  <c r="T9" i="72"/>
  <c r="L9" i="72"/>
  <c r="L6" i="72"/>
  <c r="S9" i="72"/>
  <c r="K9" i="72"/>
  <c r="S6" i="72"/>
  <c r="K6" i="72"/>
  <c r="I8" i="48" l="1"/>
  <c r="H8" i="48"/>
  <c r="F17" i="72" l="1"/>
  <c r="F14" i="72"/>
  <c r="F9" i="72"/>
  <c r="F6" i="72" l="1"/>
  <c r="T16" i="31" l="1"/>
  <c r="D25" i="56"/>
  <c r="G25" i="56"/>
  <c r="U7" i="30"/>
  <c r="T7" i="30"/>
  <c r="E13" i="46"/>
  <c r="T10" i="31"/>
  <c r="H25" i="47"/>
  <c r="U8" i="31"/>
  <c r="T8" i="17"/>
  <c r="C11" i="40"/>
  <c r="B11" i="40"/>
  <c r="C8" i="40"/>
  <c r="B8" i="40"/>
  <c r="C12" i="14"/>
  <c r="B12" i="14"/>
  <c r="C9" i="14"/>
  <c r="B9" i="14"/>
  <c r="H17" i="48"/>
  <c r="I17" i="48"/>
  <c r="H25" i="46"/>
  <c r="F24" i="47"/>
  <c r="H24" i="47" s="1"/>
  <c r="E24" i="47"/>
  <c r="D24" i="47"/>
  <c r="C24" i="47"/>
  <c r="B24" i="47"/>
  <c r="I26" i="47"/>
  <c r="H26" i="47"/>
  <c r="I25" i="47"/>
  <c r="F20" i="47"/>
  <c r="H20" i="47" s="1"/>
  <c r="E20" i="47"/>
  <c r="D20" i="47"/>
  <c r="C20" i="47"/>
  <c r="B20" i="47"/>
  <c r="I22" i="47"/>
  <c r="H22" i="47"/>
  <c r="I21" i="47"/>
  <c r="H21" i="47"/>
  <c r="F11" i="47"/>
  <c r="E11" i="47"/>
  <c r="D11" i="47"/>
  <c r="C11" i="47"/>
  <c r="B11" i="47"/>
  <c r="I13" i="47"/>
  <c r="H13" i="47"/>
  <c r="I12" i="47"/>
  <c r="H12" i="47"/>
  <c r="F7" i="47"/>
  <c r="H7" i="47" s="1"/>
  <c r="E7" i="47"/>
  <c r="D7" i="47"/>
  <c r="C7" i="47"/>
  <c r="B7" i="47"/>
  <c r="I9" i="47"/>
  <c r="H9" i="47"/>
  <c r="I8" i="47"/>
  <c r="H8" i="47"/>
  <c r="C3" i="40"/>
  <c r="B3" i="40"/>
  <c r="E10" i="40"/>
  <c r="H30" i="46"/>
  <c r="I30" i="46"/>
  <c r="H15" i="46"/>
  <c r="I15" i="46"/>
  <c r="I25" i="46"/>
  <c r="C24" i="46"/>
  <c r="D24" i="46"/>
  <c r="E24" i="46"/>
  <c r="F24" i="46"/>
  <c r="C28" i="46"/>
  <c r="D28" i="46"/>
  <c r="E28" i="46"/>
  <c r="F28" i="46"/>
  <c r="B28" i="46"/>
  <c r="B24" i="46"/>
  <c r="C9" i="46"/>
  <c r="D9" i="46"/>
  <c r="E9" i="46"/>
  <c r="F9" i="46"/>
  <c r="C13" i="46"/>
  <c r="D13" i="46"/>
  <c r="F13" i="46"/>
  <c r="B13" i="46"/>
  <c r="B7" i="46" s="1"/>
  <c r="B30" i="14"/>
  <c r="E10" i="14"/>
  <c r="E11" i="14"/>
  <c r="U12" i="17"/>
  <c r="T12" i="17"/>
  <c r="U8" i="17"/>
  <c r="I29" i="46"/>
  <c r="H29" i="46"/>
  <c r="I26" i="46"/>
  <c r="H26" i="46"/>
  <c r="H11" i="46"/>
  <c r="I11" i="46"/>
  <c r="H14" i="46"/>
  <c r="I14" i="46"/>
  <c r="I10" i="46"/>
  <c r="H14" i="48"/>
  <c r="I14" i="48"/>
  <c r="I13" i="48"/>
  <c r="H13" i="48"/>
  <c r="H9" i="48"/>
  <c r="I9" i="48"/>
  <c r="H10" i="48"/>
  <c r="I10" i="48"/>
  <c r="C16" i="37"/>
  <c r="K16" i="61"/>
  <c r="E16" i="61"/>
  <c r="Q16" i="61"/>
  <c r="O15" i="11"/>
  <c r="O14" i="5"/>
  <c r="U15" i="30"/>
  <c r="T15" i="30"/>
  <c r="U13" i="30"/>
  <c r="T13" i="30"/>
  <c r="U14" i="30"/>
  <c r="T14"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4" i="10"/>
  <c r="C14" i="10"/>
  <c r="F5" i="9"/>
  <c r="F4" i="9"/>
  <c r="C4" i="9"/>
  <c r="C4" i="10" s="1"/>
  <c r="D4" i="9"/>
  <c r="E4" i="9"/>
  <c r="C5" i="9"/>
  <c r="D5" i="9"/>
  <c r="E5" i="9"/>
  <c r="B5" i="9"/>
  <c r="B4" i="9"/>
  <c r="G15" i="56"/>
  <c r="F14" i="9" s="1"/>
  <c r="D15" i="56"/>
  <c r="C14" i="9" s="1"/>
  <c r="C4" i="56"/>
  <c r="D4" i="56"/>
  <c r="E4" i="56"/>
  <c r="F4" i="56"/>
  <c r="G4" i="56"/>
  <c r="H4" i="56"/>
  <c r="I4" i="56"/>
  <c r="C5" i="56"/>
  <c r="D5" i="56"/>
  <c r="E5" i="56"/>
  <c r="F5" i="56"/>
  <c r="G5" i="56"/>
  <c r="H5" i="56"/>
  <c r="I5" i="56"/>
  <c r="B5" i="56"/>
  <c r="B4" i="56"/>
  <c r="H16" i="61"/>
  <c r="B16" i="61"/>
  <c r="N16" i="61"/>
  <c r="C14" i="11"/>
  <c r="D14" i="11"/>
  <c r="E14" i="11"/>
  <c r="F14" i="11"/>
  <c r="G14" i="11"/>
  <c r="H14" i="11"/>
  <c r="I14" i="11"/>
  <c r="B14" i="11"/>
  <c r="O4" i="5"/>
  <c r="I4" i="5"/>
  <c r="I5" i="5"/>
  <c r="C4" i="5"/>
  <c r="D4" i="5"/>
  <c r="E4" i="5"/>
  <c r="F4" i="5"/>
  <c r="G4" i="5"/>
  <c r="H4" i="5"/>
  <c r="C5" i="5"/>
  <c r="D5" i="5"/>
  <c r="E5" i="5"/>
  <c r="F5" i="5"/>
  <c r="G5" i="5"/>
  <c r="H5" i="5"/>
  <c r="B5" i="5"/>
  <c r="B4" i="5"/>
  <c r="L15" i="11"/>
  <c r="B16" i="37"/>
  <c r="B17" i="47"/>
  <c r="B16" i="47"/>
  <c r="B4" i="47"/>
  <c r="B4" i="48" s="1"/>
  <c r="D4" i="47"/>
  <c r="D4" i="48" s="1"/>
  <c r="E4" i="47"/>
  <c r="E4" i="48" s="1"/>
  <c r="F4" i="47"/>
  <c r="F4" i="48" s="1"/>
  <c r="B6" i="37"/>
  <c r="F6" i="37" s="1"/>
  <c r="J6" i="37" s="1"/>
  <c r="J16" i="37"/>
  <c r="F7" i="9"/>
  <c r="F7" i="10" s="1"/>
  <c r="E7" i="9"/>
  <c r="E7" i="10" s="1"/>
  <c r="D7" i="9"/>
  <c r="D7" i="10" s="1"/>
  <c r="C7" i="9"/>
  <c r="C7" i="10" s="1"/>
  <c r="B7" i="9"/>
  <c r="B7" i="10" s="1"/>
  <c r="G34" i="56"/>
  <c r="D34" i="56"/>
  <c r="I10" i="56"/>
  <c r="H10" i="56"/>
  <c r="G10" i="56"/>
  <c r="F10" i="56"/>
  <c r="E10" i="56"/>
  <c r="D10" i="56"/>
  <c r="C10" i="56"/>
  <c r="B10" i="56"/>
  <c r="A1" i="56"/>
  <c r="A1" i="48"/>
  <c r="C4" i="47"/>
  <c r="C4" i="48" s="1"/>
  <c r="A1" i="37"/>
  <c r="A1" i="47"/>
  <c r="A1" i="4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E7" i="40"/>
  <c r="E9" i="40"/>
  <c r="E6" i="40"/>
  <c r="A1" i="40"/>
  <c r="F29" i="10"/>
  <c r="C29" i="10"/>
  <c r="F30" i="9"/>
  <c r="C30" i="9"/>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14"/>
  <c r="E7" i="14"/>
  <c r="E8" i="14"/>
  <c r="A1" i="39"/>
  <c r="A1" i="36"/>
  <c r="A1" i="28"/>
  <c r="B21" i="28"/>
  <c r="B29" i="28"/>
  <c r="A1" i="10"/>
  <c r="B12" i="10"/>
  <c r="C12" i="10"/>
  <c r="D12" i="10"/>
  <c r="E12" i="10"/>
  <c r="F12" i="10"/>
  <c r="C22" i="10"/>
  <c r="F22" i="10"/>
  <c r="A1" i="9"/>
  <c r="C16" i="47"/>
  <c r="F16" i="47"/>
  <c r="D17" i="47"/>
  <c r="F17" i="47"/>
  <c r="B12" i="9"/>
  <c r="C12" i="9"/>
  <c r="D12" i="9"/>
  <c r="E12" i="9"/>
  <c r="F12" i="9"/>
  <c r="G6" i="37"/>
  <c r="K6" i="37" s="1"/>
  <c r="C22" i="9"/>
  <c r="F22" i="9"/>
  <c r="A1" i="5"/>
  <c r="B10" i="5"/>
  <c r="C10" i="5"/>
  <c r="D10" i="5"/>
  <c r="E10" i="5"/>
  <c r="F10" i="5"/>
  <c r="G10" i="5"/>
  <c r="H10" i="5"/>
  <c r="I10" i="5"/>
  <c r="A1" i="11"/>
  <c r="E16" i="47"/>
  <c r="E17" i="47"/>
  <c r="C17" i="47"/>
  <c r="D16" i="47"/>
  <c r="B13" i="40" l="1"/>
  <c r="B23" i="40" s="1"/>
  <c r="F4" i="10"/>
  <c r="D5" i="10"/>
  <c r="E4" i="28"/>
  <c r="D4" i="28"/>
  <c r="C4" i="28"/>
  <c r="C5" i="28"/>
  <c r="B4" i="10"/>
  <c r="B5" i="10"/>
  <c r="H11" i="47"/>
  <c r="I7" i="47"/>
  <c r="C22" i="46"/>
  <c r="I11" i="47"/>
  <c r="I9" i="46"/>
  <c r="H13" i="46"/>
  <c r="I28" i="46"/>
  <c r="I24" i="46"/>
  <c r="D22" i="46"/>
  <c r="H9" i="46"/>
  <c r="E7" i="46"/>
  <c r="D7" i="46"/>
  <c r="E22" i="46"/>
  <c r="I13" i="46"/>
  <c r="E8" i="40"/>
  <c r="I20" i="47"/>
  <c r="H24" i="46"/>
  <c r="F22" i="46"/>
  <c r="B13" i="14"/>
  <c r="E12" i="14"/>
  <c r="F5" i="10"/>
  <c r="D5" i="28"/>
  <c r="E4" i="10"/>
  <c r="F4" i="28"/>
  <c r="B13" i="28" s="1"/>
  <c r="I24" i="47"/>
  <c r="E11" i="40"/>
  <c r="H28" i="46"/>
  <c r="B22" i="46"/>
  <c r="C7" i="46"/>
  <c r="E9" i="14"/>
  <c r="B4" i="28"/>
  <c r="F5" i="28"/>
  <c r="B14" i="28" s="1"/>
  <c r="E5" i="28"/>
  <c r="C5" i="10"/>
  <c r="E5" i="10"/>
  <c r="D4" i="10"/>
  <c r="B5" i="28"/>
  <c r="F7" i="46"/>
  <c r="C13" i="14"/>
  <c r="E13" i="14" l="1"/>
  <c r="H22" i="46"/>
  <c r="I22" i="46"/>
  <c r="I7" i="46"/>
  <c r="H7" i="46"/>
  <c r="N5" i="61" l="1"/>
  <c r="Q5" i="61" l="1"/>
</calcChain>
</file>

<file path=xl/sharedStrings.xml><?xml version="1.0" encoding="utf-8"?>
<sst xmlns="http://schemas.openxmlformats.org/spreadsheetml/2006/main" count="1070" uniqueCount="608">
  <si>
    <t>Rai</t>
  </si>
  <si>
    <t>Mediaset</t>
  </si>
  <si>
    <t>Discovery</t>
  </si>
  <si>
    <t>Fastweb</t>
  </si>
  <si>
    <t>Vodafone</t>
  </si>
  <si>
    <t>Tiscali</t>
  </si>
  <si>
    <t>FWA</t>
  </si>
  <si>
    <t>DSL</t>
  </si>
  <si>
    <t>%</t>
  </si>
  <si>
    <t>MVNO</t>
  </si>
  <si>
    <t>Poste Mobile</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</si>
  <si>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</si>
  <si>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</si>
  <si>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</si>
  <si>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</si>
  <si>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</si>
  <si>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</si>
  <si>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</si>
  <si>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</si>
  <si>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</si>
  <si>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</si>
  <si>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</si>
  <si>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</si>
  <si>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</si>
  <si>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</si>
  <si>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</si>
  <si>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</si>
  <si>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</si>
  <si>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</si>
  <si>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</si>
  <si>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</si>
  <si>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</si>
  <si>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</si>
  <si>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</si>
  <si>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</si>
  <si>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</si>
  <si>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</si>
  <si>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</si>
  <si>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</si>
  <si>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</si>
  <si>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</si>
  <si>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</si>
  <si>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</si>
  <si>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</si>
  <si>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</si>
  <si>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</si>
  <si>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</si>
  <si>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</si>
  <si>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</si>
  <si>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</si>
  <si>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</si>
  <si>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</si>
  <si>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</si>
  <si>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</si>
  <si>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</si>
  <si>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</si>
  <si>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</si>
  <si>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</si>
  <si>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</si>
  <si>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</si>
  <si>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</si>
  <si>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</si>
  <si>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</si>
  <si>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</si>
  <si>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</si>
  <si>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</si>
  <si>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</si>
  <si>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</si>
  <si>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</si>
  <si>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</si>
  <si>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</si>
  <si>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</si>
  <si>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</si>
  <si>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</si>
  <si>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</si>
  <si>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</si>
  <si>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</si>
  <si>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</si>
  <si>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</si>
  <si>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</si>
  <si>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</si>
  <si>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</si>
  <si>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</si>
  <si>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Totale (</t>
    </r>
    <r>
      <rPr>
        <b/>
        <i/>
        <sz val="11"/>
        <color indexed="8"/>
        <rFont val="Calibri"/>
        <family val="2"/>
      </rPr>
      <t>Total</t>
    </r>
    <r>
      <rPr>
        <b/>
        <sz val="11"/>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</si>
  <si>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</si>
  <si>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</si>
  <si>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</si>
  <si>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</si>
  <si>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</si>
  <si>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</si>
  <si>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</si>
  <si>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</si>
  <si>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</si>
  <si>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</si>
  <si>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</si>
  <si>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</si>
  <si>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</si>
  <si>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</si>
  <si>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</si>
  <si>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</si>
  <si>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</si>
  <si>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</si>
  <si>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</si>
  <si>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</si>
  <si>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</si>
  <si>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Totale (Total)</t>
  </si>
  <si>
    <t>TNT-FedEx</t>
  </si>
  <si>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</si>
  <si>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</si>
  <si>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</si>
  <si>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</si>
  <si>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</si>
  <si>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</si>
  <si>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</si>
  <si>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</si>
  <si>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</si>
  <si>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Altri MVNO </t>
    </r>
    <r>
      <rPr>
        <i/>
        <sz val="12"/>
        <color indexed="8"/>
        <rFont val="Calibri"/>
        <family val="2"/>
      </rPr>
      <t>(Other Mvno)</t>
    </r>
  </si>
  <si>
    <t>Giu 18</t>
  </si>
  <si>
    <t>Jun 18</t>
  </si>
  <si>
    <t>Set 18</t>
  </si>
  <si>
    <t>Sept 18</t>
  </si>
  <si>
    <t xml:space="preserve"> Dic 18</t>
  </si>
  <si>
    <t>Dec 18</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</si>
  <si>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</si>
  <si>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</si>
  <si>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</si>
  <si>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</si>
  <si>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Linkem</t>
  </si>
  <si>
    <t>Eolo</t>
  </si>
  <si>
    <t xml:space="preserve"> Mar 19</t>
  </si>
  <si>
    <t>Cairo/RCS Mediagroup</t>
  </si>
  <si>
    <t>Gruppo Poste Italiane</t>
  </si>
  <si>
    <t>GLS</t>
  </si>
  <si>
    <t>Altri MVNO</t>
  </si>
  <si>
    <r>
      <t>Totale (</t>
    </r>
    <r>
      <rPr>
        <i/>
        <sz val="12"/>
        <color indexed="8"/>
        <rFont val="Calibri"/>
        <family val="2"/>
      </rPr>
      <t>Total</t>
    </r>
    <r>
      <rPr>
        <sz val="12"/>
        <color indexed="8"/>
        <rFont val="Calibri"/>
        <family val="2"/>
      </rPr>
      <t>)</t>
    </r>
  </si>
  <si>
    <t>Giu 19</t>
  </si>
  <si>
    <t>Jun 19</t>
  </si>
  <si>
    <t>Set 19</t>
  </si>
  <si>
    <t>Sept 19</t>
  </si>
  <si>
    <t>GEDI Gruppo Editoriale</t>
  </si>
  <si>
    <r>
      <t>Totale (</t>
    </r>
    <r>
      <rPr>
        <b/>
        <i/>
        <sz val="12"/>
        <color indexed="8"/>
        <rFont val="Calibri"/>
        <family val="2"/>
      </rPr>
      <t>Total</t>
    </r>
    <r>
      <rPr>
        <b/>
        <sz val="12"/>
        <color indexed="8"/>
        <rFont val="Calibri"/>
        <family val="2"/>
      </rPr>
      <t>)</t>
    </r>
  </si>
  <si>
    <t xml:space="preserve"> Dic 19</t>
  </si>
  <si>
    <t>Dec 19</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</si>
  <si>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</si>
  <si>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</si>
  <si>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</si>
  <si>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</si>
  <si>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</si>
  <si>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</si>
  <si>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</si>
  <si>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</si>
  <si>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</si>
  <si>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</si>
  <si>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</si>
  <si>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</si>
  <si>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</si>
  <si>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</si>
  <si>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</si>
  <si>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</si>
  <si>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</si>
  <si>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</si>
  <si>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t xml:space="preserve"> - Servizio Universale (US)</t>
  </si>
  <si>
    <t xml:space="preserve"> - Non Servizio Universale (non US)</t>
  </si>
  <si>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</si>
  <si>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</si>
  <si>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</si>
  <si>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</si>
  <si>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</si>
  <si>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</si>
  <si>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</si>
  <si>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</si>
  <si>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</si>
  <si>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</si>
  <si>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</si>
  <si>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</si>
  <si>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</si>
  <si>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</si>
  <si>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</si>
  <si>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</si>
  <si>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</si>
  <si>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</si>
  <si>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</si>
  <si>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</si>
  <si>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</si>
  <si>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</si>
  <si>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</si>
  <si>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</si>
  <si>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</si>
  <si>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</si>
  <si>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 xml:space="preserve"> Dic 20</t>
  </si>
  <si>
    <t>Dec 20</t>
  </si>
  <si>
    <t>4T18</t>
  </si>
  <si>
    <t>4T19</t>
  </si>
  <si>
    <t>4T20</t>
  </si>
  <si>
    <t>Ita</t>
  </si>
  <si>
    <t>Spa</t>
  </si>
  <si>
    <t>Ger</t>
  </si>
  <si>
    <t>EU27</t>
  </si>
  <si>
    <t>Fra</t>
  </si>
  <si>
    <t>2T18</t>
  </si>
  <si>
    <t>3T18</t>
  </si>
  <si>
    <t>1T19</t>
  </si>
  <si>
    <t>2T19</t>
  </si>
  <si>
    <t>3T19</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</si>
  <si>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</si>
  <si>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</si>
  <si>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</si>
  <si>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</si>
  <si>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</si>
  <si>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</si>
  <si>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</si>
  <si>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</si>
  <si>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</si>
  <si>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</si>
  <si>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</si>
  <si>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</si>
  <si>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Principali indicatori/Serie storica - Main indicators/Time series</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</si>
  <si>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</si>
  <si>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</si>
  <si>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</si>
  <si>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</si>
  <si>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</si>
  <si>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</si>
  <si>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</si>
  <si>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</si>
  <si>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</si>
  <si>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Corrispondenza non SU </t>
    </r>
    <r>
      <rPr>
        <i/>
        <sz val="12"/>
        <color indexed="8"/>
        <rFont val="Calibri"/>
        <family val="2"/>
      </rPr>
      <t>(Non 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</si>
  <si>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</si>
  <si>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</si>
  <si>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</si>
  <si>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</si>
  <si>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</si>
  <si>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</si>
  <si>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</si>
  <si>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</si>
  <si>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r>
      <t xml:space="preserve">Altri </t>
    </r>
    <r>
      <rPr>
        <i/>
        <sz val="12"/>
        <color indexed="8"/>
        <rFont val="Calibri"/>
        <family val="2"/>
      </rPr>
      <t>(Others)</t>
    </r>
  </si>
  <si>
    <t>2T21</t>
  </si>
  <si>
    <t>Gennaio</t>
  </si>
  <si>
    <t>Febbraio</t>
  </si>
  <si>
    <t>Marzo</t>
  </si>
  <si>
    <t>January</t>
  </si>
  <si>
    <t>February</t>
  </si>
  <si>
    <t>March</t>
  </si>
  <si>
    <t>Download</t>
  </si>
  <si>
    <t>Upload</t>
  </si>
  <si>
    <t>Traffico complessivo giornaliero - Daily total data traffic (Petabyte-PB)</t>
  </si>
  <si>
    <t>Zettabyte -ZB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</si>
  <si>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</si>
  <si>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</si>
  <si>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</si>
  <si>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</si>
  <si>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</si>
  <si>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</si>
  <si>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</si>
  <si>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</si>
  <si>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</si>
  <si>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</si>
  <si>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</si>
  <si>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</si>
  <si>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r>
      <t>Osservatorio sulle comunicazioni -</t>
    </r>
    <r>
      <rPr>
        <b/>
        <i/>
        <sz val="36"/>
        <color indexed="8"/>
        <rFont val="Calibri"/>
        <family val="2"/>
      </rPr>
      <t xml:space="preserve"> Communications Monitoring markets system</t>
    </r>
  </si>
  <si>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</si>
  <si>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</si>
  <si>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</si>
  <si>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</si>
  <si>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</si>
  <si>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</si>
  <si>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</si>
  <si>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</si>
  <si>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</si>
  <si>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</si>
  <si>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</si>
  <si>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r>
      <rPr>
        <b/>
        <sz val="14"/>
        <rFont val="Calibri"/>
        <family val="2"/>
      </rPr>
      <t>3.1   Andamento dei ricavi (da inizio anno) - R</t>
    </r>
    <r>
      <rPr>
        <b/>
        <i/>
        <sz val="14"/>
        <rFont val="Calibri"/>
        <family val="2"/>
      </rPr>
      <t>evenues trend (b.y.)</t>
    </r>
  </si>
  <si>
    <t>sept-21</t>
  </si>
  <si>
    <t>Giorno medio</t>
  </si>
  <si>
    <t>Prime Time</t>
  </si>
  <si>
    <t>(02.00-25.59)</t>
  </si>
  <si>
    <t>(20.30-22.30)</t>
  </si>
  <si>
    <t>in milioni</t>
  </si>
  <si>
    <r>
      <t>Giorno medio -</t>
    </r>
    <r>
      <rPr>
        <b/>
        <i/>
        <sz val="12"/>
        <color theme="1"/>
        <rFont val="Calibri"/>
        <family val="2"/>
        <scheme val="minor"/>
      </rPr>
      <t xml:space="preserve"> Avg daily</t>
    </r>
    <r>
      <rPr>
        <b/>
        <sz val="12"/>
        <color theme="1"/>
        <rFont val="Calibri"/>
        <family val="2"/>
        <scheme val="minor"/>
      </rPr>
      <t xml:space="preserve"> (02.00-25.59, %)</t>
    </r>
  </si>
  <si>
    <t>Prime time (20.30-22.30, %)</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</si>
  <si>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</si>
  <si>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</si>
  <si>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</si>
  <si>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</si>
  <si>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</si>
  <si>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</si>
  <si>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</si>
  <si>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</si>
  <si>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</si>
  <si>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</si>
  <si>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</si>
  <si>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</si>
  <si>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</si>
  <si>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</si>
  <si>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</si>
  <si>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</si>
  <si>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</si>
  <si>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</si>
  <si>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</si>
  <si>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</si>
  <si>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</si>
  <si>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</si>
  <si>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</si>
  <si>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</si>
  <si>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</si>
  <si>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</si>
  <si>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</si>
  <si>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</si>
  <si>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</si>
  <si>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</si>
  <si>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</si>
  <si>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</si>
  <si>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</si>
  <si>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</si>
  <si>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</si>
  <si>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Citynews</t>
  </si>
  <si>
    <t>Amazon</t>
  </si>
  <si>
    <t>eBay</t>
  </si>
  <si>
    <t>Subito.it</t>
  </si>
  <si>
    <t>AliExpress</t>
  </si>
  <si>
    <t>Lidl</t>
  </si>
  <si>
    <t>Stocard</t>
  </si>
  <si>
    <t>Google</t>
  </si>
  <si>
    <t>Utenti unici 
Unique audience (mln)</t>
  </si>
  <si>
    <t>Edizioni comprese tra le 18:30  e le 20:30</t>
  </si>
  <si>
    <t>milioni</t>
  </si>
  <si>
    <t>Edizioni comprese</t>
  </si>
  <si>
    <t>18:30 - 20:30</t>
  </si>
  <si>
    <t>Facebook</t>
  </si>
  <si>
    <t>Microsoft</t>
  </si>
  <si>
    <t>ItaliaOnline</t>
  </si>
  <si>
    <t>Utenti unici/unique users (mln)</t>
  </si>
  <si>
    <t>Utenti unici / Active universe (mln)</t>
  </si>
  <si>
    <t>Sito/Site</t>
  </si>
  <si>
    <t>Edizioni comprese tra le 12:00 e le 14:30</t>
  </si>
  <si>
    <t>Nazionali-economici</t>
  </si>
  <si>
    <t>Netflix</t>
  </si>
  <si>
    <t>Dazn</t>
  </si>
  <si>
    <t>Utenti unici complessivi
Total unique audience (mln)</t>
  </si>
  <si>
    <t>Fonte: elaborazioni Autorità su dati Audiweb</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</si>
  <si>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</si>
  <si>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</si>
  <si>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</si>
  <si>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dec-21</t>
  </si>
  <si>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</si>
  <si>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</si>
  <si>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</si>
  <si>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</si>
  <si>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</si>
  <si>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</si>
  <si>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</si>
  <si>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</si>
  <si>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</si>
  <si>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</si>
  <si>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Locali- Top 10 (rank 2021)</t>
  </si>
  <si>
    <t>in migliaia/giorno</t>
  </si>
  <si>
    <t>Locali- Top 10 (rank 2021) (*)</t>
  </si>
  <si>
    <t>Var./Chg. %</t>
  </si>
  <si>
    <t>RCS MediaGroup</t>
  </si>
  <si>
    <t>Corriere della Sera</t>
  </si>
  <si>
    <t>La Repubblica</t>
  </si>
  <si>
    <t>Il Messaggero</t>
  </si>
  <si>
    <t>Google News</t>
  </si>
  <si>
    <t>Il Fatto Quotidiano</t>
  </si>
  <si>
    <t>Trova Prezzi</t>
  </si>
  <si>
    <t>Media World</t>
  </si>
  <si>
    <t>Groupon</t>
  </si>
  <si>
    <r>
      <t xml:space="preserve">Ore di navigazione (mln)
</t>
    </r>
    <r>
      <rPr>
        <b/>
        <i/>
        <sz val="12"/>
        <color theme="1"/>
        <rFont val="Calibri"/>
        <family val="2"/>
        <scheme val="minor"/>
      </rPr>
      <t xml:space="preserve">Time </t>
    </r>
    <r>
      <rPr>
        <b/>
        <sz val="12"/>
        <color theme="1"/>
        <rFont val="Calibri"/>
        <family val="2"/>
        <scheme val="minor"/>
      </rPr>
      <t>spent (mln hours)</t>
    </r>
  </si>
  <si>
    <t>Disney +</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</si>
  <si>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</si>
  <si>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</si>
  <si>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</si>
  <si>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</si>
  <si>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</si>
  <si>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</si>
  <si>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</si>
  <si>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</si>
  <si>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</si>
  <si>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</si>
  <si>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</si>
  <si>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</si>
  <si>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MNP - n.ro operazioni-valori cumulati (</t>
    </r>
    <r>
      <rPr>
        <b/>
        <i/>
        <sz val="12"/>
        <rFont val="Calibri"/>
        <family val="2"/>
        <scheme val="minor"/>
      </rPr>
      <t>number of operations - cumulative values</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</si>
  <si>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</si>
  <si>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</si>
  <si>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</si>
  <si>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</si>
  <si>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</si>
  <si>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2022 vs 2019</t>
  </si>
  <si>
    <t>2022 vs 2020</t>
  </si>
  <si>
    <t>Sky Italia</t>
  </si>
  <si>
    <t xml:space="preserve"> Mar 22</t>
  </si>
  <si>
    <t>2018/19</t>
  </si>
  <si>
    <t>2021/22</t>
  </si>
  <si>
    <t>2020/21</t>
  </si>
  <si>
    <t>2019/20</t>
  </si>
  <si>
    <t>2017/18</t>
  </si>
  <si>
    <t>Corrispondenza (SU + non SU)</t>
  </si>
  <si>
    <t>Pacchi (SU+non SU)</t>
  </si>
  <si>
    <t>Mail (US + non US)</t>
  </si>
  <si>
    <t>Parcels (US + non US)</t>
  </si>
  <si>
    <t>Spettatori (mln)</t>
  </si>
  <si>
    <t>Altre</t>
  </si>
  <si>
    <t>Share (%)</t>
  </si>
  <si>
    <t>Prime time (20.30-22.30)</t>
  </si>
  <si>
    <t>Traffico dati per sim "voce &amp; dati" (Gigabyte-GB)</t>
  </si>
  <si>
    <t>Variazione/chg (%)</t>
  </si>
  <si>
    <t xml:space="preserve">Principali piattaforme /Main platforms </t>
  </si>
  <si>
    <t xml:space="preserve"> (media -avg/mln)</t>
  </si>
  <si>
    <t>Principali piattaforme /Main platforms</t>
  </si>
  <si>
    <t>(totale ore - total hours /mln)</t>
  </si>
  <si>
    <t>Ciaopeople</t>
  </si>
  <si>
    <t>Sito/Site (mln )</t>
  </si>
  <si>
    <r>
      <t>Posta transfrontaliera - SU (</t>
    </r>
    <r>
      <rPr>
        <i/>
        <sz val="12"/>
        <color indexed="8"/>
        <rFont val="Calibri"/>
        <family val="2"/>
      </rPr>
      <t>crossborder items</t>
    </r>
    <r>
      <rPr>
        <sz val="12"/>
        <color indexed="8"/>
        <rFont val="Calibri"/>
        <family val="2"/>
      </rPr>
      <t>)</t>
    </r>
  </si>
  <si>
    <r>
      <t>Posta transfrontaliera - no SU (</t>
    </r>
    <r>
      <rPr>
        <i/>
        <sz val="12"/>
        <color indexed="8"/>
        <rFont val="Calibri"/>
        <family val="2"/>
      </rPr>
      <t>crossborder items</t>
    </r>
    <r>
      <rPr>
        <sz val="12"/>
        <color indexed="8"/>
        <rFont val="Calibri"/>
        <family val="2"/>
      </rPr>
      <t>)</t>
    </r>
  </si>
  <si>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</si>
  <si>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</si>
  <si>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</si>
  <si>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</si>
  <si>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</si>
  <si>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</si>
  <si>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</si>
  <si>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</si>
  <si>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</si>
  <si>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</si>
  <si>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</si>
  <si>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</si>
  <si>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</si>
  <si>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</si>
  <si>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t>2T17</t>
  </si>
  <si>
    <t>3T17</t>
  </si>
  <si>
    <t>4T17</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</si>
  <si>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</si>
  <si>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</si>
  <si>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</si>
  <si>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</si>
  <si>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</si>
  <si>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</si>
  <si>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</si>
  <si>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t>21-22</t>
  </si>
  <si>
    <t>18-22</t>
  </si>
  <si>
    <t>Now/Sky</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</si>
  <si>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</si>
  <si>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</si>
  <si>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t>Giugno/June  2022</t>
  </si>
  <si>
    <t>Clientela residenziali</t>
  </si>
  <si>
    <t>Clientela affari</t>
  </si>
  <si>
    <t>Residential customers</t>
  </si>
  <si>
    <t>Business customers</t>
  </si>
  <si>
    <t>Linee BB/UBB (mln)</t>
  </si>
  <si>
    <r>
      <t>Linee per operatore -</t>
    </r>
    <r>
      <rPr>
        <b/>
        <i/>
        <sz val="13"/>
        <color indexed="8"/>
        <rFont val="Calibri"/>
        <family val="2"/>
      </rPr>
      <t xml:space="preserve"> Lines by operator</t>
    </r>
    <r>
      <rPr>
        <b/>
        <sz val="13"/>
        <color indexed="8"/>
        <rFont val="Calibri"/>
        <family val="2"/>
      </rPr>
      <t xml:space="preserve"> (%)</t>
    </r>
  </si>
  <si>
    <r>
      <t>Linee per velocità -</t>
    </r>
    <r>
      <rPr>
        <b/>
        <i/>
        <sz val="13"/>
        <color indexed="8"/>
        <rFont val="Calibri"/>
        <family val="2"/>
      </rPr>
      <t xml:space="preserve"> Lines by speed</t>
    </r>
    <r>
      <rPr>
        <b/>
        <sz val="13"/>
        <color indexed="8"/>
        <rFont val="Calibri"/>
        <family val="2"/>
      </rPr>
      <t xml:space="preserve"> (%)</t>
    </r>
  </si>
  <si>
    <t>&lt; 30 Mbps</t>
  </si>
  <si>
    <t>≥ 30 Mbps; &lt; 100 Mbps</t>
  </si>
  <si>
    <t>≥ 100 Mbps</t>
  </si>
  <si>
    <r>
      <t xml:space="preserve">Totale - </t>
    </r>
    <r>
      <rPr>
        <i/>
        <sz val="12"/>
        <color indexed="8"/>
        <rFont val="Calibri"/>
        <family val="2"/>
      </rPr>
      <t>Total</t>
    </r>
  </si>
  <si>
    <t>Var/Chg. vs 06/2021 (p.p.)</t>
  </si>
  <si>
    <r>
      <t>Quote di mercato 
(</t>
    </r>
    <r>
      <rPr>
        <b/>
        <i/>
        <sz val="12"/>
        <color indexed="8"/>
        <rFont val="Calibri"/>
        <family val="2"/>
      </rPr>
      <t>market shares</t>
    </r>
    <r>
      <rPr>
        <b/>
        <sz val="12"/>
        <color indexed="8"/>
        <rFont val="Calibri"/>
        <family val="2"/>
      </rPr>
      <t>)  (%)</t>
    </r>
  </si>
  <si>
    <t>jun-18</t>
  </si>
  <si>
    <t>jun-19</t>
  </si>
  <si>
    <t>jun-20</t>
  </si>
  <si>
    <t>jun-21</t>
  </si>
  <si>
    <t>jun-22</t>
  </si>
  <si>
    <t>Var. vs 06/21 (%)</t>
  </si>
  <si>
    <t>AVG 6M</t>
  </si>
  <si>
    <t>Aprile</t>
  </si>
  <si>
    <t>Maggio</t>
  </si>
  <si>
    <t>Giugno</t>
  </si>
  <si>
    <t>April</t>
  </si>
  <si>
    <t>May</t>
  </si>
  <si>
    <t>June</t>
  </si>
  <si>
    <t>Traffico dati per linea broadband  - data traffic by broadband line (Gigabyte-GB)</t>
  </si>
  <si>
    <t>6M</t>
  </si>
  <si>
    <t>06/2022 (%)</t>
  </si>
  <si>
    <t>2T22</t>
  </si>
  <si>
    <t>1H2018</t>
  </si>
  <si>
    <t>1H2019</t>
  </si>
  <si>
    <t>1H2020</t>
  </si>
  <si>
    <t>1H2022</t>
  </si>
  <si>
    <r>
      <t xml:space="preserve">Audience medio/avg </t>
    </r>
    <r>
      <rPr>
        <b/>
        <sz val="12"/>
        <color rgb="FFFF0000"/>
        <rFont val="Calibri"/>
        <family val="2"/>
        <scheme val="minor"/>
      </rPr>
      <t>1H</t>
    </r>
    <r>
      <rPr>
        <b/>
        <sz val="12"/>
        <color theme="1"/>
        <rFont val="Calibri"/>
        <family val="2"/>
        <scheme val="minor"/>
      </rPr>
      <t xml:space="preserve"> (mln)</t>
    </r>
  </si>
  <si>
    <t>1H2021</t>
  </si>
  <si>
    <t>Audience (mln) (avg 6M - beg. yar.)</t>
  </si>
  <si>
    <t>1H2022 
vs 
1H2021</t>
  </si>
  <si>
    <t>1H2022 
vs 
1H2018</t>
  </si>
  <si>
    <t>1H18</t>
  </si>
  <si>
    <t>1H19</t>
  </si>
  <si>
    <t>1H20</t>
  </si>
  <si>
    <t>1H21</t>
  </si>
  <si>
    <t>1H22</t>
  </si>
  <si>
    <t>Copie vendute 
Var % 
1H2022/2021</t>
  </si>
  <si>
    <t>Variazione vs 1H21 (Chg)</t>
  </si>
  <si>
    <t>Giu 22</t>
  </si>
  <si>
    <t>Jun 22</t>
  </si>
  <si>
    <r>
      <rPr>
        <b/>
        <sz val="16"/>
        <color indexed="12"/>
        <rFont val="Calibri"/>
        <family val="2"/>
      </rPr>
      <t>06-2022 / 06-2021</t>
    </r>
    <r>
      <rPr>
        <b/>
        <sz val="14"/>
        <color indexed="17"/>
        <rFont val="Calibri"/>
        <family val="2"/>
      </rPr>
      <t xml:space="preserve">
</t>
    </r>
    <r>
      <rPr>
        <b/>
        <sz val="18"/>
        <color indexed="17"/>
        <rFont val="Calibri"/>
        <family val="2"/>
      </rPr>
      <t>(1Y)</t>
    </r>
  </si>
  <si>
    <r>
      <rPr>
        <b/>
        <sz val="16"/>
        <color indexed="12"/>
        <rFont val="Calibri"/>
        <family val="2"/>
      </rPr>
      <t>06-2022 / 06-2017</t>
    </r>
    <r>
      <rPr>
        <b/>
        <sz val="14"/>
        <color indexed="17"/>
        <rFont val="Calibri"/>
        <family val="2"/>
      </rPr>
      <t xml:space="preserve">
</t>
    </r>
    <r>
      <rPr>
        <b/>
        <sz val="18"/>
        <color indexed="17"/>
        <rFont val="Calibri"/>
        <family val="2"/>
      </rPr>
      <t xml:space="preserve">(5Y) </t>
    </r>
  </si>
  <si>
    <r>
      <rPr>
        <b/>
        <sz val="16"/>
        <color indexed="12"/>
        <rFont val="Calibri"/>
        <family val="2"/>
      </rPr>
      <t>05-2022 / 06-2012</t>
    </r>
    <r>
      <rPr>
        <b/>
        <sz val="16"/>
        <color indexed="8"/>
        <rFont val="Calibri"/>
        <family val="2"/>
      </rPr>
      <t xml:space="preserve"> </t>
    </r>
    <r>
      <rPr>
        <b/>
        <sz val="14"/>
        <color indexed="8"/>
        <rFont val="Calibri"/>
        <family val="2"/>
      </rPr>
      <t xml:space="preserve">
</t>
    </r>
    <r>
      <rPr>
        <b/>
        <sz val="18"/>
        <color indexed="17"/>
        <rFont val="Calibri"/>
        <family val="2"/>
      </rPr>
      <t xml:space="preserve">(10Y) </t>
    </r>
  </si>
  <si>
    <t>1H22 vs1H21</t>
  </si>
  <si>
    <t>Gennaio-Giugno</t>
  </si>
  <si>
    <t>January-June</t>
  </si>
  <si>
    <t>2Q18</t>
  </si>
  <si>
    <t>2Q19</t>
  </si>
  <si>
    <t>2Q20</t>
  </si>
  <si>
    <t>2Q21</t>
  </si>
  <si>
    <t>2Q22</t>
  </si>
  <si>
    <t>Diff/chg. vs 1H21 (p.p.)</t>
  </si>
  <si>
    <t>Var-chg 
€bln</t>
  </si>
  <si>
    <t>Var-chg 
%</t>
  </si>
  <si>
    <t>1H
2021</t>
  </si>
  <si>
    <t>1H
2022</t>
  </si>
  <si>
    <t>% ricavi</t>
  </si>
  <si>
    <t>%  ricavi</t>
  </si>
  <si>
    <t>Mld/Bln €</t>
  </si>
  <si>
    <r>
      <rPr>
        <b/>
        <sz val="20"/>
        <color theme="0"/>
        <rFont val="Calibri"/>
        <family val="2"/>
        <scheme val="minor"/>
      </rPr>
      <t xml:space="preserve">Rete fissa e mobile </t>
    </r>
    <r>
      <rPr>
        <b/>
        <i/>
        <sz val="20"/>
        <color theme="0"/>
        <rFont val="Calibri"/>
        <family val="2"/>
        <scheme val="minor"/>
      </rPr>
      <t>- Fixed and mobile networks</t>
    </r>
  </si>
  <si>
    <t>1T18</t>
  </si>
  <si>
    <t>Sky</t>
  </si>
  <si>
    <t>Vianova</t>
  </si>
  <si>
    <t>PostePay</t>
  </si>
  <si>
    <t>BBBell</t>
  </si>
  <si>
    <t>Micso</t>
  </si>
  <si>
    <t>Ricavi da inizio anno /Revenues beginning year</t>
  </si>
  <si>
    <t xml:space="preserve"> - rete fissa-fixed network</t>
  </si>
  <si>
    <t xml:space="preserve"> - rete mobile-mobile network</t>
  </si>
  <si>
    <r>
      <t xml:space="preserve">Margine Operativo Lordo da inizio anno 
</t>
    </r>
    <r>
      <rPr>
        <i/>
        <sz val="12"/>
        <color theme="1"/>
        <rFont val="Calibri"/>
        <family val="2"/>
        <scheme val="minor"/>
      </rPr>
      <t>(Ebitda from beginning year)</t>
    </r>
  </si>
  <si>
    <r>
      <t xml:space="preserve">Investimenti da inizio anno
</t>
    </r>
    <r>
      <rPr>
        <i/>
        <sz val="12"/>
        <color theme="1"/>
        <rFont val="Calibri"/>
        <family val="2"/>
        <scheme val="minor"/>
      </rPr>
      <t>Capex from beginning year</t>
    </r>
  </si>
  <si>
    <t>Occupati/Employees (*1.000) (30.06.22)</t>
  </si>
  <si>
    <t>1T</t>
  </si>
  <si>
    <t>Q1</t>
  </si>
  <si>
    <t>2T</t>
  </si>
  <si>
    <t>Q2</t>
  </si>
  <si>
    <t>Spettatori medi giornalieri da inizio anno</t>
  </si>
  <si>
    <r>
      <t>Giorno medio -</t>
    </r>
    <r>
      <rPr>
        <b/>
        <i/>
        <sz val="14"/>
        <color theme="1"/>
        <rFont val="Calibri"/>
        <family val="2"/>
        <scheme val="minor"/>
      </rPr>
      <t xml:space="preserve"> Avg daily</t>
    </r>
    <r>
      <rPr>
        <b/>
        <sz val="14"/>
        <color theme="1"/>
        <rFont val="Calibri"/>
        <family val="2"/>
        <scheme val="minor"/>
      </rPr>
      <t xml:space="preserve"> (02.00-25.59)</t>
    </r>
  </si>
  <si>
    <t>Share medio da inizio anno</t>
  </si>
  <si>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</si>
  <si>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t>2.2   Ascolti dei principali gruppi televisivi -</t>
    </r>
    <r>
      <rPr>
        <b/>
        <sz val="12"/>
        <color rgb="FFFFFFFF"/>
        <rFont val="Calibri"/>
        <family val="2"/>
      </rPr>
      <t xml:space="preserve"> </t>
    </r>
    <r>
      <rPr>
        <b/>
        <i/>
        <sz val="12"/>
        <color rgb="FFFFFFFF"/>
        <rFont val="Calibri"/>
        <family val="2"/>
      </rPr>
      <t xml:space="preserve">Leading TV broadcaster by audience </t>
    </r>
  </si>
  <si>
    <r>
      <t>2.3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</si>
  <si>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2.4   Ascolti giornalieri medi dei principali TG nazionali nel giorno medio da inizio anno</t>
    </r>
    <r>
      <rPr>
        <b/>
        <i/>
        <sz val="14"/>
        <color rgb="FFFFFFFF"/>
        <rFont val="Calibri"/>
        <family val="2"/>
      </rPr>
      <t xml:space="preserve"> -</t>
    </r>
    <r>
      <rPr>
        <b/>
        <i/>
        <sz val="12"/>
        <color rgb="FFFFFFFF"/>
        <rFont val="Calibri"/>
        <family val="2"/>
      </rPr>
      <t xml:space="preserve"> Avg monthly audience of main national news programs since b.y.</t>
    </r>
  </si>
  <si>
    <r>
      <t xml:space="preserve">2.6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</si>
  <si>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2.5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</si>
  <si>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2.7   Vendite complessive e distribuzione per principali gruppi editoriali da inizio anno - </t>
    </r>
    <r>
      <rPr>
        <b/>
        <i/>
        <sz val="12"/>
        <color rgb="FFFFFFFF"/>
        <rFont val="Calibri"/>
        <family val="2"/>
      </rPr>
      <t>Volume sales and shares by main publishing groups since b.</t>
    </r>
    <r>
      <rPr>
        <b/>
        <sz val="12"/>
        <color rgb="FFFFFFFF"/>
        <rFont val="Calibri"/>
        <family val="2"/>
      </rPr>
      <t>y.</t>
    </r>
  </si>
  <si>
    <r>
      <t xml:space="preserve">2.8   Utenti unici dei siti/app dei principali operatori - </t>
    </r>
    <r>
      <rPr>
        <b/>
        <i/>
        <sz val="12"/>
        <color rgb="FFFFFFFF"/>
        <rFont val="Calibri"/>
        <family val="2"/>
      </rPr>
      <t xml:space="preserve">Main websites/app unique users </t>
    </r>
  </si>
  <si>
    <r>
      <t xml:space="preserve">2.9   Utenti unici dei siti/app di informazione generalista - </t>
    </r>
    <r>
      <rPr>
        <b/>
        <i/>
        <sz val="12"/>
        <color rgb="FFFFFFFF"/>
        <rFont val="Calibri"/>
        <family val="2"/>
      </rPr>
      <t>General press websites/app unique users</t>
    </r>
  </si>
  <si>
    <r>
      <t xml:space="preserve">2.10 Utenti unici dei siti/app di e-commerce - </t>
    </r>
    <r>
      <rPr>
        <b/>
        <i/>
        <sz val="12"/>
        <color rgb="FFFFFFFF"/>
        <rFont val="Calibri"/>
        <family val="2"/>
      </rPr>
      <t>E-commerce websites/app unique users</t>
    </r>
  </si>
  <si>
    <r>
      <t xml:space="preserve">2.11 Utenti unici delle piattaforme di servizi VOD a pagamento - </t>
    </r>
    <r>
      <rPr>
        <b/>
        <i/>
        <sz val="12"/>
        <color rgb="FFFFFFFF"/>
        <rFont val="Calibri"/>
        <family val="2"/>
      </rPr>
      <t>Pay video on demand platforms unique users</t>
    </r>
  </si>
  <si>
    <r>
      <t xml:space="preserve">2.12 Tempo speso sulle piattaforme di servizi VOD a pagamento - </t>
    </r>
    <r>
      <rPr>
        <b/>
        <i/>
        <sz val="12"/>
        <color rgb="FFFFFFFF"/>
        <rFont val="Calibri"/>
        <family val="2"/>
      </rPr>
      <t>Time spent on pay video on demand  platforms</t>
    </r>
  </si>
  <si>
    <r>
      <t xml:space="preserve">2.13 Utenti unici delle piattaforme di servizi VOD gratuiti - </t>
    </r>
    <r>
      <rPr>
        <b/>
        <i/>
        <sz val="12"/>
        <color rgb="FFFFFFFF"/>
        <rFont val="Calibri"/>
        <family val="2"/>
      </rPr>
      <t>Free video on demand platforms unique users</t>
    </r>
  </si>
  <si>
    <r>
      <t xml:space="preserve">2.14 Tempo speso sulle piattaforme di servizi VOD gratuiti - </t>
    </r>
    <r>
      <rPr>
        <b/>
        <i/>
        <sz val="12"/>
        <color rgb="FFFFFFFF"/>
        <rFont val="Calibri"/>
        <family val="2"/>
      </rPr>
      <t>Time spent on free video on demand  platforms</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</si>
  <si>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</si>
  <si>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</si>
  <si>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</si>
  <si>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European prices changing  (</t>
    </r>
    <r>
      <rPr>
        <b/>
        <i/>
        <sz val="14"/>
        <color indexed="9"/>
        <rFont val="Calibri"/>
        <family val="2"/>
      </rPr>
      <t>2015=100)</t>
    </r>
  </si>
  <si>
    <r>
      <rPr>
        <b/>
        <sz val="14"/>
        <color indexed="9"/>
        <rFont val="Calibri"/>
        <family val="2"/>
      </rPr>
      <t xml:space="preserve">1.2   Accessi diretti complessivi  - </t>
    </r>
    <r>
      <rPr>
        <b/>
        <i/>
        <sz val="12"/>
        <color rgb="FFFFFFFF"/>
        <rFont val="Calibri"/>
        <family val="2"/>
      </rPr>
      <t>Total access lines</t>
    </r>
  </si>
  <si>
    <r>
      <t>1.1  Il quadro congiunturale del semestre -</t>
    </r>
    <r>
      <rPr>
        <b/>
        <sz val="14"/>
        <color rgb="FFFFFFFF"/>
        <rFont val="Calibri"/>
        <family val="2"/>
      </rPr>
      <t xml:space="preserve"> </t>
    </r>
    <r>
      <rPr>
        <b/>
        <i/>
        <sz val="14"/>
        <color rgb="FFFFFFFF"/>
        <rFont val="Calibri"/>
        <family val="2"/>
      </rPr>
      <t>1H main results</t>
    </r>
    <r>
      <rPr>
        <b/>
        <sz val="14"/>
        <color rgb="FFFFFFFF"/>
        <rFont val="Calibri"/>
        <family val="2"/>
      </rPr>
      <t xml:space="preserve">  </t>
    </r>
  </si>
  <si>
    <r>
      <rPr>
        <b/>
        <sz val="14"/>
        <color indexed="9"/>
        <rFont val="Calibri"/>
        <family val="2"/>
      </rPr>
      <t>1.3   Accessi broadband e ultrabroadband -</t>
    </r>
    <r>
      <rPr>
        <b/>
        <i/>
        <sz val="12"/>
        <color rgb="FFFFFFFF"/>
        <rFont val="Calibri"/>
        <family val="2"/>
      </rPr>
      <t xml:space="preserve"> Broadband and ultrabroadband lines</t>
    </r>
  </si>
  <si>
    <r>
      <rPr>
        <b/>
        <sz val="14"/>
        <color rgb="FFFFFFFF"/>
        <rFont val="Calibri"/>
        <family val="2"/>
      </rPr>
      <t>1.4   Accessi BB/UBB  per tipologia di clientela e operatore</t>
    </r>
    <r>
      <rPr>
        <b/>
        <i/>
        <sz val="14"/>
        <color indexed="9"/>
        <rFont val="Calibri"/>
        <family val="2"/>
      </rPr>
      <t xml:space="preserve"> - </t>
    </r>
    <r>
      <rPr>
        <b/>
        <i/>
        <sz val="12"/>
        <color rgb="FFFFFFFF"/>
        <rFont val="Calibri"/>
        <family val="2"/>
      </rPr>
      <t>BB/UBB lines by customer type and operator</t>
    </r>
  </si>
  <si>
    <r>
      <rPr>
        <b/>
        <sz val="14"/>
        <color indexed="9"/>
        <rFont val="Calibri"/>
        <family val="2"/>
      </rPr>
      <t>1.5   Accessi BB/UBB  per tecnologia</t>
    </r>
    <r>
      <rPr>
        <b/>
        <i/>
        <sz val="14"/>
        <color indexed="9"/>
        <rFont val="Calibri"/>
        <family val="2"/>
      </rPr>
      <t xml:space="preserve"> </t>
    </r>
    <r>
      <rPr>
        <b/>
        <sz val="14"/>
        <color indexed="9"/>
        <rFont val="Calibri"/>
        <family val="2"/>
      </rPr>
      <t>e operatore</t>
    </r>
    <r>
      <rPr>
        <b/>
        <i/>
        <sz val="14"/>
        <color indexed="9"/>
        <rFont val="Calibri"/>
        <family val="2"/>
      </rPr>
      <t xml:space="preserve"> - </t>
    </r>
    <r>
      <rPr>
        <b/>
        <i/>
        <sz val="12"/>
        <color rgb="FFFFFFFF"/>
        <rFont val="Calibri"/>
        <family val="2"/>
      </rPr>
      <t>BB/UBB lines by technology and operator</t>
    </r>
  </si>
  <si>
    <r>
      <rPr>
        <b/>
        <sz val="14"/>
        <color indexed="9"/>
        <rFont val="Calibri"/>
        <family val="2"/>
      </rPr>
      <t>1.6   Traffico dati medio giornaliero</t>
    </r>
    <r>
      <rPr>
        <b/>
        <i/>
        <sz val="14"/>
        <color indexed="9"/>
        <rFont val="Calibri"/>
        <family val="2"/>
      </rPr>
      <t xml:space="preserve"> - </t>
    </r>
    <r>
      <rPr>
        <b/>
        <i/>
        <sz val="12"/>
        <color rgb="FFFFFFFF"/>
        <rFont val="Calibri"/>
        <family val="2"/>
      </rPr>
      <t>Data traffic avg daily</t>
    </r>
    <r>
      <rPr>
        <b/>
        <i/>
        <sz val="14"/>
        <color indexed="9"/>
        <rFont val="Calibri"/>
        <family val="2"/>
      </rPr>
      <t xml:space="preserve"> (1/2)</t>
    </r>
  </si>
  <si>
    <r>
      <rPr>
        <b/>
        <sz val="14"/>
        <color indexed="9"/>
        <rFont val="Calibri"/>
        <family val="2"/>
      </rPr>
      <t xml:space="preserve">1.7   Traffico dati - </t>
    </r>
    <r>
      <rPr>
        <b/>
        <i/>
        <sz val="14"/>
        <color rgb="FFFFFFFF"/>
        <rFont val="Calibri"/>
        <family val="2"/>
      </rPr>
      <t>Data traffic</t>
    </r>
    <r>
      <rPr>
        <b/>
        <sz val="14"/>
        <color indexed="9"/>
        <rFont val="Calibri"/>
        <family val="2"/>
      </rPr>
      <t>: download/upload</t>
    </r>
    <r>
      <rPr>
        <b/>
        <i/>
        <sz val="14"/>
        <color indexed="9"/>
        <rFont val="Calibri"/>
        <family val="2"/>
      </rPr>
      <t xml:space="preserve"> (2/2)</t>
    </r>
  </si>
  <si>
    <r>
      <rPr>
        <b/>
        <sz val="14"/>
        <color indexed="9"/>
        <rFont val="Calibri"/>
        <family val="2"/>
      </rPr>
      <t>1.8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</si>
  <si>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1.9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</si>
  <si>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1.10   Sim "human" per tipologia di contratto </t>
    </r>
    <r>
      <rPr>
        <b/>
        <i/>
        <sz val="14"/>
        <color indexed="9"/>
        <rFont val="Calibri"/>
        <family val="2"/>
      </rPr>
      <t xml:space="preserve">- </t>
    </r>
    <r>
      <rPr>
        <b/>
        <i/>
        <sz val="12"/>
        <color rgb="FFFFFFFF"/>
        <rFont val="Calibri"/>
        <family val="2"/>
      </rPr>
      <t>"human" Sim by contract type</t>
    </r>
  </si>
  <si>
    <r>
      <t>1.11 Traffico dati medio giornaliero -</t>
    </r>
    <r>
      <rPr>
        <b/>
        <sz val="12"/>
        <color rgb="FFFFFFFF"/>
        <rFont val="Calibri"/>
        <family val="2"/>
      </rPr>
      <t xml:space="preserve"> </t>
    </r>
    <r>
      <rPr>
        <b/>
        <i/>
        <sz val="12"/>
        <color rgb="FFFFFFFF"/>
        <rFont val="Calibri"/>
        <family val="2"/>
      </rPr>
      <t>Avg daily data traffic</t>
    </r>
    <r>
      <rPr>
        <b/>
        <i/>
        <sz val="14"/>
        <color rgb="FFFFFFFF"/>
        <rFont val="Calibri"/>
        <family val="2"/>
      </rPr>
      <t xml:space="preserve"> </t>
    </r>
    <r>
      <rPr>
        <b/>
        <sz val="14"/>
        <color indexed="9"/>
        <rFont val="Calibri"/>
        <family val="2"/>
      </rPr>
      <t>(1/2)</t>
    </r>
  </si>
  <si>
    <r>
      <rPr>
        <b/>
        <sz val="14"/>
        <color indexed="9"/>
        <rFont val="Calibri"/>
        <family val="2"/>
      </rPr>
      <t xml:space="preserve">1.12 Traffico dati - </t>
    </r>
    <r>
      <rPr>
        <b/>
        <i/>
        <sz val="14"/>
        <color rgb="FFFFFFFF"/>
        <rFont val="Calibri"/>
        <family val="2"/>
      </rPr>
      <t>Data traffic</t>
    </r>
    <r>
      <rPr>
        <b/>
        <sz val="14"/>
        <color indexed="9"/>
        <rFont val="Calibri"/>
        <family val="2"/>
      </rPr>
      <t>: download/upload</t>
    </r>
    <r>
      <rPr>
        <b/>
        <i/>
        <sz val="14"/>
        <color indexed="9"/>
        <rFont val="Calibri"/>
        <family val="2"/>
      </rPr>
      <t xml:space="preserve"> (2/2)</t>
    </r>
  </si>
  <si>
    <r>
      <t>1.13 Portabilità del numero mobile -</t>
    </r>
    <r>
      <rPr>
        <b/>
        <i/>
        <sz val="14"/>
        <color theme="0"/>
        <rFont val="Calibri"/>
        <family val="2"/>
      </rPr>
      <t xml:space="preserve"> </t>
    </r>
    <r>
      <rPr>
        <b/>
        <i/>
        <sz val="12"/>
        <color rgb="FFFFFFFF"/>
        <rFont val="Calibri"/>
        <family val="2"/>
      </rPr>
      <t>Mobile number portability</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</si>
  <si>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</si>
  <si>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</si>
  <si>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</si>
  <si>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</si>
  <si>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</si>
  <si>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</si>
  <si>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</si>
  <si>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</si>
  <si>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</si>
  <si>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</si>
  <si>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</si>
  <si>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Monrif</t>
  </si>
  <si>
    <t>Poste Italiane</t>
  </si>
  <si>
    <t>Quotidiano Nazionale</t>
  </si>
  <si>
    <t>Il Gazzettino</t>
  </si>
  <si>
    <t>Wish</t>
  </si>
  <si>
    <t>2Q 2019</t>
  </si>
  <si>
    <t>2Q 2020</t>
  </si>
  <si>
    <t>2Q 2021</t>
  </si>
  <si>
    <t>2Q 2022</t>
  </si>
  <si>
    <t>-</t>
  </si>
  <si>
    <t xml:space="preserve">Netflix </t>
  </si>
  <si>
    <t>Now (Sky)</t>
  </si>
  <si>
    <t>Fonte: elaborazioni Autorità su dati ComScore</t>
  </si>
  <si>
    <t>Mediaset**</t>
  </si>
  <si>
    <t>SKY</t>
  </si>
  <si>
    <t>- di cui SKY TG24</t>
  </si>
  <si>
    <t>RAI</t>
  </si>
  <si>
    <t>- di cui RaiPlay</t>
  </si>
  <si>
    <t>- di cui News Mediaset Sites</t>
  </si>
  <si>
    <t xml:space="preserve">** Gli utenti unici per Mediaset sono quelli relativi ai siti/App della componente News Mediaset Sites in ragione di scelte editoriali da parte dell’operatore che non consentono di scorporare il traffico dei servizi VOD a pagamento inclusa in Mediaset Infinity Sites. </t>
  </si>
  <si>
    <t xml:space="preserve">Tenendo conto di questa componente (che nel 1° semestre 2022 ammonta in media a 11,1 milioni di utenti unici al mese) gli utenti unici mensili medi per Mediaset nello stesso periodo del 2022 è pari a 26,4 milioni. </t>
  </si>
  <si>
    <t>By considering the latter (with a monthly average of 11.1 mm of unique users in 2022), Mediaset monthly average results, in 2022, in 22.5 mm of unique users.</t>
  </si>
  <si>
    <r>
      <t xml:space="preserve">**Mediaset unique users are those relating to the component </t>
    </r>
    <r>
      <rPr>
        <i/>
        <sz val="12"/>
        <color rgb="FF000000"/>
        <rFont val="Calibri"/>
        <family val="2"/>
        <scheme val="minor"/>
      </rPr>
      <t xml:space="preserve">News Mediaset Sites </t>
    </r>
    <r>
      <rPr>
        <sz val="12"/>
        <color rgb="FF000000"/>
        <rFont val="Calibri"/>
        <family val="2"/>
        <scheme val="minor"/>
      </rPr>
      <t xml:space="preserve">due to an editorial choice which does not allow to separate the part of the paid services related to </t>
    </r>
    <r>
      <rPr>
        <i/>
        <sz val="12"/>
        <color rgb="FF000000"/>
        <rFont val="Calibri"/>
        <family val="2"/>
        <scheme val="minor"/>
      </rPr>
      <t>Mediaset Infinity</t>
    </r>
    <r>
      <rPr>
        <sz val="12"/>
        <color rgb="FF000000"/>
        <rFont val="Calibri"/>
        <family val="2"/>
        <scheme val="minor"/>
      </rPr>
      <t xml:space="preserve">. </t>
    </r>
  </si>
  <si>
    <t>Ore di navigazione (mln)
Time spent (mln hours)</t>
  </si>
  <si>
    <t xml:space="preserve">** Le ore complessive per Mediaset sono quelle relative ai siti/App della componente News Mediaset Sites in ragione di scelte editoriali da parte dell’operatore che non consentono di scorporare il traffico dei servizi VOD a pagamento inclusa in Mediaset Infinity Sites. </t>
  </si>
  <si>
    <t>Tenendo conto di questa componente (che nel 1° semestre 2022 ammonta a 37 milioni di ore) le ore complessive di Mediaset nel 1° semestre 2022 sono pari 75 milioni..</t>
  </si>
  <si>
    <t xml:space="preserve">** Mediaset total hours are those relating to the component News Mediaset Sites due to an editorial choice which does not allow to separate the part of the paid services related to Mediaset Infinity. </t>
  </si>
  <si>
    <t>By considering the latter (with an amount of 37 mm of hours in 1H 2022), Mediaset reach 75 mm total hours  in the 1H 2022.</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</si>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</sst>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410]mmm\-yy;@"/>
    <numFmt numFmtId="167" formatCode="#,##0.000"/>
  </numFmts>
  <fonts count="142"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1"/>
      <color indexed="8"/>
      <name val="Calibri"/>
      <family val="2"/>
    </font>
    <font>
      <b/>
      <i/>
      <sz val="11"/>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sz val="8"/>
      <name val="Calibri"/>
      <family val="2"/>
    </font>
    <font>
      <sz val="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6"/>
      <color theme="0"/>
      <name val="Arial"/>
      <family val="2"/>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color theme="1"/>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sz val="16"/>
      <color indexed="8"/>
      <name val="Calibri"/>
      <family val="2"/>
    </font>
    <font>
      <b/>
      <sz val="36"/>
      <color theme="1"/>
      <name val="Calibri"/>
      <family val="2"/>
      <scheme val="minor"/>
    </font>
    <font>
      <b/>
      <i/>
      <sz val="36"/>
      <color indexed="8"/>
      <name val="Calibri"/>
      <family val="2"/>
    </font>
    <font>
      <b/>
      <sz val="24"/>
      <color theme="1"/>
      <name val="Calibri"/>
      <family val="2"/>
      <scheme val="minor"/>
    </font>
    <font>
      <b/>
      <sz val="13"/>
      <color theme="1"/>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b/>
      <sz val="16"/>
      <color rgb="FF7030A0"/>
      <name val="Calibri"/>
      <family val="2"/>
      <scheme val="minor"/>
    </font>
    <font>
      <sz val="14"/>
      <name val="Calibri"/>
      <family val="2"/>
      <scheme val="minor"/>
    </font>
    <font>
      <sz val="16"/>
      <name val="Calibri"/>
      <family val="2"/>
      <scheme val="minor"/>
    </font>
    <font>
      <sz val="16"/>
      <color theme="1"/>
      <name val="Calibri"/>
      <family val="2"/>
      <scheme val="minor"/>
    </font>
    <font>
      <b/>
      <sz val="14"/>
      <color rgb="FFFF0000"/>
      <name val="Calibri"/>
      <family val="2"/>
      <scheme val="minor"/>
    </font>
    <font>
      <b/>
      <i/>
      <u/>
      <sz val="24"/>
      <color theme="0"/>
      <name val="Calibri"/>
      <family val="2"/>
      <scheme val="minor"/>
    </font>
    <font>
      <b/>
      <sz val="13"/>
      <name val="Calibri"/>
      <family val="2"/>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u/>
      <sz val="14"/>
      <color theme="1"/>
      <name val="Calibri"/>
      <family val="2"/>
      <scheme val="minor"/>
    </font>
    <font>
      <b/>
      <i/>
      <u/>
      <sz val="14"/>
      <color theme="1"/>
      <name val="Calibri"/>
      <family val="2"/>
      <scheme val="minor"/>
    </font>
    <font>
      <b/>
      <i/>
      <sz val="13"/>
      <color indexed="8"/>
      <name val="Calibri"/>
      <family val="2"/>
    </font>
    <font>
      <b/>
      <sz val="13"/>
      <color indexed="8"/>
      <name val="Calibri"/>
      <family val="2"/>
    </font>
    <font>
      <b/>
      <sz val="16"/>
      <color indexed="9"/>
      <name val="Calibri"/>
      <family val="2"/>
    </font>
    <font>
      <b/>
      <sz val="13"/>
      <color rgb="FF7030A0"/>
      <name val="Calibri"/>
      <family val="2"/>
      <scheme val="minor"/>
    </font>
    <font>
      <sz val="13"/>
      <color rgb="FF7030A0"/>
      <name val="Calibri"/>
      <family val="2"/>
      <scheme val="minor"/>
    </font>
    <font>
      <b/>
      <i/>
      <sz val="13"/>
      <color rgb="FF7030A0"/>
      <name val="Calibri"/>
      <family val="2"/>
      <scheme val="minor"/>
    </font>
    <font>
      <i/>
      <sz val="12"/>
      <color rgb="FF0000FF"/>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i/>
      <sz val="12"/>
      <color rgb="FF000000"/>
      <name val="Calibri"/>
      <family val="2"/>
      <scheme val="minor"/>
    </font>
    <font>
      <b/>
      <i/>
      <sz val="11"/>
      <color rgb="FFFF0000"/>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ashed">
        <color auto="1"/>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style="thin">
        <color indexed="64"/>
      </right>
      <top/>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s>
  <cellStyleXfs count="12">
    <xf numFmtId="0" fontId="0" fillId="0" borderId="0"/>
    <xf numFmtId="0" fontId="1" fillId="0" borderId="0"/>
    <xf numFmtId="43" fontId="29" fillId="0" borderId="0" applyFont="0" applyFill="0" applyBorder="0" applyAlignment="0" applyProtection="0"/>
    <xf numFmtId="0" fontId="1" fillId="0" borderId="0"/>
    <xf numFmtId="0" fontId="1" fillId="0" borderId="0"/>
    <xf numFmtId="0" fontId="1" fillId="0" borderId="0"/>
    <xf numFmtId="0" fontId="1" fillId="0" borderId="0"/>
    <xf numFmtId="0" fontId="29" fillId="0" borderId="0"/>
    <xf numFmtId="0" fontId="20" fillId="0" borderId="0"/>
    <xf numFmtId="0" fontId="21" fillId="0" borderId="0"/>
    <xf numFmtId="0" fontId="1" fillId="0" borderId="0"/>
    <xf numFmtId="9" fontId="1" fillId="0" borderId="0" applyFont="0" applyFill="0" applyBorder="0" applyAlignment="0" applyProtection="0"/>
  </cellStyleXfs>
  <cellXfs count="778">
    <xf numFmtId="0" fontId="0" fillId="0" borderId="0" xfId="0"/>
    <xf numFmtId="0" fontId="33" fillId="2" borderId="0" xfId="0" applyFont="1" applyFill="1"/>
    <xf numFmtId="0" fontId="32" fillId="3" borderId="0" xfId="1" applyFont="1" applyFill="1"/>
    <xf numFmtId="17" fontId="34" fillId="0" borderId="0" xfId="0" applyNumberFormat="1" applyFont="1"/>
    <xf numFmtId="17" fontId="35" fillId="0" borderId="0" xfId="0" applyNumberFormat="1" applyFont="1"/>
    <xf numFmtId="0" fontId="35" fillId="0" borderId="0" xfId="0" applyFont="1"/>
    <xf numFmtId="0" fontId="34" fillId="0" borderId="0" xfId="0" applyFont="1"/>
    <xf numFmtId="164" fontId="34" fillId="0" borderId="0" xfId="0" applyNumberFormat="1" applyFont="1"/>
    <xf numFmtId="164" fontId="35" fillId="0" borderId="0" xfId="0" applyNumberFormat="1" applyFont="1"/>
    <xf numFmtId="0" fontId="34" fillId="0" borderId="0" xfId="0" applyFont="1" applyAlignment="1">
      <alignment horizontal="right"/>
    </xf>
    <xf numFmtId="0" fontId="37" fillId="4" borderId="0" xfId="1" applyFont="1" applyFill="1"/>
    <xf numFmtId="0" fontId="38" fillId="4" borderId="0" xfId="0" applyFont="1" applyFill="1"/>
    <xf numFmtId="17" fontId="39" fillId="0" borderId="0" xfId="0" applyNumberFormat="1" applyFont="1" applyAlignment="1">
      <alignment horizontal="center"/>
    </xf>
    <xf numFmtId="0" fontId="40" fillId="0" borderId="0" xfId="0" applyFont="1"/>
    <xf numFmtId="0" fontId="34" fillId="0" borderId="0" xfId="0" applyFont="1" applyAlignment="1">
      <alignment horizontal="center"/>
    </xf>
    <xf numFmtId="0" fontId="40" fillId="0" borderId="0" xfId="0" applyFont="1" applyAlignment="1">
      <alignment horizontal="center"/>
    </xf>
    <xf numFmtId="0" fontId="39" fillId="0" borderId="0" xfId="0" applyFont="1" applyAlignment="1">
      <alignment horizontal="center"/>
    </xf>
    <xf numFmtId="0" fontId="32" fillId="2" borderId="0" xfId="1" applyFont="1" applyFill="1"/>
    <xf numFmtId="17" fontId="35" fillId="0" borderId="0" xfId="0" applyNumberFormat="1" applyFont="1" applyAlignment="1">
      <alignment horizontal="right"/>
    </xf>
    <xf numFmtId="0" fontId="1" fillId="0" borderId="0" xfId="5" applyAlignment="1">
      <alignment vertical="center"/>
    </xf>
    <xf numFmtId="0" fontId="41" fillId="0" borderId="0" xfId="5" applyFont="1" applyAlignment="1">
      <alignment vertical="center"/>
    </xf>
    <xf numFmtId="164" fontId="42" fillId="0" borderId="0" xfId="5" applyNumberFormat="1" applyFont="1" applyAlignment="1">
      <alignment vertical="center"/>
    </xf>
    <xf numFmtId="49" fontId="43" fillId="0" borderId="0" xfId="5" applyNumberFormat="1" applyFont="1" applyAlignment="1">
      <alignment horizontal="right" vertical="center"/>
    </xf>
    <xf numFmtId="0" fontId="44" fillId="0" borderId="0" xfId="5" applyFont="1" applyAlignment="1">
      <alignment vertical="center"/>
    </xf>
    <xf numFmtId="2" fontId="34" fillId="0" borderId="0" xfId="0" applyNumberFormat="1" applyFont="1"/>
    <xf numFmtId="0" fontId="34" fillId="0" borderId="0" xfId="0" applyFont="1" applyAlignment="1">
      <alignment vertical="center"/>
    </xf>
    <xf numFmtId="0" fontId="34" fillId="4" borderId="0" xfId="0" applyFont="1" applyFill="1"/>
    <xf numFmtId="17" fontId="39" fillId="0" borderId="0" xfId="0" applyNumberFormat="1" applyFont="1" applyAlignment="1">
      <alignment horizontal="right"/>
    </xf>
    <xf numFmtId="0" fontId="42" fillId="0" borderId="0" xfId="0" applyFont="1"/>
    <xf numFmtId="164" fontId="36" fillId="0" borderId="0" xfId="0" applyNumberFormat="1" applyFont="1" applyAlignment="1">
      <alignment horizontal="right"/>
    </xf>
    <xf numFmtId="1" fontId="36" fillId="0" borderId="0" xfId="0" applyNumberFormat="1" applyFont="1" applyAlignment="1">
      <alignment horizontal="right"/>
    </xf>
    <xf numFmtId="0" fontId="42" fillId="0" borderId="0" xfId="0" applyFont="1" applyAlignment="1">
      <alignment horizontal="right"/>
    </xf>
    <xf numFmtId="3" fontId="35" fillId="0" borderId="0" xfId="0" applyNumberFormat="1" applyFont="1"/>
    <xf numFmtId="0" fontId="43" fillId="0" borderId="0" xfId="5" applyFont="1" applyAlignment="1">
      <alignment vertical="center"/>
    </xf>
    <xf numFmtId="0" fontId="44" fillId="0" borderId="0" xfId="0" applyFont="1"/>
    <xf numFmtId="17" fontId="35" fillId="0" borderId="0" xfId="0" applyNumberFormat="1" applyFont="1" applyAlignment="1">
      <alignment horizontal="center"/>
    </xf>
    <xf numFmtId="0" fontId="35" fillId="0" borderId="0" xfId="0" applyFont="1" applyAlignment="1">
      <alignment horizontal="center"/>
    </xf>
    <xf numFmtId="166" fontId="35" fillId="0" borderId="0" xfId="0" applyNumberFormat="1" applyFont="1"/>
    <xf numFmtId="166" fontId="43" fillId="0" borderId="0" xfId="0" applyNumberFormat="1" applyFont="1" applyAlignment="1">
      <alignment horizontal="center"/>
    </xf>
    <xf numFmtId="164" fontId="36" fillId="0" borderId="0" xfId="0" applyNumberFormat="1" applyFont="1"/>
    <xf numFmtId="164" fontId="42" fillId="0" borderId="0" xfId="0" applyNumberFormat="1" applyFont="1"/>
    <xf numFmtId="2" fontId="43" fillId="0" borderId="0" xfId="5" applyNumberFormat="1" applyFont="1" applyAlignment="1">
      <alignment horizontal="right" vertical="center"/>
    </xf>
    <xf numFmtId="164" fontId="35" fillId="0" borderId="0" xfId="0" applyNumberFormat="1" applyFont="1" applyAlignment="1">
      <alignment horizontal="center"/>
    </xf>
    <xf numFmtId="0" fontId="45" fillId="4" borderId="0" xfId="1" applyFont="1" applyFill="1"/>
    <xf numFmtId="0" fontId="46" fillId="0" borderId="0" xfId="0" applyFont="1"/>
    <xf numFmtId="0" fontId="47" fillId="0" borderId="0" xfId="3" applyFont="1" applyAlignment="1">
      <alignment horizontal="left" vertical="center"/>
    </xf>
    <xf numFmtId="0" fontId="43" fillId="0" borderId="0" xfId="1" applyFont="1" applyAlignment="1">
      <alignment vertical="center"/>
    </xf>
    <xf numFmtId="0" fontId="48" fillId="0" borderId="0" xfId="0" applyFont="1"/>
    <xf numFmtId="0" fontId="49" fillId="0" borderId="0" xfId="0" applyFont="1"/>
    <xf numFmtId="49" fontId="35" fillId="0" borderId="0" xfId="0" applyNumberFormat="1" applyFont="1" applyAlignment="1">
      <alignment horizontal="center"/>
    </xf>
    <xf numFmtId="0" fontId="0" fillId="0" borderId="1" xfId="0" applyBorder="1"/>
    <xf numFmtId="165" fontId="36" fillId="0" borderId="1" xfId="0" applyNumberFormat="1" applyFont="1" applyBorder="1" applyAlignment="1">
      <alignment horizontal="center"/>
    </xf>
    <xf numFmtId="164" fontId="36" fillId="0" borderId="1" xfId="0" applyNumberFormat="1" applyFont="1" applyBorder="1" applyAlignment="1">
      <alignment horizontal="center"/>
    </xf>
    <xf numFmtId="0" fontId="34" fillId="0" borderId="1" xfId="0" applyFont="1" applyBorder="1"/>
    <xf numFmtId="0" fontId="34" fillId="4" borderId="0" xfId="0" applyFont="1" applyFill="1" applyAlignment="1">
      <alignment horizontal="center"/>
    </xf>
    <xf numFmtId="0" fontId="0" fillId="0" borderId="0" xfId="0" applyAlignment="1">
      <alignment vertical="center"/>
    </xf>
    <xf numFmtId="3" fontId="35" fillId="0" borderId="0" xfId="0" applyNumberFormat="1" applyFont="1" applyAlignment="1">
      <alignment horizontal="right"/>
    </xf>
    <xf numFmtId="0" fontId="31" fillId="0" borderId="1" xfId="0" applyFont="1" applyBorder="1"/>
    <xf numFmtId="165" fontId="43" fillId="0" borderId="1" xfId="0" applyNumberFormat="1" applyFont="1" applyBorder="1" applyAlignment="1">
      <alignment horizontal="center"/>
    </xf>
    <xf numFmtId="164" fontId="35" fillId="0" borderId="1" xfId="0" applyNumberFormat="1" applyFont="1" applyBorder="1" applyAlignment="1">
      <alignment horizontal="center"/>
    </xf>
    <xf numFmtId="0" fontId="33" fillId="3" borderId="0" xfId="0" applyFont="1" applyFill="1"/>
    <xf numFmtId="0" fontId="35" fillId="0" borderId="0" xfId="0" applyFont="1" applyAlignment="1">
      <alignment horizontal="right"/>
    </xf>
    <xf numFmtId="0" fontId="35" fillId="0" borderId="1" xfId="0" applyFont="1" applyBorder="1"/>
    <xf numFmtId="3" fontId="35" fillId="0" borderId="1" xfId="0" applyNumberFormat="1" applyFont="1" applyBorder="1" applyAlignment="1">
      <alignment horizontal="right"/>
    </xf>
    <xf numFmtId="165" fontId="35" fillId="0" borderId="1" xfId="0" applyNumberFormat="1" applyFont="1" applyBorder="1" applyAlignment="1">
      <alignment horizontal="right"/>
    </xf>
    <xf numFmtId="0" fontId="34" fillId="0" borderId="1" xfId="5" applyFont="1" applyBorder="1" applyAlignment="1">
      <alignment vertical="center"/>
    </xf>
    <xf numFmtId="164" fontId="36" fillId="0" borderId="1" xfId="5" applyNumberFormat="1" applyFont="1" applyBorder="1" applyAlignment="1">
      <alignment vertical="center"/>
    </xf>
    <xf numFmtId="0" fontId="41" fillId="0" borderId="1" xfId="5" applyFont="1" applyBorder="1" applyAlignment="1">
      <alignment vertical="center"/>
    </xf>
    <xf numFmtId="0" fontId="41" fillId="4" borderId="1" xfId="5" applyFont="1" applyFill="1" applyBorder="1" applyAlignment="1">
      <alignment vertical="top" wrapText="1"/>
    </xf>
    <xf numFmtId="2" fontId="36" fillId="0" borderId="1" xfId="0" applyNumberFormat="1" applyFont="1" applyBorder="1"/>
    <xf numFmtId="164" fontId="36" fillId="0" borderId="1" xfId="0" applyNumberFormat="1" applyFont="1" applyBorder="1"/>
    <xf numFmtId="164" fontId="35" fillId="0" borderId="1" xfId="0" applyNumberFormat="1" applyFont="1" applyBorder="1"/>
    <xf numFmtId="0" fontId="34" fillId="0" borderId="1" xfId="0" applyFont="1" applyBorder="1" applyAlignment="1">
      <alignment vertical="center"/>
    </xf>
    <xf numFmtId="3" fontId="41" fillId="0" borderId="1" xfId="1" applyNumberFormat="1" applyFont="1" applyBorder="1" applyAlignment="1">
      <alignment vertical="center"/>
    </xf>
    <xf numFmtId="3" fontId="34" fillId="0" borderId="1" xfId="1" applyNumberFormat="1" applyFont="1" applyBorder="1" applyAlignment="1">
      <alignment vertical="center"/>
    </xf>
    <xf numFmtId="3" fontId="43" fillId="0" borderId="1" xfId="1" applyNumberFormat="1" applyFont="1" applyBorder="1" applyAlignment="1">
      <alignment vertical="center"/>
    </xf>
    <xf numFmtId="164" fontId="36" fillId="0" borderId="1" xfId="0" applyNumberFormat="1" applyFont="1" applyBorder="1" applyAlignment="1">
      <alignment horizontal="center" vertical="center"/>
    </xf>
    <xf numFmtId="164" fontId="43" fillId="0" borderId="1" xfId="0" applyNumberFormat="1" applyFont="1" applyBorder="1"/>
    <xf numFmtId="164" fontId="43" fillId="0" borderId="1" xfId="0" applyNumberFormat="1" applyFont="1" applyBorder="1" applyAlignment="1">
      <alignment horizontal="center"/>
    </xf>
    <xf numFmtId="49" fontId="36" fillId="0" borderId="0" xfId="0" applyNumberFormat="1" applyFont="1" applyAlignment="1">
      <alignment horizontal="center"/>
    </xf>
    <xf numFmtId="49" fontId="52" fillId="0" borderId="0" xfId="0" applyNumberFormat="1" applyFont="1" applyAlignment="1">
      <alignment horizontal="center"/>
    </xf>
    <xf numFmtId="0" fontId="31" fillId="0" borderId="0" xfId="0" applyFont="1" applyAlignment="1">
      <alignment horizontal="center"/>
    </xf>
    <xf numFmtId="0" fontId="0" fillId="0" borderId="0" xfId="0" applyAlignment="1">
      <alignment horizontal="center"/>
    </xf>
    <xf numFmtId="164" fontId="0" fillId="0" borderId="0" xfId="0" applyNumberFormat="1"/>
    <xf numFmtId="2" fontId="36" fillId="0" borderId="1" xfId="0" applyNumberFormat="1" applyFont="1" applyBorder="1" applyAlignment="1">
      <alignment horizontal="center"/>
    </xf>
    <xf numFmtId="0" fontId="36" fillId="0" borderId="0" xfId="0" applyFont="1" applyAlignment="1">
      <alignment horizontal="center"/>
    </xf>
    <xf numFmtId="49" fontId="36" fillId="0" borderId="0" xfId="5" applyNumberFormat="1" applyFont="1" applyAlignment="1">
      <alignment horizontal="right" vertical="center"/>
    </xf>
    <xf numFmtId="0" fontId="36" fillId="0" borderId="0" xfId="0" applyFont="1" applyAlignment="1">
      <alignment horizontal="center" vertical="center"/>
    </xf>
    <xf numFmtId="164" fontId="43" fillId="0" borderId="0" xfId="0" applyNumberFormat="1" applyFont="1" applyAlignment="1">
      <alignment horizontal="center"/>
    </xf>
    <xf numFmtId="0" fontId="54" fillId="0" borderId="0" xfId="1" applyFont="1" applyAlignment="1">
      <alignment vertical="top"/>
    </xf>
    <xf numFmtId="0" fontId="34" fillId="0" borderId="0" xfId="0" applyFont="1" applyAlignment="1">
      <alignment vertical="top"/>
    </xf>
    <xf numFmtId="0" fontId="41" fillId="0" borderId="1" xfId="0" applyFont="1" applyBorder="1" applyAlignment="1">
      <alignment vertical="center"/>
    </xf>
    <xf numFmtId="164" fontId="35" fillId="0" borderId="1" xfId="0" applyNumberFormat="1" applyFont="1" applyBorder="1" applyAlignment="1">
      <alignment horizontal="center" vertical="center"/>
    </xf>
    <xf numFmtId="0" fontId="55" fillId="0" borderId="0" xfId="1" applyFont="1" applyAlignment="1">
      <alignment vertical="center"/>
    </xf>
    <xf numFmtId="0" fontId="34" fillId="0" borderId="1" xfId="0" applyFont="1" applyBorder="1" applyAlignment="1">
      <alignment horizontal="center"/>
    </xf>
    <xf numFmtId="164" fontId="35" fillId="0" borderId="2" xfId="0" applyNumberFormat="1" applyFont="1" applyBorder="1" applyAlignment="1">
      <alignment horizontal="center"/>
    </xf>
    <xf numFmtId="0" fontId="0" fillId="0" borderId="2" xfId="0" applyBorder="1"/>
    <xf numFmtId="3" fontId="35" fillId="0" borderId="0" xfId="0" applyNumberFormat="1" applyFont="1" applyAlignment="1">
      <alignment horizontal="center"/>
    </xf>
    <xf numFmtId="0" fontId="34" fillId="0" borderId="3" xfId="0" applyFont="1" applyBorder="1"/>
    <xf numFmtId="0" fontId="56" fillId="0" borderId="0" xfId="0" applyFont="1" applyAlignment="1">
      <alignment horizontal="center" vertical="center"/>
    </xf>
    <xf numFmtId="49" fontId="35" fillId="0" borderId="1" xfId="0" applyNumberFormat="1" applyFont="1" applyBorder="1"/>
    <xf numFmtId="1" fontId="35" fillId="0" borderId="0" xfId="0" quotePrefix="1" applyNumberFormat="1" applyFont="1" applyAlignment="1">
      <alignment horizontal="center"/>
    </xf>
    <xf numFmtId="0" fontId="37" fillId="3" borderId="0" xfId="1" applyFont="1" applyFill="1"/>
    <xf numFmtId="0" fontId="34" fillId="3" borderId="0" xfId="0" applyFont="1" applyFill="1"/>
    <xf numFmtId="0" fontId="57" fillId="3" borderId="0" xfId="1" applyFont="1" applyFill="1"/>
    <xf numFmtId="0" fontId="45" fillId="3" borderId="0" xfId="1" applyFont="1" applyFill="1"/>
    <xf numFmtId="0" fontId="34" fillId="2" borderId="0" xfId="0" applyFont="1" applyFill="1" applyAlignment="1">
      <alignment horizontal="center"/>
    </xf>
    <xf numFmtId="0" fontId="32" fillId="6" borderId="0" xfId="1" applyFont="1" applyFill="1"/>
    <xf numFmtId="0" fontId="38" fillId="6" borderId="0" xfId="0" applyFont="1" applyFill="1"/>
    <xf numFmtId="0" fontId="30" fillId="6" borderId="0" xfId="0" applyFont="1" applyFill="1"/>
    <xf numFmtId="0" fontId="32" fillId="7" borderId="0" xfId="0" applyFont="1" applyFill="1"/>
    <xf numFmtId="0" fontId="58" fillId="7" borderId="0" xfId="0" applyFont="1" applyFill="1"/>
    <xf numFmtId="17" fontId="36" fillId="0" borderId="0" xfId="0" applyNumberFormat="1" applyFont="1" applyAlignment="1">
      <alignment horizontal="center"/>
    </xf>
    <xf numFmtId="0" fontId="39" fillId="0" borderId="0" xfId="0" applyFont="1" applyAlignment="1">
      <alignment vertical="center" wrapText="1"/>
    </xf>
    <xf numFmtId="0" fontId="36" fillId="0" borderId="0" xfId="0" applyFont="1"/>
    <xf numFmtId="0" fontId="52" fillId="0" borderId="0" xfId="0" applyFont="1" applyAlignment="1">
      <alignment horizontal="center"/>
    </xf>
    <xf numFmtId="164" fontId="35" fillId="0" borderId="2" xfId="0" applyNumberFormat="1" applyFont="1" applyBorder="1" applyAlignment="1">
      <alignment horizontal="right"/>
    </xf>
    <xf numFmtId="0" fontId="34" fillId="0" borderId="2" xfId="0" applyFont="1" applyBorder="1" applyAlignment="1">
      <alignment vertical="top"/>
    </xf>
    <xf numFmtId="0" fontId="34" fillId="0" borderId="3" xfId="0" applyFont="1" applyBorder="1" applyAlignment="1">
      <alignment vertical="top"/>
    </xf>
    <xf numFmtId="4" fontId="36" fillId="0" borderId="3" xfId="0" applyNumberFormat="1" applyFont="1" applyBorder="1" applyAlignment="1">
      <alignment horizontal="center"/>
    </xf>
    <xf numFmtId="165" fontId="36" fillId="0" borderId="3" xfId="1" applyNumberFormat="1" applyFont="1" applyBorder="1" applyAlignment="1">
      <alignment horizontal="center" vertical="top"/>
    </xf>
    <xf numFmtId="0" fontId="43" fillId="0" borderId="2" xfId="0" applyFont="1" applyBorder="1" applyAlignment="1">
      <alignment horizontal="center"/>
    </xf>
    <xf numFmtId="0" fontId="43" fillId="0" borderId="2" xfId="1" applyFont="1" applyBorder="1" applyAlignment="1">
      <alignment horizontal="center" vertical="top"/>
    </xf>
    <xf numFmtId="0" fontId="35" fillId="0" borderId="2" xfId="0" applyFont="1" applyBorder="1"/>
    <xf numFmtId="164" fontId="35" fillId="0" borderId="0" xfId="0" applyNumberFormat="1" applyFont="1" applyAlignment="1">
      <alignment horizontal="right"/>
    </xf>
    <xf numFmtId="0" fontId="34" fillId="0" borderId="2" xfId="0" applyFont="1" applyBorder="1"/>
    <xf numFmtId="17" fontId="39" fillId="0" borderId="0" xfId="0" quotePrefix="1" applyNumberFormat="1" applyFont="1" applyAlignment="1">
      <alignment horizontal="center" vertical="center"/>
    </xf>
    <xf numFmtId="0" fontId="34" fillId="0" borderId="0" xfId="0" applyFont="1" applyAlignment="1">
      <alignment horizontal="center" vertical="center"/>
    </xf>
    <xf numFmtId="164" fontId="35" fillId="0" borderId="3" xfId="0" applyNumberFormat="1" applyFont="1" applyBorder="1" applyAlignment="1">
      <alignment horizontal="center" vertical="center"/>
    </xf>
    <xf numFmtId="0" fontId="35" fillId="0" borderId="1" xfId="0" applyFont="1" applyBorder="1" applyAlignment="1">
      <alignment horizontal="center" vertical="center"/>
    </xf>
    <xf numFmtId="0" fontId="42" fillId="0" borderId="1" xfId="0" applyFont="1" applyBorder="1" applyAlignment="1">
      <alignment horizontal="center"/>
    </xf>
    <xf numFmtId="0" fontId="42" fillId="0" borderId="0" xfId="0" applyFont="1" applyAlignment="1">
      <alignment horizontal="center"/>
    </xf>
    <xf numFmtId="164" fontId="36" fillId="0" borderId="0" xfId="0" applyNumberFormat="1" applyFont="1" applyAlignment="1">
      <alignment horizontal="center"/>
    </xf>
    <xf numFmtId="0" fontId="59" fillId="0" borderId="0" xfId="0" applyFont="1" applyAlignment="1">
      <alignment vertical="center"/>
    </xf>
    <xf numFmtId="164" fontId="60" fillId="0" borderId="0" xfId="0" applyNumberFormat="1" applyFont="1" applyAlignment="1">
      <alignment vertical="center"/>
    </xf>
    <xf numFmtId="0" fontId="34" fillId="0" borderId="4" xfId="0" applyFont="1" applyBorder="1"/>
    <xf numFmtId="164" fontId="35" fillId="0" borderId="5" xfId="0" applyNumberFormat="1" applyFont="1" applyBorder="1" applyAlignment="1">
      <alignment horizontal="center"/>
    </xf>
    <xf numFmtId="165" fontId="36" fillId="0" borderId="1" xfId="0" applyNumberFormat="1" applyFont="1" applyBorder="1" applyAlignment="1">
      <alignment horizontal="right"/>
    </xf>
    <xf numFmtId="165" fontId="36" fillId="0" borderId="0" xfId="0" applyNumberFormat="1" applyFont="1" applyAlignment="1">
      <alignment horizontal="right"/>
    </xf>
    <xf numFmtId="17" fontId="36" fillId="0" borderId="0" xfId="0" applyNumberFormat="1" applyFont="1" applyAlignment="1">
      <alignment horizontal="right" vertical="center"/>
    </xf>
    <xf numFmtId="0" fontId="36" fillId="0" borderId="0" xfId="0" applyFont="1" applyAlignment="1">
      <alignment horizontal="right" vertical="center"/>
    </xf>
    <xf numFmtId="164" fontId="35" fillId="0" borderId="1" xfId="0" applyNumberFormat="1" applyFont="1" applyBorder="1" applyAlignment="1">
      <alignment horizontal="right"/>
    </xf>
    <xf numFmtId="164" fontId="35" fillId="0" borderId="5" xfId="0" applyNumberFormat="1" applyFont="1" applyBorder="1" applyAlignment="1">
      <alignment horizontal="right"/>
    </xf>
    <xf numFmtId="165" fontId="35" fillId="0" borderId="0" xfId="0" applyNumberFormat="1" applyFont="1" applyAlignment="1">
      <alignment horizontal="right"/>
    </xf>
    <xf numFmtId="3" fontId="36" fillId="0" borderId="0" xfId="0" applyNumberFormat="1" applyFont="1" applyAlignment="1">
      <alignment horizontal="right"/>
    </xf>
    <xf numFmtId="3" fontId="61" fillId="0" borderId="0" xfId="0" applyNumberFormat="1" applyFont="1" applyAlignment="1">
      <alignment horizontal="right"/>
    </xf>
    <xf numFmtId="3" fontId="36" fillId="0" borderId="2" xfId="0" applyNumberFormat="1" applyFont="1" applyBorder="1" applyAlignment="1">
      <alignment horizontal="right"/>
    </xf>
    <xf numFmtId="164" fontId="61" fillId="0" borderId="3" xfId="0" applyNumberFormat="1" applyFont="1" applyBorder="1" applyAlignment="1">
      <alignment horizontal="right"/>
    </xf>
    <xf numFmtId="0" fontId="61" fillId="0" borderId="3" xfId="0" applyFont="1" applyBorder="1"/>
    <xf numFmtId="3" fontId="61" fillId="0" borderId="3" xfId="0" applyNumberFormat="1" applyFont="1" applyBorder="1" applyAlignment="1">
      <alignment horizontal="right"/>
    </xf>
    <xf numFmtId="0" fontId="34" fillId="0" borderId="5" xfId="0" applyFont="1" applyBorder="1"/>
    <xf numFmtId="3" fontId="36" fillId="0" borderId="5" xfId="0" applyNumberFormat="1" applyFont="1" applyBorder="1" applyAlignment="1">
      <alignment horizontal="right"/>
    </xf>
    <xf numFmtId="1" fontId="35" fillId="0" borderId="0" xfId="0" quotePrefix="1" applyNumberFormat="1" applyFont="1" applyAlignment="1">
      <alignment horizontal="left"/>
    </xf>
    <xf numFmtId="1" fontId="39" fillId="0" borderId="0" xfId="0" quotePrefix="1" applyNumberFormat="1" applyFont="1" applyAlignment="1">
      <alignment horizontal="left"/>
    </xf>
    <xf numFmtId="1" fontId="39" fillId="0" borderId="0" xfId="0" quotePrefix="1" applyNumberFormat="1" applyFont="1" applyAlignment="1">
      <alignment horizontal="center"/>
    </xf>
    <xf numFmtId="17" fontId="36" fillId="0" borderId="0" xfId="0" applyNumberFormat="1" applyFont="1" applyAlignment="1">
      <alignment horizontal="left"/>
    </xf>
    <xf numFmtId="164" fontId="34" fillId="0" borderId="0" xfId="0" applyNumberFormat="1" applyFont="1" applyAlignment="1">
      <alignment horizontal="right"/>
    </xf>
    <xf numFmtId="0" fontId="59" fillId="0" borderId="0" xfId="0" applyFont="1"/>
    <xf numFmtId="0" fontId="62" fillId="0" borderId="0" xfId="0" applyFont="1" applyAlignment="1">
      <alignment vertical="center"/>
    </xf>
    <xf numFmtId="49" fontId="63" fillId="0" borderId="0" xfId="0" applyNumberFormat="1" applyFont="1" applyAlignment="1">
      <alignment horizontal="center"/>
    </xf>
    <xf numFmtId="0" fontId="62" fillId="0" borderId="0" xfId="0" applyFont="1"/>
    <xf numFmtId="17" fontId="63" fillId="0" borderId="0" xfId="0" applyNumberFormat="1" applyFont="1" applyAlignment="1">
      <alignment horizontal="center"/>
    </xf>
    <xf numFmtId="164" fontId="61" fillId="0" borderId="3" xfId="0" applyNumberFormat="1" applyFont="1" applyBorder="1" applyAlignment="1">
      <alignment horizontal="center"/>
    </xf>
    <xf numFmtId="0" fontId="64" fillId="3" borderId="0" xfId="0" applyFont="1" applyFill="1" applyAlignment="1">
      <alignment vertical="center"/>
    </xf>
    <xf numFmtId="0" fontId="48" fillId="0" borderId="0" xfId="0" applyFont="1" applyAlignment="1">
      <alignment horizontal="center" vertical="center" wrapText="1"/>
    </xf>
    <xf numFmtId="0" fontId="48" fillId="0" borderId="0" xfId="0" applyFont="1" applyAlignment="1">
      <alignment horizontal="center" vertical="center"/>
    </xf>
    <xf numFmtId="0" fontId="32" fillId="7" borderId="0" xfId="0" applyFont="1" applyFill="1" applyAlignment="1">
      <alignment vertical="center"/>
    </xf>
    <xf numFmtId="0" fontId="39" fillId="7" borderId="0" xfId="0" applyFont="1" applyFill="1" applyAlignment="1">
      <alignment vertical="center"/>
    </xf>
    <xf numFmtId="0" fontId="44" fillId="0" borderId="0" xfId="0" applyFont="1" applyAlignment="1">
      <alignment horizontal="center" vertical="center" wrapText="1"/>
    </xf>
    <xf numFmtId="0" fontId="61" fillId="0" borderId="0" xfId="0" applyFont="1" applyAlignment="1">
      <alignment horizontal="center" vertical="center" wrapText="1"/>
    </xf>
    <xf numFmtId="0" fontId="41" fillId="4" borderId="7" xfId="0" applyFont="1" applyFill="1" applyBorder="1" applyAlignment="1">
      <alignment vertical="center"/>
    </xf>
    <xf numFmtId="164" fontId="36" fillId="4" borderId="7" xfId="0" applyNumberFormat="1" applyFont="1" applyFill="1" applyBorder="1" applyAlignment="1">
      <alignment horizontal="center" vertical="center"/>
    </xf>
    <xf numFmtId="164" fontId="36" fillId="4" borderId="0" xfId="0" applyNumberFormat="1" applyFont="1" applyFill="1" applyAlignment="1">
      <alignment horizontal="center" vertical="center"/>
    </xf>
    <xf numFmtId="164" fontId="41" fillId="4" borderId="7" xfId="0" applyNumberFormat="1" applyFont="1" applyFill="1" applyBorder="1" applyAlignment="1">
      <alignment horizontal="center" vertical="center"/>
    </xf>
    <xf numFmtId="0" fontId="41" fillId="4" borderId="8" xfId="0" applyFont="1" applyFill="1" applyBorder="1" applyAlignment="1">
      <alignment vertical="center"/>
    </xf>
    <xf numFmtId="0" fontId="43" fillId="0" borderId="0" xfId="0" applyFont="1" applyAlignment="1">
      <alignment horizontal="center" vertical="center" wrapText="1"/>
    </xf>
    <xf numFmtId="0" fontId="66" fillId="0" borderId="0" xfId="0" applyFont="1"/>
    <xf numFmtId="0" fontId="0" fillId="4" borderId="0" xfId="0" applyFill="1" applyAlignment="1">
      <alignment vertical="center"/>
    </xf>
    <xf numFmtId="3" fontId="72" fillId="4" borderId="0" xfId="0" applyNumberFormat="1" applyFont="1" applyFill="1" applyAlignment="1">
      <alignment horizontal="right" vertical="center"/>
    </xf>
    <xf numFmtId="0" fontId="72" fillId="4" borderId="9" xfId="0" applyFont="1" applyFill="1" applyBorder="1" applyAlignment="1">
      <alignment vertical="center" wrapText="1"/>
    </xf>
    <xf numFmtId="0" fontId="35" fillId="0" borderId="0" xfId="0" applyFont="1" applyAlignment="1">
      <alignment vertical="center"/>
    </xf>
    <xf numFmtId="0" fontId="34" fillId="4" borderId="0" xfId="0" applyFont="1" applyFill="1" applyAlignment="1">
      <alignment vertical="center"/>
    </xf>
    <xf numFmtId="0" fontId="43" fillId="0" borderId="9" xfId="0" applyFont="1" applyBorder="1" applyAlignment="1">
      <alignment vertical="center"/>
    </xf>
    <xf numFmtId="0" fontId="31" fillId="0" borderId="0" xfId="0" applyFont="1" applyAlignment="1">
      <alignment vertical="center"/>
    </xf>
    <xf numFmtId="165" fontId="73" fillId="4" borderId="0" xfId="0" applyNumberFormat="1" applyFont="1" applyFill="1" applyAlignment="1">
      <alignment vertical="center"/>
    </xf>
    <xf numFmtId="165" fontId="0" fillId="0" borderId="0" xfId="0" applyNumberFormat="1" applyAlignment="1">
      <alignment vertical="center"/>
    </xf>
    <xf numFmtId="165" fontId="0" fillId="4" borderId="0" xfId="0" applyNumberFormat="1" applyFill="1" applyAlignment="1">
      <alignment vertical="center"/>
    </xf>
    <xf numFmtId="2" fontId="0" fillId="4" borderId="0" xfId="0" applyNumberFormat="1" applyFill="1" applyAlignment="1">
      <alignment vertical="center"/>
    </xf>
    <xf numFmtId="0" fontId="34" fillId="0" borderId="6" xfId="0" applyFont="1" applyBorder="1"/>
    <xf numFmtId="0" fontId="34" fillId="0" borderId="10" xfId="0" applyFont="1" applyBorder="1"/>
    <xf numFmtId="165" fontId="36" fillId="8" borderId="6" xfId="0" applyNumberFormat="1" applyFont="1" applyFill="1" applyBorder="1" applyAlignment="1">
      <alignment vertical="center"/>
    </xf>
    <xf numFmtId="165" fontId="36" fillId="8" borderId="10" xfId="0" applyNumberFormat="1" applyFont="1" applyFill="1" applyBorder="1" applyAlignment="1">
      <alignment vertical="center"/>
    </xf>
    <xf numFmtId="0" fontId="75" fillId="8" borderId="0" xfId="0" applyFont="1" applyFill="1" applyAlignment="1">
      <alignment horizontal="right" vertical="center"/>
    </xf>
    <xf numFmtId="0" fontId="76" fillId="4" borderId="0" xfId="0" applyFont="1" applyFill="1" applyAlignment="1">
      <alignment horizontal="right" vertical="center"/>
    </xf>
    <xf numFmtId="0" fontId="76" fillId="8" borderId="0" xfId="0" applyFont="1" applyFill="1" applyAlignment="1">
      <alignment horizontal="right" vertical="center"/>
    </xf>
    <xf numFmtId="165" fontId="36" fillId="4" borderId="10" xfId="0" applyNumberFormat="1" applyFont="1" applyFill="1" applyBorder="1" applyAlignment="1">
      <alignment vertical="center"/>
    </xf>
    <xf numFmtId="165" fontId="36" fillId="4" borderId="6" xfId="0" applyNumberFormat="1" applyFont="1" applyFill="1" applyBorder="1" applyAlignment="1">
      <alignment vertical="center"/>
    </xf>
    <xf numFmtId="164" fontId="34" fillId="0" borderId="0" xfId="0" applyNumberFormat="1" applyFont="1" applyAlignment="1">
      <alignment vertical="center"/>
    </xf>
    <xf numFmtId="165" fontId="74" fillId="4" borderId="9" xfId="0" applyNumberFormat="1" applyFont="1" applyFill="1" applyBorder="1" applyAlignment="1">
      <alignment vertical="center"/>
    </xf>
    <xf numFmtId="0" fontId="36" fillId="0" borderId="0" xfId="0" applyFont="1" applyAlignment="1">
      <alignment horizontal="center" vertical="center" wrapText="1"/>
    </xf>
    <xf numFmtId="0" fontId="77" fillId="4" borderId="0" xfId="0" applyFont="1" applyFill="1" applyAlignment="1">
      <alignment vertical="center"/>
    </xf>
    <xf numFmtId="0" fontId="75" fillId="4" borderId="0" xfId="0" applyFont="1" applyFill="1" applyAlignment="1">
      <alignment horizontal="right" vertical="center"/>
    </xf>
    <xf numFmtId="0" fontId="35" fillId="0" borderId="0" xfId="0" applyFont="1" applyAlignment="1">
      <alignment horizontal="center" vertical="center"/>
    </xf>
    <xf numFmtId="166" fontId="35" fillId="0" borderId="0" xfId="0" applyNumberFormat="1" applyFont="1" applyAlignment="1">
      <alignment horizontal="center"/>
    </xf>
    <xf numFmtId="0" fontId="32" fillId="3" borderId="0" xfId="1" applyFont="1" applyFill="1" applyAlignment="1">
      <alignment vertical="center"/>
    </xf>
    <xf numFmtId="0" fontId="79" fillId="3" borderId="0" xfId="1" applyFont="1" applyFill="1" applyAlignment="1">
      <alignment vertical="center"/>
    </xf>
    <xf numFmtId="0" fontId="34" fillId="3" borderId="0" xfId="0" applyFont="1" applyFill="1" applyAlignment="1">
      <alignment vertical="center"/>
    </xf>
    <xf numFmtId="0" fontId="79" fillId="3" borderId="0" xfId="1" applyFont="1" applyFill="1"/>
    <xf numFmtId="3" fontId="43" fillId="0" borderId="11" xfId="0" applyNumberFormat="1" applyFont="1" applyBorder="1" applyAlignment="1">
      <alignment horizontal="center" vertical="center"/>
    </xf>
    <xf numFmtId="0" fontId="43" fillId="0" borderId="11" xfId="0" applyFont="1" applyBorder="1" applyAlignment="1">
      <alignment horizontal="center" vertical="center"/>
    </xf>
    <xf numFmtId="0" fontId="39" fillId="0" borderId="6" xfId="0" applyFont="1" applyBorder="1" applyAlignment="1">
      <alignment horizontal="center" vertical="center"/>
    </xf>
    <xf numFmtId="0" fontId="35" fillId="0" borderId="3" xfId="0" applyFont="1" applyBorder="1" applyAlignment="1">
      <alignment horizontal="center" vertical="center"/>
    </xf>
    <xf numFmtId="0" fontId="35" fillId="4" borderId="0" xfId="0" applyFont="1" applyFill="1" applyAlignment="1">
      <alignment horizontal="center" vertical="center"/>
    </xf>
    <xf numFmtId="0" fontId="43" fillId="4" borderId="0" xfId="0" applyFont="1" applyFill="1" applyAlignment="1">
      <alignment horizontal="left" vertical="center"/>
    </xf>
    <xf numFmtId="3" fontId="43" fillId="0" borderId="11" xfId="0" applyNumberFormat="1" applyFont="1" applyBorder="1" applyAlignment="1">
      <alignment horizontal="center"/>
    </xf>
    <xf numFmtId="0" fontId="81" fillId="9" borderId="0" xfId="0" applyFont="1" applyFill="1" applyAlignment="1">
      <alignment vertical="center"/>
    </xf>
    <xf numFmtId="0" fontId="81" fillId="6" borderId="0" xfId="0" applyFont="1" applyFill="1" applyAlignment="1">
      <alignment vertical="center"/>
    </xf>
    <xf numFmtId="0" fontId="34" fillId="6" borderId="0" xfId="0" applyFont="1" applyFill="1" applyAlignment="1">
      <alignment vertical="center"/>
    </xf>
    <xf numFmtId="0" fontId="43" fillId="9" borderId="0" xfId="0" applyFont="1" applyFill="1" applyAlignment="1">
      <alignment vertical="center"/>
    </xf>
    <xf numFmtId="0" fontId="35" fillId="4" borderId="1" xfId="0" applyFont="1" applyFill="1" applyBorder="1" applyAlignment="1">
      <alignment horizontal="center" vertical="center"/>
    </xf>
    <xf numFmtId="0" fontId="35" fillId="4" borderId="3" xfId="0" applyFont="1" applyFill="1" applyBorder="1" applyAlignment="1">
      <alignment horizontal="center" vertical="center"/>
    </xf>
    <xf numFmtId="165" fontId="34" fillId="0" borderId="0" xfId="0" applyNumberFormat="1" applyFont="1" applyAlignment="1">
      <alignment vertical="center"/>
    </xf>
    <xf numFmtId="0" fontId="31" fillId="4" borderId="1" xfId="0" applyFont="1" applyFill="1" applyBorder="1" applyAlignment="1">
      <alignment horizontal="center" vertical="center"/>
    </xf>
    <xf numFmtId="0" fontId="80" fillId="0" borderId="0" xfId="0" applyFont="1" applyAlignment="1">
      <alignment vertical="center"/>
    </xf>
    <xf numFmtId="0" fontId="82" fillId="6" borderId="0" xfId="1" applyFont="1" applyFill="1" applyAlignment="1">
      <alignment vertical="center"/>
    </xf>
    <xf numFmtId="0" fontId="83" fillId="6" borderId="0" xfId="1" applyFont="1" applyFill="1" applyAlignment="1">
      <alignment vertical="center"/>
    </xf>
    <xf numFmtId="0" fontId="84" fillId="6" borderId="0" xfId="1" applyFont="1" applyFill="1" applyAlignment="1">
      <alignment vertical="center"/>
    </xf>
    <xf numFmtId="0" fontId="85" fillId="6" borderId="0" xfId="1" applyFont="1" applyFill="1"/>
    <xf numFmtId="0" fontId="85" fillId="9" borderId="0" xfId="1" applyFont="1" applyFill="1" applyAlignment="1">
      <alignment vertical="center"/>
    </xf>
    <xf numFmtId="0" fontId="43" fillId="6" borderId="0" xfId="0" applyFont="1" applyFill="1" applyAlignment="1">
      <alignment vertical="center"/>
    </xf>
    <xf numFmtId="0" fontId="85" fillId="6" borderId="0" xfId="0" applyFont="1" applyFill="1"/>
    <xf numFmtId="0" fontId="36" fillId="0" borderId="11" xfId="0" applyFont="1" applyBorder="1" applyAlignment="1">
      <alignment horizontal="center" vertical="center"/>
    </xf>
    <xf numFmtId="0" fontId="86" fillId="0" borderId="6" xfId="0" applyFont="1" applyBorder="1" applyAlignment="1">
      <alignment horizontal="center" vertical="center"/>
    </xf>
    <xf numFmtId="0" fontId="72" fillId="9" borderId="0" xfId="0" applyFont="1" applyFill="1" applyAlignment="1">
      <alignment vertical="center"/>
    </xf>
    <xf numFmtId="0" fontId="66" fillId="0" borderId="0" xfId="0" applyFont="1" applyAlignment="1">
      <alignment vertical="center"/>
    </xf>
    <xf numFmtId="0" fontId="87" fillId="6" borderId="0" xfId="0" applyFont="1" applyFill="1" applyAlignment="1">
      <alignment vertical="center"/>
    </xf>
    <xf numFmtId="0" fontId="41" fillId="6" borderId="0" xfId="0" applyFont="1" applyFill="1" applyAlignment="1">
      <alignment vertical="center"/>
    </xf>
    <xf numFmtId="165" fontId="61" fillId="4" borderId="0" xfId="0" applyNumberFormat="1" applyFont="1" applyFill="1" applyAlignment="1">
      <alignment horizontal="center" vertical="center"/>
    </xf>
    <xf numFmtId="0" fontId="78" fillId="0" borderId="0" xfId="0" applyFont="1" applyAlignment="1">
      <alignment vertical="center"/>
    </xf>
    <xf numFmtId="0" fontId="58" fillId="0" borderId="0" xfId="0" applyFont="1" applyAlignment="1">
      <alignment horizontal="center" vertical="center"/>
    </xf>
    <xf numFmtId="0" fontId="65" fillId="0" borderId="0" xfId="0" applyFont="1" applyAlignment="1">
      <alignment horizontal="center" vertical="center"/>
    </xf>
    <xf numFmtId="0" fontId="86" fillId="0" borderId="0" xfId="0" applyFont="1" applyAlignment="1">
      <alignment horizontal="center" vertical="center"/>
    </xf>
    <xf numFmtId="0" fontId="89" fillId="3" borderId="0" xfId="1" applyFont="1" applyFill="1" applyAlignment="1">
      <alignment vertical="center"/>
    </xf>
    <xf numFmtId="0" fontId="43" fillId="0" borderId="0" xfId="0" applyFont="1" applyAlignment="1">
      <alignment horizontal="center" vertical="center"/>
    </xf>
    <xf numFmtId="1" fontId="43" fillId="4" borderId="1" xfId="0" applyNumberFormat="1" applyFont="1" applyFill="1" applyBorder="1" applyAlignment="1">
      <alignment horizontal="center" vertical="center"/>
    </xf>
    <xf numFmtId="1" fontId="34" fillId="0" borderId="0" xfId="0" applyNumberFormat="1" applyFont="1" applyAlignment="1">
      <alignment vertical="center"/>
    </xf>
    <xf numFmtId="1" fontId="44" fillId="0" borderId="0" xfId="0" applyNumberFormat="1" applyFont="1" applyAlignment="1">
      <alignment horizontal="center" vertical="center"/>
    </xf>
    <xf numFmtId="3" fontId="34" fillId="0" borderId="0" xfId="0" applyNumberFormat="1" applyFont="1" applyAlignment="1">
      <alignment horizontal="center" vertical="center"/>
    </xf>
    <xf numFmtId="3" fontId="34" fillId="0" borderId="0" xfId="0" applyNumberFormat="1" applyFont="1" applyAlignment="1">
      <alignment vertical="center"/>
    </xf>
    <xf numFmtId="0" fontId="90" fillId="0" borderId="0" xfId="0" applyFont="1" applyAlignment="1">
      <alignment vertical="center"/>
    </xf>
    <xf numFmtId="0" fontId="48" fillId="0" borderId="0" xfId="0" applyFont="1" applyAlignment="1">
      <alignment vertical="center"/>
    </xf>
    <xf numFmtId="165" fontId="65" fillId="4" borderId="14" xfId="0" applyNumberFormat="1" applyFont="1" applyFill="1" applyBorder="1" applyAlignment="1">
      <alignment horizontal="center" vertical="center"/>
    </xf>
    <xf numFmtId="0" fontId="72" fillId="4" borderId="0" xfId="0" applyFont="1" applyFill="1" applyAlignment="1">
      <alignment horizontal="left" vertical="center"/>
    </xf>
    <xf numFmtId="0" fontId="90" fillId="4" borderId="0" xfId="0" applyFont="1" applyFill="1" applyAlignment="1">
      <alignment vertical="center"/>
    </xf>
    <xf numFmtId="0" fontId="35" fillId="0" borderId="0" xfId="0" applyFont="1" applyAlignment="1">
      <alignment horizontal="center" vertical="center" wrapText="1"/>
    </xf>
    <xf numFmtId="0" fontId="35" fillId="0" borderId="0" xfId="0" applyFont="1" applyAlignment="1">
      <alignment horizontal="left" vertical="center"/>
    </xf>
    <xf numFmtId="0" fontId="35" fillId="0" borderId="1" xfId="0" applyFont="1" applyBorder="1" applyAlignment="1">
      <alignment horizontal="left" vertical="center"/>
    </xf>
    <xf numFmtId="0" fontId="34" fillId="0" borderId="0" xfId="0" applyFont="1" applyAlignment="1">
      <alignment horizontal="left" vertical="center"/>
    </xf>
    <xf numFmtId="0" fontId="35" fillId="0" borderId="9" xfId="0" applyFont="1" applyBorder="1"/>
    <xf numFmtId="164" fontId="36" fillId="0" borderId="9" xfId="0" applyNumberFormat="1" applyFont="1" applyBorder="1" applyAlignment="1">
      <alignment horizontal="right"/>
    </xf>
    <xf numFmtId="164" fontId="36" fillId="0" borderId="9" xfId="0" applyNumberFormat="1" applyFont="1" applyBorder="1"/>
    <xf numFmtId="165" fontId="50" fillId="0" borderId="9" xfId="0" applyNumberFormat="1" applyFont="1" applyBorder="1" applyAlignment="1">
      <alignment vertical="center"/>
    </xf>
    <xf numFmtId="0" fontId="41" fillId="0" borderId="9" xfId="1" applyFont="1" applyBorder="1" applyAlignment="1">
      <alignment vertical="center"/>
    </xf>
    <xf numFmtId="164" fontId="36" fillId="0" borderId="9" xfId="3" applyNumberFormat="1" applyFont="1" applyBorder="1" applyAlignment="1">
      <alignment vertical="center"/>
    </xf>
    <xf numFmtId="0" fontId="43" fillId="0" borderId="9" xfId="0" applyFont="1" applyBorder="1" applyAlignment="1">
      <alignment horizontal="left" vertical="center"/>
    </xf>
    <xf numFmtId="0" fontId="43" fillId="0" borderId="9" xfId="0" applyFont="1" applyBorder="1" applyAlignment="1">
      <alignment horizontal="center" vertical="center"/>
    </xf>
    <xf numFmtId="165" fontId="36" fillId="0" borderId="10" xfId="0" applyNumberFormat="1" applyFont="1" applyBorder="1" applyAlignment="1">
      <alignment horizontal="right" vertical="center"/>
    </xf>
    <xf numFmtId="165" fontId="36" fillId="0" borderId="10" xfId="0" applyNumberFormat="1" applyFont="1" applyBorder="1" applyAlignment="1">
      <alignment horizontal="right"/>
    </xf>
    <xf numFmtId="0" fontId="35" fillId="0" borderId="3" xfId="0" applyFont="1" applyBorder="1"/>
    <xf numFmtId="165" fontId="35" fillId="0" borderId="3" xfId="0" applyNumberFormat="1" applyFont="1" applyBorder="1" applyAlignment="1">
      <alignment horizontal="right"/>
    </xf>
    <xf numFmtId="0" fontId="0" fillId="0" borderId="3" xfId="0" applyBorder="1"/>
    <xf numFmtId="165" fontId="36" fillId="0" borderId="5" xfId="0" applyNumberFormat="1" applyFont="1" applyBorder="1" applyAlignment="1">
      <alignment horizontal="right" vertical="center"/>
    </xf>
    <xf numFmtId="0" fontId="0" fillId="0" borderId="5" xfId="0" applyBorder="1"/>
    <xf numFmtId="165" fontId="36" fillId="0" borderId="5" xfId="0" applyNumberFormat="1" applyFont="1" applyBorder="1" applyAlignment="1">
      <alignment horizontal="right"/>
    </xf>
    <xf numFmtId="0" fontId="34" fillId="0" borderId="11" xfId="0" applyFont="1" applyBorder="1"/>
    <xf numFmtId="164" fontId="43" fillId="4" borderId="1" xfId="0" applyNumberFormat="1" applyFont="1" applyFill="1" applyBorder="1" applyAlignment="1">
      <alignment horizontal="center" vertical="center"/>
    </xf>
    <xf numFmtId="0" fontId="35" fillId="0" borderId="10" xfId="0" applyFont="1" applyBorder="1"/>
    <xf numFmtId="164" fontId="35" fillId="0" borderId="10" xfId="0" applyNumberFormat="1" applyFont="1" applyBorder="1" applyAlignment="1">
      <alignment horizontal="center"/>
    </xf>
    <xf numFmtId="164" fontId="35" fillId="0" borderId="6" xfId="0" applyNumberFormat="1" applyFont="1" applyBorder="1" applyAlignment="1">
      <alignment horizontal="center"/>
    </xf>
    <xf numFmtId="164" fontId="36" fillId="0" borderId="11" xfId="0" applyNumberFormat="1" applyFont="1" applyBorder="1" applyAlignment="1">
      <alignment horizontal="center"/>
    </xf>
    <xf numFmtId="0" fontId="35" fillId="6" borderId="0" xfId="0" applyFont="1" applyFill="1"/>
    <xf numFmtId="0" fontId="43" fillId="6" borderId="0" xfId="0" applyFont="1" applyFill="1"/>
    <xf numFmtId="0" fontId="34" fillId="6" borderId="0" xfId="0" applyFont="1" applyFill="1"/>
    <xf numFmtId="0" fontId="65" fillId="0" borderId="0" xfId="0" applyFont="1"/>
    <xf numFmtId="164" fontId="65" fillId="0" borderId="0" xfId="0" applyNumberFormat="1" applyFont="1" applyAlignment="1">
      <alignment horizontal="center"/>
    </xf>
    <xf numFmtId="0" fontId="65" fillId="0" borderId="11" xfId="0" applyFont="1" applyBorder="1"/>
    <xf numFmtId="164" fontId="65" fillId="0" borderId="11" xfId="0" applyNumberFormat="1" applyFont="1" applyBorder="1" applyAlignment="1">
      <alignment horizontal="center"/>
    </xf>
    <xf numFmtId="3" fontId="65" fillId="0" borderId="0" xfId="0" applyNumberFormat="1" applyFont="1" applyAlignment="1">
      <alignment horizontal="center"/>
    </xf>
    <xf numFmtId="0" fontId="39" fillId="6" borderId="0" xfId="0" applyFont="1" applyFill="1"/>
    <xf numFmtId="0" fontId="76" fillId="6" borderId="0" xfId="0" applyFont="1" applyFill="1" applyAlignment="1">
      <alignment vertical="center"/>
    </xf>
    <xf numFmtId="49" fontId="43" fillId="0" borderId="10" xfId="0" applyNumberFormat="1" applyFont="1" applyBorder="1"/>
    <xf numFmtId="0" fontId="0" fillId="10" borderId="3" xfId="0" applyFill="1" applyBorder="1"/>
    <xf numFmtId="164" fontId="35" fillId="0" borderId="3" xfId="0" applyNumberFormat="1" applyFont="1" applyBorder="1" applyAlignment="1">
      <alignment horizontal="center"/>
    </xf>
    <xf numFmtId="0" fontId="0" fillId="10" borderId="5" xfId="0" applyFill="1" applyBorder="1"/>
    <xf numFmtId="0" fontId="35" fillId="0" borderId="5" xfId="0" applyFont="1" applyBorder="1"/>
    <xf numFmtId="164" fontId="52" fillId="0" borderId="5" xfId="0" applyNumberFormat="1" applyFont="1" applyBorder="1" applyAlignment="1">
      <alignment horizontal="center"/>
    </xf>
    <xf numFmtId="164" fontId="52" fillId="0" borderId="3" xfId="0" applyNumberFormat="1" applyFont="1" applyBorder="1" applyAlignment="1">
      <alignment horizontal="center"/>
    </xf>
    <xf numFmtId="17" fontId="35" fillId="0" borderId="11" xfId="0" applyNumberFormat="1" applyFont="1" applyBorder="1" applyAlignment="1">
      <alignment horizontal="center"/>
    </xf>
    <xf numFmtId="17" fontId="39" fillId="0" borderId="6" xfId="0" applyNumberFormat="1" applyFont="1" applyBorder="1" applyAlignment="1">
      <alignment horizontal="center"/>
    </xf>
    <xf numFmtId="17" fontId="35" fillId="0" borderId="11" xfId="0" applyNumberFormat="1" applyFont="1" applyBorder="1" applyAlignment="1">
      <alignment horizontal="right"/>
    </xf>
    <xf numFmtId="17" fontId="39" fillId="0" borderId="6" xfId="0" applyNumberFormat="1" applyFont="1" applyBorder="1" applyAlignment="1">
      <alignment horizontal="right"/>
    </xf>
    <xf numFmtId="3" fontId="35" fillId="0" borderId="11" xfId="0" applyNumberFormat="1" applyFont="1" applyBorder="1" applyAlignment="1">
      <alignment horizontal="center" vertical="center"/>
    </xf>
    <xf numFmtId="3" fontId="35" fillId="0" borderId="15" xfId="0" applyNumberFormat="1" applyFont="1" applyBorder="1" applyAlignment="1">
      <alignment horizontal="center" vertical="center"/>
    </xf>
    <xf numFmtId="164" fontId="36" fillId="0" borderId="10" xfId="0" applyNumberFormat="1" applyFont="1" applyBorder="1"/>
    <xf numFmtId="164" fontId="36" fillId="0" borderId="10" xfId="0" applyNumberFormat="1" applyFont="1" applyBorder="1" applyAlignment="1">
      <alignment horizontal="center"/>
    </xf>
    <xf numFmtId="164" fontId="43" fillId="0" borderId="3" xfId="0" applyNumberFormat="1" applyFont="1" applyBorder="1" applyAlignment="1">
      <alignment horizontal="center"/>
    </xf>
    <xf numFmtId="164" fontId="36" fillId="0" borderId="5" xfId="0" applyNumberFormat="1" applyFont="1" applyBorder="1" applyAlignment="1">
      <alignment horizontal="center"/>
    </xf>
    <xf numFmtId="164" fontId="35" fillId="0" borderId="3" xfId="0" applyNumberFormat="1" applyFont="1" applyBorder="1"/>
    <xf numFmtId="164" fontId="36" fillId="0" borderId="5" xfId="0" applyNumberFormat="1" applyFont="1" applyBorder="1"/>
    <xf numFmtId="3" fontId="78" fillId="0" borderId="11" xfId="0" applyNumberFormat="1" applyFont="1" applyBorder="1" applyAlignment="1">
      <alignment horizontal="center" vertical="center" wrapText="1"/>
    </xf>
    <xf numFmtId="3" fontId="78" fillId="0" borderId="6" xfId="0" applyNumberFormat="1" applyFont="1" applyBorder="1" applyAlignment="1">
      <alignment horizontal="center" vertical="center" wrapText="1"/>
    </xf>
    <xf numFmtId="3" fontId="78" fillId="0" borderId="0" xfId="0" applyNumberFormat="1" applyFont="1" applyAlignment="1">
      <alignment horizontal="center" vertical="center" wrapText="1"/>
    </xf>
    <xf numFmtId="3" fontId="91" fillId="0" borderId="0" xfId="0" applyNumberFormat="1" applyFont="1" applyAlignment="1">
      <alignment horizontal="center" vertical="center" wrapText="1"/>
    </xf>
    <xf numFmtId="17" fontId="35" fillId="0" borderId="6" xfId="0" applyNumberFormat="1" applyFont="1" applyBorder="1" applyAlignment="1">
      <alignment horizontal="right"/>
    </xf>
    <xf numFmtId="0" fontId="51" fillId="0" borderId="0" xfId="0" applyFont="1" applyAlignment="1">
      <alignment horizontal="center" vertical="center" wrapText="1"/>
    </xf>
    <xf numFmtId="17" fontId="31" fillId="0" borderId="0" xfId="0" quotePrefix="1" applyNumberFormat="1" applyFont="1" applyAlignment="1">
      <alignment horizontal="center" vertical="center" wrapText="1"/>
    </xf>
    <xf numFmtId="3" fontId="44" fillId="0" borderId="0" xfId="0" applyNumberFormat="1" applyFont="1"/>
    <xf numFmtId="3" fontId="0" fillId="0" borderId="0" xfId="0" applyNumberFormat="1"/>
    <xf numFmtId="0" fontId="98" fillId="4" borderId="0" xfId="0" applyFont="1" applyFill="1" applyAlignment="1">
      <alignment horizontal="left" vertical="center"/>
    </xf>
    <xf numFmtId="0" fontId="48" fillId="4" borderId="0" xfId="0" applyFont="1" applyFill="1" applyAlignment="1">
      <alignment horizontal="left" vertical="center"/>
    </xf>
    <xf numFmtId="4" fontId="34" fillId="0" borderId="0" xfId="0" applyNumberFormat="1" applyFont="1" applyAlignment="1">
      <alignment vertical="center"/>
    </xf>
    <xf numFmtId="0" fontId="0" fillId="2" borderId="0" xfId="0" applyFill="1"/>
    <xf numFmtId="0" fontId="101" fillId="6" borderId="0" xfId="1" applyFont="1" applyFill="1" applyAlignment="1">
      <alignment vertical="center"/>
    </xf>
    <xf numFmtId="0" fontId="99" fillId="7" borderId="0" xfId="0" applyFont="1" applyFill="1" applyAlignment="1">
      <alignment vertical="center"/>
    </xf>
    <xf numFmtId="0" fontId="104" fillId="3" borderId="0" xfId="1" applyFont="1" applyFill="1" applyAlignment="1">
      <alignment vertical="center"/>
    </xf>
    <xf numFmtId="0" fontId="107" fillId="3" borderId="0" xfId="1" applyFont="1" applyFill="1" applyAlignment="1">
      <alignment vertical="center"/>
    </xf>
    <xf numFmtId="0" fontId="103" fillId="2" borderId="0" xfId="1" applyFont="1" applyFill="1" applyAlignment="1">
      <alignment vertical="center" wrapText="1"/>
    </xf>
    <xf numFmtId="0" fontId="106" fillId="5" borderId="0" xfId="1" applyFont="1" applyFill="1" applyAlignment="1">
      <alignment vertical="center"/>
    </xf>
    <xf numFmtId="0" fontId="104" fillId="7" borderId="0" xfId="0" applyFont="1" applyFill="1" applyAlignment="1">
      <alignment vertical="center"/>
    </xf>
    <xf numFmtId="0" fontId="32" fillId="2" borderId="0" xfId="1" applyFont="1" applyFill="1" applyAlignment="1">
      <alignment horizontal="left"/>
    </xf>
    <xf numFmtId="0" fontId="35" fillId="0" borderId="0" xfId="0" applyFont="1" applyAlignment="1">
      <alignment horizontal="left"/>
    </xf>
    <xf numFmtId="17" fontId="78" fillId="0" borderId="0" xfId="0" applyNumberFormat="1" applyFont="1" applyAlignment="1">
      <alignment horizontal="center"/>
    </xf>
    <xf numFmtId="164" fontId="36" fillId="0" borderId="9" xfId="0" applyNumberFormat="1" applyFont="1" applyBorder="1" applyAlignment="1">
      <alignment horizontal="center" vertical="center"/>
    </xf>
    <xf numFmtId="0" fontId="35" fillId="0" borderId="9" xfId="0" applyFont="1" applyBorder="1" applyAlignment="1">
      <alignment horizontal="left"/>
    </xf>
    <xf numFmtId="4" fontId="36" fillId="0" borderId="9" xfId="0" applyNumberFormat="1" applyFont="1" applyBorder="1" applyAlignment="1">
      <alignment horizontal="center"/>
    </xf>
    <xf numFmtId="0" fontId="32" fillId="2" borderId="0" xfId="1" applyFont="1" applyFill="1" applyAlignment="1">
      <alignment vertical="center"/>
    </xf>
    <xf numFmtId="0" fontId="33" fillId="2" borderId="0" xfId="0" applyFont="1" applyFill="1" applyAlignment="1">
      <alignment vertical="center"/>
    </xf>
    <xf numFmtId="0" fontId="53" fillId="2" borderId="0" xfId="0" applyFont="1" applyFill="1" applyAlignment="1">
      <alignment vertical="center"/>
    </xf>
    <xf numFmtId="0" fontId="35" fillId="0" borderId="1" xfId="0" applyFont="1" applyBorder="1" applyAlignment="1">
      <alignment vertical="center"/>
    </xf>
    <xf numFmtId="164" fontId="35" fillId="0" borderId="9" xfId="0" applyNumberFormat="1" applyFont="1" applyBorder="1" applyAlignment="1">
      <alignment horizontal="center" vertical="center"/>
    </xf>
    <xf numFmtId="0" fontId="36" fillId="0" borderId="0" xfId="0" applyFont="1" applyAlignment="1">
      <alignment horizontal="left" vertical="center"/>
    </xf>
    <xf numFmtId="3" fontId="36" fillId="0" borderId="9" xfId="0" applyNumberFormat="1" applyFont="1" applyBorder="1" applyAlignment="1">
      <alignment horizontal="right" vertical="center"/>
    </xf>
    <xf numFmtId="3" fontId="34" fillId="0" borderId="0" xfId="0" applyNumberFormat="1" applyFont="1" applyAlignment="1">
      <alignment horizontal="right" vertical="center"/>
    </xf>
    <xf numFmtId="0" fontId="35" fillId="0" borderId="0" xfId="0" applyFont="1" applyAlignment="1">
      <alignment horizontal="right" vertical="center"/>
    </xf>
    <xf numFmtId="3" fontId="36" fillId="0" borderId="0" xfId="0" applyNumberFormat="1" applyFont="1" applyAlignment="1">
      <alignment horizontal="right" vertical="center"/>
    </xf>
    <xf numFmtId="4" fontId="36" fillId="0" borderId="0" xfId="0" applyNumberFormat="1" applyFont="1" applyAlignment="1">
      <alignment horizontal="center"/>
    </xf>
    <xf numFmtId="0" fontId="34" fillId="0" borderId="9" xfId="0" applyFont="1" applyBorder="1"/>
    <xf numFmtId="164" fontId="36" fillId="0" borderId="9" xfId="0" applyNumberFormat="1" applyFont="1" applyBorder="1" applyAlignment="1">
      <alignment horizontal="center"/>
    </xf>
    <xf numFmtId="0" fontId="35" fillId="0" borderId="0" xfId="0" applyFont="1" applyAlignment="1">
      <alignment horizontal="center" vertical="top" wrapText="1"/>
    </xf>
    <xf numFmtId="0" fontId="34" fillId="0" borderId="0" xfId="0" applyFont="1" applyAlignment="1">
      <alignment horizontal="center" vertical="top"/>
    </xf>
    <xf numFmtId="3" fontId="36" fillId="0" borderId="11" xfId="0" applyNumberFormat="1" applyFont="1" applyBorder="1" applyAlignment="1">
      <alignment horizontal="center" vertical="center"/>
    </xf>
    <xf numFmtId="3" fontId="54" fillId="0" borderId="11" xfId="0" applyNumberFormat="1" applyFont="1" applyBorder="1" applyAlignment="1">
      <alignment horizontal="center" vertical="center"/>
    </xf>
    <xf numFmtId="0" fontId="40" fillId="0" borderId="0" xfId="0" applyFont="1" applyAlignment="1">
      <alignment vertical="center"/>
    </xf>
    <xf numFmtId="164" fontId="36" fillId="0" borderId="3" xfId="0" applyNumberFormat="1" applyFont="1" applyBorder="1" applyAlignment="1">
      <alignment horizontal="center"/>
    </xf>
    <xf numFmtId="17" fontId="36" fillId="0" borderId="0" xfId="0" applyNumberFormat="1" applyFont="1" applyAlignment="1">
      <alignment horizontal="center" vertical="center"/>
    </xf>
    <xf numFmtId="165" fontId="35" fillId="0" borderId="0" xfId="0" applyNumberFormat="1" applyFont="1" applyAlignment="1">
      <alignment horizontal="center" vertical="center"/>
    </xf>
    <xf numFmtId="0" fontId="31" fillId="0" borderId="0" xfId="0" applyFont="1" applyAlignment="1">
      <alignment horizontal="center" vertical="center"/>
    </xf>
    <xf numFmtId="0" fontId="0" fillId="0" borderId="0" xfId="0" applyAlignment="1">
      <alignment horizontal="center" vertical="center"/>
    </xf>
    <xf numFmtId="49" fontId="31" fillId="0" borderId="0" xfId="0" applyNumberFormat="1" applyFont="1" applyAlignment="1">
      <alignment horizontal="center" vertical="center"/>
    </xf>
    <xf numFmtId="3" fontId="43" fillId="0" borderId="9" xfId="0" applyNumberFormat="1" applyFont="1" applyBorder="1" applyAlignment="1">
      <alignment horizontal="right" vertical="center"/>
    </xf>
    <xf numFmtId="0" fontId="29" fillId="0" borderId="0" xfId="0" applyFont="1" applyAlignment="1">
      <alignment vertical="top" wrapText="1"/>
    </xf>
    <xf numFmtId="0" fontId="0" fillId="2" borderId="0" xfId="0" applyFill="1" applyAlignment="1">
      <alignment horizontal="center"/>
    </xf>
    <xf numFmtId="164" fontId="34" fillId="0" borderId="0" xfId="0" applyNumberFormat="1" applyFont="1" applyAlignment="1">
      <alignment horizontal="center"/>
    </xf>
    <xf numFmtId="0" fontId="34" fillId="0" borderId="0" xfId="0" applyFont="1" applyAlignment="1">
      <alignment horizontal="left"/>
    </xf>
    <xf numFmtId="17" fontId="35" fillId="8" borderId="9" xfId="0" applyNumberFormat="1" applyFont="1" applyFill="1" applyBorder="1" applyAlignment="1">
      <alignment horizontal="center"/>
    </xf>
    <xf numFmtId="164" fontId="36" fillId="8" borderId="9" xfId="0" applyNumberFormat="1" applyFont="1" applyFill="1" applyBorder="1" applyAlignment="1">
      <alignment horizontal="center"/>
    </xf>
    <xf numFmtId="166" fontId="35" fillId="0" borderId="0" xfId="0" applyNumberFormat="1" applyFont="1" applyAlignment="1">
      <alignment horizontal="center" vertical="center"/>
    </xf>
    <xf numFmtId="0" fontId="72" fillId="0" borderId="0" xfId="0" applyFont="1"/>
    <xf numFmtId="164" fontId="34" fillId="0" borderId="0" xfId="0" applyNumberFormat="1" applyFont="1" applyAlignment="1">
      <alignment horizontal="left"/>
    </xf>
    <xf numFmtId="17" fontId="35" fillId="8" borderId="9" xfId="0" applyNumberFormat="1" applyFont="1" applyFill="1" applyBorder="1" applyAlignment="1">
      <alignment horizontal="left" vertical="center"/>
    </xf>
    <xf numFmtId="2" fontId="36" fillId="8" borderId="9" xfId="0" applyNumberFormat="1" applyFont="1" applyFill="1" applyBorder="1" applyAlignment="1">
      <alignment horizontal="center" vertical="center"/>
    </xf>
    <xf numFmtId="0" fontId="34" fillId="2" borderId="0" xfId="0" applyFont="1" applyFill="1"/>
    <xf numFmtId="164" fontId="36" fillId="4" borderId="20" xfId="0" applyNumberFormat="1" applyFont="1" applyFill="1" applyBorder="1" applyAlignment="1">
      <alignment horizontal="center"/>
    </xf>
    <xf numFmtId="166" fontId="35" fillId="8" borderId="20" xfId="0" applyNumberFormat="1" applyFont="1" applyFill="1" applyBorder="1" applyAlignment="1">
      <alignment horizontal="center"/>
    </xf>
    <xf numFmtId="164" fontId="36" fillId="8" borderId="20" xfId="0" applyNumberFormat="1" applyFont="1" applyFill="1" applyBorder="1" applyAlignment="1">
      <alignment horizontal="center"/>
    </xf>
    <xf numFmtId="0" fontId="0" fillId="0" borderId="0" xfId="0" applyAlignment="1">
      <alignment vertical="top" wrapText="1"/>
    </xf>
    <xf numFmtId="166" fontId="35" fillId="8" borderId="9" xfId="0" applyNumberFormat="1" applyFont="1" applyFill="1" applyBorder="1" applyAlignment="1">
      <alignment horizontal="center"/>
    </xf>
    <xf numFmtId="3" fontId="35" fillId="0" borderId="9" xfId="0" applyNumberFormat="1" applyFont="1" applyBorder="1"/>
    <xf numFmtId="2" fontId="34" fillId="0" borderId="0" xfId="0" applyNumberFormat="1" applyFont="1" applyAlignment="1">
      <alignment horizontal="center"/>
    </xf>
    <xf numFmtId="165" fontId="34" fillId="0" borderId="0" xfId="0" applyNumberFormat="1" applyFont="1" applyAlignment="1">
      <alignment horizontal="center"/>
    </xf>
    <xf numFmtId="167" fontId="34" fillId="0" borderId="0" xfId="0" applyNumberFormat="1" applyFont="1" applyAlignment="1">
      <alignment horizontal="center"/>
    </xf>
    <xf numFmtId="0" fontId="35" fillId="0" borderId="0" xfId="0" applyFont="1" applyAlignment="1">
      <alignment horizontal="center" wrapText="1"/>
    </xf>
    <xf numFmtId="165" fontId="36" fillId="4" borderId="1" xfId="0" applyNumberFormat="1" applyFont="1" applyFill="1" applyBorder="1" applyAlignment="1">
      <alignment horizontal="center" vertical="center"/>
    </xf>
    <xf numFmtId="0" fontId="43" fillId="0" borderId="0" xfId="0" applyFont="1" applyAlignment="1">
      <alignment horizontal="left" vertical="center"/>
    </xf>
    <xf numFmtId="165" fontId="43" fillId="4" borderId="0" xfId="0" applyNumberFormat="1" applyFont="1" applyFill="1" applyAlignment="1">
      <alignment horizontal="center" vertical="center"/>
    </xf>
    <xf numFmtId="0" fontId="41" fillId="0" borderId="0" xfId="0" applyFont="1" applyAlignment="1">
      <alignment vertical="center"/>
    </xf>
    <xf numFmtId="0" fontId="41" fillId="0" borderId="0" xfId="0" applyFont="1" applyAlignment="1">
      <alignment horizontal="center" vertical="center"/>
    </xf>
    <xf numFmtId="0" fontId="43" fillId="0" borderId="5" xfId="0" applyFont="1" applyBorder="1" applyAlignment="1">
      <alignment horizontal="left" vertical="center"/>
    </xf>
    <xf numFmtId="165" fontId="54" fillId="4" borderId="5" xfId="0" applyNumberFormat="1" applyFont="1" applyFill="1" applyBorder="1" applyAlignment="1">
      <alignment horizontal="center" vertical="center"/>
    </xf>
    <xf numFmtId="4" fontId="36" fillId="0" borderId="9" xfId="0" applyNumberFormat="1" applyFont="1" applyBorder="1" applyAlignment="1">
      <alignment horizontal="center" vertical="center"/>
    </xf>
    <xf numFmtId="0" fontId="109" fillId="0" borderId="0" xfId="0" applyFont="1" applyAlignment="1">
      <alignment vertical="center"/>
    </xf>
    <xf numFmtId="0" fontId="41" fillId="0" borderId="13" xfId="0" applyFont="1" applyBorder="1" applyAlignment="1">
      <alignment vertical="center"/>
    </xf>
    <xf numFmtId="164" fontId="36" fillId="4" borderId="1" xfId="0" applyNumberFormat="1" applyFont="1" applyFill="1" applyBorder="1" applyAlignment="1">
      <alignment horizontal="center" vertical="center"/>
    </xf>
    <xf numFmtId="164" fontId="36" fillId="0" borderId="1" xfId="0" applyNumberFormat="1" applyFont="1" applyBorder="1" applyAlignment="1">
      <alignment vertical="center"/>
    </xf>
    <xf numFmtId="2" fontId="36" fillId="4" borderId="1" xfId="0" applyNumberFormat="1" applyFont="1" applyFill="1" applyBorder="1" applyAlignment="1">
      <alignment horizontal="center" vertical="center"/>
    </xf>
    <xf numFmtId="0" fontId="43" fillId="0" borderId="13" xfId="0" applyFont="1" applyBorder="1" applyAlignment="1">
      <alignment horizontal="left" vertical="center"/>
    </xf>
    <xf numFmtId="165" fontId="43" fillId="4" borderId="13" xfId="0" applyNumberFormat="1" applyFont="1" applyFill="1" applyBorder="1" applyAlignment="1">
      <alignment horizontal="center" vertical="center"/>
    </xf>
    <xf numFmtId="3" fontId="54" fillId="0" borderId="11" xfId="0" applyNumberFormat="1" applyFont="1" applyBorder="1" applyAlignment="1">
      <alignment horizontal="center"/>
    </xf>
    <xf numFmtId="3" fontId="39" fillId="0" borderId="6" xfId="0" applyNumberFormat="1" applyFont="1" applyBorder="1" applyAlignment="1">
      <alignment horizontal="center" vertical="center"/>
    </xf>
    <xf numFmtId="3" fontId="39" fillId="0" borderId="16" xfId="0" applyNumberFormat="1" applyFont="1" applyBorder="1" applyAlignment="1">
      <alignment horizontal="center" vertical="center"/>
    </xf>
    <xf numFmtId="165" fontId="72" fillId="4" borderId="0" xfId="0" applyNumberFormat="1" applyFont="1" applyFill="1" applyAlignment="1">
      <alignment horizontal="center" vertical="center"/>
    </xf>
    <xf numFmtId="0" fontId="43" fillId="0" borderId="5" xfId="0" applyFont="1" applyBorder="1" applyAlignment="1">
      <alignment horizontal="center" vertical="center"/>
    </xf>
    <xf numFmtId="17" fontId="35" fillId="4" borderId="9" xfId="0" applyNumberFormat="1" applyFont="1" applyFill="1" applyBorder="1" applyAlignment="1">
      <alignment horizontal="left" vertical="center"/>
    </xf>
    <xf numFmtId="2" fontId="36" fillId="4" borderId="9" xfId="0" applyNumberFormat="1" applyFont="1" applyFill="1" applyBorder="1" applyAlignment="1">
      <alignment horizontal="center" vertical="center"/>
    </xf>
    <xf numFmtId="0" fontId="53" fillId="2" borderId="0" xfId="0" applyFont="1" applyFill="1" applyAlignment="1">
      <alignment horizontal="center"/>
    </xf>
    <xf numFmtId="0" fontId="30" fillId="2" borderId="0" xfId="0" applyFont="1" applyFill="1"/>
    <xf numFmtId="166" fontId="35" fillId="4" borderId="19" xfId="0" applyNumberFormat="1" applyFont="1" applyFill="1" applyBorder="1" applyAlignment="1">
      <alignment horizontal="center"/>
    </xf>
    <xf numFmtId="164" fontId="36" fillId="4" borderId="19" xfId="0" applyNumberFormat="1" applyFont="1" applyFill="1" applyBorder="1" applyAlignment="1">
      <alignment horizontal="center"/>
    </xf>
    <xf numFmtId="166" fontId="35" fillId="4" borderId="20" xfId="0" applyNumberFormat="1" applyFont="1" applyFill="1" applyBorder="1" applyAlignment="1">
      <alignment horizontal="center"/>
    </xf>
    <xf numFmtId="17" fontId="35" fillId="4" borderId="9" xfId="0" applyNumberFormat="1" applyFont="1" applyFill="1" applyBorder="1" applyAlignment="1">
      <alignment horizontal="center"/>
    </xf>
    <xf numFmtId="164" fontId="36" fillId="4" borderId="9" xfId="0" applyNumberFormat="1" applyFont="1" applyFill="1" applyBorder="1" applyAlignment="1">
      <alignment horizontal="center"/>
    </xf>
    <xf numFmtId="166" fontId="35" fillId="4" borderId="9" xfId="0" applyNumberFormat="1" applyFont="1" applyFill="1" applyBorder="1" applyAlignment="1">
      <alignment horizontal="center"/>
    </xf>
    <xf numFmtId="17" fontId="35" fillId="4" borderId="0" xfId="0" applyNumberFormat="1" applyFont="1" applyFill="1" applyAlignment="1">
      <alignment horizontal="center" vertical="center"/>
    </xf>
    <xf numFmtId="0" fontId="43" fillId="4" borderId="1" xfId="0" applyFont="1" applyFill="1" applyBorder="1" applyAlignment="1">
      <alignment horizontal="center" vertical="center"/>
    </xf>
    <xf numFmtId="164" fontId="41" fillId="0" borderId="0" xfId="0" applyNumberFormat="1" applyFont="1" applyAlignment="1">
      <alignment vertical="center"/>
    </xf>
    <xf numFmtId="0" fontId="43" fillId="0" borderId="3" xfId="0" applyFont="1" applyBorder="1" applyAlignment="1">
      <alignment horizontal="center" vertical="center"/>
    </xf>
    <xf numFmtId="165" fontId="43" fillId="4" borderId="3" xfId="0" applyNumberFormat="1" applyFont="1" applyFill="1" applyBorder="1" applyAlignment="1">
      <alignment horizontal="center" vertical="center"/>
    </xf>
    <xf numFmtId="1" fontId="36" fillId="0" borderId="1" xfId="0" applyNumberFormat="1" applyFont="1" applyBorder="1" applyAlignment="1">
      <alignment horizontal="center" vertical="center"/>
    </xf>
    <xf numFmtId="1" fontId="36" fillId="4" borderId="1" xfId="0" applyNumberFormat="1" applyFont="1" applyFill="1" applyBorder="1" applyAlignment="1">
      <alignment horizontal="center" vertical="center"/>
    </xf>
    <xf numFmtId="0" fontId="52" fillId="0" borderId="6" xfId="0" applyFont="1" applyBorder="1" applyAlignment="1">
      <alignment horizontal="center" vertical="center"/>
    </xf>
    <xf numFmtId="165" fontId="74" fillId="8" borderId="9" xfId="0" applyNumberFormat="1" applyFont="1" applyFill="1" applyBorder="1" applyAlignment="1">
      <alignment vertical="center"/>
    </xf>
    <xf numFmtId="4" fontId="52" fillId="4" borderId="1" xfId="0" applyNumberFormat="1" applyFont="1" applyFill="1" applyBorder="1" applyAlignment="1">
      <alignment horizontal="center"/>
    </xf>
    <xf numFmtId="4" fontId="36" fillId="4" borderId="1" xfId="0" applyNumberFormat="1" applyFont="1" applyFill="1" applyBorder="1" applyAlignment="1">
      <alignment horizontal="center"/>
    </xf>
    <xf numFmtId="165" fontId="76" fillId="4" borderId="0" xfId="0" applyNumberFormat="1" applyFont="1" applyFill="1" applyAlignment="1">
      <alignment horizontal="center"/>
    </xf>
    <xf numFmtId="0" fontId="110" fillId="0" borderId="0" xfId="0" applyFont="1" applyAlignment="1">
      <alignment horizontal="center" vertical="center"/>
    </xf>
    <xf numFmtId="0" fontId="111" fillId="0" borderId="0" xfId="0" applyFont="1" applyAlignment="1">
      <alignment horizontal="center"/>
    </xf>
    <xf numFmtId="4" fontId="90" fillId="4" borderId="0" xfId="0" applyNumberFormat="1" applyFont="1" applyFill="1" applyAlignment="1">
      <alignment vertical="center"/>
    </xf>
    <xf numFmtId="165" fontId="112" fillId="4" borderId="0" xfId="0" applyNumberFormat="1" applyFont="1" applyFill="1" applyAlignment="1">
      <alignment vertical="center"/>
    </xf>
    <xf numFmtId="0" fontId="35" fillId="0" borderId="1" xfId="0" applyFont="1" applyBorder="1" applyAlignment="1">
      <alignment horizontal="left"/>
    </xf>
    <xf numFmtId="3" fontId="36" fillId="0" borderId="1" xfId="0" applyNumberFormat="1" applyFont="1" applyBorder="1" applyAlignment="1">
      <alignment horizontal="right" vertical="center"/>
    </xf>
    <xf numFmtId="0" fontId="31" fillId="4" borderId="0" xfId="0" applyFont="1" applyFill="1" applyAlignment="1">
      <alignment vertical="center"/>
    </xf>
    <xf numFmtId="0" fontId="37" fillId="3" borderId="0" xfId="1" applyFont="1" applyFill="1" applyAlignment="1">
      <alignment vertical="center"/>
    </xf>
    <xf numFmtId="17" fontId="35" fillId="0" borderId="11" xfId="0" applyNumberFormat="1" applyFont="1" applyBorder="1" applyAlignment="1">
      <alignment horizontal="center" vertical="center"/>
    </xf>
    <xf numFmtId="0" fontId="34" fillId="0" borderId="0" xfId="0" applyFont="1" applyAlignment="1">
      <alignment vertical="center" wrapText="1"/>
    </xf>
    <xf numFmtId="17" fontId="39" fillId="0" borderId="6" xfId="0" applyNumberFormat="1" applyFont="1" applyBorder="1" applyAlignment="1">
      <alignment horizontal="center" vertical="center"/>
    </xf>
    <xf numFmtId="0" fontId="34" fillId="0" borderId="1" xfId="1" applyFont="1" applyBorder="1" applyAlignment="1">
      <alignment vertical="center"/>
    </xf>
    <xf numFmtId="0" fontId="42" fillId="0" borderId="1" xfId="0" applyFont="1" applyBorder="1" applyAlignment="1">
      <alignment vertical="center"/>
    </xf>
    <xf numFmtId="2" fontId="34" fillId="0" borderId="0" xfId="0" applyNumberFormat="1" applyFont="1" applyAlignment="1">
      <alignment vertical="center"/>
    </xf>
    <xf numFmtId="2" fontId="36" fillId="0" borderId="1" xfId="0" applyNumberFormat="1" applyFont="1" applyBorder="1" applyAlignment="1">
      <alignment vertical="center"/>
    </xf>
    <xf numFmtId="2" fontId="35" fillId="0" borderId="1" xfId="0" applyNumberFormat="1" applyFont="1" applyBorder="1" applyAlignment="1">
      <alignment vertical="center"/>
    </xf>
    <xf numFmtId="49" fontId="35" fillId="0" borderId="1" xfId="0" applyNumberFormat="1" applyFont="1" applyBorder="1" applyAlignment="1">
      <alignment vertical="center"/>
    </xf>
    <xf numFmtId="0" fontId="35" fillId="0" borderId="2" xfId="0" applyFont="1" applyBorder="1" applyAlignment="1">
      <alignment vertical="center"/>
    </xf>
    <xf numFmtId="164" fontId="36" fillId="4" borderId="1" xfId="0" applyNumberFormat="1" applyFont="1" applyFill="1" applyBorder="1" applyAlignment="1">
      <alignment horizontal="center"/>
    </xf>
    <xf numFmtId="164" fontId="36" fillId="8" borderId="1" xfId="0" applyNumberFormat="1" applyFont="1" applyFill="1" applyBorder="1" applyAlignment="1">
      <alignment horizontal="center"/>
    </xf>
    <xf numFmtId="0" fontId="99" fillId="3" borderId="0" xfId="0" applyFont="1" applyFill="1" applyAlignment="1">
      <alignment vertical="center"/>
    </xf>
    <xf numFmtId="0" fontId="99" fillId="2" borderId="0" xfId="1" applyFont="1" applyFill="1" applyAlignment="1">
      <alignment vertical="center"/>
    </xf>
    <xf numFmtId="0" fontId="43" fillId="4" borderId="22" xfId="0" applyFont="1" applyFill="1" applyBorder="1" applyAlignment="1">
      <alignment vertical="center" wrapText="1"/>
    </xf>
    <xf numFmtId="4" fontId="36" fillId="8" borderId="22" xfId="0" applyNumberFormat="1" applyFont="1" applyFill="1" applyBorder="1" applyAlignment="1">
      <alignment vertical="center"/>
    </xf>
    <xf numFmtId="4" fontId="36" fillId="4" borderId="22" xfId="0" applyNumberFormat="1" applyFont="1" applyFill="1" applyBorder="1" applyAlignment="1">
      <alignment vertical="center"/>
    </xf>
    <xf numFmtId="0" fontId="43" fillId="4" borderId="10" xfId="0" applyFont="1" applyFill="1" applyBorder="1" applyAlignment="1">
      <alignment vertical="center" wrapText="1"/>
    </xf>
    <xf numFmtId="165" fontId="35" fillId="8" borderId="10" xfId="0" applyNumberFormat="1" applyFont="1" applyFill="1" applyBorder="1" applyAlignment="1">
      <alignment vertical="center"/>
    </xf>
    <xf numFmtId="165" fontId="35" fillId="4" borderId="10" xfId="0" applyNumberFormat="1" applyFont="1" applyFill="1" applyBorder="1" applyAlignment="1">
      <alignment vertical="center"/>
    </xf>
    <xf numFmtId="0" fontId="35" fillId="0" borderId="5" xfId="0" applyFont="1" applyBorder="1" applyAlignment="1">
      <alignment vertical="center"/>
    </xf>
    <xf numFmtId="165" fontId="36" fillId="8" borderId="5" xfId="0" applyNumberFormat="1" applyFont="1" applyFill="1" applyBorder="1" applyAlignment="1">
      <alignment vertical="center"/>
    </xf>
    <xf numFmtId="165" fontId="36" fillId="4" borderId="5" xfId="0" applyNumberFormat="1" applyFont="1" applyFill="1" applyBorder="1" applyAlignment="1">
      <alignment vertical="center"/>
    </xf>
    <xf numFmtId="0" fontId="35" fillId="0" borderId="23" xfId="0" applyFont="1" applyBorder="1" applyAlignment="1">
      <alignment vertical="center"/>
    </xf>
    <xf numFmtId="165" fontId="36" fillId="8" borderId="24" xfId="0" applyNumberFormat="1" applyFont="1" applyFill="1" applyBorder="1" applyAlignment="1">
      <alignment vertical="center"/>
    </xf>
    <xf numFmtId="165" fontId="36" fillId="4" borderId="24" xfId="0" applyNumberFormat="1" applyFont="1" applyFill="1" applyBorder="1" applyAlignment="1">
      <alignment vertical="center"/>
    </xf>
    <xf numFmtId="0" fontId="43" fillId="4" borderId="22" xfId="0" applyFont="1" applyFill="1" applyBorder="1" applyAlignment="1">
      <alignment vertical="center"/>
    </xf>
    <xf numFmtId="0" fontId="43" fillId="0" borderId="1" xfId="0" applyFont="1" applyBorder="1" applyAlignment="1">
      <alignment vertical="center"/>
    </xf>
    <xf numFmtId="4" fontId="36" fillId="8" borderId="1" xfId="0" applyNumberFormat="1" applyFont="1" applyFill="1" applyBorder="1" applyAlignment="1">
      <alignment vertical="center"/>
    </xf>
    <xf numFmtId="4" fontId="36" fillId="4" borderId="1" xfId="0" applyNumberFormat="1" applyFont="1" applyFill="1" applyBorder="1" applyAlignment="1">
      <alignment vertical="center"/>
    </xf>
    <xf numFmtId="4" fontId="52" fillId="8" borderId="25" xfId="0" applyNumberFormat="1" applyFont="1" applyFill="1" applyBorder="1" applyAlignment="1">
      <alignment vertical="center"/>
    </xf>
    <xf numFmtId="4" fontId="52" fillId="4" borderId="25" xfId="0" applyNumberFormat="1" applyFont="1" applyFill="1" applyBorder="1" applyAlignment="1">
      <alignment vertical="center"/>
    </xf>
    <xf numFmtId="0" fontId="35" fillId="0" borderId="22" xfId="0" applyFont="1" applyBorder="1" applyAlignment="1">
      <alignment vertical="center"/>
    </xf>
    <xf numFmtId="0" fontId="35" fillId="0" borderId="10" xfId="0" applyFont="1" applyBorder="1" applyAlignment="1">
      <alignment vertical="center"/>
    </xf>
    <xf numFmtId="165" fontId="43" fillId="4" borderId="10" xfId="0" applyNumberFormat="1" applyFont="1" applyFill="1" applyBorder="1" applyAlignment="1">
      <alignment vertical="center"/>
    </xf>
    <xf numFmtId="4" fontId="36" fillId="4" borderId="10" xfId="0" applyNumberFormat="1" applyFont="1" applyFill="1" applyBorder="1" applyAlignment="1">
      <alignment vertical="center"/>
    </xf>
    <xf numFmtId="0" fontId="5" fillId="0" borderId="5" xfId="1" applyFont="1" applyBorder="1" applyAlignment="1">
      <alignment vertical="center"/>
    </xf>
    <xf numFmtId="165" fontId="52" fillId="4" borderId="5" xfId="0" applyNumberFormat="1" applyFont="1" applyFill="1" applyBorder="1" applyAlignment="1">
      <alignment vertical="center"/>
    </xf>
    <xf numFmtId="0" fontId="5" fillId="0" borderId="23" xfId="1" applyFont="1" applyBorder="1" applyAlignment="1">
      <alignment vertical="center"/>
    </xf>
    <xf numFmtId="165" fontId="52" fillId="4" borderId="23" xfId="0" applyNumberFormat="1" applyFont="1" applyFill="1" applyBorder="1" applyAlignment="1">
      <alignment vertical="center"/>
    </xf>
    <xf numFmtId="0" fontId="5" fillId="0" borderId="24" xfId="1" applyFont="1" applyBorder="1" applyAlignment="1">
      <alignment vertical="center"/>
    </xf>
    <xf numFmtId="165" fontId="52" fillId="4" borderId="24" xfId="0" applyNumberFormat="1" applyFont="1" applyFill="1" applyBorder="1" applyAlignment="1">
      <alignment vertical="center"/>
    </xf>
    <xf numFmtId="165" fontId="36" fillId="8" borderId="22" xfId="0" applyNumberFormat="1" applyFont="1" applyFill="1" applyBorder="1" applyAlignment="1">
      <alignment vertical="center"/>
    </xf>
    <xf numFmtId="165" fontId="36" fillId="4" borderId="22" xfId="0" applyNumberFormat="1" applyFont="1" applyFill="1" applyBorder="1" applyAlignment="1">
      <alignment vertical="center"/>
    </xf>
    <xf numFmtId="165" fontId="36" fillId="8" borderId="1" xfId="0" applyNumberFormat="1" applyFont="1" applyFill="1" applyBorder="1" applyAlignment="1">
      <alignment vertical="center"/>
    </xf>
    <xf numFmtId="165" fontId="36" fillId="4" borderId="1" xfId="0" applyNumberFormat="1" applyFont="1" applyFill="1" applyBorder="1" applyAlignment="1">
      <alignment vertical="center"/>
    </xf>
    <xf numFmtId="0" fontId="35" fillId="0" borderId="6" xfId="0" applyFont="1" applyBorder="1" applyAlignment="1">
      <alignment vertical="center"/>
    </xf>
    <xf numFmtId="0" fontId="35" fillId="0" borderId="25" xfId="0" applyFont="1" applyBorder="1" applyAlignment="1">
      <alignment vertical="center"/>
    </xf>
    <xf numFmtId="165" fontId="36" fillId="8" borderId="25" xfId="0" applyNumberFormat="1" applyFont="1" applyFill="1" applyBorder="1" applyAlignment="1">
      <alignment vertical="center"/>
    </xf>
    <xf numFmtId="165" fontId="36" fillId="4" borderId="25" xfId="0" applyNumberFormat="1" applyFont="1" applyFill="1" applyBorder="1" applyAlignment="1">
      <alignment vertical="center"/>
    </xf>
    <xf numFmtId="0" fontId="35" fillId="0" borderId="21" xfId="0" applyFont="1" applyBorder="1" applyAlignment="1">
      <alignment vertical="center"/>
    </xf>
    <xf numFmtId="165" fontId="36" fillId="8" borderId="21" xfId="0" applyNumberFormat="1" applyFont="1" applyFill="1" applyBorder="1" applyAlignment="1">
      <alignment vertical="center"/>
    </xf>
    <xf numFmtId="165" fontId="36" fillId="4" borderId="21" xfId="0" applyNumberFormat="1" applyFont="1" applyFill="1" applyBorder="1" applyAlignment="1">
      <alignment vertical="center"/>
    </xf>
    <xf numFmtId="0" fontId="43" fillId="0" borderId="21" xfId="0" applyFont="1" applyBorder="1" applyAlignment="1">
      <alignment vertical="center"/>
    </xf>
    <xf numFmtId="165" fontId="43" fillId="8" borderId="10" xfId="0" applyNumberFormat="1" applyFont="1" applyFill="1" applyBorder="1" applyAlignment="1">
      <alignment vertical="center"/>
    </xf>
    <xf numFmtId="165" fontId="52" fillId="8" borderId="5" xfId="0" applyNumberFormat="1" applyFont="1" applyFill="1" applyBorder="1" applyAlignment="1">
      <alignment vertical="center"/>
    </xf>
    <xf numFmtId="165" fontId="52" fillId="8" borderId="23" xfId="0" applyNumberFormat="1" applyFont="1" applyFill="1" applyBorder="1" applyAlignment="1">
      <alignment vertical="center"/>
    </xf>
    <xf numFmtId="165" fontId="52" fillId="8" borderId="24" xfId="0" applyNumberFormat="1" applyFont="1" applyFill="1" applyBorder="1" applyAlignment="1">
      <alignment vertical="center"/>
    </xf>
    <xf numFmtId="0" fontId="85" fillId="6" borderId="0" xfId="1" applyFont="1" applyFill="1" applyAlignment="1">
      <alignment vertical="center"/>
    </xf>
    <xf numFmtId="0" fontId="77" fillId="6" borderId="0" xfId="0" applyFont="1" applyFill="1" applyAlignment="1">
      <alignment vertical="center"/>
    </xf>
    <xf numFmtId="0" fontId="0" fillId="6" borderId="0" xfId="0" applyFill="1" applyAlignment="1">
      <alignment vertical="center"/>
    </xf>
    <xf numFmtId="2" fontId="36" fillId="8" borderId="9" xfId="0" applyNumberFormat="1" applyFont="1" applyFill="1" applyBorder="1" applyAlignment="1">
      <alignment vertical="center"/>
    </xf>
    <xf numFmtId="2" fontId="36" fillId="4" borderId="9" xfId="0" applyNumberFormat="1" applyFont="1" applyFill="1" applyBorder="1" applyAlignment="1">
      <alignment vertical="center"/>
    </xf>
    <xf numFmtId="4" fontId="34" fillId="0" borderId="0" xfId="0" applyNumberFormat="1" applyFont="1" applyAlignment="1">
      <alignment horizontal="center"/>
    </xf>
    <xf numFmtId="0" fontId="98" fillId="4" borderId="1" xfId="0" applyFont="1" applyFill="1" applyBorder="1" applyAlignment="1">
      <alignment horizontal="left" vertical="center"/>
    </xf>
    <xf numFmtId="0" fontId="48" fillId="4" borderId="1" xfId="0" applyFont="1" applyFill="1" applyBorder="1" applyAlignment="1">
      <alignment horizontal="left" vertical="center"/>
    </xf>
    <xf numFmtId="0" fontId="114" fillId="4" borderId="0" xfId="0" applyFont="1" applyFill="1" applyAlignment="1">
      <alignment horizontal="left" vertical="center"/>
    </xf>
    <xf numFmtId="0" fontId="43" fillId="4" borderId="0" xfId="0" applyFont="1" applyFill="1" applyAlignment="1">
      <alignment horizontal="center" vertical="center"/>
    </xf>
    <xf numFmtId="0" fontId="41" fillId="4" borderId="0" xfId="0" applyFont="1" applyFill="1"/>
    <xf numFmtId="0" fontId="41" fillId="4" borderId="0" xfId="0" applyFont="1" applyFill="1" applyAlignment="1">
      <alignment vertical="center"/>
    </xf>
    <xf numFmtId="0" fontId="110" fillId="4" borderId="0" xfId="0" applyFont="1" applyFill="1" applyAlignment="1">
      <alignment horizontal="center" vertical="center"/>
    </xf>
    <xf numFmtId="0" fontId="114" fillId="4" borderId="1" xfId="0" applyFont="1" applyFill="1" applyBorder="1" applyAlignment="1">
      <alignment horizontal="left" vertical="center"/>
    </xf>
    <xf numFmtId="0" fontId="72" fillId="4" borderId="0" xfId="0" applyFont="1" applyFill="1" applyAlignment="1">
      <alignment vertical="center"/>
    </xf>
    <xf numFmtId="0" fontId="72" fillId="4" borderId="1" xfId="0" applyFont="1" applyFill="1" applyBorder="1" applyAlignment="1">
      <alignment horizontal="center" vertical="center"/>
    </xf>
    <xf numFmtId="17" fontId="52" fillId="0" borderId="0" xfId="0" applyNumberFormat="1" applyFont="1" applyAlignment="1">
      <alignment horizontal="center" vertical="center"/>
    </xf>
    <xf numFmtId="0" fontId="35" fillId="6" borderId="0" xfId="0" applyFont="1" applyFill="1" applyAlignment="1">
      <alignment horizontal="center" vertical="center"/>
    </xf>
    <xf numFmtId="0" fontId="62" fillId="0" borderId="0" xfId="0" applyFont="1" applyAlignment="1">
      <alignment horizontal="left"/>
    </xf>
    <xf numFmtId="2" fontId="35" fillId="0" borderId="1" xfId="0" applyNumberFormat="1" applyFont="1" applyBorder="1" applyAlignment="1">
      <alignment horizontal="center"/>
    </xf>
    <xf numFmtId="0" fontId="103" fillId="3" borderId="0" xfId="1" applyFont="1" applyFill="1" applyAlignment="1">
      <alignment vertical="center"/>
    </xf>
    <xf numFmtId="3" fontId="54" fillId="0" borderId="0" xfId="0" applyNumberFormat="1" applyFont="1" applyAlignment="1">
      <alignment horizontal="center"/>
    </xf>
    <xf numFmtId="3" fontId="43" fillId="0" borderId="0" xfId="0" applyNumberFormat="1" applyFont="1" applyAlignment="1">
      <alignment horizontal="center"/>
    </xf>
    <xf numFmtId="165" fontId="54" fillId="4" borderId="0" xfId="0" applyNumberFormat="1" applyFont="1" applyFill="1" applyAlignment="1">
      <alignment horizontal="center" vertical="center"/>
    </xf>
    <xf numFmtId="2" fontId="36" fillId="4" borderId="0" xfId="0" applyNumberFormat="1" applyFont="1" applyFill="1" applyAlignment="1">
      <alignment horizontal="center" vertical="center"/>
    </xf>
    <xf numFmtId="164" fontId="91" fillId="0" borderId="1" xfId="0" applyNumberFormat="1" applyFont="1" applyBorder="1" applyAlignment="1">
      <alignment horizontal="center" vertical="center"/>
    </xf>
    <xf numFmtId="4" fontId="91" fillId="4" borderId="1" xfId="0" applyNumberFormat="1" applyFont="1" applyFill="1" applyBorder="1" applyAlignment="1">
      <alignment horizontal="center" vertical="center"/>
    </xf>
    <xf numFmtId="0" fontId="39" fillId="0" borderId="0" xfId="0" applyFont="1" applyAlignment="1">
      <alignment horizontal="center" vertical="center"/>
    </xf>
    <xf numFmtId="165" fontId="36" fillId="4" borderId="0" xfId="0" applyNumberFormat="1" applyFont="1" applyFill="1" applyAlignment="1">
      <alignment horizontal="center" vertical="center"/>
    </xf>
    <xf numFmtId="4" fontId="52" fillId="4" borderId="0" xfId="0" applyNumberFormat="1" applyFont="1" applyFill="1" applyAlignment="1">
      <alignment horizontal="center"/>
    </xf>
    <xf numFmtId="4" fontId="36" fillId="4" borderId="0" xfId="0" applyNumberFormat="1" applyFont="1" applyFill="1" applyAlignment="1">
      <alignment horizontal="center"/>
    </xf>
    <xf numFmtId="4" fontId="91" fillId="4" borderId="1" xfId="0" applyNumberFormat="1" applyFont="1" applyFill="1" applyBorder="1" applyAlignment="1">
      <alignment horizontal="center"/>
    </xf>
    <xf numFmtId="4" fontId="91" fillId="0" borderId="9" xfId="0" applyNumberFormat="1" applyFont="1" applyBorder="1" applyAlignment="1">
      <alignment horizontal="center" vertical="center"/>
    </xf>
    <xf numFmtId="0" fontId="91" fillId="4" borderId="0" xfId="0" applyFont="1" applyFill="1" applyAlignment="1">
      <alignment horizontal="center" vertical="center"/>
    </xf>
    <xf numFmtId="0" fontId="44" fillId="0" borderId="0" xfId="0" applyFont="1" applyAlignment="1">
      <alignment horizontal="left"/>
    </xf>
    <xf numFmtId="0" fontId="34" fillId="11" borderId="0" xfId="0" applyFont="1" applyFill="1" applyAlignment="1">
      <alignment horizontal="center"/>
    </xf>
    <xf numFmtId="17" fontId="31" fillId="11" borderId="0" xfId="0" quotePrefix="1" applyNumberFormat="1" applyFont="1" applyFill="1" applyAlignment="1">
      <alignment horizontal="center" vertical="center" wrapText="1"/>
    </xf>
    <xf numFmtId="3" fontId="44" fillId="11" borderId="0" xfId="0" applyNumberFormat="1" applyFont="1" applyFill="1"/>
    <xf numFmtId="3" fontId="0" fillId="11" borderId="0" xfId="0" applyNumberFormat="1" applyFill="1"/>
    <xf numFmtId="0" fontId="43" fillId="0" borderId="9" xfId="0" applyFont="1" applyBorder="1" applyAlignment="1">
      <alignment horizontal="center" vertical="center" wrapText="1"/>
    </xf>
    <xf numFmtId="0" fontId="40" fillId="0" borderId="0" xfId="0" applyFont="1" applyAlignment="1">
      <alignment horizontal="left"/>
    </xf>
    <xf numFmtId="166" fontId="35" fillId="4" borderId="9" xfId="0" applyNumberFormat="1" applyFont="1" applyFill="1" applyBorder="1" applyAlignment="1">
      <alignment horizontal="center" vertical="center"/>
    </xf>
    <xf numFmtId="164" fontId="36" fillId="4" borderId="9" xfId="0" applyNumberFormat="1" applyFont="1" applyFill="1" applyBorder="1" applyAlignment="1">
      <alignment horizontal="center" vertical="center"/>
    </xf>
    <xf numFmtId="1" fontId="43" fillId="0" borderId="0" xfId="0" applyNumberFormat="1" applyFont="1" applyAlignment="1">
      <alignment horizontal="center" vertical="center"/>
    </xf>
    <xf numFmtId="0" fontId="44" fillId="0" borderId="0" xfId="0" applyFont="1" applyAlignment="1">
      <alignment horizontal="left" vertical="center"/>
    </xf>
    <xf numFmtId="0" fontId="44" fillId="0" borderId="0" xfId="0" applyFont="1" applyAlignment="1">
      <alignment vertical="center" wrapText="1"/>
    </xf>
    <xf numFmtId="164" fontId="44" fillId="4" borderId="0" xfId="0" applyNumberFormat="1" applyFont="1" applyFill="1" applyAlignment="1">
      <alignment horizontal="center"/>
    </xf>
    <xf numFmtId="164" fontId="34" fillId="4" borderId="0" xfId="0" applyNumberFormat="1" applyFont="1" applyFill="1" applyAlignment="1">
      <alignment horizontal="center"/>
    </xf>
    <xf numFmtId="0" fontId="115" fillId="2" borderId="0" xfId="0" applyFont="1" applyFill="1" applyAlignment="1">
      <alignment horizontal="center"/>
    </xf>
    <xf numFmtId="0" fontId="35" fillId="0" borderId="6" xfId="0" applyFont="1" applyBorder="1"/>
    <xf numFmtId="0" fontId="38" fillId="6" borderId="0" xfId="0" applyFont="1" applyFill="1" applyAlignment="1">
      <alignment vertical="center"/>
    </xf>
    <xf numFmtId="0" fontId="38" fillId="4" borderId="0" xfId="0" applyFont="1" applyFill="1" applyAlignment="1">
      <alignment vertical="center"/>
    </xf>
    <xf numFmtId="3" fontId="43" fillId="0" borderId="1" xfId="0" applyNumberFormat="1" applyFont="1" applyBorder="1" applyAlignment="1">
      <alignment vertical="center"/>
    </xf>
    <xf numFmtId="164" fontId="43" fillId="0" borderId="1" xfId="0" applyNumberFormat="1" applyFont="1" applyBorder="1" applyAlignment="1">
      <alignment horizontal="center" vertical="center"/>
    </xf>
    <xf numFmtId="0" fontId="43" fillId="0" borderId="10" xfId="0" applyFont="1" applyBorder="1" applyAlignment="1">
      <alignment vertical="center"/>
    </xf>
    <xf numFmtId="3" fontId="43" fillId="0" borderId="10" xfId="0" applyNumberFormat="1" applyFont="1" applyBorder="1" applyAlignment="1">
      <alignment vertical="center"/>
    </xf>
    <xf numFmtId="164" fontId="43" fillId="0" borderId="10" xfId="0" applyNumberFormat="1" applyFont="1" applyBorder="1" applyAlignment="1">
      <alignment horizontal="center" vertical="center"/>
    </xf>
    <xf numFmtId="0" fontId="54" fillId="0" borderId="11" xfId="0" applyFont="1" applyBorder="1" applyAlignment="1">
      <alignment vertical="center"/>
    </xf>
    <xf numFmtId="3" fontId="54" fillId="0" borderId="11" xfId="0" applyNumberFormat="1" applyFont="1" applyBorder="1" applyAlignment="1">
      <alignment vertical="center"/>
    </xf>
    <xf numFmtId="0" fontId="47" fillId="0" borderId="0" xfId="0" applyFont="1" applyAlignment="1">
      <alignment vertical="center"/>
    </xf>
    <xf numFmtId="164" fontId="54" fillId="0" borderId="11" xfId="0" applyNumberFormat="1" applyFont="1" applyBorder="1" applyAlignment="1">
      <alignment horizontal="center" vertical="center"/>
    </xf>
    <xf numFmtId="3" fontId="36" fillId="0" borderId="0" xfId="0" applyNumberFormat="1" applyFont="1" applyAlignment="1">
      <alignment vertical="center"/>
    </xf>
    <xf numFmtId="164" fontId="35" fillId="0" borderId="0" xfId="0" applyNumberFormat="1" applyFont="1" applyAlignment="1">
      <alignment horizontal="center" vertical="center"/>
    </xf>
    <xf numFmtId="0" fontId="34" fillId="0" borderId="6" xfId="0" applyFont="1" applyBorder="1" applyAlignment="1">
      <alignment vertical="center"/>
    </xf>
    <xf numFmtId="3" fontId="36" fillId="0" borderId="6" xfId="0" applyNumberFormat="1" applyFont="1" applyBorder="1" applyAlignment="1">
      <alignment vertical="center"/>
    </xf>
    <xf numFmtId="164" fontId="35" fillId="0" borderId="6" xfId="0" applyNumberFormat="1" applyFont="1" applyBorder="1" applyAlignment="1">
      <alignment horizontal="center" vertical="center"/>
    </xf>
    <xf numFmtId="0" fontId="34" fillId="0" borderId="4" xfId="0" applyFont="1" applyBorder="1" applyAlignment="1">
      <alignment vertical="center"/>
    </xf>
    <xf numFmtId="3" fontId="36" fillId="0" borderId="4" xfId="0" applyNumberFormat="1" applyFont="1" applyBorder="1" applyAlignment="1">
      <alignment vertical="center"/>
    </xf>
    <xf numFmtId="164" fontId="35" fillId="0" borderId="5" xfId="0" applyNumberFormat="1" applyFont="1" applyBorder="1" applyAlignment="1">
      <alignment horizontal="center" vertical="center"/>
    </xf>
    <xf numFmtId="164" fontId="35" fillId="0" borderId="2" xfId="0" applyNumberFormat="1" applyFont="1" applyBorder="1" applyAlignment="1">
      <alignment horizontal="center" vertical="center"/>
    </xf>
    <xf numFmtId="0" fontId="31" fillId="0" borderId="0" xfId="0" applyFont="1" applyAlignment="1">
      <alignment horizontal="right" vertical="center"/>
    </xf>
    <xf numFmtId="0" fontId="0" fillId="0" borderId="0" xfId="0" applyAlignment="1">
      <alignment horizontal="right" vertical="center"/>
    </xf>
    <xf numFmtId="3" fontId="35" fillId="0" borderId="1" xfId="0" applyNumberFormat="1" applyFont="1" applyBorder="1" applyAlignment="1">
      <alignment vertical="center"/>
    </xf>
    <xf numFmtId="3" fontId="35" fillId="0" borderId="10" xfId="0" applyNumberFormat="1" applyFont="1" applyBorder="1" applyAlignment="1">
      <alignment vertical="center"/>
    </xf>
    <xf numFmtId="164" fontId="35" fillId="0" borderId="10" xfId="0" applyNumberFormat="1" applyFont="1" applyBorder="1" applyAlignment="1">
      <alignment horizontal="center" vertical="center"/>
    </xf>
    <xf numFmtId="3" fontId="36" fillId="0" borderId="10" xfId="0" applyNumberFormat="1" applyFont="1" applyBorder="1" applyAlignment="1">
      <alignment horizontal="right"/>
    </xf>
    <xf numFmtId="165" fontId="43" fillId="4" borderId="1" xfId="0" applyNumberFormat="1" applyFont="1" applyFill="1" applyBorder="1" applyAlignment="1">
      <alignment horizontal="center" vertical="center"/>
    </xf>
    <xf numFmtId="165" fontId="41" fillId="0" borderId="0" xfId="0" applyNumberFormat="1" applyFont="1" applyAlignment="1">
      <alignment horizontal="center" vertical="center"/>
    </xf>
    <xf numFmtId="165" fontId="41" fillId="0" borderId="0" xfId="0" applyNumberFormat="1" applyFont="1" applyAlignment="1">
      <alignment vertical="center"/>
    </xf>
    <xf numFmtId="164" fontId="52" fillId="0" borderId="5" xfId="0" applyNumberFormat="1" applyFont="1" applyBorder="1" applyAlignment="1">
      <alignment horizontal="center" vertical="center"/>
    </xf>
    <xf numFmtId="164" fontId="52" fillId="0" borderId="3" xfId="0" applyNumberFormat="1" applyFont="1" applyBorder="1" applyAlignment="1">
      <alignment horizontal="center" vertical="center"/>
    </xf>
    <xf numFmtId="2" fontId="36" fillId="0" borderId="10" xfId="0" applyNumberFormat="1" applyFont="1" applyBorder="1" applyAlignment="1">
      <alignment horizontal="center" vertical="center"/>
    </xf>
    <xf numFmtId="2" fontId="36" fillId="0" borderId="5" xfId="0" applyNumberFormat="1" applyFont="1" applyBorder="1" applyAlignment="1">
      <alignment horizontal="center" vertical="center"/>
    </xf>
    <xf numFmtId="2" fontId="36" fillId="0" borderId="3" xfId="0" applyNumberFormat="1" applyFont="1" applyBorder="1" applyAlignment="1">
      <alignment horizontal="center" vertical="center"/>
    </xf>
    <xf numFmtId="2" fontId="36" fillId="0" borderId="1" xfId="0" applyNumberFormat="1" applyFont="1" applyBorder="1" applyAlignment="1">
      <alignment horizontal="center" vertical="center"/>
    </xf>
    <xf numFmtId="2" fontId="118" fillId="10" borderId="5" xfId="0" applyNumberFormat="1" applyFont="1" applyFill="1" applyBorder="1" applyAlignment="1">
      <alignment horizontal="center" vertical="center"/>
    </xf>
    <xf numFmtId="2" fontId="118" fillId="10" borderId="3" xfId="0" applyNumberFormat="1" applyFont="1" applyFill="1" applyBorder="1" applyAlignment="1">
      <alignment horizontal="center" vertical="center"/>
    </xf>
    <xf numFmtId="165" fontId="35" fillId="0" borderId="6" xfId="0" applyNumberFormat="1" applyFont="1" applyBorder="1" applyAlignment="1">
      <alignment horizontal="right"/>
    </xf>
    <xf numFmtId="0" fontId="119" fillId="3" borderId="0" xfId="0" applyFont="1" applyFill="1" applyAlignment="1">
      <alignment vertical="center"/>
    </xf>
    <xf numFmtId="0" fontId="119" fillId="3" borderId="0" xfId="1" applyFont="1" applyFill="1" applyAlignment="1">
      <alignment vertical="center"/>
    </xf>
    <xf numFmtId="0" fontId="120" fillId="5" borderId="0" xfId="1" applyFont="1" applyFill="1" applyAlignment="1">
      <alignment vertical="center"/>
    </xf>
    <xf numFmtId="0" fontId="121" fillId="2" borderId="0" xfId="1" applyFont="1" applyFill="1" applyAlignment="1">
      <alignment vertical="center"/>
    </xf>
    <xf numFmtId="2" fontId="43" fillId="0" borderId="1" xfId="0" applyNumberFormat="1" applyFont="1" applyBorder="1" applyAlignment="1">
      <alignment horizontal="center"/>
    </xf>
    <xf numFmtId="0" fontId="36" fillId="0" borderId="1" xfId="0" applyFont="1" applyBorder="1" applyAlignment="1">
      <alignment horizontal="center" vertical="center" wrapText="1"/>
    </xf>
    <xf numFmtId="0" fontId="35" fillId="0" borderId="0" xfId="0" quotePrefix="1" applyFont="1" applyAlignment="1">
      <alignment horizontal="center" vertical="center"/>
    </xf>
    <xf numFmtId="164" fontId="43" fillId="0" borderId="26" xfId="0" applyNumberFormat="1" applyFont="1" applyBorder="1" applyAlignment="1">
      <alignment horizontal="center"/>
    </xf>
    <xf numFmtId="0" fontId="35" fillId="0" borderId="0" xfId="0" quotePrefix="1" applyFont="1" applyAlignment="1">
      <alignment horizontal="center"/>
    </xf>
    <xf numFmtId="2" fontId="43" fillId="0" borderId="26" xfId="0" applyNumberFormat="1" applyFont="1" applyBorder="1" applyAlignment="1">
      <alignment horizontal="center"/>
    </xf>
    <xf numFmtId="0" fontId="35" fillId="0" borderId="0" xfId="0" quotePrefix="1" applyFont="1" applyAlignment="1">
      <alignment horizontal="right" vertical="center"/>
    </xf>
    <xf numFmtId="164" fontId="43" fillId="0" borderId="26" xfId="0" applyNumberFormat="1" applyFont="1" applyBorder="1" applyAlignment="1">
      <alignment horizontal="right"/>
    </xf>
    <xf numFmtId="164" fontId="43" fillId="0" borderId="1" xfId="0" applyNumberFormat="1" applyFont="1" applyBorder="1" applyAlignment="1">
      <alignment horizontal="right"/>
    </xf>
    <xf numFmtId="4" fontId="34" fillId="0" borderId="0" xfId="0" applyNumberFormat="1" applyFont="1"/>
    <xf numFmtId="0" fontId="123" fillId="0" borderId="0" xfId="0" applyFont="1"/>
    <xf numFmtId="0" fontId="124" fillId="0" borderId="0" xfId="0" applyFont="1"/>
    <xf numFmtId="4" fontId="36" fillId="0" borderId="1" xfId="0" applyNumberFormat="1" applyFont="1" applyBorder="1"/>
    <xf numFmtId="0" fontId="78" fillId="0" borderId="0" xfId="0" applyFont="1"/>
    <xf numFmtId="0" fontId="41" fillId="0" borderId="1" xfId="1" applyFont="1" applyBorder="1" applyAlignment="1">
      <alignment vertical="center"/>
    </xf>
    <xf numFmtId="0" fontId="127" fillId="3" borderId="0" xfId="1" applyFont="1" applyFill="1" applyAlignment="1">
      <alignment vertical="center"/>
    </xf>
    <xf numFmtId="0" fontId="35" fillId="0" borderId="0" xfId="0" applyFont="1" applyAlignment="1">
      <alignment vertical="center" wrapText="1"/>
    </xf>
    <xf numFmtId="17" fontId="36" fillId="0" borderId="11" xfId="0" applyNumberFormat="1" applyFont="1" applyBorder="1" applyAlignment="1">
      <alignment horizontal="center"/>
    </xf>
    <xf numFmtId="0" fontId="36" fillId="0" borderId="2" xfId="1" applyFont="1" applyBorder="1" applyAlignment="1">
      <alignment horizontal="center" vertical="top"/>
    </xf>
    <xf numFmtId="4" fontId="34" fillId="4" borderId="0" xfId="0" applyNumberFormat="1" applyFont="1" applyFill="1" applyAlignment="1">
      <alignment vertical="center"/>
    </xf>
    <xf numFmtId="3" fontId="43" fillId="4" borderId="22" xfId="0" applyNumberFormat="1" applyFont="1" applyFill="1" applyBorder="1" applyAlignment="1">
      <alignment vertical="center"/>
    </xf>
    <xf numFmtId="3" fontId="43" fillId="4" borderId="10" xfId="0" applyNumberFormat="1" applyFont="1" applyFill="1" applyBorder="1" applyAlignment="1">
      <alignment vertical="center"/>
    </xf>
    <xf numFmtId="3" fontId="52" fillId="4" borderId="5" xfId="0" applyNumberFormat="1" applyFont="1" applyFill="1" applyBorder="1" applyAlignment="1">
      <alignment vertical="center"/>
    </xf>
    <xf numFmtId="165" fontId="54" fillId="4" borderId="5" xfId="0" applyNumberFormat="1" applyFont="1" applyFill="1" applyBorder="1" applyAlignment="1">
      <alignment vertical="center"/>
    </xf>
    <xf numFmtId="3" fontId="52" fillId="4" borderId="23" xfId="0" applyNumberFormat="1" applyFont="1" applyFill="1" applyBorder="1" applyAlignment="1">
      <alignment vertical="center"/>
    </xf>
    <xf numFmtId="165" fontId="54" fillId="4" borderId="23" xfId="0" applyNumberFormat="1" applyFont="1" applyFill="1" applyBorder="1" applyAlignment="1">
      <alignment vertical="center"/>
    </xf>
    <xf numFmtId="4" fontId="43" fillId="4" borderId="22" xfId="0" applyNumberFormat="1" applyFont="1" applyFill="1" applyBorder="1" applyAlignment="1">
      <alignment vertical="center"/>
    </xf>
    <xf numFmtId="4" fontId="43" fillId="4" borderId="10" xfId="0" applyNumberFormat="1" applyFont="1" applyFill="1" applyBorder="1" applyAlignment="1">
      <alignment vertical="center"/>
    </xf>
    <xf numFmtId="165" fontId="54" fillId="4" borderId="24" xfId="0" applyNumberFormat="1" applyFont="1" applyFill="1" applyBorder="1" applyAlignment="1">
      <alignment vertical="center"/>
    </xf>
    <xf numFmtId="0" fontId="34" fillId="4" borderId="0" xfId="0" applyFont="1" applyFill="1" applyAlignment="1">
      <alignment horizontal="center" vertical="center"/>
    </xf>
    <xf numFmtId="0" fontId="35" fillId="4" borderId="0" xfId="0" applyFont="1" applyFill="1" applyAlignment="1">
      <alignment vertical="center"/>
    </xf>
    <xf numFmtId="2" fontId="36" fillId="4" borderId="1" xfId="0" applyNumberFormat="1" applyFont="1" applyFill="1" applyBorder="1" applyAlignment="1">
      <alignment vertical="center"/>
    </xf>
    <xf numFmtId="0" fontId="34" fillId="4" borderId="1" xfId="0" applyFont="1" applyFill="1" applyBorder="1" applyAlignment="1">
      <alignment vertical="center"/>
    </xf>
    <xf numFmtId="0" fontId="62" fillId="4" borderId="0" xfId="0" applyFont="1" applyFill="1" applyAlignment="1">
      <alignment horizontal="left"/>
    </xf>
    <xf numFmtId="0" fontId="34" fillId="4" borderId="1" xfId="0" applyFont="1" applyFill="1" applyBorder="1" applyAlignment="1">
      <alignment horizontal="center" vertical="center"/>
    </xf>
    <xf numFmtId="0" fontId="35" fillId="0" borderId="3" xfId="0" quotePrefix="1" applyFont="1" applyBorder="1" applyAlignment="1">
      <alignment horizontal="center" vertical="center"/>
    </xf>
    <xf numFmtId="0" fontId="35" fillId="0" borderId="3" xfId="0" quotePrefix="1" applyFont="1" applyBorder="1" applyAlignment="1">
      <alignment horizontal="right" vertical="center"/>
    </xf>
    <xf numFmtId="0" fontId="35" fillId="0" borderId="26" xfId="0" quotePrefix="1" applyFont="1" applyBorder="1" applyAlignment="1">
      <alignment horizontal="center" vertical="center"/>
    </xf>
    <xf numFmtId="0" fontId="35" fillId="0" borderId="1" xfId="0" quotePrefix="1" applyFont="1" applyBorder="1" applyAlignment="1">
      <alignment horizontal="center" vertical="center"/>
    </xf>
    <xf numFmtId="0" fontId="35" fillId="0" borderId="26" xfId="0" quotePrefix="1" applyFont="1" applyBorder="1" applyAlignment="1">
      <alignment horizontal="center"/>
    </xf>
    <xf numFmtId="0" fontId="35" fillId="0" borderId="1" xfId="0" quotePrefix="1" applyFont="1" applyBorder="1" applyAlignment="1">
      <alignment horizontal="center"/>
    </xf>
    <xf numFmtId="0" fontId="43" fillId="0" borderId="1" xfId="0" applyFont="1" applyBorder="1" applyAlignment="1">
      <alignment horizontal="center" vertical="center" wrapText="1"/>
    </xf>
    <xf numFmtId="1" fontId="43" fillId="0" borderId="0" xfId="0" quotePrefix="1" applyNumberFormat="1" applyFont="1" applyAlignment="1">
      <alignment horizontal="center" vertical="center"/>
    </xf>
    <xf numFmtId="1" fontId="36" fillId="0" borderId="0" xfId="0" quotePrefix="1" applyNumberFormat="1" applyFont="1" applyAlignment="1">
      <alignment horizontal="center" vertical="top" wrapText="1"/>
    </xf>
    <xf numFmtId="0" fontId="35" fillId="4" borderId="0" xfId="0" applyFont="1" applyFill="1" applyAlignment="1">
      <alignment horizontal="center" wrapText="1"/>
    </xf>
    <xf numFmtId="0" fontId="0" fillId="2" borderId="0" xfId="0" applyFill="1" applyAlignment="1">
      <alignment vertical="center"/>
    </xf>
    <xf numFmtId="0" fontId="34" fillId="2" borderId="0" xfId="0" applyFont="1" applyFill="1" applyAlignment="1">
      <alignment horizontal="center" vertical="center"/>
    </xf>
    <xf numFmtId="166" fontId="35" fillId="8" borderId="9" xfId="0" applyNumberFormat="1" applyFont="1" applyFill="1" applyBorder="1" applyAlignment="1">
      <alignment horizontal="center" vertical="center"/>
    </xf>
    <xf numFmtId="164" fontId="36" fillId="8" borderId="9" xfId="0" applyNumberFormat="1" applyFont="1" applyFill="1" applyBorder="1" applyAlignment="1">
      <alignment horizontal="center" vertical="center"/>
    </xf>
    <xf numFmtId="3" fontId="35" fillId="0" borderId="0" xfId="0" applyNumberFormat="1" applyFont="1" applyAlignment="1">
      <alignment vertical="center"/>
    </xf>
    <xf numFmtId="164" fontId="36" fillId="0" borderId="0" xfId="0" applyNumberFormat="1" applyFont="1" applyAlignment="1">
      <alignment horizontal="center" vertical="center"/>
    </xf>
    <xf numFmtId="164" fontId="42" fillId="0" borderId="0" xfId="0" applyNumberFormat="1" applyFont="1" applyAlignment="1">
      <alignment horizontal="center" vertical="center"/>
    </xf>
    <xf numFmtId="164" fontId="44" fillId="4" borderId="0" xfId="0" applyNumberFormat="1" applyFont="1" applyFill="1" applyAlignment="1">
      <alignment horizontal="center" vertical="center"/>
    </xf>
    <xf numFmtId="164" fontId="34" fillId="4" borderId="0" xfId="0" applyNumberFormat="1" applyFont="1" applyFill="1" applyAlignment="1">
      <alignment horizontal="center" vertical="center"/>
    </xf>
    <xf numFmtId="3" fontId="35" fillId="0" borderId="9" xfId="0" applyNumberFormat="1" applyFont="1" applyBorder="1" applyAlignment="1">
      <alignment vertical="center"/>
    </xf>
    <xf numFmtId="17" fontId="35" fillId="4" borderId="9" xfId="0" applyNumberFormat="1" applyFont="1" applyFill="1" applyBorder="1" applyAlignment="1">
      <alignment horizontal="center" vertical="center"/>
    </xf>
    <xf numFmtId="0" fontId="40" fillId="0" borderId="0" xfId="0" applyFont="1" applyAlignment="1">
      <alignment horizontal="left" vertical="center"/>
    </xf>
    <xf numFmtId="166" fontId="35" fillId="4" borderId="20" xfId="0" applyNumberFormat="1" applyFont="1" applyFill="1" applyBorder="1" applyAlignment="1">
      <alignment horizontal="center" vertical="center"/>
    </xf>
    <xf numFmtId="166" fontId="35" fillId="8" borderId="20" xfId="0" applyNumberFormat="1" applyFont="1" applyFill="1" applyBorder="1" applyAlignment="1">
      <alignment horizontal="center" vertical="center"/>
    </xf>
    <xf numFmtId="3" fontId="128" fillId="0" borderId="1" xfId="0" applyNumberFormat="1" applyFont="1" applyBorder="1" applyAlignment="1">
      <alignment horizontal="center" vertical="center"/>
    </xf>
    <xf numFmtId="0" fontId="129" fillId="0" borderId="0" xfId="0" applyFont="1" applyAlignment="1">
      <alignment vertical="center"/>
    </xf>
    <xf numFmtId="165" fontId="130" fillId="4" borderId="5" xfId="0" applyNumberFormat="1" applyFont="1" applyFill="1" applyBorder="1" applyAlignment="1">
      <alignment horizontal="center" vertical="center"/>
    </xf>
    <xf numFmtId="165" fontId="128" fillId="0" borderId="0" xfId="0" applyNumberFormat="1" applyFont="1" applyAlignment="1">
      <alignment horizontal="center" vertical="center"/>
    </xf>
    <xf numFmtId="165" fontId="130" fillId="4" borderId="0" xfId="0" applyNumberFormat="1" applyFont="1" applyFill="1" applyAlignment="1">
      <alignment horizontal="center" vertical="center"/>
    </xf>
    <xf numFmtId="165" fontId="128" fillId="0" borderId="3" xfId="0" applyNumberFormat="1" applyFont="1" applyBorder="1" applyAlignment="1">
      <alignment horizontal="center" vertical="center"/>
    </xf>
    <xf numFmtId="165" fontId="128" fillId="0" borderId="1" xfId="0" applyNumberFormat="1" applyFont="1" applyBorder="1" applyAlignment="1">
      <alignment horizontal="center" vertical="center"/>
    </xf>
    <xf numFmtId="0" fontId="122" fillId="3" borderId="0" xfId="0" applyFont="1" applyFill="1" applyAlignment="1">
      <alignment vertical="center"/>
    </xf>
    <xf numFmtId="3" fontId="36" fillId="0" borderId="6" xfId="0" applyNumberFormat="1" applyFont="1" applyBorder="1" applyAlignment="1">
      <alignment horizontal="right"/>
    </xf>
    <xf numFmtId="3" fontId="65" fillId="0" borderId="11" xfId="0" applyNumberFormat="1" applyFont="1" applyBorder="1" applyAlignment="1">
      <alignment horizontal="right"/>
    </xf>
    <xf numFmtId="49" fontId="56" fillId="0" borderId="0" xfId="0" applyNumberFormat="1" applyFont="1" applyAlignment="1">
      <alignment horizontal="center" vertical="center"/>
    </xf>
    <xf numFmtId="164" fontId="43" fillId="0" borderId="27" xfId="0" applyNumberFormat="1" applyFont="1" applyBorder="1" applyAlignment="1">
      <alignment horizontal="right"/>
    </xf>
    <xf numFmtId="164" fontId="43" fillId="0" borderId="10" xfId="0" applyNumberFormat="1" applyFont="1" applyBorder="1" applyAlignment="1">
      <alignment horizontal="right"/>
    </xf>
    <xf numFmtId="0" fontId="33" fillId="3" borderId="0" xfId="0" applyFont="1" applyFill="1" applyAlignment="1">
      <alignment vertical="center"/>
    </xf>
    <xf numFmtId="17" fontId="35" fillId="0" borderId="0" xfId="0" applyNumberFormat="1" applyFont="1" applyAlignment="1">
      <alignment vertical="center"/>
    </xf>
    <xf numFmtId="0" fontId="34" fillId="0" borderId="0" xfId="0" applyFont="1" applyAlignment="1">
      <alignment horizontal="right" vertical="center" wrapText="1"/>
    </xf>
    <xf numFmtId="0" fontId="34" fillId="0" borderId="10" xfId="0" applyFont="1" applyBorder="1" applyAlignment="1">
      <alignment vertical="center"/>
    </xf>
    <xf numFmtId="2" fontId="35" fillId="0" borderId="10" xfId="0" applyNumberFormat="1" applyFont="1" applyBorder="1" applyAlignment="1">
      <alignment horizontal="right" vertical="center"/>
    </xf>
    <xf numFmtId="2" fontId="34" fillId="0" borderId="10" xfId="0" applyNumberFormat="1" applyFont="1" applyBorder="1" applyAlignment="1">
      <alignment horizontal="right" vertical="center"/>
    </xf>
    <xf numFmtId="164" fontId="34" fillId="0" borderId="10" xfId="0" applyNumberFormat="1" applyFont="1" applyBorder="1" applyAlignment="1">
      <alignment horizontal="right" vertical="center"/>
    </xf>
    <xf numFmtId="0" fontId="40" fillId="0" borderId="5" xfId="0" applyFont="1" applyBorder="1" applyAlignment="1">
      <alignment vertical="center"/>
    </xf>
    <xf numFmtId="2" fontId="131" fillId="0" borderId="5" xfId="0" applyNumberFormat="1" applyFont="1" applyBorder="1" applyAlignment="1">
      <alignment horizontal="right" vertical="center"/>
    </xf>
    <xf numFmtId="2" fontId="40" fillId="0" borderId="5" xfId="0" applyNumberFormat="1" applyFont="1" applyBorder="1" applyAlignment="1">
      <alignment horizontal="right" vertical="center"/>
    </xf>
    <xf numFmtId="164" fontId="40" fillId="0" borderId="5" xfId="0" applyNumberFormat="1" applyFont="1" applyBorder="1" applyAlignment="1">
      <alignment horizontal="right" vertical="center"/>
    </xf>
    <xf numFmtId="0" fontId="40" fillId="0" borderId="3" xfId="0" applyFont="1" applyBorder="1" applyAlignment="1">
      <alignment vertical="center"/>
    </xf>
    <xf numFmtId="2" fontId="131" fillId="0" borderId="3" xfId="0" applyNumberFormat="1" applyFont="1" applyBorder="1" applyAlignment="1">
      <alignment horizontal="right" vertical="center"/>
    </xf>
    <xf numFmtId="2" fontId="40" fillId="0" borderId="3" xfId="0" applyNumberFormat="1" applyFont="1" applyBorder="1" applyAlignment="1">
      <alignment horizontal="right" vertical="center"/>
    </xf>
    <xf numFmtId="164" fontId="40" fillId="0" borderId="3" xfId="0" applyNumberFormat="1" applyFont="1" applyBorder="1" applyAlignment="1">
      <alignment horizontal="right" vertical="center"/>
    </xf>
    <xf numFmtId="0" fontId="42" fillId="0" borderId="0" xfId="0" applyFont="1" applyAlignment="1">
      <alignment horizontal="right" vertical="center"/>
    </xf>
    <xf numFmtId="0" fontId="34" fillId="0" borderId="0" xfId="0" applyFont="1" applyAlignment="1">
      <alignment horizontal="right" vertical="center"/>
    </xf>
    <xf numFmtId="0" fontId="34" fillId="0" borderId="10" xfId="0" applyFont="1" applyBorder="1" applyAlignment="1">
      <alignment vertical="center" wrapText="1"/>
    </xf>
    <xf numFmtId="2" fontId="42" fillId="0" borderId="10" xfId="0" applyNumberFormat="1" applyFont="1" applyBorder="1" applyAlignment="1">
      <alignment horizontal="right" vertical="center"/>
    </xf>
    <xf numFmtId="0" fontId="40" fillId="0" borderId="6" xfId="0" applyFont="1" applyBorder="1" applyAlignment="1">
      <alignment vertical="center"/>
    </xf>
    <xf numFmtId="164" fontId="39" fillId="0" borderId="6" xfId="0" applyNumberFormat="1" applyFont="1" applyBorder="1" applyAlignment="1">
      <alignment horizontal="right" vertical="center"/>
    </xf>
    <xf numFmtId="0" fontId="34" fillId="0" borderId="3" xfId="0" applyFont="1" applyBorder="1" applyAlignment="1">
      <alignment horizontal="right" vertical="center"/>
    </xf>
    <xf numFmtId="164" fontId="35" fillId="0" borderId="6" xfId="0" applyNumberFormat="1" applyFont="1" applyBorder="1" applyAlignment="1">
      <alignment horizontal="right" vertical="center"/>
    </xf>
    <xf numFmtId="0" fontId="42" fillId="0" borderId="0" xfId="0" applyFont="1" applyAlignment="1">
      <alignment vertical="center"/>
    </xf>
    <xf numFmtId="164" fontId="42" fillId="0" borderId="1" xfId="0" applyNumberFormat="1" applyFont="1" applyBorder="1" applyAlignment="1">
      <alignment vertical="center"/>
    </xf>
    <xf numFmtId="2" fontId="34" fillId="0" borderId="1" xfId="0" applyNumberFormat="1" applyFont="1" applyBorder="1" applyAlignment="1">
      <alignment horizontal="right" vertical="center"/>
    </xf>
    <xf numFmtId="164" fontId="34" fillId="0" borderId="1" xfId="0" applyNumberFormat="1" applyFont="1" applyBorder="1" applyAlignment="1">
      <alignment horizontal="right" vertical="center"/>
    </xf>
    <xf numFmtId="164" fontId="76" fillId="4" borderId="0" xfId="0" applyNumberFormat="1" applyFont="1" applyFill="1" applyAlignment="1">
      <alignment horizontal="center" vertical="center"/>
    </xf>
    <xf numFmtId="4" fontId="43" fillId="0" borderId="28" xfId="0" applyNumberFormat="1" applyFont="1" applyBorder="1" applyAlignment="1">
      <alignment horizontal="center" vertical="center"/>
    </xf>
    <xf numFmtId="3" fontId="35" fillId="0" borderId="29" xfId="0" applyNumberFormat="1" applyFont="1" applyBorder="1" applyAlignment="1">
      <alignment horizontal="center" vertical="center"/>
    </xf>
    <xf numFmtId="3" fontId="39" fillId="0" borderId="29" xfId="0" applyNumberFormat="1" applyFont="1" applyBorder="1" applyAlignment="1">
      <alignment horizontal="center" vertical="center"/>
    </xf>
    <xf numFmtId="4" fontId="43" fillId="0" borderId="0" xfId="0" applyNumberFormat="1" applyFont="1" applyAlignment="1">
      <alignment horizontal="center" vertical="center"/>
    </xf>
    <xf numFmtId="3" fontId="35" fillId="4" borderId="29" xfId="0" applyNumberFormat="1" applyFont="1" applyFill="1" applyBorder="1" applyAlignment="1">
      <alignment horizontal="center" vertical="center"/>
    </xf>
    <xf numFmtId="3" fontId="39" fillId="4" borderId="29" xfId="0" applyNumberFormat="1" applyFont="1" applyFill="1" applyBorder="1" applyAlignment="1">
      <alignment horizontal="center" vertical="center"/>
    </xf>
    <xf numFmtId="4" fontId="43" fillId="4" borderId="0" xfId="0" applyNumberFormat="1" applyFont="1" applyFill="1" applyAlignment="1">
      <alignment horizontal="center" vertical="center"/>
    </xf>
    <xf numFmtId="0" fontId="48" fillId="0" borderId="0" xfId="0" applyFont="1" applyAlignment="1">
      <alignment horizontal="left"/>
    </xf>
    <xf numFmtId="0" fontId="133" fillId="0" borderId="0" xfId="0" applyFont="1" applyAlignment="1">
      <alignment horizontal="left"/>
    </xf>
    <xf numFmtId="0" fontId="133" fillId="8" borderId="0" xfId="0" applyFont="1" applyFill="1" applyAlignment="1">
      <alignment horizontal="left"/>
    </xf>
    <xf numFmtId="0" fontId="133" fillId="8" borderId="0" xfId="0" applyFont="1" applyFill="1"/>
    <xf numFmtId="1" fontId="35" fillId="8" borderId="0" xfId="0" quotePrefix="1" applyNumberFormat="1" applyFont="1" applyFill="1" applyAlignment="1">
      <alignment horizontal="left"/>
    </xf>
    <xf numFmtId="0" fontId="64" fillId="2" borderId="0" xfId="0" applyFont="1" applyFill="1"/>
    <xf numFmtId="3" fontId="35" fillId="0" borderId="9" xfId="0" quotePrefix="1" applyNumberFormat="1" applyFont="1" applyBorder="1" applyAlignment="1">
      <alignment vertical="center"/>
    </xf>
    <xf numFmtId="0" fontId="139" fillId="0" borderId="0" xfId="0" applyFont="1" applyAlignment="1">
      <alignment horizontal="left"/>
    </xf>
    <xf numFmtId="0" fontId="95" fillId="8" borderId="0" xfId="0" applyFont="1" applyFill="1" applyAlignment="1">
      <alignment horizontal="center" vertical="center"/>
    </xf>
    <xf numFmtId="49" fontId="97" fillId="8" borderId="0" xfId="0" applyNumberFormat="1" applyFont="1" applyFill="1" applyAlignment="1">
      <alignment horizontal="center" vertic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91" fillId="0" borderId="10" xfId="0" applyFont="1" applyBorder="1" applyAlignment="1">
      <alignment horizontal="center" vertical="center"/>
    </xf>
    <xf numFmtId="0" fontId="91" fillId="0" borderId="3" xfId="0" applyFont="1" applyBorder="1" applyAlignment="1">
      <alignment horizontal="center" vertical="center"/>
    </xf>
    <xf numFmtId="0" fontId="108" fillId="0" borderId="12" xfId="0" applyFont="1" applyBorder="1" applyAlignment="1">
      <alignment horizontal="center" vertical="center"/>
    </xf>
    <xf numFmtId="0" fontId="59" fillId="0" borderId="0" xfId="0" applyFont="1" applyAlignment="1">
      <alignment horizontal="left" vertical="center" wrapText="1"/>
    </xf>
    <xf numFmtId="3" fontId="91" fillId="0" borderId="17" xfId="0" applyNumberFormat="1" applyFont="1" applyBorder="1" applyAlignment="1">
      <alignment horizontal="center" vertical="center" wrapText="1"/>
    </xf>
    <xf numFmtId="3" fontId="91" fillId="0" borderId="18" xfId="0" applyNumberFormat="1" applyFont="1" applyBorder="1" applyAlignment="1">
      <alignment horizontal="center" vertical="center" wrapText="1"/>
    </xf>
    <xf numFmtId="0" fontId="35" fillId="0" borderId="26" xfId="0" applyFont="1" applyBorder="1" applyAlignment="1">
      <alignment horizontal="center"/>
    </xf>
    <xf numFmtId="0" fontId="35" fillId="0" borderId="1" xfId="0" applyFont="1" applyBorder="1" applyAlignment="1">
      <alignment horizontal="center"/>
    </xf>
    <xf numFmtId="0" fontId="35" fillId="0" borderId="26" xfId="0" applyFont="1" applyBorder="1" applyAlignment="1">
      <alignment horizontal="center" vertical="center"/>
    </xf>
    <xf numFmtId="0" fontId="35" fillId="0" borderId="1" xfId="0" applyFont="1" applyBorder="1" applyAlignment="1">
      <alignment horizontal="center" vertical="center"/>
    </xf>
    <xf numFmtId="164" fontId="35" fillId="0" borderId="0" xfId="0" applyNumberFormat="1" applyFont="1" applyAlignment="1">
      <alignment horizontal="center"/>
    </xf>
    <xf numFmtId="0" fontId="35" fillId="0" borderId="0" xfId="0" applyFont="1" applyAlignment="1">
      <alignment horizontal="center"/>
    </xf>
    <xf numFmtId="0" fontId="43" fillId="0" borderId="0" xfId="0" applyFont="1" applyAlignment="1">
      <alignment horizontal="center" vertical="center" wrapText="1"/>
    </xf>
    <xf numFmtId="0" fontId="43" fillId="0" borderId="3" xfId="0" applyFont="1" applyBorder="1" applyAlignment="1">
      <alignment horizontal="center" vertical="center" wrapText="1"/>
    </xf>
    <xf numFmtId="0" fontId="35" fillId="0" borderId="9" xfId="0" applyFont="1" applyBorder="1" applyAlignment="1">
      <alignment horizontal="center"/>
    </xf>
    <xf numFmtId="0" fontId="36" fillId="0" borderId="10" xfId="0" applyFont="1" applyBorder="1" applyAlignment="1">
      <alignment horizontal="center" vertical="center" wrapText="1"/>
    </xf>
    <xf numFmtId="0" fontId="36" fillId="0" borderId="0" xfId="0" applyFont="1" applyAlignment="1">
      <alignment horizontal="center" vertical="center"/>
    </xf>
    <xf numFmtId="0" fontId="36" fillId="0" borderId="3" xfId="0" applyFont="1" applyBorder="1" applyAlignment="1">
      <alignment horizontal="center" vertical="center"/>
    </xf>
    <xf numFmtId="0" fontId="36" fillId="0" borderId="0" xfId="0" applyFont="1" applyAlignment="1">
      <alignment horizontal="center" vertical="top" wrapText="1"/>
    </xf>
    <xf numFmtId="0" fontId="35" fillId="0" borderId="0" xfId="0" applyFont="1" applyAlignment="1">
      <alignment horizontal="center" wrapText="1"/>
    </xf>
    <xf numFmtId="0" fontId="35" fillId="4" borderId="0" xfId="0" applyFont="1" applyFill="1" applyAlignment="1">
      <alignment horizont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35" fillId="6" borderId="0" xfId="0" applyFont="1" applyFill="1" applyAlignment="1">
      <alignment horizontal="left" vertical="center" wrapText="1"/>
    </xf>
    <xf numFmtId="0" fontId="35" fillId="6" borderId="0" xfId="0" applyFont="1" applyFill="1" applyAlignment="1">
      <alignment horizontal="left" vertical="center"/>
    </xf>
    <xf numFmtId="0" fontId="68" fillId="0" borderId="0" xfId="5" applyFont="1" applyAlignment="1">
      <alignment horizontal="center" vertical="center"/>
    </xf>
    <xf numFmtId="0" fontId="69" fillId="0" borderId="0" xfId="0" applyFont="1" applyAlignment="1">
      <alignment horizontal="left" vertical="center" wrapText="1" readingOrder="1"/>
    </xf>
    <xf numFmtId="0" fontId="70" fillId="0" borderId="0" xfId="0" applyFont="1" applyAlignment="1">
      <alignment horizontal="left" vertical="center" wrapText="1" readingOrder="1"/>
    </xf>
    <xf numFmtId="0" fontId="12" fillId="0" borderId="0" xfId="0" applyFont="1" applyAlignment="1">
      <alignment horizontal="left" vertical="center" wrapText="1" readingOrder="1"/>
    </xf>
    <xf numFmtId="0" fontId="71" fillId="0" borderId="0" xfId="0" applyFont="1" applyAlignment="1">
      <alignment horizontal="left" vertical="center" wrapText="1" readingOrder="1"/>
    </xf>
    <xf numFmtId="0" fontId="92"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applyAlignment="1">
      <alignment horizontal="center" vertical="center" wrapText="1"/>
    </xf>
    <xf numFmtId="0" fontId="41" fillId="0" borderId="0" xfId="0" applyFont="1" applyBorder="1" applyAlignment="1">
      <alignment vertical="center"/>
    </xf>
    <xf numFmtId="0" fontId="79" fillId="3" borderId="0" xfId="1" applyFont="1" applyFill="1" applyBorder="1" applyAlignment="1">
      <alignment vertical="center"/>
    </xf>
    <xf numFmtId="0" fontId="34" fillId="0" borderId="0" xfId="0" applyFont="1" applyBorder="1" applyAlignment="1">
      <alignment vertical="center"/>
    </xf>
    <xf numFmtId="0" fontId="34" fillId="4" borderId="0" xfId="0" applyFont="1" applyFill="1" applyBorder="1" applyAlignment="1">
      <alignment vertical="center"/>
    </xf>
    <xf numFmtId="4" fontId="43" fillId="0" borderId="0" xfId="0" applyNumberFormat="1" applyFont="1" applyBorder="1" applyAlignment="1">
      <alignment horizontal="center" vertical="center"/>
    </xf>
    <xf numFmtId="165" fontId="54" fillId="4" borderId="0" xfId="0" applyNumberFormat="1" applyFont="1" applyFill="1" applyBorder="1" applyAlignment="1">
      <alignment horizontal="center" vertical="center"/>
    </xf>
    <xf numFmtId="3" fontId="35" fillId="0" borderId="0" xfId="0" applyNumberFormat="1" applyFont="1" applyBorder="1" applyAlignment="1">
      <alignment horizontal="center" vertical="center"/>
    </xf>
    <xf numFmtId="3" fontId="39" fillId="0" borderId="0" xfId="0" applyNumberFormat="1" applyFont="1" applyBorder="1" applyAlignment="1">
      <alignment horizontal="center" vertical="center"/>
    </xf>
    <xf numFmtId="0" fontId="35" fillId="0" borderId="28" xfId="0" applyFont="1" applyBorder="1"/>
    <xf numFmtId="164" fontId="43" fillId="0" borderId="28" xfId="3" applyNumberFormat="1" applyFont="1" applyBorder="1" applyAlignment="1">
      <alignment horizontal="right" vertical="center"/>
    </xf>
    <xf numFmtId="164" fontId="35" fillId="0" borderId="28" xfId="0" applyNumberFormat="1" applyFont="1" applyBorder="1"/>
    <xf numFmtId="0" fontId="64" fillId="2" borderId="0" xfId="0" applyFont="1" applyFill="1" applyAlignment="1">
      <alignment vertical="center" wrapText="1"/>
    </xf>
    <xf numFmtId="0" fontId="43" fillId="0" borderId="21" xfId="0" applyFont="1" applyBorder="1" applyAlignment="1">
      <alignment vertical="center" wrapText="1"/>
    </xf>
    <xf numFmtId="0" fontId="58" fillId="0" borderId="25" xfId="0" applyFont="1" applyBorder="1" applyAlignment="1">
      <alignment vertical="center" wrapText="1"/>
    </xf>
    <xf numFmtId="4" fontId="72" fillId="4" borderId="0" xfId="0" applyNumberFormat="1" applyFont="1" applyFill="1" applyAlignment="1">
      <alignment horizontal="right" vertical="center"/>
    </xf>
    <xf numFmtId="164" fontId="35" fillId="0" borderId="28" xfId="0" applyNumberFormat="1" applyFont="1" applyBorder="1" applyAlignment="1">
      <alignment horizontal="center"/>
    </xf>
    <xf numFmtId="0" fontId="34" fillId="0" borderId="28" xfId="0" applyFont="1" applyBorder="1"/>
    <xf numFmtId="4" fontId="36" fillId="0" borderId="28" xfId="0" applyNumberFormat="1" applyFont="1" applyBorder="1" applyAlignment="1">
      <alignment horizontal="center" vertical="center"/>
    </xf>
    <xf numFmtId="1" fontId="43" fillId="0" borderId="28" xfId="0" applyNumberFormat="1" applyFont="1" applyBorder="1"/>
    <xf numFmtId="0" fontId="35" fillId="0" borderId="3" xfId="0" applyFont="1" applyBorder="1" applyAlignment="1">
      <alignment horizontal="center"/>
    </xf>
    <xf numFmtId="0" fontId="43" fillId="0" borderId="0" xfId="0" applyFont="1" applyBorder="1" applyAlignment="1">
      <alignment horizontal="center" vertical="center" wrapText="1"/>
    </xf>
    <xf numFmtId="0" fontId="34" fillId="0" borderId="31" xfId="0" applyFont="1" applyBorder="1"/>
    <xf numFmtId="4" fontId="36" fillId="0" borderId="31" xfId="0" applyNumberFormat="1" applyFont="1" applyBorder="1" applyAlignment="1">
      <alignment horizontal="center" vertical="center"/>
    </xf>
    <xf numFmtId="1" fontId="43" fillId="0" borderId="31" xfId="0" applyNumberFormat="1" applyFont="1" applyBorder="1"/>
    <xf numFmtId="0" fontId="34" fillId="0" borderId="32" xfId="0" applyFont="1" applyBorder="1"/>
    <xf numFmtId="4" fontId="36" fillId="0" borderId="32" xfId="0" applyNumberFormat="1" applyFont="1" applyBorder="1" applyAlignment="1">
      <alignment horizontal="center" vertical="center"/>
    </xf>
    <xf numFmtId="1" fontId="43" fillId="0" borderId="32" xfId="0" applyNumberFormat="1" applyFont="1" applyBorder="1"/>
    <xf numFmtId="164" fontId="35" fillId="0" borderId="31" xfId="0" applyNumberFormat="1" applyFont="1" applyBorder="1" applyAlignment="1">
      <alignment horizontal="center"/>
    </xf>
    <xf numFmtId="164" fontId="35" fillId="0" borderId="32" xfId="0" applyNumberFormat="1" applyFont="1" applyBorder="1" applyAlignment="1">
      <alignment horizontal="center"/>
    </xf>
    <xf numFmtId="0" fontId="34" fillId="0" borderId="30" xfId="0" applyFont="1" applyBorder="1"/>
    <xf numFmtId="4" fontId="36" fillId="0" borderId="30" xfId="0" applyNumberFormat="1" applyFont="1" applyBorder="1" applyAlignment="1">
      <alignment horizontal="center" vertical="center"/>
    </xf>
    <xf numFmtId="1" fontId="43" fillId="0" borderId="30" xfId="0" applyNumberFormat="1" applyFont="1" applyBorder="1"/>
    <xf numFmtId="164" fontId="35" fillId="0" borderId="30" xfId="0" applyNumberFormat="1" applyFont="1" applyBorder="1" applyAlignment="1">
      <alignment horizontal="center"/>
    </xf>
    <xf numFmtId="0" fontId="35" fillId="0" borderId="30" xfId="0" applyFont="1" applyBorder="1" applyAlignment="1">
      <alignment horizontal="left"/>
    </xf>
    <xf numFmtId="4" fontId="35" fillId="0" borderId="30" xfId="0" applyNumberFormat="1" applyFont="1" applyBorder="1" applyAlignment="1">
      <alignment horizontal="center"/>
    </xf>
    <xf numFmtId="3" fontId="43" fillId="0" borderId="30" xfId="0" applyNumberFormat="1" applyFont="1" applyBorder="1"/>
    <xf numFmtId="164" fontId="35" fillId="0" borderId="33" xfId="0" applyNumberFormat="1" applyFont="1" applyBorder="1" applyAlignment="1">
      <alignment horizontal="center"/>
    </xf>
    <xf numFmtId="164" fontId="35" fillId="0" borderId="20" xfId="0" applyNumberFormat="1" applyFont="1" applyBorder="1" applyAlignment="1">
      <alignment horizontal="center"/>
    </xf>
    <xf numFmtId="164" fontId="35" fillId="0" borderId="34" xfId="0" applyNumberFormat="1" applyFont="1" applyBorder="1" applyAlignment="1">
      <alignment horizontal="center"/>
    </xf>
    <xf numFmtId="1" fontId="43" fillId="0" borderId="31" xfId="0" applyNumberFormat="1" applyFont="1" applyBorder="1" applyAlignment="1">
      <alignment horizontal="center"/>
    </xf>
    <xf numFmtId="1" fontId="43" fillId="0" borderId="28" xfId="0" applyNumberFormat="1" applyFont="1" applyBorder="1" applyAlignment="1">
      <alignment horizontal="center"/>
    </xf>
    <xf numFmtId="1" fontId="43" fillId="0" borderId="32" xfId="0" applyNumberFormat="1" applyFont="1" applyBorder="1" applyAlignment="1">
      <alignment horizontal="center"/>
    </xf>
    <xf numFmtId="1" fontId="43" fillId="0" borderId="30" xfId="0" applyNumberFormat="1" applyFont="1" applyBorder="1" applyAlignment="1">
      <alignment horizontal="center"/>
    </xf>
    <xf numFmtId="3" fontId="43" fillId="0" borderId="30" xfId="0" applyNumberFormat="1" applyFont="1" applyBorder="1" applyAlignment="1">
      <alignment horizontal="center"/>
    </xf>
  </cellXfs>
  <cellStyles count="12">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Percentuale 2" xfId="11" xr:uid="{00000000-0005-0000-0000-00000B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9</xdr:col>
      <xdr:colOff>220926</xdr:colOff>
      <xdr:row>2</xdr:row>
      <xdr:rowOff>190502</xdr:rowOff>
    </xdr:from>
    <xdr:to>
      <xdr:col>16</xdr:col>
      <xdr:colOff>148166</xdr:colOff>
      <xdr:row>14</xdr:row>
      <xdr:rowOff>45357</xdr:rowOff>
    </xdr:to>
    <xdr:sp macro="" textlink="">
      <xdr:nvSpPr>
        <xdr:cNvPr id="4" name="CasellaDiTesto 3">
          <a:extLst>
            <a:ext uri="{FF2B5EF4-FFF2-40B4-BE49-F238E27FC236}">
              <a16:creationId xmlns:a16="http://schemas.microsoft.com/office/drawing/2014/main" id="{DDCF0FC3-5428-436C-A0E2-98755E20A626}"/>
            </a:ext>
          </a:extLst>
        </xdr:cNvPr>
        <xdr:cNvSpPr txBox="1"/>
      </xdr:nvSpPr>
      <xdr:spPr>
        <a:xfrm>
          <a:off x="8738997" y="653145"/>
          <a:ext cx="4798598" cy="300264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rviziagcom-my.sharepoint.com/personal/o_ardovino_agcom_it/Documents/Desktop/AGCOM/AA_OSSERVATORIO/AA_LAVORO/31_Settembre_2022/2022%2006-%20SERIE%20STORICHE%20-%20TLC/2022%2006%20-%20OSSERVATORIO%20-%20DATA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dati"/>
      <sheetName val="Macro-economics TLC"/>
      <sheetName val="Volumi rete fissa"/>
      <sheetName val="Volumi rete mobile"/>
      <sheetName val="Figure"/>
    </sheetNames>
    <sheetDataSet>
      <sheetData sheetId="0"/>
      <sheetData sheetId="1"/>
      <sheetData sheetId="2"/>
      <sheetData sheetId="3"/>
      <sheetData sheetId="4">
        <row r="228">
          <cell r="I228">
            <v>3.0612458277287158</v>
          </cell>
        </row>
        <row r="229">
          <cell r="I229">
            <v>34.303569985903351</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33"/>
  <sheetViews>
    <sheetView showGridLines="0" tabSelected="1" zoomScale="85" zoomScaleNormal="85" workbookViewId="0">
      <selection activeCell="A15" sqref="A15"/>
    </sheetView>
  </sheetViews>
  <sheetFormatPr defaultColWidth="9.1796875" defaultRowHeight="14.5" x14ac:dyDescent="0.35"/>
  <cols>
    <col min="1" max="1" width="144.26953125" style="55" customWidth="1"/>
    <col min="2" max="2" width="1.81640625" style="55" customWidth="1"/>
    <col min="3" max="3" width="169" style="55" customWidth="1"/>
    <col min="4" max="16384" width="9.1796875" style="55"/>
  </cols>
  <sheetData>
    <row r="1" spans="1:3" ht="38.5" customHeight="1" x14ac:dyDescent="0.35">
      <c r="A1" s="697" t="s">
        <v>259</v>
      </c>
      <c r="B1" s="697"/>
      <c r="C1" s="697"/>
    </row>
    <row r="2" spans="1:3" ht="27" customHeight="1" x14ac:dyDescent="0.35">
      <c r="A2" s="698" t="s">
        <v>443</v>
      </c>
      <c r="B2" s="698"/>
      <c r="C2" s="698"/>
    </row>
    <row r="3" spans="1:3" ht="25" customHeight="1" x14ac:dyDescent="0.35">
      <c r="A3" s="444" t="s">
        <v>372</v>
      </c>
      <c r="C3" s="445" t="s">
        <v>373</v>
      </c>
    </row>
    <row r="4" spans="1:3" ht="7.5" customHeight="1" x14ac:dyDescent="0.35">
      <c r="A4" s="444"/>
      <c r="C4" s="445"/>
    </row>
    <row r="5" spans="1:3" ht="25" customHeight="1" x14ac:dyDescent="0.35">
      <c r="A5" s="648" t="s">
        <v>511</v>
      </c>
      <c r="C5" s="581" t="s">
        <v>435</v>
      </c>
    </row>
    <row r="6" spans="1:3" ht="25" customHeight="1" x14ac:dyDescent="0.35">
      <c r="A6" s="597" t="s">
        <v>550</v>
      </c>
      <c r="B6" s="223"/>
      <c r="C6" s="326" t="s">
        <v>531</v>
      </c>
    </row>
    <row r="7" spans="1:3" ht="25" customHeight="1" x14ac:dyDescent="0.35">
      <c r="A7" s="578" t="s">
        <v>431</v>
      </c>
      <c r="B7" s="223"/>
      <c r="C7" s="327" t="s">
        <v>532</v>
      </c>
    </row>
    <row r="8" spans="1:3" ht="25" customHeight="1" x14ac:dyDescent="0.35">
      <c r="A8" s="324" t="s">
        <v>549</v>
      </c>
      <c r="B8" s="223"/>
      <c r="C8" s="327" t="s">
        <v>533</v>
      </c>
    </row>
    <row r="9" spans="1:3" ht="25" customHeight="1" x14ac:dyDescent="0.35">
      <c r="A9" s="324" t="s">
        <v>551</v>
      </c>
      <c r="B9" s="223"/>
      <c r="C9" s="327" t="s">
        <v>534</v>
      </c>
    </row>
    <row r="10" spans="1:3" ht="25" customHeight="1" x14ac:dyDescent="0.35">
      <c r="A10" s="324" t="s">
        <v>552</v>
      </c>
      <c r="B10" s="223"/>
      <c r="C10" s="580" t="s">
        <v>433</v>
      </c>
    </row>
    <row r="11" spans="1:3" ht="25" customHeight="1" x14ac:dyDescent="0.35">
      <c r="A11" s="324" t="s">
        <v>553</v>
      </c>
      <c r="B11" s="223"/>
      <c r="C11" s="327" t="s">
        <v>536</v>
      </c>
    </row>
    <row r="12" spans="1:3" ht="25" customHeight="1" x14ac:dyDescent="0.35">
      <c r="A12" s="324" t="s">
        <v>554</v>
      </c>
      <c r="C12" s="327" t="s">
        <v>535</v>
      </c>
    </row>
    <row r="13" spans="1:3" ht="25" customHeight="1" x14ac:dyDescent="0.35">
      <c r="A13" s="324" t="s">
        <v>555</v>
      </c>
      <c r="C13" s="327" t="s">
        <v>537</v>
      </c>
    </row>
    <row r="14" spans="1:3" ht="25" customHeight="1" x14ac:dyDescent="0.35">
      <c r="A14" s="579" t="s">
        <v>432</v>
      </c>
      <c r="C14" s="580" t="s">
        <v>434</v>
      </c>
    </row>
    <row r="15" spans="1:3" ht="25" customHeight="1" x14ac:dyDescent="0.35">
      <c r="A15" s="324" t="s">
        <v>556</v>
      </c>
      <c r="C15" s="327" t="s">
        <v>538</v>
      </c>
    </row>
    <row r="16" spans="1:3" ht="25" customHeight="1" x14ac:dyDescent="0.35">
      <c r="A16" s="324" t="s">
        <v>557</v>
      </c>
      <c r="C16" s="327" t="s">
        <v>539</v>
      </c>
    </row>
    <row r="17" spans="1:3" ht="25" customHeight="1" x14ac:dyDescent="0.35">
      <c r="A17" s="324" t="s">
        <v>558</v>
      </c>
      <c r="C17" s="327" t="s">
        <v>540</v>
      </c>
    </row>
    <row r="18" spans="1:3" ht="25" customHeight="1" x14ac:dyDescent="0.35">
      <c r="A18" s="510" t="s">
        <v>559</v>
      </c>
      <c r="C18" s="327" t="s">
        <v>541</v>
      </c>
    </row>
    <row r="19" spans="1:3" ht="25" customHeight="1" x14ac:dyDescent="0.35">
      <c r="A19" s="324" t="s">
        <v>560</v>
      </c>
      <c r="C19" s="327" t="s">
        <v>542</v>
      </c>
    </row>
    <row r="20" spans="1:3" ht="25" customHeight="1" x14ac:dyDescent="0.35">
      <c r="A20" s="325" t="s">
        <v>561</v>
      </c>
      <c r="C20" s="327" t="s">
        <v>543</v>
      </c>
    </row>
    <row r="21" spans="1:3" ht="25" customHeight="1" x14ac:dyDescent="0.35">
      <c r="A21" s="242" t="s">
        <v>571</v>
      </c>
      <c r="C21" s="327" t="s">
        <v>544</v>
      </c>
    </row>
    <row r="22" spans="1:3" ht="25" customHeight="1" x14ac:dyDescent="0.35">
      <c r="A22" s="322" t="s">
        <v>270</v>
      </c>
      <c r="C22" s="323" t="s">
        <v>342</v>
      </c>
    </row>
    <row r="23" spans="1:3" ht="25" customHeight="1" x14ac:dyDescent="0.35">
      <c r="A23" s="224" t="s">
        <v>271</v>
      </c>
      <c r="C23" s="328" t="s">
        <v>545</v>
      </c>
    </row>
    <row r="24" spans="1:3" ht="25" customHeight="1" x14ac:dyDescent="0.35">
      <c r="A24" s="225" t="s">
        <v>562</v>
      </c>
      <c r="C24" s="328" t="s">
        <v>546</v>
      </c>
    </row>
    <row r="25" spans="1:3" ht="25" customHeight="1" x14ac:dyDescent="0.35">
      <c r="A25" s="225" t="s">
        <v>563</v>
      </c>
      <c r="C25" s="328" t="s">
        <v>547</v>
      </c>
    </row>
    <row r="26" spans="1:3" ht="25" customHeight="1" x14ac:dyDescent="0.35">
      <c r="A26" s="224" t="s">
        <v>564</v>
      </c>
      <c r="C26" s="328" t="s">
        <v>548</v>
      </c>
    </row>
    <row r="27" spans="1:3" ht="25" customHeight="1" x14ac:dyDescent="0.35">
      <c r="A27" s="225" t="s">
        <v>565</v>
      </c>
    </row>
    <row r="28" spans="1:3" ht="25" customHeight="1" x14ac:dyDescent="0.35">
      <c r="A28" s="225" t="s">
        <v>566</v>
      </c>
    </row>
    <row r="29" spans="1:3" ht="25" customHeight="1" x14ac:dyDescent="0.35">
      <c r="A29" s="225" t="s">
        <v>567</v>
      </c>
    </row>
    <row r="30" spans="1:3" ht="25" customHeight="1" x14ac:dyDescent="0.35">
      <c r="A30" s="224" t="s">
        <v>568</v>
      </c>
    </row>
    <row r="31" spans="1:3" ht="25" customHeight="1" x14ac:dyDescent="0.35">
      <c r="A31" s="224" t="s">
        <v>569</v>
      </c>
    </row>
    <row r="32" spans="1:3" ht="25" customHeight="1" x14ac:dyDescent="0.35">
      <c r="A32" s="225" t="s">
        <v>570</v>
      </c>
    </row>
    <row r="33" spans="1:1" ht="25" customHeight="1" x14ac:dyDescent="0.35">
      <c r="A33" s="226" t="s">
        <v>572</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I33"/>
  <sheetViews>
    <sheetView showGridLines="0" zoomScale="90" zoomScaleNormal="90" workbookViewId="0">
      <selection activeCell="I10" sqref="I10"/>
    </sheetView>
  </sheetViews>
  <sheetFormatPr defaultColWidth="9.1796875" defaultRowHeight="15.5" x14ac:dyDescent="0.35"/>
  <cols>
    <col min="1" max="1" width="46.81640625" style="6" customWidth="1"/>
    <col min="2" max="6" width="11.81640625" style="6" customWidth="1"/>
    <col min="7" max="16384" width="9.1796875" style="6"/>
  </cols>
  <sheetData>
    <row r="1" spans="1:9" ht="21" x14ac:dyDescent="0.5">
      <c r="A1" s="2" t="str">
        <f>+'Indice-Index'!A16</f>
        <v>1.9   Sim "human" per tipologia di clientela - "human" Sim by customer type</v>
      </c>
      <c r="B1" s="102"/>
      <c r="C1" s="102"/>
      <c r="D1" s="102"/>
      <c r="E1" s="102"/>
      <c r="F1" s="102"/>
      <c r="G1" s="10"/>
      <c r="H1" s="10"/>
      <c r="I1" s="10"/>
    </row>
    <row r="4" spans="1:9" x14ac:dyDescent="0.35">
      <c r="B4" s="299">
        <f>'1.2'!B4</f>
        <v>43252</v>
      </c>
      <c r="C4" s="299">
        <f>'1.2'!C4</f>
        <v>43617</v>
      </c>
      <c r="D4" s="299">
        <f>'1.2'!D4</f>
        <v>43983</v>
      </c>
      <c r="E4" s="299">
        <f>'1.2'!E4</f>
        <v>44348</v>
      </c>
      <c r="F4" s="299">
        <f>'1.2'!I4</f>
        <v>44713</v>
      </c>
      <c r="G4" s="18"/>
      <c r="H4" s="18"/>
    </row>
    <row r="5" spans="1:9" x14ac:dyDescent="0.35">
      <c r="B5" s="300" t="str">
        <f>'1.2'!B5</f>
        <v>jun-18</v>
      </c>
      <c r="C5" s="300" t="str">
        <f>'1.2'!C5</f>
        <v>jun-19</v>
      </c>
      <c r="D5" s="300" t="str">
        <f>'1.2'!D5</f>
        <v>jun-20</v>
      </c>
      <c r="E5" s="300" t="str">
        <f>'1.2'!E5</f>
        <v>jun-21</v>
      </c>
      <c r="F5" s="300" t="str">
        <f>'1.2'!I5</f>
        <v>jun-22</v>
      </c>
      <c r="G5" s="27"/>
      <c r="H5" s="27"/>
    </row>
    <row r="7" spans="1:9" x14ac:dyDescent="0.35">
      <c r="A7" s="62" t="s">
        <v>97</v>
      </c>
      <c r="B7" s="71">
        <f>'1.8'!B8</f>
        <v>82.876087912000003</v>
      </c>
      <c r="C7" s="71">
        <f>'1.8'!C8</f>
        <v>81.722087389999999</v>
      </c>
      <c r="D7" s="71">
        <f>'1.8'!D8</f>
        <v>78.115237020000009</v>
      </c>
      <c r="E7" s="71">
        <f>'1.8'!E8</f>
        <v>77.688228389999992</v>
      </c>
      <c r="F7" s="71">
        <f>'1.8'!I8</f>
        <v>78.148540920000002</v>
      </c>
    </row>
    <row r="8" spans="1:9" x14ac:dyDescent="0.35">
      <c r="B8" s="28"/>
      <c r="C8" s="28"/>
      <c r="D8" s="28"/>
      <c r="E8" s="28"/>
      <c r="F8" s="28"/>
    </row>
    <row r="9" spans="1:9" x14ac:dyDescent="0.35">
      <c r="A9" s="5" t="s">
        <v>8</v>
      </c>
      <c r="B9" s="28"/>
      <c r="C9" s="28"/>
      <c r="D9" s="28"/>
      <c r="E9" s="28"/>
      <c r="F9" s="28"/>
    </row>
    <row r="10" spans="1:9" x14ac:dyDescent="0.35">
      <c r="A10" s="53" t="s">
        <v>84</v>
      </c>
      <c r="B10" s="70">
        <v>11.644468586313227</v>
      </c>
      <c r="C10" s="70">
        <v>11.817570400412656</v>
      </c>
      <c r="D10" s="70">
        <v>12.329503329807865</v>
      </c>
      <c r="E10" s="70">
        <v>12.84140288271027</v>
      </c>
      <c r="F10" s="70">
        <v>13.226808923328937</v>
      </c>
    </row>
    <row r="11" spans="1:9" x14ac:dyDescent="0.35">
      <c r="A11" s="53" t="s">
        <v>85</v>
      </c>
      <c r="B11" s="70">
        <v>88.355531413686776</v>
      </c>
      <c r="C11" s="70">
        <v>88.182429599587337</v>
      </c>
      <c r="D11" s="70">
        <v>87.670496670192136</v>
      </c>
      <c r="E11" s="70">
        <v>87.158597117289716</v>
      </c>
      <c r="F11" s="70">
        <v>86.773191076671068</v>
      </c>
    </row>
    <row r="12" spans="1:9" x14ac:dyDescent="0.35">
      <c r="A12" s="62" t="s">
        <v>68</v>
      </c>
      <c r="B12" s="71">
        <f>+B11+B10</f>
        <v>100</v>
      </c>
      <c r="C12" s="71">
        <f>+C11+C10</f>
        <v>100</v>
      </c>
      <c r="D12" s="71">
        <f>+D11+D10</f>
        <v>100</v>
      </c>
      <c r="E12" s="71">
        <f>+E11+E10</f>
        <v>99.999999999999986</v>
      </c>
      <c r="F12" s="71">
        <f>+F11+F10</f>
        <v>100</v>
      </c>
    </row>
    <row r="14" spans="1:9" x14ac:dyDescent="0.35">
      <c r="C14" s="36" t="str">
        <f>+'1.8'!D15</f>
        <v>06/2022 (%)</v>
      </c>
      <c r="D14" s="14"/>
      <c r="E14" s="14"/>
      <c r="F14" s="36" t="str">
        <f>+'1.8'!G15</f>
        <v>Var/Chg. vs 06/2021 (p.p.)</v>
      </c>
    </row>
    <row r="15" spans="1:9" x14ac:dyDescent="0.35">
      <c r="A15" s="5" t="s">
        <v>98</v>
      </c>
    </row>
    <row r="16" spans="1:9" x14ac:dyDescent="0.35">
      <c r="A16" s="53" t="s">
        <v>57</v>
      </c>
      <c r="B16" s="53"/>
      <c r="C16" s="52">
        <v>26.648100042013407</v>
      </c>
      <c r="D16" s="131"/>
      <c r="E16" s="131"/>
      <c r="F16" s="52">
        <v>-1.1741594532903399</v>
      </c>
    </row>
    <row r="17" spans="1:6" x14ac:dyDescent="0.35">
      <c r="A17" s="53" t="s">
        <v>58</v>
      </c>
      <c r="B17" s="53"/>
      <c r="C17" s="52">
        <v>22.932845158812317</v>
      </c>
      <c r="D17" s="131"/>
      <c r="E17" s="131"/>
      <c r="F17" s="52">
        <v>-1.222093772096791</v>
      </c>
    </row>
    <row r="18" spans="1:6" x14ac:dyDescent="0.35">
      <c r="A18" s="53" t="s">
        <v>4</v>
      </c>
      <c r="B18" s="53"/>
      <c r="C18" s="52">
        <v>20.957930186614892</v>
      </c>
      <c r="D18" s="131"/>
      <c r="E18" s="131"/>
      <c r="F18" s="52">
        <v>-0.83237513485046932</v>
      </c>
    </row>
    <row r="19" spans="1:6" x14ac:dyDescent="0.35">
      <c r="A19" s="53" t="s">
        <v>115</v>
      </c>
      <c r="B19" s="53"/>
      <c r="C19" s="52">
        <v>13.392913219096192</v>
      </c>
      <c r="D19" s="131"/>
      <c r="E19" s="131"/>
      <c r="F19" s="52">
        <v>1.8439950571303054</v>
      </c>
    </row>
    <row r="20" spans="1:6" x14ac:dyDescent="0.35">
      <c r="A20" s="53" t="s">
        <v>10</v>
      </c>
      <c r="B20" s="53"/>
      <c r="C20" s="52">
        <v>6.2169867771069489</v>
      </c>
      <c r="D20" s="131"/>
      <c r="E20" s="131"/>
      <c r="F20" s="52">
        <v>-3.5557641000003137E-2</v>
      </c>
    </row>
    <row r="21" spans="1:6" x14ac:dyDescent="0.35">
      <c r="A21" s="53" t="s">
        <v>133</v>
      </c>
      <c r="B21" s="53"/>
      <c r="C21" s="52">
        <v>9.8512246163562445</v>
      </c>
      <c r="D21" s="131"/>
      <c r="E21" s="131"/>
      <c r="F21" s="52">
        <v>1.4201909441073024</v>
      </c>
    </row>
    <row r="22" spans="1:6" x14ac:dyDescent="0.35">
      <c r="A22" s="62" t="s">
        <v>68</v>
      </c>
      <c r="B22" s="53"/>
      <c r="C22" s="78">
        <f>SUM(C16:C21)</f>
        <v>100</v>
      </c>
      <c r="D22" s="88"/>
      <c r="E22" s="88"/>
      <c r="F22" s="78">
        <f>SUM(F16:F21)</f>
        <v>4.4408920985006262E-15</v>
      </c>
    </row>
    <row r="23" spans="1:6" x14ac:dyDescent="0.35">
      <c r="C23" s="14"/>
      <c r="D23" s="14"/>
      <c r="E23" s="14"/>
      <c r="F23" s="14"/>
    </row>
    <row r="24" spans="1:6" x14ac:dyDescent="0.35">
      <c r="A24" s="5" t="s">
        <v>99</v>
      </c>
      <c r="C24" s="12"/>
      <c r="D24" s="15"/>
      <c r="E24" s="15"/>
      <c r="F24" s="16"/>
    </row>
    <row r="25" spans="1:6" x14ac:dyDescent="0.35">
      <c r="A25" s="53" t="s">
        <v>58</v>
      </c>
      <c r="B25" s="53"/>
      <c r="C25" s="52">
        <v>38.591124134815082</v>
      </c>
      <c r="D25" s="131"/>
      <c r="E25" s="131"/>
      <c r="F25" s="52">
        <v>-7.2846634173373559E-3</v>
      </c>
    </row>
    <row r="26" spans="1:6" x14ac:dyDescent="0.35">
      <c r="A26" s="53" t="s">
        <v>4</v>
      </c>
      <c r="B26" s="53"/>
      <c r="C26" s="52">
        <v>34.07544404384511</v>
      </c>
      <c r="D26" s="131"/>
      <c r="E26" s="131"/>
      <c r="F26" s="52">
        <v>-0.47093558882358622</v>
      </c>
    </row>
    <row r="27" spans="1:6" x14ac:dyDescent="0.35">
      <c r="A27" s="53" t="s">
        <v>57</v>
      </c>
      <c r="B27" s="53"/>
      <c r="C27" s="52">
        <v>22.07698113249808</v>
      </c>
      <c r="D27" s="131"/>
      <c r="E27" s="131"/>
      <c r="F27" s="52">
        <v>0.48572002402478631</v>
      </c>
    </row>
    <row r="28" spans="1:6" x14ac:dyDescent="0.35">
      <c r="A28" s="53" t="s">
        <v>10</v>
      </c>
      <c r="B28" s="53"/>
      <c r="C28" s="52">
        <v>2.5504427616118335</v>
      </c>
      <c r="D28" s="131"/>
      <c r="E28" s="131"/>
      <c r="F28" s="52">
        <v>-8.3701117420008853E-2</v>
      </c>
    </row>
    <row r="29" spans="1:6" x14ac:dyDescent="0.35">
      <c r="A29" s="53" t="s">
        <v>133</v>
      </c>
      <c r="B29" s="53"/>
      <c r="C29" s="52">
        <v>2.706007927229888</v>
      </c>
      <c r="D29" s="131"/>
      <c r="E29" s="131"/>
      <c r="F29" s="52">
        <v>7.6201345636130569E-2</v>
      </c>
    </row>
    <row r="30" spans="1:6" x14ac:dyDescent="0.35">
      <c r="A30" s="62" t="s">
        <v>68</v>
      </c>
      <c r="B30" s="53"/>
      <c r="C30" s="78">
        <f>SUM(C25:C29)</f>
        <v>99.999999999999986</v>
      </c>
      <c r="D30" s="88"/>
      <c r="E30" s="88"/>
      <c r="F30" s="78">
        <f>SUM(F25:F29)</f>
        <v>-1.5543122344752192E-14</v>
      </c>
    </row>
    <row r="33" s="6" customFormat="1"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I29"/>
  <sheetViews>
    <sheetView showGridLines="0" zoomScale="90" zoomScaleNormal="90" workbookViewId="0">
      <selection activeCell="J11" sqref="J11"/>
    </sheetView>
  </sheetViews>
  <sheetFormatPr defaultColWidth="9.1796875" defaultRowHeight="15.5" x14ac:dyDescent="0.35"/>
  <cols>
    <col min="1" max="1" width="49.81640625" style="6" customWidth="1"/>
    <col min="2" max="6" width="10.81640625" style="6" customWidth="1"/>
    <col min="7" max="16384" width="9.1796875" style="6"/>
  </cols>
  <sheetData>
    <row r="1" spans="1:9" ht="21" x14ac:dyDescent="0.5">
      <c r="A1" s="2" t="str">
        <f>+'Indice-Index'!A17</f>
        <v>1.10   Sim "human" per tipologia di contratto - "human" Sim by contract type</v>
      </c>
      <c r="B1" s="102"/>
      <c r="C1" s="102"/>
      <c r="D1" s="102"/>
      <c r="E1" s="102"/>
      <c r="F1" s="102"/>
      <c r="G1" s="102"/>
      <c r="H1" s="10"/>
      <c r="I1" s="10"/>
    </row>
    <row r="4" spans="1:9" x14ac:dyDescent="0.35">
      <c r="B4" s="299">
        <f>'1.9'!B4</f>
        <v>43252</v>
      </c>
      <c r="C4" s="299">
        <f>'1.9'!C4</f>
        <v>43617</v>
      </c>
      <c r="D4" s="299">
        <f>'1.9'!D4</f>
        <v>43983</v>
      </c>
      <c r="E4" s="299">
        <f>'1.9'!E4</f>
        <v>44348</v>
      </c>
      <c r="F4" s="299">
        <f>'1.9'!F4</f>
        <v>44713</v>
      </c>
      <c r="G4" s="4"/>
    </row>
    <row r="5" spans="1:9" x14ac:dyDescent="0.35">
      <c r="B5" s="300" t="str">
        <f>+'1.9'!B5</f>
        <v>jun-18</v>
      </c>
      <c r="C5" s="300" t="str">
        <f>+'1.9'!C5</f>
        <v>jun-19</v>
      </c>
      <c r="D5" s="300" t="str">
        <f>+'1.9'!D5</f>
        <v>jun-20</v>
      </c>
      <c r="E5" s="300" t="str">
        <f>+'1.9'!E5</f>
        <v>jun-21</v>
      </c>
      <c r="F5" s="300" t="str">
        <f>+'1.9'!F5</f>
        <v>jun-22</v>
      </c>
      <c r="G5" s="4"/>
    </row>
    <row r="7" spans="1:9" x14ac:dyDescent="0.35">
      <c r="A7" s="62" t="s">
        <v>101</v>
      </c>
      <c r="B7" s="77">
        <f>'1.9'!B7</f>
        <v>82.876087912000003</v>
      </c>
      <c r="C7" s="77">
        <f>'1.9'!C7</f>
        <v>81.722087389999999</v>
      </c>
      <c r="D7" s="77">
        <f>'1.9'!D7</f>
        <v>78.115237020000009</v>
      </c>
      <c r="E7" s="77">
        <f>'1.9'!E7</f>
        <v>77.688228389999992</v>
      </c>
      <c r="F7" s="77">
        <f>'1.9'!F7</f>
        <v>78.148540920000002</v>
      </c>
    </row>
    <row r="8" spans="1:9" x14ac:dyDescent="0.35">
      <c r="B8" s="40"/>
      <c r="C8" s="40"/>
      <c r="D8" s="40"/>
      <c r="E8" s="40"/>
      <c r="F8" s="40"/>
    </row>
    <row r="9" spans="1:9" x14ac:dyDescent="0.35">
      <c r="A9" s="5" t="s">
        <v>8</v>
      </c>
      <c r="B9" s="28"/>
      <c r="C9" s="28"/>
      <c r="D9" s="28"/>
      <c r="E9" s="28"/>
      <c r="F9" s="28"/>
    </row>
    <row r="10" spans="1:9" x14ac:dyDescent="0.35">
      <c r="A10" s="189" t="s">
        <v>86</v>
      </c>
      <c r="B10" s="303">
        <v>85.701552210593434</v>
      </c>
      <c r="C10" s="303">
        <v>86.14229976046137</v>
      </c>
      <c r="D10" s="303">
        <v>87.062091299764205</v>
      </c>
      <c r="E10" s="303">
        <v>88.47663717460658</v>
      </c>
      <c r="F10" s="303">
        <v>89.029502279797654</v>
      </c>
    </row>
    <row r="11" spans="1:9" x14ac:dyDescent="0.35">
      <c r="A11" s="150" t="s">
        <v>87</v>
      </c>
      <c r="B11" s="308">
        <v>14.298447789406563</v>
      </c>
      <c r="C11" s="308">
        <v>13.857700239538632</v>
      </c>
      <c r="D11" s="308">
        <v>12.9379087002358</v>
      </c>
      <c r="E11" s="308">
        <v>11.523362825393422</v>
      </c>
      <c r="F11" s="308">
        <v>10.970497720202342</v>
      </c>
    </row>
    <row r="12" spans="1:9" x14ac:dyDescent="0.35">
      <c r="A12" s="268" t="s">
        <v>68</v>
      </c>
      <c r="B12" s="307">
        <f>+B11+B10</f>
        <v>100</v>
      </c>
      <c r="C12" s="307">
        <f>+C11+C10</f>
        <v>100</v>
      </c>
      <c r="D12" s="307">
        <f>+D11+D10</f>
        <v>100</v>
      </c>
      <c r="E12" s="307">
        <f>+E11+E10</f>
        <v>100</v>
      </c>
      <c r="F12" s="307">
        <f>+F11+F10</f>
        <v>100</v>
      </c>
    </row>
    <row r="14" spans="1:9" x14ac:dyDescent="0.35">
      <c r="C14" s="36" t="str">
        <f>'1.2'!L4</f>
        <v>06/2022 (%)</v>
      </c>
      <c r="D14" s="36"/>
      <c r="E14" s="36"/>
      <c r="F14" s="36" t="str">
        <f>'1.2'!O4</f>
        <v>Var/Chg. vs 06/2021 (p.p.)</v>
      </c>
    </row>
    <row r="15" spans="1:9" x14ac:dyDescent="0.35">
      <c r="A15" s="5" t="s">
        <v>102</v>
      </c>
    </row>
    <row r="16" spans="1:9" x14ac:dyDescent="0.35">
      <c r="A16" s="189" t="s">
        <v>57</v>
      </c>
      <c r="B16" s="189"/>
      <c r="C16" s="304">
        <v>26.843525701430458</v>
      </c>
      <c r="D16" s="131"/>
      <c r="E16" s="131"/>
      <c r="F16" s="304">
        <v>-0.70247456378512396</v>
      </c>
    </row>
    <row r="17" spans="1:6" x14ac:dyDescent="0.35">
      <c r="A17" s="150" t="s">
        <v>58</v>
      </c>
      <c r="B17" s="150"/>
      <c r="C17" s="306">
        <v>22.307040842894178</v>
      </c>
      <c r="D17" s="131"/>
      <c r="E17" s="131"/>
      <c r="F17" s="306">
        <v>-1.4307838068030563</v>
      </c>
    </row>
    <row r="18" spans="1:6" x14ac:dyDescent="0.35">
      <c r="A18" s="150" t="s">
        <v>4</v>
      </c>
      <c r="B18" s="150"/>
      <c r="C18" s="306">
        <v>21.717125666753301</v>
      </c>
      <c r="D18" s="131"/>
      <c r="E18" s="131"/>
      <c r="F18" s="306">
        <v>-0.76079026372563163</v>
      </c>
    </row>
    <row r="19" spans="1:6" x14ac:dyDescent="0.35">
      <c r="A19" s="150" t="s">
        <v>115</v>
      </c>
      <c r="B19" s="150"/>
      <c r="C19" s="306">
        <v>13.053491124566454</v>
      </c>
      <c r="D19" s="131"/>
      <c r="E19" s="131"/>
      <c r="F19" s="306">
        <v>1.6766176654988616</v>
      </c>
    </row>
    <row r="20" spans="1:6" x14ac:dyDescent="0.35">
      <c r="A20" s="150" t="s">
        <v>10</v>
      </c>
      <c r="B20" s="150"/>
      <c r="C20" s="306">
        <v>6.4382643943555191</v>
      </c>
      <c r="D20" s="131"/>
      <c r="E20" s="131"/>
      <c r="F20" s="306">
        <v>-0.10280207815034093</v>
      </c>
    </row>
    <row r="21" spans="1:6" x14ac:dyDescent="0.35">
      <c r="A21" s="150" t="s">
        <v>133</v>
      </c>
      <c r="B21" s="150"/>
      <c r="C21" s="306">
        <v>9.6405522700000805</v>
      </c>
      <c r="D21" s="131"/>
      <c r="E21" s="131"/>
      <c r="F21" s="306">
        <v>1.3202330469652814</v>
      </c>
    </row>
    <row r="22" spans="1:6" x14ac:dyDescent="0.35">
      <c r="A22" s="268" t="s">
        <v>68</v>
      </c>
      <c r="B22" s="98"/>
      <c r="C22" s="305">
        <f>SUM(C16:C21)</f>
        <v>99.999999999999986</v>
      </c>
      <c r="D22" s="14"/>
      <c r="E22" s="14"/>
      <c r="F22" s="305">
        <f>SUM(F16:F21)</f>
        <v>-9.7699626167013776E-15</v>
      </c>
    </row>
    <row r="23" spans="1:6" ht="9.75" customHeight="1" x14ac:dyDescent="0.35">
      <c r="C23" s="14"/>
      <c r="D23" s="14"/>
      <c r="E23" s="14"/>
      <c r="F23" s="14"/>
    </row>
    <row r="24" spans="1:6" x14ac:dyDescent="0.35">
      <c r="A24" s="5" t="s">
        <v>103</v>
      </c>
      <c r="C24" s="12"/>
      <c r="D24" s="12"/>
      <c r="E24" s="12"/>
      <c r="F24" s="12"/>
    </row>
    <row r="25" spans="1:6" x14ac:dyDescent="0.35">
      <c r="A25" s="189" t="s">
        <v>58</v>
      </c>
      <c r="B25" s="189"/>
      <c r="C25" s="304">
        <v>46.890200381676401</v>
      </c>
      <c r="D25" s="131"/>
      <c r="E25" s="131"/>
      <c r="F25" s="304">
        <v>3.437137467404682</v>
      </c>
    </row>
    <row r="26" spans="1:6" x14ac:dyDescent="0.35">
      <c r="A26" s="150" t="s">
        <v>4</v>
      </c>
      <c r="B26" s="150"/>
      <c r="C26" s="306">
        <v>30.612191671385109</v>
      </c>
      <c r="D26" s="131"/>
      <c r="E26" s="131"/>
      <c r="F26" s="306">
        <v>-0.11373570946234679</v>
      </c>
    </row>
    <row r="27" spans="1:6" x14ac:dyDescent="0.35">
      <c r="A27" s="150" t="s">
        <v>57</v>
      </c>
      <c r="B27" s="150"/>
      <c r="C27" s="306">
        <v>19.550886446207613</v>
      </c>
      <c r="D27" s="131"/>
      <c r="E27" s="131"/>
      <c r="F27" s="306">
        <v>-3.4487987865120573</v>
      </c>
    </row>
    <row r="28" spans="1:6" x14ac:dyDescent="0.35">
      <c r="A28" s="150" t="s">
        <v>9</v>
      </c>
      <c r="B28" s="150"/>
      <c r="C28" s="306">
        <v>2.9461266294937478</v>
      </c>
      <c r="D28" s="131"/>
      <c r="E28" s="131"/>
      <c r="F28" s="306">
        <v>0.12979528958077635</v>
      </c>
    </row>
    <row r="29" spans="1:6" x14ac:dyDescent="0.35">
      <c r="A29" s="268" t="s">
        <v>68</v>
      </c>
      <c r="B29" s="98"/>
      <c r="C29" s="305">
        <f>SUM(C25:C28)</f>
        <v>99.999405128762874</v>
      </c>
      <c r="D29" s="14"/>
      <c r="E29" s="14"/>
      <c r="F29" s="305">
        <f>SUM(F25:F28)</f>
        <v>4.3982610110542275E-3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tabColor rgb="FF0000FF"/>
  </sheetPr>
  <dimension ref="A1:K30"/>
  <sheetViews>
    <sheetView showGridLines="0" topLeftCell="A11" zoomScale="90" zoomScaleNormal="90" workbookViewId="0">
      <selection activeCell="L11" sqref="L11"/>
    </sheetView>
  </sheetViews>
  <sheetFormatPr defaultColWidth="9.1796875" defaultRowHeight="15.5" x14ac:dyDescent="0.35"/>
  <cols>
    <col min="1" max="1" width="22.54296875" style="6" customWidth="1"/>
    <col min="2" max="7" width="11.26953125" style="6" customWidth="1"/>
    <col min="8" max="8" width="5" style="6" customWidth="1"/>
    <col min="9" max="9" width="14.453125" style="6" customWidth="1"/>
    <col min="10" max="16384" width="9.1796875" style="6"/>
  </cols>
  <sheetData>
    <row r="1" spans="1:11" ht="23.5" x14ac:dyDescent="0.55000000000000004">
      <c r="A1" s="2" t="str">
        <f>+'Indice-Index'!A18</f>
        <v>1.11 Traffico dati medio giornaliero - Avg daily data traffic (1/2)</v>
      </c>
      <c r="B1" s="207"/>
      <c r="C1" s="207"/>
      <c r="D1" s="207"/>
      <c r="E1" s="207"/>
      <c r="F1" s="207"/>
      <c r="G1" s="207"/>
      <c r="H1" s="207"/>
      <c r="I1" s="103"/>
      <c r="J1" s="103"/>
      <c r="K1" s="103"/>
    </row>
    <row r="4" spans="1:11" ht="15.65" customHeight="1" x14ac:dyDescent="0.35">
      <c r="A4" s="25"/>
      <c r="B4" s="214" t="str">
        <f>+'1.6'!B4</f>
        <v>Gennaio</v>
      </c>
      <c r="C4" s="214" t="str">
        <f>+'1.6'!C4</f>
        <v>Febbraio</v>
      </c>
      <c r="D4" s="214" t="str">
        <f>+'1.6'!D4</f>
        <v>Marzo</v>
      </c>
      <c r="E4" s="214" t="str">
        <f>+'1.6'!E4</f>
        <v>Aprile</v>
      </c>
      <c r="F4" s="214" t="str">
        <f>+'1.6'!F4</f>
        <v>Maggio</v>
      </c>
      <c r="G4" s="214" t="str">
        <f>+'1.6'!G4</f>
        <v>Giugno</v>
      </c>
      <c r="H4" s="512"/>
      <c r="I4" s="701" t="s">
        <v>463</v>
      </c>
    </row>
    <row r="5" spans="1:11" ht="15.65" customHeight="1" x14ac:dyDescent="0.35">
      <c r="B5" s="397" t="str">
        <f>+'1.6'!B5</f>
        <v>January</v>
      </c>
      <c r="C5" s="397" t="str">
        <f>+'1.6'!C5</f>
        <v>February</v>
      </c>
      <c r="D5" s="397" t="str">
        <f>+'1.6'!D5</f>
        <v>March</v>
      </c>
      <c r="E5" s="397" t="str">
        <f>+'1.6'!E5</f>
        <v>April</v>
      </c>
      <c r="F5" s="397" t="str">
        <f>+'1.6'!F5</f>
        <v>May</v>
      </c>
      <c r="G5" s="397" t="str">
        <f>+'1.6'!G5</f>
        <v>June</v>
      </c>
      <c r="H5" s="511"/>
      <c r="I5" s="702"/>
    </row>
    <row r="6" spans="1:11" ht="21" x14ac:dyDescent="0.5">
      <c r="B6" s="36"/>
      <c r="C6" s="36"/>
      <c r="D6" s="36"/>
      <c r="E6" s="36"/>
      <c r="F6" s="36"/>
      <c r="G6" s="36"/>
      <c r="H6" s="36"/>
      <c r="I6" s="423"/>
    </row>
    <row r="7" spans="1:11" ht="17" x14ac:dyDescent="0.35">
      <c r="A7" s="498" t="s">
        <v>245</v>
      </c>
      <c r="B7" s="499"/>
      <c r="C7" s="499"/>
      <c r="D7" s="499"/>
      <c r="E7" s="499"/>
      <c r="F7" s="499"/>
      <c r="G7" s="499"/>
      <c r="H7" s="499"/>
      <c r="J7" s="500"/>
    </row>
    <row r="8" spans="1:11" s="26" customFormat="1" ht="21" x14ac:dyDescent="0.35">
      <c r="A8" s="503">
        <v>2022</v>
      </c>
      <c r="B8" s="392">
        <v>30.062639780866366</v>
      </c>
      <c r="C8" s="392">
        <v>30.493833171832659</v>
      </c>
      <c r="D8" s="392">
        <v>30.814209067896101</v>
      </c>
      <c r="E8" s="392">
        <v>31.268383852407471</v>
      </c>
      <c r="F8" s="392">
        <v>31.202686457348619</v>
      </c>
      <c r="G8" s="392">
        <v>32.2877648476818</v>
      </c>
      <c r="H8" s="172"/>
      <c r="I8" s="515">
        <v>31.021974498914012</v>
      </c>
      <c r="J8" s="681"/>
    </row>
    <row r="9" spans="1:11" ht="21" x14ac:dyDescent="0.35">
      <c r="A9" s="256">
        <v>2021</v>
      </c>
      <c r="B9" s="392">
        <v>22.783466229495247</v>
      </c>
      <c r="C9" s="392">
        <v>22.993135516188712</v>
      </c>
      <c r="D9" s="392">
        <v>24.976913139982788</v>
      </c>
      <c r="E9" s="392">
        <v>24.821274561572999</v>
      </c>
      <c r="F9" s="392">
        <v>23.935043562796629</v>
      </c>
      <c r="G9" s="392">
        <v>24.650882902449755</v>
      </c>
      <c r="H9" s="172"/>
      <c r="I9" s="515">
        <v>24.036080824720887</v>
      </c>
      <c r="J9" s="681"/>
    </row>
    <row r="10" spans="1:11" ht="21" x14ac:dyDescent="0.35">
      <c r="A10" s="256">
        <v>2020</v>
      </c>
      <c r="B10" s="392">
        <v>15.12402332607798</v>
      </c>
      <c r="C10" s="392">
        <v>15.970285975437244</v>
      </c>
      <c r="D10" s="392">
        <v>19.317173799084518</v>
      </c>
      <c r="E10" s="392">
        <v>19.937894328640201</v>
      </c>
      <c r="F10" s="392">
        <v>18.035061035541155</v>
      </c>
      <c r="G10" s="392">
        <v>18.451661064443453</v>
      </c>
      <c r="H10" s="172"/>
      <c r="I10" s="515">
        <v>17.810928341000018</v>
      </c>
      <c r="J10" s="681"/>
    </row>
    <row r="11" spans="1:11" ht="21" x14ac:dyDescent="0.35">
      <c r="A11" s="256">
        <v>2019</v>
      </c>
      <c r="B11" s="392">
        <v>9.7339251297189744</v>
      </c>
      <c r="C11" s="392">
        <v>10.241913487711642</v>
      </c>
      <c r="D11" s="392">
        <v>10.609163866176926</v>
      </c>
      <c r="E11" s="392">
        <v>10.959998948178963</v>
      </c>
      <c r="F11" s="392">
        <v>11.383686924264991</v>
      </c>
      <c r="G11" s="392">
        <v>12.130811597057535</v>
      </c>
      <c r="H11" s="172"/>
      <c r="I11" s="515">
        <v>10.845458273690655</v>
      </c>
      <c r="J11" s="681"/>
    </row>
    <row r="12" spans="1:11" ht="21" x14ac:dyDescent="0.35">
      <c r="A12" s="395" t="s">
        <v>252</v>
      </c>
      <c r="B12" s="396"/>
      <c r="C12" s="396"/>
      <c r="D12" s="396"/>
      <c r="E12" s="396"/>
      <c r="F12" s="396"/>
      <c r="G12" s="396"/>
      <c r="H12" s="384"/>
      <c r="I12" s="424"/>
    </row>
    <row r="13" spans="1:11" x14ac:dyDescent="0.35">
      <c r="A13" s="387" t="s">
        <v>386</v>
      </c>
      <c r="B13" s="388">
        <f>(B8-B9)/B9*100</f>
        <v>31.949368362341524</v>
      </c>
      <c r="C13" s="388">
        <f t="shared" ref="C13:I13" si="0">(C8-C9)/C9*100</f>
        <v>32.621465003600541</v>
      </c>
      <c r="D13" s="388">
        <f t="shared" si="0"/>
        <v>23.370766015793322</v>
      </c>
      <c r="E13" s="388">
        <f t="shared" ref="E13:G13" si="1">(E8-E9)/E9*100</f>
        <v>25.974126650271018</v>
      </c>
      <c r="F13" s="388">
        <f t="shared" si="1"/>
        <v>30.364026183969145</v>
      </c>
      <c r="G13" s="388">
        <f t="shared" si="1"/>
        <v>30.980155864815316</v>
      </c>
      <c r="H13" s="513"/>
      <c r="I13" s="388">
        <f t="shared" si="0"/>
        <v>29.064196135537195</v>
      </c>
    </row>
    <row r="14" spans="1:11" x14ac:dyDescent="0.35">
      <c r="A14" s="387" t="s">
        <v>388</v>
      </c>
      <c r="B14" s="388">
        <f>(B8-B10)/B10*100</f>
        <v>98.774090284759737</v>
      </c>
      <c r="C14" s="388">
        <f t="shared" ref="C14:I14" si="2">(C8-C10)/C10*100</f>
        <v>90.941059031335087</v>
      </c>
      <c r="D14" s="388">
        <f t="shared" si="2"/>
        <v>59.517170515680981</v>
      </c>
      <c r="E14" s="388">
        <f t="shared" ref="E14:G14" si="3">(E8-E10)/E10*100</f>
        <v>56.828917522605948</v>
      </c>
      <c r="F14" s="388">
        <f t="shared" si="3"/>
        <v>73.011260654224671</v>
      </c>
      <c r="G14" s="388">
        <f t="shared" si="3"/>
        <v>74.985681424100434</v>
      </c>
      <c r="H14" s="513"/>
      <c r="I14" s="388">
        <f t="shared" si="2"/>
        <v>74.173821290958287</v>
      </c>
    </row>
    <row r="15" spans="1:11" x14ac:dyDescent="0.35">
      <c r="A15" s="387" t="s">
        <v>387</v>
      </c>
      <c r="B15" s="388">
        <f>(B8-B11)/B11*100</f>
        <v>208.84395945353137</v>
      </c>
      <c r="C15" s="388">
        <f t="shared" ref="C15:I15" si="4">(C8-C11)/C11*100</f>
        <v>197.73570347396009</v>
      </c>
      <c r="D15" s="388">
        <f t="shared" si="4"/>
        <v>190.44898784281082</v>
      </c>
      <c r="E15" s="388">
        <f t="shared" ref="E15:G15" si="5">(E8-E11)/E11*100</f>
        <v>185.29550048545221</v>
      </c>
      <c r="F15" s="388">
        <f t="shared" si="5"/>
        <v>174.10000525258894</v>
      </c>
      <c r="G15" s="388">
        <f t="shared" si="5"/>
        <v>166.1632701930146</v>
      </c>
      <c r="H15" s="513"/>
      <c r="I15" s="388">
        <f t="shared" si="4"/>
        <v>186.0365483510121</v>
      </c>
    </row>
    <row r="16" spans="1:11" ht="21" x14ac:dyDescent="0.5">
      <c r="I16" s="425"/>
    </row>
    <row r="17" spans="1:11" ht="21" x14ac:dyDescent="0.5">
      <c r="I17" s="425"/>
    </row>
    <row r="18" spans="1:11" ht="21" x14ac:dyDescent="0.35">
      <c r="A18" s="498" t="s">
        <v>404</v>
      </c>
      <c r="B18" s="501"/>
      <c r="C18" s="501"/>
      <c r="D18" s="501"/>
      <c r="E18" s="501"/>
      <c r="F18" s="501"/>
      <c r="G18" s="501"/>
      <c r="H18" s="501"/>
      <c r="I18" s="502"/>
      <c r="J18" s="500"/>
      <c r="K18" s="500"/>
    </row>
    <row r="19" spans="1:11" s="26" customFormat="1" ht="18.5" x14ac:dyDescent="0.35">
      <c r="A19" s="503">
        <v>2022</v>
      </c>
      <c r="B19" s="394">
        <v>0.55167334346795982</v>
      </c>
      <c r="C19" s="394">
        <v>0.5617338078013101</v>
      </c>
      <c r="D19" s="394">
        <v>0.56982253557708618</v>
      </c>
      <c r="E19" s="394">
        <v>0.57876352709558609</v>
      </c>
      <c r="F19" s="394">
        <v>0.57808967518451415</v>
      </c>
      <c r="G19" s="394">
        <v>0.59875492123199503</v>
      </c>
      <c r="H19" s="514"/>
      <c r="I19" s="516">
        <v>0.5730975393225346</v>
      </c>
    </row>
    <row r="20" spans="1:11" ht="18.5" x14ac:dyDescent="0.35">
      <c r="A20" s="256">
        <v>2021</v>
      </c>
      <c r="B20" s="394">
        <v>0.42502465236371745</v>
      </c>
      <c r="C20" s="394">
        <v>0.42989283681586049</v>
      </c>
      <c r="D20" s="394">
        <v>0.46802669042511447</v>
      </c>
      <c r="E20" s="394">
        <v>0.46342384060941322</v>
      </c>
      <c r="F20" s="394">
        <v>0.44526305530870625</v>
      </c>
      <c r="G20" s="394">
        <v>0.45692901144702674</v>
      </c>
      <c r="H20" s="514"/>
      <c r="I20" s="516">
        <v>0.44826467192899661</v>
      </c>
    </row>
    <row r="21" spans="1:11" ht="18.5" x14ac:dyDescent="0.35">
      <c r="A21" s="256">
        <v>2020</v>
      </c>
      <c r="B21" s="394">
        <v>0.28055404608036066</v>
      </c>
      <c r="C21" s="394">
        <v>0.29752048876122111</v>
      </c>
      <c r="D21" s="394">
        <v>0.36141878213212369</v>
      </c>
      <c r="E21" s="394">
        <v>0.37353474172298989</v>
      </c>
      <c r="F21" s="394">
        <v>0.3383410521067447</v>
      </c>
      <c r="G21" s="394">
        <v>0.34662406064628537</v>
      </c>
      <c r="H21" s="514"/>
      <c r="I21" s="516">
        <v>0.33296956691853913</v>
      </c>
    </row>
    <row r="22" spans="1:11" ht="18.5" x14ac:dyDescent="0.35">
      <c r="A22" s="256">
        <v>2019</v>
      </c>
      <c r="B22" s="394">
        <v>0.18515136970210003</v>
      </c>
      <c r="C22" s="394">
        <v>0.19458309987072131</v>
      </c>
      <c r="D22" s="394">
        <v>0.2013218297509117</v>
      </c>
      <c r="E22" s="394">
        <v>0.20934087491212147</v>
      </c>
      <c r="F22" s="394">
        <v>0.2188662964360919</v>
      </c>
      <c r="G22" s="394">
        <v>0.23477783067570449</v>
      </c>
      <c r="H22" s="514"/>
      <c r="I22" s="516">
        <v>0.20727655845441187</v>
      </c>
    </row>
    <row r="23" spans="1:11" ht="21" x14ac:dyDescent="0.35">
      <c r="A23" s="395" t="s">
        <v>252</v>
      </c>
      <c r="B23" s="396"/>
      <c r="C23" s="396"/>
      <c r="D23" s="396"/>
      <c r="E23" s="396"/>
      <c r="F23" s="396"/>
      <c r="G23" s="396"/>
      <c r="H23" s="384"/>
      <c r="I23" s="424"/>
    </row>
    <row r="24" spans="1:11" x14ac:dyDescent="0.35">
      <c r="A24" s="387" t="s">
        <v>386</v>
      </c>
      <c r="B24" s="388">
        <f>(B19-B20)/B20*100</f>
        <v>29.797963576913176</v>
      </c>
      <c r="C24" s="388">
        <f t="shared" ref="C24:I24" si="6">(C19-C20)/C20*100</f>
        <v>30.668333988063669</v>
      </c>
      <c r="D24" s="388">
        <f t="shared" si="6"/>
        <v>21.750008543211344</v>
      </c>
      <c r="E24" s="388">
        <f t="shared" ref="E24:G24" si="7">(E19-E20)/E20*100</f>
        <v>24.888595790518348</v>
      </c>
      <c r="F24" s="388">
        <f t="shared" si="7"/>
        <v>29.83104443365902</v>
      </c>
      <c r="G24" s="388">
        <f t="shared" si="7"/>
        <v>31.038937391133594</v>
      </c>
      <c r="H24" s="513"/>
      <c r="I24" s="388">
        <f t="shared" si="6"/>
        <v>27.848027116736745</v>
      </c>
    </row>
    <row r="25" spans="1:11" x14ac:dyDescent="0.35">
      <c r="A25" s="387" t="s">
        <v>388</v>
      </c>
      <c r="B25" s="388">
        <f>(B19-B21)/B21*100</f>
        <v>96.637101184397451</v>
      </c>
      <c r="C25" s="388">
        <f t="shared" ref="C25:I25" si="8">(C19-C21)/C21*100</f>
        <v>88.805083690265377</v>
      </c>
      <c r="D25" s="388">
        <f t="shared" si="8"/>
        <v>57.662679348185172</v>
      </c>
      <c r="E25" s="388">
        <f t="shared" ref="E25:G25" si="9">(E19-E21)/E21*100</f>
        <v>54.94235540874859</v>
      </c>
      <c r="F25" s="388">
        <f t="shared" si="9"/>
        <v>70.860045384658235</v>
      </c>
      <c r="G25" s="388">
        <f t="shared" si="9"/>
        <v>72.738995704916789</v>
      </c>
      <c r="H25" s="513"/>
      <c r="I25" s="388">
        <f t="shared" si="8"/>
        <v>72.117093050351571</v>
      </c>
    </row>
    <row r="26" spans="1:11" x14ac:dyDescent="0.35">
      <c r="A26" s="387" t="s">
        <v>387</v>
      </c>
      <c r="B26" s="388">
        <f>(B19-B22)/B22*100</f>
        <v>197.95801368122562</v>
      </c>
      <c r="C26" s="388">
        <f t="shared" ref="C26:I26" si="10">(C19-C22)/C22*100</f>
        <v>188.68581504484169</v>
      </c>
      <c r="D26" s="388">
        <f t="shared" si="10"/>
        <v>183.04061029154525</v>
      </c>
      <c r="E26" s="388">
        <f t="shared" ref="E26:G26" si="11">(E19-E22)/E22*100</f>
        <v>176.46943165712062</v>
      </c>
      <c r="F26" s="388">
        <f t="shared" si="11"/>
        <v>164.12914395584613</v>
      </c>
      <c r="G26" s="388">
        <f t="shared" si="11"/>
        <v>155.03043430835993</v>
      </c>
      <c r="H26" s="513"/>
      <c r="I26" s="388">
        <f t="shared" si="10"/>
        <v>176.48931630084979</v>
      </c>
    </row>
    <row r="30" spans="1:11" ht="16.5" customHeight="1" x14ac:dyDescent="0.35"/>
  </sheetData>
  <mergeCells count="1">
    <mergeCell ref="I4:I5"/>
  </mergeCells>
  <phoneticPr fontId="88"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tabColor rgb="FF0000FF"/>
  </sheetPr>
  <dimension ref="A1:L25"/>
  <sheetViews>
    <sheetView showGridLines="0" topLeftCell="A4" zoomScale="90" zoomScaleNormal="90" workbookViewId="0">
      <selection activeCell="N9" sqref="N9"/>
    </sheetView>
  </sheetViews>
  <sheetFormatPr defaultColWidth="9.1796875" defaultRowHeight="15.5" x14ac:dyDescent="0.35"/>
  <cols>
    <col min="1" max="1" width="24.6328125" style="25" customWidth="1"/>
    <col min="2" max="5" width="10.6328125" style="25" customWidth="1"/>
    <col min="6" max="6" width="2.6328125" style="736" customWidth="1"/>
    <col min="7" max="10" width="10.6328125" style="25" customWidth="1"/>
    <col min="11" max="11" width="2.6328125" style="25" customWidth="1"/>
    <col min="12" max="12" width="10.6328125" style="25" customWidth="1"/>
    <col min="13" max="16384" width="9.1796875" style="25"/>
  </cols>
  <sheetData>
    <row r="1" spans="1:12" ht="23.5" x14ac:dyDescent="0.35">
      <c r="A1" s="204" t="str">
        <f>'Indice-Index'!A19</f>
        <v>1.12 Traffico dati - Data traffic: download/upload (2/2)</v>
      </c>
      <c r="B1" s="205"/>
      <c r="C1" s="205"/>
      <c r="D1" s="205"/>
      <c r="E1" s="205"/>
      <c r="F1" s="735"/>
      <c r="G1" s="205"/>
      <c r="H1" s="205"/>
      <c r="I1" s="205"/>
      <c r="J1" s="205"/>
      <c r="K1" s="205"/>
      <c r="L1" s="205"/>
    </row>
    <row r="3" spans="1:12" x14ac:dyDescent="0.35">
      <c r="A3" s="180"/>
    </row>
    <row r="4" spans="1:12" ht="23.25" customHeight="1" x14ac:dyDescent="0.35">
      <c r="A4" s="252" t="s">
        <v>246</v>
      </c>
      <c r="B4" s="309" t="str">
        <f>+'1.7'!B4</f>
        <v>Gennaio</v>
      </c>
      <c r="C4" s="309" t="str">
        <f>+'1.7'!C4</f>
        <v>Febbraio</v>
      </c>
      <c r="D4" s="309" t="str">
        <f>+'1.7'!D4</f>
        <v>Marzo</v>
      </c>
      <c r="E4" s="302" t="s">
        <v>524</v>
      </c>
      <c r="F4" s="740"/>
      <c r="G4" s="309" t="str">
        <f>+'1.7'!G4</f>
        <v>Aprile</v>
      </c>
      <c r="H4" s="309" t="str">
        <f>+'1.7'!H4</f>
        <v>Maggio</v>
      </c>
      <c r="I4" s="309" t="str">
        <f>+'1.7'!I4</f>
        <v>Giugno</v>
      </c>
      <c r="J4" s="302" t="s">
        <v>526</v>
      </c>
      <c r="K4" s="683"/>
      <c r="L4" s="705" t="str">
        <f>+'1.7'!L4</f>
        <v>6M</v>
      </c>
    </row>
    <row r="5" spans="1:12" ht="23.25" customHeight="1" x14ac:dyDescent="0.35">
      <c r="A5" s="180"/>
      <c r="B5" s="310" t="str">
        <f>+'1.7'!B5</f>
        <v>January</v>
      </c>
      <c r="C5" s="310" t="str">
        <f>+'1.7'!C5</f>
        <v>February</v>
      </c>
      <c r="D5" s="310" t="str">
        <f>+'1.7'!D5</f>
        <v>March</v>
      </c>
      <c r="E5" s="399" t="s">
        <v>525</v>
      </c>
      <c r="F5" s="741"/>
      <c r="G5" s="310" t="str">
        <f>+'1.7'!G5</f>
        <v>April</v>
      </c>
      <c r="H5" s="310" t="str">
        <f>+'1.7'!H5</f>
        <v>May</v>
      </c>
      <c r="I5" s="310" t="str">
        <f>+'1.7'!I5</f>
        <v>June</v>
      </c>
      <c r="J5" s="399" t="s">
        <v>527</v>
      </c>
      <c r="K5" s="684"/>
      <c r="L5" s="706"/>
    </row>
    <row r="6" spans="1:12" ht="18.5" x14ac:dyDescent="0.35">
      <c r="A6" s="180"/>
      <c r="B6" s="311"/>
      <c r="C6" s="311"/>
      <c r="D6" s="311"/>
      <c r="G6" s="311"/>
      <c r="H6" s="311"/>
      <c r="I6" s="311"/>
      <c r="L6" s="312"/>
    </row>
    <row r="7" spans="1:12" s="181" customFormat="1" ht="18.5" x14ac:dyDescent="0.35">
      <c r="A7" s="252" t="s">
        <v>243</v>
      </c>
      <c r="B7" s="212"/>
      <c r="C7" s="212"/>
      <c r="D7" s="212"/>
      <c r="F7" s="737"/>
      <c r="G7" s="212"/>
      <c r="H7" s="212"/>
      <c r="I7" s="212"/>
      <c r="L7" s="523"/>
    </row>
    <row r="8" spans="1:12" s="181" customFormat="1" ht="18.5" x14ac:dyDescent="0.35">
      <c r="A8" s="505">
        <v>2022</v>
      </c>
      <c r="B8" s="389">
        <v>0.83627287984962628</v>
      </c>
      <c r="C8" s="389">
        <v>0.76723057961988494</v>
      </c>
      <c r="D8" s="389">
        <v>0.85929063881228362</v>
      </c>
      <c r="E8" s="682">
        <f>D8+C8+B8</f>
        <v>2.4627940982817949</v>
      </c>
      <c r="F8" s="738"/>
      <c r="G8" s="389">
        <v>0.84292380071679851</v>
      </c>
      <c r="H8" s="389">
        <v>0.8690811696263252</v>
      </c>
      <c r="I8" s="389">
        <v>0.87066133521753875</v>
      </c>
      <c r="J8" s="682">
        <f>I8+H8+G8</f>
        <v>2.5826663055606627</v>
      </c>
      <c r="K8" s="685"/>
      <c r="L8" s="522">
        <f>+B8+C8+D8+G8+H8+I8</f>
        <v>5.0454604038424566</v>
      </c>
    </row>
    <row r="9" spans="1:12" ht="18.5" x14ac:dyDescent="0.35">
      <c r="A9" s="265">
        <v>2021</v>
      </c>
      <c r="B9" s="389">
        <v>0.63055302397412105</v>
      </c>
      <c r="C9" s="389">
        <v>0.57469812396996256</v>
      </c>
      <c r="D9" s="389">
        <v>0.68788623646572633</v>
      </c>
      <c r="E9" s="682">
        <f t="shared" ref="E9:E11" si="0">D9+C9+B9</f>
        <v>1.8931373844098098</v>
      </c>
      <c r="F9" s="738"/>
      <c r="G9" s="389">
        <v>0.66511194624176684</v>
      </c>
      <c r="H9" s="389">
        <v>0.66341461342335228</v>
      </c>
      <c r="I9" s="389">
        <v>0.66396510994304936</v>
      </c>
      <c r="J9" s="682">
        <f t="shared" ref="J9:J11" si="1">I9+H9+G9</f>
        <v>1.9924916696081683</v>
      </c>
      <c r="K9" s="685"/>
      <c r="L9" s="522">
        <f t="shared" ref="L9:L11" si="2">+B9+C9+D9+G9+H9+I9</f>
        <v>3.8856290540179783</v>
      </c>
    </row>
    <row r="10" spans="1:12" ht="18.5" x14ac:dyDescent="0.35">
      <c r="A10" s="265">
        <v>2020</v>
      </c>
      <c r="B10" s="389">
        <v>0.42093970509066819</v>
      </c>
      <c r="C10" s="389">
        <v>0.41597742968908702</v>
      </c>
      <c r="D10" s="389">
        <v>0.52852480454319983</v>
      </c>
      <c r="E10" s="682">
        <f t="shared" si="0"/>
        <v>1.3654419393229551</v>
      </c>
      <c r="F10" s="738"/>
      <c r="G10" s="389">
        <v>0.52022283532969416</v>
      </c>
      <c r="H10" s="389">
        <v>0.48874408511641437</v>
      </c>
      <c r="I10" s="389">
        <v>0.49252291704130835</v>
      </c>
      <c r="J10" s="682">
        <f t="shared" si="1"/>
        <v>1.501489837487417</v>
      </c>
      <c r="K10" s="685"/>
      <c r="L10" s="522">
        <f t="shared" si="2"/>
        <v>2.8669317768103721</v>
      </c>
    </row>
    <row r="11" spans="1:12" ht="18.5" x14ac:dyDescent="0.35">
      <c r="A11" s="265">
        <v>2019</v>
      </c>
      <c r="B11" s="389">
        <v>0.26827339730632999</v>
      </c>
      <c r="C11" s="389">
        <v>0.25607640565743495</v>
      </c>
      <c r="D11" s="389">
        <v>0.292870683189283</v>
      </c>
      <c r="E11" s="682">
        <f t="shared" si="0"/>
        <v>0.81722048615304788</v>
      </c>
      <c r="F11" s="738"/>
      <c r="G11" s="389">
        <v>0.29276886533088819</v>
      </c>
      <c r="H11" s="389">
        <v>0.31352899258842343</v>
      </c>
      <c r="I11" s="389">
        <v>0.32252167652109215</v>
      </c>
      <c r="J11" s="682">
        <f t="shared" si="1"/>
        <v>0.92881953444040377</v>
      </c>
      <c r="K11" s="685"/>
      <c r="L11" s="522">
        <f t="shared" si="2"/>
        <v>1.7460400205934519</v>
      </c>
    </row>
    <row r="12" spans="1:12" ht="18.5" x14ac:dyDescent="0.35">
      <c r="A12" s="395" t="s">
        <v>252</v>
      </c>
      <c r="B12" s="384"/>
      <c r="C12" s="384"/>
      <c r="D12" s="384"/>
      <c r="E12" s="391"/>
      <c r="F12" s="734"/>
      <c r="G12" s="384"/>
      <c r="H12" s="384"/>
      <c r="I12" s="384"/>
      <c r="J12" s="385"/>
      <c r="K12" s="385"/>
      <c r="L12" s="400"/>
    </row>
    <row r="13" spans="1:12" x14ac:dyDescent="0.35">
      <c r="A13" s="387" t="s">
        <v>386</v>
      </c>
      <c r="B13" s="388">
        <f>(B8-B9)/B9*100</f>
        <v>32.625306366613877</v>
      </c>
      <c r="C13" s="388">
        <f t="shared" ref="C13:L13" si="3">(C8-C9)/C9*100</f>
        <v>33.501493674614011</v>
      </c>
      <c r="D13" s="388">
        <f t="shared" si="3"/>
        <v>24.917550789678788</v>
      </c>
      <c r="E13" s="388">
        <f t="shared" si="3"/>
        <v>30.090616696029006</v>
      </c>
      <c r="F13" s="739"/>
      <c r="G13" s="388">
        <f t="shared" ref="G13:J13" si="4">(G8-G9)/G9*100</f>
        <v>26.734124304902718</v>
      </c>
      <c r="H13" s="388">
        <f t="shared" si="4"/>
        <v>31.001209807799125</v>
      </c>
      <c r="I13" s="388">
        <f t="shared" si="4"/>
        <v>31.130585354435031</v>
      </c>
      <c r="J13" s="388">
        <f t="shared" si="4"/>
        <v>29.61992990758926</v>
      </c>
      <c r="K13" s="513"/>
      <c r="L13" s="388">
        <f t="shared" si="3"/>
        <v>29.849255646911065</v>
      </c>
    </row>
    <row r="14" spans="1:12" x14ac:dyDescent="0.35">
      <c r="A14" s="387" t="s">
        <v>388</v>
      </c>
      <c r="B14" s="388">
        <f>(B8-B10)/B10*100</f>
        <v>98.668091827901463</v>
      </c>
      <c r="C14" s="388">
        <f t="shared" ref="C14:L14" si="5">(C8-C10)/C10*100</f>
        <v>84.440434711405914</v>
      </c>
      <c r="D14" s="388">
        <f t="shared" si="5"/>
        <v>62.582840280308574</v>
      </c>
      <c r="E14" s="388">
        <f t="shared" si="5"/>
        <v>80.36607982782148</v>
      </c>
      <c r="F14" s="739"/>
      <c r="G14" s="388">
        <f t="shared" ref="G14:J14" si="6">(G8-G10)/G10*100</f>
        <v>62.031295720148613</v>
      </c>
      <c r="H14" s="388">
        <f t="shared" si="6"/>
        <v>77.819271085258862</v>
      </c>
      <c r="I14" s="388">
        <f t="shared" si="6"/>
        <v>76.775801712494854</v>
      </c>
      <c r="J14" s="388">
        <f t="shared" si="6"/>
        <v>72.006912140176667</v>
      </c>
      <c r="K14" s="513"/>
      <c r="L14" s="388">
        <f t="shared" si="5"/>
        <v>75.98815725764581</v>
      </c>
    </row>
    <row r="15" spans="1:12" x14ac:dyDescent="0.35">
      <c r="A15" s="387" t="s">
        <v>387</v>
      </c>
      <c r="B15" s="388">
        <f>(B8-B11)/B11*100</f>
        <v>211.72411735432789</v>
      </c>
      <c r="C15" s="388">
        <f t="shared" ref="C15:L15" si="7">(C8-C11)/C11*100</f>
        <v>199.61002367638827</v>
      </c>
      <c r="D15" s="388">
        <f t="shared" si="7"/>
        <v>193.40275013355367</v>
      </c>
      <c r="E15" s="388">
        <f t="shared" si="7"/>
        <v>201.36225657717623</v>
      </c>
      <c r="F15" s="739"/>
      <c r="G15" s="388">
        <f t="shared" ref="G15:J15" si="8">(G8-G11)/G11*100</f>
        <v>187.91442688556506</v>
      </c>
      <c r="H15" s="388">
        <f t="shared" si="8"/>
        <v>177.19323895738967</v>
      </c>
      <c r="I15" s="388">
        <f t="shared" si="8"/>
        <v>169.95436232658912</v>
      </c>
      <c r="J15" s="388">
        <f t="shared" si="8"/>
        <v>178.05899960067813</v>
      </c>
      <c r="K15" s="513"/>
      <c r="L15" s="388">
        <f t="shared" si="7"/>
        <v>188.96590824576765</v>
      </c>
    </row>
    <row r="16" spans="1:12" ht="18.5" x14ac:dyDescent="0.35">
      <c r="L16" s="390"/>
    </row>
    <row r="17" spans="1:12" ht="18.5" x14ac:dyDescent="0.35">
      <c r="A17" s="504" t="s">
        <v>244</v>
      </c>
      <c r="L17" s="390"/>
    </row>
    <row r="18" spans="1:12" ht="18.5" x14ac:dyDescent="0.35">
      <c r="A18" s="505">
        <v>2022</v>
      </c>
      <c r="B18" s="389">
        <v>7.3826566641445421E-2</v>
      </c>
      <c r="C18" s="389">
        <v>6.6585171172414387E-2</v>
      </c>
      <c r="D18" s="389">
        <v>7.3561393516602305E-2</v>
      </c>
      <c r="E18" s="682">
        <f>D18+C18+B18</f>
        <v>0.21397313133046214</v>
      </c>
      <c r="F18" s="738"/>
      <c r="G18" s="389">
        <v>7.3142132459201689E-2</v>
      </c>
      <c r="H18" s="389">
        <v>7.5531408672314684E-2</v>
      </c>
      <c r="I18" s="389">
        <v>7.5269275554389017E-2</v>
      </c>
      <c r="J18" s="682">
        <f>I18+H18+G18</f>
        <v>0.22394281668590538</v>
      </c>
      <c r="K18" s="685"/>
      <c r="L18" s="522">
        <f t="shared" ref="L18:L21" si="9">+B18+C18+D18+G18+H18+I18</f>
        <v>0.43791594801636746</v>
      </c>
    </row>
    <row r="19" spans="1:12" ht="18.5" x14ac:dyDescent="0.35">
      <c r="A19" s="265">
        <v>2021</v>
      </c>
      <c r="B19" s="389">
        <v>5.9180816957863924E-2</v>
      </c>
      <c r="C19" s="389">
        <v>5.4020425300822468E-2</v>
      </c>
      <c r="D19" s="389">
        <v>6.825078242047132E-2</v>
      </c>
      <c r="E19" s="682">
        <f t="shared" ref="E19:E21" si="10">D19+C19+B19</f>
        <v>0.18145202467915772</v>
      </c>
      <c r="F19" s="738"/>
      <c r="G19" s="389">
        <v>6.2073831929317154E-2</v>
      </c>
      <c r="H19" s="389">
        <v>6.1181431934748842E-2</v>
      </c>
      <c r="I19" s="389">
        <v>5.822872508965829E-2</v>
      </c>
      <c r="J19" s="682">
        <f t="shared" ref="J19:J21" si="11">I19+H19+G19</f>
        <v>0.18148398895372428</v>
      </c>
      <c r="K19" s="685"/>
      <c r="L19" s="522">
        <f t="shared" si="9"/>
        <v>0.36293601363288197</v>
      </c>
    </row>
    <row r="20" spans="1:12" ht="18.5" x14ac:dyDescent="0.35">
      <c r="A20" s="265">
        <v>2020</v>
      </c>
      <c r="B20" s="389">
        <v>3.6916469819895631E-2</v>
      </c>
      <c r="C20" s="389">
        <v>3.6306059849663043E-2</v>
      </c>
      <c r="D20" s="389">
        <v>5.6272449140022843E-2</v>
      </c>
      <c r="E20" s="682">
        <f t="shared" si="10"/>
        <v>0.12949497880958152</v>
      </c>
      <c r="F20" s="738"/>
      <c r="G20" s="389">
        <v>6.3895162579686804E-2</v>
      </c>
      <c r="H20" s="389">
        <v>5.7239207951726045E-2</v>
      </c>
      <c r="I20" s="389">
        <v>4.8053090706058427E-2</v>
      </c>
      <c r="J20" s="682">
        <f t="shared" si="11"/>
        <v>0.16918746123747128</v>
      </c>
      <c r="K20" s="685"/>
      <c r="L20" s="522">
        <f t="shared" si="9"/>
        <v>0.2986824400470528</v>
      </c>
    </row>
    <row r="21" spans="1:12" ht="18.5" x14ac:dyDescent="0.35">
      <c r="A21" s="265">
        <v>2019</v>
      </c>
      <c r="B21" s="389">
        <v>2.640597673789679E-2</v>
      </c>
      <c r="C21" s="389">
        <v>2.397591627218024E-2</v>
      </c>
      <c r="D21" s="389">
        <v>2.8305176040682552E-2</v>
      </c>
      <c r="E21" s="682">
        <f t="shared" si="10"/>
        <v>7.8687069050759589E-2</v>
      </c>
      <c r="F21" s="738"/>
      <c r="G21" s="389">
        <v>2.8324853854042365E-2</v>
      </c>
      <c r="H21" s="389">
        <v>3.1094342032880022E-2</v>
      </c>
      <c r="I21" s="389">
        <v>3.2873194486452845E-2</v>
      </c>
      <c r="J21" s="682">
        <f t="shared" si="11"/>
        <v>9.2292390373375235E-2</v>
      </c>
      <c r="K21" s="685"/>
      <c r="L21" s="522">
        <f t="shared" si="9"/>
        <v>0.17097945942413481</v>
      </c>
    </row>
    <row r="22" spans="1:12" ht="18.5" x14ac:dyDescent="0.35">
      <c r="A22" s="395" t="s">
        <v>252</v>
      </c>
      <c r="B22" s="385"/>
      <c r="C22" s="385"/>
      <c r="D22" s="385"/>
      <c r="G22" s="385"/>
      <c r="H22" s="385"/>
      <c r="I22" s="385"/>
      <c r="L22" s="390"/>
    </row>
    <row r="23" spans="1:12" x14ac:dyDescent="0.35">
      <c r="A23" s="387" t="s">
        <v>386</v>
      </c>
      <c r="B23" s="388">
        <f>(B18-B19)/B19*100</f>
        <v>24.7474611477721</v>
      </c>
      <c r="C23" s="388">
        <f t="shared" ref="C23:L23" si="12">(C18-C19)/C19*100</f>
        <v>23.259250184764131</v>
      </c>
      <c r="D23" s="388">
        <f t="shared" si="12"/>
        <v>7.7810259572029556</v>
      </c>
      <c r="E23" s="388">
        <f t="shared" ref="E23:J23" si="13">(E18-E19)/E19*100</f>
        <v>17.922702548405304</v>
      </c>
      <c r="F23" s="739"/>
      <c r="G23" s="388">
        <f t="shared" si="13"/>
        <v>17.83086396613616</v>
      </c>
      <c r="H23" s="388">
        <f t="shared" si="13"/>
        <v>23.454790585598527</v>
      </c>
      <c r="I23" s="388">
        <f t="shared" si="13"/>
        <v>29.264852422051764</v>
      </c>
      <c r="J23" s="388">
        <f t="shared" si="13"/>
        <v>23.39535734086574</v>
      </c>
      <c r="K23" s="513"/>
      <c r="L23" s="388">
        <f t="shared" si="12"/>
        <v>20.659270936757849</v>
      </c>
    </row>
    <row r="24" spans="1:12" x14ac:dyDescent="0.35">
      <c r="A24" s="387" t="s">
        <v>388</v>
      </c>
      <c r="B24" s="388">
        <f>(B18-B20)/B20*100</f>
        <v>99.982736707011981</v>
      </c>
      <c r="C24" s="388">
        <f t="shared" ref="C24:L24" si="14">(C18-C20)/C20*100</f>
        <v>83.399607250502456</v>
      </c>
      <c r="D24" s="388">
        <f t="shared" si="14"/>
        <v>30.723639437763495</v>
      </c>
      <c r="E24" s="388">
        <f t="shared" ref="E24:J24" si="15">(E18-E20)/E20*100</f>
        <v>65.236624074129708</v>
      </c>
      <c r="F24" s="739"/>
      <c r="G24" s="388">
        <f t="shared" si="15"/>
        <v>14.472096957234493</v>
      </c>
      <c r="H24" s="388">
        <f t="shared" si="15"/>
        <v>31.957466525420429</v>
      </c>
      <c r="I24" s="388">
        <f t="shared" si="15"/>
        <v>56.637740566600506</v>
      </c>
      <c r="J24" s="388">
        <f t="shared" si="15"/>
        <v>32.363719538045174</v>
      </c>
      <c r="K24" s="513"/>
      <c r="L24" s="388">
        <f t="shared" si="14"/>
        <v>46.615900133727507</v>
      </c>
    </row>
    <row r="25" spans="1:12" x14ac:dyDescent="0.35">
      <c r="A25" s="387" t="s">
        <v>387</v>
      </c>
      <c r="B25" s="388">
        <f>(B18-B21)/B21*100</f>
        <v>179.58279057139558</v>
      </c>
      <c r="C25" s="388">
        <f t="shared" ref="C25:L25" si="16">(C18-C21)/C21*100</f>
        <v>177.71689897697286</v>
      </c>
      <c r="D25" s="388">
        <f t="shared" si="16"/>
        <v>159.88671969703969</v>
      </c>
      <c r="E25" s="388">
        <f t="shared" ref="E25:J25" si="17">(E18-E21)/E21*100</f>
        <v>171.92921773770985</v>
      </c>
      <c r="F25" s="739"/>
      <c r="G25" s="388">
        <f t="shared" si="17"/>
        <v>158.22598356942009</v>
      </c>
      <c r="H25" s="388">
        <f t="shared" si="17"/>
        <v>142.91045809056089</v>
      </c>
      <c r="I25" s="388">
        <f t="shared" si="17"/>
        <v>128.96854634984663</v>
      </c>
      <c r="J25" s="388">
        <f t="shared" si="17"/>
        <v>142.64494156011048</v>
      </c>
      <c r="K25" s="513"/>
      <c r="L25" s="388">
        <f t="shared" si="16"/>
        <v>156.12196312427508</v>
      </c>
    </row>
  </sheetData>
  <mergeCells count="1">
    <mergeCell ref="L4:L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L32"/>
  <sheetViews>
    <sheetView showGridLines="0" topLeftCell="A12" zoomScale="90" zoomScaleNormal="90" workbookViewId="0">
      <selection activeCell="G27" sqref="G27"/>
    </sheetView>
  </sheetViews>
  <sheetFormatPr defaultColWidth="9.1796875" defaultRowHeight="15.5" x14ac:dyDescent="0.35"/>
  <cols>
    <col min="1" max="1" width="60" style="44" customWidth="1"/>
    <col min="2" max="9" width="8.453125" style="44" customWidth="1"/>
    <col min="10" max="16384" width="9.1796875" style="44"/>
  </cols>
  <sheetData>
    <row r="1" spans="1:12" ht="20" x14ac:dyDescent="0.4">
      <c r="A1" s="104" t="str">
        <f>+'Indice-Index'!A20</f>
        <v>1.13 Portabilità del numero mobile - Mobile number portability</v>
      </c>
      <c r="B1" s="105"/>
      <c r="C1" s="105"/>
      <c r="D1" s="105"/>
      <c r="E1" s="105"/>
      <c r="F1" s="105"/>
      <c r="G1" s="43"/>
      <c r="H1" s="43"/>
      <c r="I1" s="43"/>
    </row>
    <row r="4" spans="1:12" s="6" customFormat="1" x14ac:dyDescent="0.35">
      <c r="B4" s="299">
        <f>+'1.9'!B4</f>
        <v>43252</v>
      </c>
      <c r="C4" s="299">
        <f>+'1.9'!C4</f>
        <v>43617</v>
      </c>
      <c r="D4" s="299">
        <f>+'1.9'!D4</f>
        <v>43983</v>
      </c>
      <c r="E4" s="299">
        <f>+'1.9'!E4</f>
        <v>44348</v>
      </c>
      <c r="F4" s="299">
        <f>+'1.9'!F4</f>
        <v>44713</v>
      </c>
      <c r="G4" s="18"/>
      <c r="H4" s="18"/>
    </row>
    <row r="5" spans="1:12" s="6" customFormat="1" x14ac:dyDescent="0.35">
      <c r="B5" s="313" t="str">
        <f>+'1.9'!B5</f>
        <v>jun-18</v>
      </c>
      <c r="C5" s="313" t="str">
        <f>+'1.9'!C5</f>
        <v>jun-19</v>
      </c>
      <c r="D5" s="313" t="str">
        <f>+'1.9'!D5</f>
        <v>jun-20</v>
      </c>
      <c r="E5" s="313" t="str">
        <f>+'1.9'!E5</f>
        <v>jun-21</v>
      </c>
      <c r="F5" s="313" t="str">
        <f>+'1.9'!F5</f>
        <v>jun-22</v>
      </c>
      <c r="G5" s="18"/>
      <c r="H5" s="18"/>
    </row>
    <row r="6" spans="1:12" s="6" customFormat="1" x14ac:dyDescent="0.35">
      <c r="B6" s="9"/>
      <c r="C6" s="9"/>
      <c r="D6" s="9"/>
      <c r="E6" s="9"/>
    </row>
    <row r="7" spans="1:12" s="6" customFormat="1" x14ac:dyDescent="0.35">
      <c r="A7" s="258" t="s">
        <v>37</v>
      </c>
      <c r="B7" s="259">
        <v>122.55040649999999</v>
      </c>
      <c r="C7" s="259">
        <v>139.55901749999998</v>
      </c>
      <c r="D7" s="259">
        <v>151.78544500000001</v>
      </c>
      <c r="E7" s="259">
        <v>162.75422800000001</v>
      </c>
      <c r="F7" s="260">
        <v>171.60221800000002</v>
      </c>
      <c r="G7" s="39"/>
      <c r="H7" s="39"/>
    </row>
    <row r="8" spans="1:12" s="6" customFormat="1" x14ac:dyDescent="0.35">
      <c r="A8" s="6" t="s">
        <v>38</v>
      </c>
      <c r="B8" s="30"/>
      <c r="C8" s="30"/>
      <c r="D8" s="30"/>
      <c r="E8" s="30"/>
      <c r="F8" s="24"/>
      <c r="G8" s="24"/>
      <c r="H8" s="24"/>
      <c r="I8" s="24"/>
    </row>
    <row r="9" spans="1:12" s="6" customFormat="1" ht="10.5" customHeight="1" x14ac:dyDescent="0.35">
      <c r="B9" s="31"/>
      <c r="C9" s="31"/>
      <c r="D9" s="31"/>
      <c r="E9" s="31"/>
      <c r="F9" s="31"/>
    </row>
    <row r="10" spans="1:12" s="6" customFormat="1" x14ac:dyDescent="0.35">
      <c r="A10" s="258" t="s">
        <v>79</v>
      </c>
      <c r="B10" s="261">
        <v>13.21032725889529</v>
      </c>
      <c r="C10" s="261">
        <v>13.467346511854039</v>
      </c>
      <c r="D10" s="261">
        <v>13.604491008479744</v>
      </c>
      <c r="E10" s="261">
        <v>12.289551138427763</v>
      </c>
      <c r="F10" s="261">
        <v>11.166507316257601</v>
      </c>
    </row>
    <row r="11" spans="1:12" s="6" customFormat="1" x14ac:dyDescent="0.35">
      <c r="B11" s="4"/>
      <c r="C11" s="4"/>
      <c r="D11" s="4"/>
      <c r="E11" s="4"/>
      <c r="F11" s="4"/>
    </row>
    <row r="12" spans="1:12" s="6" customFormat="1" x14ac:dyDescent="0.35">
      <c r="B12" s="4"/>
      <c r="C12" s="4"/>
      <c r="D12" s="4"/>
      <c r="E12" s="4"/>
      <c r="F12" s="4"/>
    </row>
    <row r="13" spans="1:12" s="6" customFormat="1" x14ac:dyDescent="0.35">
      <c r="A13" s="48" t="s">
        <v>601</v>
      </c>
      <c r="B13" s="38">
        <f>+F4</f>
        <v>44713</v>
      </c>
      <c r="C13" s="29"/>
      <c r="D13" s="29"/>
      <c r="E13" s="29"/>
      <c r="F13" s="29"/>
    </row>
    <row r="14" spans="1:12" s="6" customFormat="1" x14ac:dyDescent="0.35">
      <c r="B14" s="35" t="str">
        <f>+F5</f>
        <v>jun-22</v>
      </c>
      <c r="C14" s="29"/>
      <c r="D14" s="29"/>
      <c r="E14" s="29"/>
      <c r="F14" s="29"/>
    </row>
    <row r="15" spans="1:12" s="6" customFormat="1" x14ac:dyDescent="0.35">
      <c r="A15" s="46" t="s">
        <v>47</v>
      </c>
      <c r="C15" s="9"/>
      <c r="D15" s="9"/>
      <c r="E15" s="9"/>
      <c r="F15" s="9"/>
    </row>
    <row r="16" spans="1:12" s="6" customFormat="1" x14ac:dyDescent="0.35">
      <c r="A16" s="262" t="s">
        <v>57</v>
      </c>
      <c r="B16" s="260">
        <v>26.144926700866485</v>
      </c>
      <c r="C16" s="45"/>
      <c r="D16" s="45"/>
      <c r="E16" s="45"/>
      <c r="F16" s="45"/>
      <c r="G16" s="45"/>
      <c r="H16" s="45"/>
      <c r="I16" s="45"/>
      <c r="J16" s="45"/>
      <c r="K16" s="45"/>
      <c r="L16" s="45"/>
    </row>
    <row r="17" spans="1:12" s="6" customFormat="1" x14ac:dyDescent="0.35">
      <c r="A17" s="262" t="s">
        <v>58</v>
      </c>
      <c r="B17" s="260">
        <v>21.252403088159006</v>
      </c>
      <c r="C17" s="45"/>
      <c r="D17" s="45"/>
      <c r="E17" s="45"/>
      <c r="F17" s="45"/>
      <c r="G17" s="45"/>
      <c r="H17" s="45"/>
      <c r="I17" s="45"/>
      <c r="J17" s="45"/>
      <c r="K17" s="45"/>
      <c r="L17" s="45"/>
    </row>
    <row r="18" spans="1:12" s="6" customFormat="1" x14ac:dyDescent="0.35">
      <c r="A18" s="262" t="s">
        <v>4</v>
      </c>
      <c r="B18" s="260">
        <v>23.297794188284602</v>
      </c>
      <c r="C18" s="45"/>
      <c r="D18" s="45"/>
      <c r="E18" s="45"/>
      <c r="F18" s="45"/>
      <c r="G18" s="45"/>
      <c r="H18" s="45"/>
      <c r="I18" s="45"/>
      <c r="J18" s="45"/>
      <c r="K18" s="45"/>
      <c r="L18" s="45"/>
    </row>
    <row r="19" spans="1:12" s="6" customFormat="1" x14ac:dyDescent="0.35">
      <c r="A19" s="262" t="s">
        <v>115</v>
      </c>
      <c r="B19" s="260">
        <v>8.458401286619905</v>
      </c>
      <c r="C19" s="45"/>
      <c r="D19" s="45"/>
      <c r="E19" s="45"/>
      <c r="F19" s="45"/>
      <c r="G19" s="45"/>
      <c r="H19" s="45"/>
      <c r="I19" s="45"/>
      <c r="J19" s="45"/>
      <c r="K19" s="45"/>
      <c r="L19" s="45"/>
    </row>
    <row r="20" spans="1:12" s="6" customFormat="1" x14ac:dyDescent="0.35">
      <c r="A20" s="262" t="s">
        <v>9</v>
      </c>
      <c r="B20" s="263">
        <v>20.846474736070007</v>
      </c>
    </row>
    <row r="21" spans="1:12" s="6" customFormat="1" ht="15" customHeight="1" x14ac:dyDescent="0.35">
      <c r="A21" s="742" t="s">
        <v>68</v>
      </c>
      <c r="B21" s="743">
        <f>SUM(B16:B20)</f>
        <v>100</v>
      </c>
    </row>
    <row r="22" spans="1:12" s="6" customFormat="1" x14ac:dyDescent="0.35">
      <c r="A22" s="45"/>
      <c r="B22" s="45"/>
    </row>
    <row r="23" spans="1:12" s="6" customFormat="1" x14ac:dyDescent="0.35">
      <c r="A23" s="46" t="s">
        <v>48</v>
      </c>
      <c r="B23" s="37"/>
    </row>
    <row r="24" spans="1:12" s="6" customFormat="1" x14ac:dyDescent="0.35">
      <c r="A24" s="262" t="s">
        <v>57</v>
      </c>
      <c r="B24" s="260">
        <v>18.781158206553116</v>
      </c>
    </row>
    <row r="25" spans="1:12" s="6" customFormat="1" x14ac:dyDescent="0.35">
      <c r="A25" s="262" t="s">
        <v>58</v>
      </c>
      <c r="B25" s="260">
        <v>15.401028934255123</v>
      </c>
    </row>
    <row r="26" spans="1:12" s="6" customFormat="1" x14ac:dyDescent="0.35">
      <c r="A26" s="262" t="s">
        <v>4</v>
      </c>
      <c r="B26" s="260">
        <v>17.5871412603314</v>
      </c>
      <c r="G26" s="3"/>
    </row>
    <row r="27" spans="1:12" s="6" customFormat="1" x14ac:dyDescent="0.35">
      <c r="A27" s="262" t="s">
        <v>115</v>
      </c>
      <c r="B27" s="260">
        <v>18.299817246628901</v>
      </c>
      <c r="G27" s="3"/>
    </row>
    <row r="28" spans="1:12" s="6" customFormat="1" x14ac:dyDescent="0.35">
      <c r="A28" s="262" t="s">
        <v>9</v>
      </c>
      <c r="B28" s="263">
        <v>29.930854352231464</v>
      </c>
    </row>
    <row r="29" spans="1:12" s="6" customFormat="1" x14ac:dyDescent="0.35">
      <c r="A29" s="742" t="s">
        <v>68</v>
      </c>
      <c r="B29" s="744">
        <f>SUM(B24:B28)</f>
        <v>100</v>
      </c>
    </row>
    <row r="30" spans="1:12" s="6" customFormat="1" x14ac:dyDescent="0.35"/>
    <row r="31" spans="1:12" s="6" customFormat="1" x14ac:dyDescent="0.35"/>
    <row r="32" spans="1:12" s="6" customFormat="1" x14ac:dyDescent="0.3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tabColor rgb="FF0000FF"/>
  </sheetPr>
  <dimension ref="A1:AK41"/>
  <sheetViews>
    <sheetView showGridLines="0" zoomScale="80" zoomScaleNormal="80" workbookViewId="0">
      <pane xSplit="1" ySplit="1" topLeftCell="B2" activePane="bottomRight" state="frozen"/>
      <selection pane="topRight" activeCell="B1" sqref="B1"/>
      <selection pane="bottomLeft" activeCell="A3" sqref="A3"/>
      <selection pane="bottomRight" activeCell="I8" sqref="I8"/>
    </sheetView>
  </sheetViews>
  <sheetFormatPr defaultColWidth="9.1796875" defaultRowHeight="14.5" x14ac:dyDescent="0.35"/>
  <cols>
    <col min="1" max="1" width="47.453125" style="55" customWidth="1"/>
    <col min="2" max="3" width="9.26953125" style="55" customWidth="1"/>
    <col min="4" max="4" width="9.26953125" style="177" customWidth="1"/>
    <col min="5" max="7" width="9.26953125" style="55" customWidth="1"/>
    <col min="8" max="8" width="9.26953125" style="177" customWidth="1"/>
    <col min="9" max="11" width="9.26953125" style="55" customWidth="1"/>
    <col min="12" max="12" width="9.26953125" style="177" customWidth="1"/>
    <col min="13" max="15" width="9.26953125" style="55" customWidth="1"/>
    <col min="16" max="16" width="9.26953125" style="177" customWidth="1"/>
    <col min="17" max="18" width="9.26953125" style="55" customWidth="1"/>
    <col min="19" max="21" width="10.1796875" style="55" customWidth="1"/>
    <col min="22" max="16384" width="9.1796875" style="55"/>
  </cols>
  <sheetData>
    <row r="1" spans="1:37" ht="46" customHeight="1" x14ac:dyDescent="0.35">
      <c r="A1" s="745" t="str">
        <f>'Indice-Index'!A21</f>
        <v>Principali indicatori/Serie storica - Main indicators/Time series</v>
      </c>
      <c r="B1" s="192" t="s">
        <v>199</v>
      </c>
      <c r="C1" s="201" t="s">
        <v>200</v>
      </c>
      <c r="D1" s="201" t="s">
        <v>191</v>
      </c>
      <c r="E1" s="201" t="s">
        <v>201</v>
      </c>
      <c r="F1" s="194" t="s">
        <v>202</v>
      </c>
      <c r="G1" s="193" t="s">
        <v>203</v>
      </c>
      <c r="H1" s="193" t="s">
        <v>192</v>
      </c>
      <c r="I1" s="193" t="s">
        <v>204</v>
      </c>
      <c r="J1" s="194" t="s">
        <v>205</v>
      </c>
      <c r="K1" s="193" t="s">
        <v>206</v>
      </c>
      <c r="L1" s="193" t="s">
        <v>193</v>
      </c>
      <c r="M1" s="193" t="s">
        <v>207</v>
      </c>
      <c r="N1" s="194" t="s">
        <v>236</v>
      </c>
      <c r="O1" s="193" t="s">
        <v>292</v>
      </c>
      <c r="P1" s="193" t="s">
        <v>344</v>
      </c>
      <c r="Q1" s="193" t="s">
        <v>385</v>
      </c>
      <c r="R1" s="194" t="s">
        <v>473</v>
      </c>
    </row>
    <row r="2" spans="1:37" s="177" customFormat="1" ht="6.75" customHeight="1" x14ac:dyDescent="0.35">
      <c r="A2" s="200"/>
      <c r="B2" s="201"/>
      <c r="C2" s="201"/>
      <c r="D2" s="201"/>
      <c r="E2" s="201"/>
      <c r="F2" s="201"/>
      <c r="G2" s="193"/>
      <c r="H2" s="193"/>
      <c r="I2" s="193"/>
      <c r="J2" s="193"/>
      <c r="K2" s="193"/>
      <c r="L2" s="193"/>
      <c r="M2" s="193"/>
      <c r="N2" s="193"/>
      <c r="O2" s="193"/>
      <c r="P2" s="193"/>
      <c r="Q2" s="193"/>
      <c r="R2" s="193"/>
    </row>
    <row r="3" spans="1:37" ht="18.75" customHeight="1" thickBot="1" x14ac:dyDescent="0.4">
      <c r="A3" s="163" t="s">
        <v>208</v>
      </c>
      <c r="B3" s="748"/>
      <c r="C3" s="748"/>
      <c r="D3" s="748"/>
      <c r="E3" s="748"/>
      <c r="F3" s="748"/>
      <c r="G3" s="748"/>
      <c r="H3" s="748"/>
      <c r="I3" s="748"/>
      <c r="J3" s="748"/>
      <c r="K3" s="748"/>
      <c r="L3" s="748"/>
      <c r="M3" s="748"/>
      <c r="N3" s="748"/>
      <c r="O3" s="748"/>
      <c r="P3" s="748"/>
      <c r="Q3" s="748"/>
      <c r="R3" s="748"/>
    </row>
    <row r="4" spans="1:37" s="25" customFormat="1" ht="17.149999999999999" customHeight="1" x14ac:dyDescent="0.35">
      <c r="A4" s="446" t="s">
        <v>374</v>
      </c>
      <c r="B4" s="447">
        <v>20.662384200000005</v>
      </c>
      <c r="C4" s="448">
        <v>20.606857600000001</v>
      </c>
      <c r="D4" s="448">
        <v>20.4260302</v>
      </c>
      <c r="E4" s="448">
        <v>20.264650999999997</v>
      </c>
      <c r="F4" s="447">
        <v>20.03631188</v>
      </c>
      <c r="G4" s="448">
        <v>19.938779879999998</v>
      </c>
      <c r="H4" s="448">
        <v>19.710271420000002</v>
      </c>
      <c r="I4" s="448">
        <v>19.570177872202567</v>
      </c>
      <c r="J4" s="447">
        <v>19.66504898685735</v>
      </c>
      <c r="K4" s="448">
        <v>19.537769564000001</v>
      </c>
      <c r="L4" s="448">
        <v>19.830407399207143</v>
      </c>
      <c r="M4" s="448">
        <v>19.974592338000001</v>
      </c>
      <c r="N4" s="447">
        <v>19.978556067999996</v>
      </c>
      <c r="O4" s="448">
        <v>19.984944809791116</v>
      </c>
      <c r="P4" s="448">
        <v>20.050628971835884</v>
      </c>
      <c r="Q4" s="448">
        <v>20.052973081609874</v>
      </c>
      <c r="R4" s="447">
        <v>19.95504346306441</v>
      </c>
    </row>
    <row r="5" spans="1:37" s="25" customFormat="1" ht="17.149999999999999" customHeight="1" x14ac:dyDescent="0.35">
      <c r="A5" s="449" t="s">
        <v>232</v>
      </c>
      <c r="B5" s="450">
        <v>99.999999999999986</v>
      </c>
      <c r="C5" s="451">
        <v>99.999999999999972</v>
      </c>
      <c r="D5" s="451">
        <v>100</v>
      </c>
      <c r="E5" s="451">
        <v>100.00000000000001</v>
      </c>
      <c r="F5" s="450">
        <v>100.00000000000001</v>
      </c>
      <c r="G5" s="451">
        <v>100</v>
      </c>
      <c r="H5" s="451">
        <v>99.999999999999986</v>
      </c>
      <c r="I5" s="451">
        <v>100</v>
      </c>
      <c r="J5" s="450">
        <v>100</v>
      </c>
      <c r="K5" s="451">
        <v>100</v>
      </c>
      <c r="L5" s="451">
        <v>100.00000000000001</v>
      </c>
      <c r="M5" s="451">
        <v>99.999999999999986</v>
      </c>
      <c r="N5" s="450">
        <v>100.00000000000003</v>
      </c>
      <c r="O5" s="451">
        <v>100</v>
      </c>
      <c r="P5" s="451">
        <v>100</v>
      </c>
      <c r="Q5" s="451">
        <v>100</v>
      </c>
      <c r="R5" s="450">
        <v>100</v>
      </c>
    </row>
    <row r="6" spans="1:37" s="25" customFormat="1" ht="17.149999999999999" customHeight="1" x14ac:dyDescent="0.35">
      <c r="A6" s="452" t="s">
        <v>209</v>
      </c>
      <c r="B6" s="453">
        <v>65.033763141428764</v>
      </c>
      <c r="C6" s="454">
        <v>61.855413607555555</v>
      </c>
      <c r="D6" s="454">
        <v>57.959265134152204</v>
      </c>
      <c r="E6" s="454">
        <v>54.491454108930867</v>
      </c>
      <c r="F6" s="453">
        <v>51.68363849604841</v>
      </c>
      <c r="G6" s="454">
        <v>49.689996377050136</v>
      </c>
      <c r="H6" s="454">
        <v>47.139462476260512</v>
      </c>
      <c r="I6" s="454">
        <v>44.409243782830565</v>
      </c>
      <c r="J6" s="453">
        <v>41.475787858199688</v>
      </c>
      <c r="K6" s="454">
        <v>39.183362128019006</v>
      </c>
      <c r="L6" s="454">
        <v>36.131063047582515</v>
      </c>
      <c r="M6" s="454">
        <v>33.333386170456727</v>
      </c>
      <c r="N6" s="453">
        <v>31.210198468683458</v>
      </c>
      <c r="O6" s="454">
        <v>29.289042605373002</v>
      </c>
      <c r="P6" s="454">
        <v>27.286425815793514</v>
      </c>
      <c r="Q6" s="454">
        <v>25.602916730130197</v>
      </c>
      <c r="R6" s="453">
        <v>24.093337651200898</v>
      </c>
    </row>
    <row r="7" spans="1:37" s="25" customFormat="1" ht="17.149999999999999" customHeight="1" x14ac:dyDescent="0.35">
      <c r="A7" s="452" t="s">
        <v>210</v>
      </c>
      <c r="B7" s="453">
        <v>25.987978676729856</v>
      </c>
      <c r="C7" s="454">
        <v>28.588119131759321</v>
      </c>
      <c r="D7" s="454">
        <v>31.674994781903337</v>
      </c>
      <c r="E7" s="454">
        <v>34.516143406565462</v>
      </c>
      <c r="F7" s="453">
        <v>36.708028124385535</v>
      </c>
      <c r="G7" s="454">
        <v>38.128682124755976</v>
      </c>
      <c r="H7" s="454">
        <v>39.80646858083702</v>
      </c>
      <c r="I7" s="454">
        <v>41.587639382472332</v>
      </c>
      <c r="J7" s="453">
        <v>43.723609800742942</v>
      </c>
      <c r="K7" s="454">
        <v>45.161943747449548</v>
      </c>
      <c r="L7" s="454">
        <v>46.768953418501866</v>
      </c>
      <c r="M7" s="454">
        <v>48.010884215923959</v>
      </c>
      <c r="N7" s="453">
        <v>49.195922701053931</v>
      </c>
      <c r="O7" s="454">
        <v>50.033146906126632</v>
      </c>
      <c r="P7" s="454">
        <v>50.981304019731432</v>
      </c>
      <c r="Q7" s="454">
        <v>51.513857845150689</v>
      </c>
      <c r="R7" s="453">
        <v>51.896162341469498</v>
      </c>
      <c r="T7" s="197"/>
      <c r="U7" s="197"/>
      <c r="V7" s="197"/>
      <c r="W7" s="197"/>
      <c r="X7" s="197"/>
      <c r="Y7" s="197"/>
      <c r="Z7" s="197"/>
      <c r="AA7" s="197"/>
      <c r="AB7" s="197"/>
      <c r="AC7" s="197"/>
      <c r="AD7" s="197"/>
      <c r="AE7" s="197"/>
      <c r="AF7" s="197"/>
      <c r="AG7" s="197"/>
      <c r="AH7" s="197"/>
      <c r="AI7" s="197"/>
      <c r="AJ7" s="197"/>
      <c r="AK7" s="197"/>
    </row>
    <row r="8" spans="1:37" s="25" customFormat="1" ht="17.149999999999999" customHeight="1" x14ac:dyDescent="0.35">
      <c r="A8" s="452" t="s">
        <v>211</v>
      </c>
      <c r="B8" s="453">
        <v>3.4518049470786618</v>
      </c>
      <c r="C8" s="454">
        <v>3.8293106853904786</v>
      </c>
      <c r="D8" s="454">
        <v>4.330720122013723</v>
      </c>
      <c r="E8" s="454">
        <v>4.8528642314145953</v>
      </c>
      <c r="F8" s="453">
        <v>5.2800130400046452</v>
      </c>
      <c r="G8" s="454">
        <v>5.6868769645096258</v>
      </c>
      <c r="H8" s="454">
        <v>6.342852380670057</v>
      </c>
      <c r="I8" s="454">
        <v>6.9807177079520848</v>
      </c>
      <c r="J8" s="453">
        <v>7.5736028001469027</v>
      </c>
      <c r="K8" s="454">
        <v>8.2728945016233659</v>
      </c>
      <c r="L8" s="454">
        <v>9.3345202784226107</v>
      </c>
      <c r="M8" s="454">
        <v>10.606739312368537</v>
      </c>
      <c r="N8" s="453">
        <v>11.408973002062304</v>
      </c>
      <c r="O8" s="454">
        <v>12.254639866706732</v>
      </c>
      <c r="P8" s="454">
        <v>13.230626638008056</v>
      </c>
      <c r="Q8" s="454">
        <v>14.304449987105725</v>
      </c>
      <c r="R8" s="453">
        <v>15.340712403833642</v>
      </c>
      <c r="T8" s="197"/>
      <c r="U8" s="197"/>
      <c r="V8" s="197"/>
      <c r="W8" s="197"/>
      <c r="X8" s="197"/>
      <c r="Y8" s="197"/>
      <c r="Z8" s="197"/>
      <c r="AA8" s="197"/>
      <c r="AB8" s="197"/>
      <c r="AC8" s="197"/>
      <c r="AD8" s="197"/>
      <c r="AE8" s="197"/>
      <c r="AF8" s="197"/>
      <c r="AG8" s="197"/>
      <c r="AH8" s="197"/>
      <c r="AI8" s="197"/>
      <c r="AJ8" s="197"/>
      <c r="AK8" s="197"/>
    </row>
    <row r="9" spans="1:37" s="25" customFormat="1" ht="17.149999999999999" customHeight="1" thickBot="1" x14ac:dyDescent="0.4">
      <c r="A9" s="455" t="s">
        <v>212</v>
      </c>
      <c r="B9" s="456">
        <v>5.5264532347627124</v>
      </c>
      <c r="C9" s="457">
        <v>5.7271565752946234</v>
      </c>
      <c r="D9" s="457">
        <v>6.0350199619307325</v>
      </c>
      <c r="E9" s="457">
        <v>6.1395382530890865</v>
      </c>
      <c r="F9" s="456">
        <v>6.3283203395614134</v>
      </c>
      <c r="G9" s="457">
        <v>6.4944445336842751</v>
      </c>
      <c r="H9" s="457">
        <v>6.7112165622324031</v>
      </c>
      <c r="I9" s="457">
        <v>7.0223991267450199</v>
      </c>
      <c r="J9" s="456">
        <v>7.2269995409104713</v>
      </c>
      <c r="K9" s="457">
        <v>7.3817996229080709</v>
      </c>
      <c r="L9" s="457">
        <v>7.765463255493021</v>
      </c>
      <c r="M9" s="457">
        <v>8.0489903012507718</v>
      </c>
      <c r="N9" s="456">
        <v>8.1849058282003195</v>
      </c>
      <c r="O9" s="457">
        <v>8.4231706217936484</v>
      </c>
      <c r="P9" s="457">
        <v>8.5016435264669887</v>
      </c>
      <c r="Q9" s="457">
        <v>8.5787754376133805</v>
      </c>
      <c r="R9" s="456">
        <v>8.6697876034959673</v>
      </c>
      <c r="T9" s="197"/>
      <c r="U9" s="197"/>
      <c r="V9" s="197"/>
      <c r="W9" s="197"/>
      <c r="X9" s="197"/>
      <c r="Y9" s="197"/>
      <c r="Z9" s="197"/>
      <c r="AA9" s="197"/>
      <c r="AB9" s="197"/>
      <c r="AC9" s="197"/>
      <c r="AD9" s="197"/>
      <c r="AE9" s="197"/>
      <c r="AF9" s="197"/>
      <c r="AG9" s="197"/>
      <c r="AH9" s="197"/>
      <c r="AI9" s="197"/>
      <c r="AJ9" s="197"/>
      <c r="AK9" s="197"/>
    </row>
    <row r="10" spans="1:37" s="25" customFormat="1" ht="17.149999999999999" customHeight="1" x14ac:dyDescent="0.35">
      <c r="A10" s="458" t="s">
        <v>602</v>
      </c>
      <c r="B10" s="447">
        <v>16.94446052</v>
      </c>
      <c r="C10" s="448">
        <v>17.079043343482851</v>
      </c>
      <c r="D10" s="448">
        <v>17.153118518348837</v>
      </c>
      <c r="E10" s="448">
        <v>17.141450177084376</v>
      </c>
      <c r="F10" s="447">
        <v>17.268656441815075</v>
      </c>
      <c r="G10" s="448">
        <v>17.492455120609137</v>
      </c>
      <c r="H10" s="448">
        <v>17.595968932696461</v>
      </c>
      <c r="I10" s="448">
        <v>17.677901819431899</v>
      </c>
      <c r="J10" s="447">
        <v>17.803012634584672</v>
      </c>
      <c r="K10" s="448">
        <v>17.854836775113288</v>
      </c>
      <c r="L10" s="448">
        <v>18.178068070740455</v>
      </c>
      <c r="M10" s="448">
        <v>18.429325265511547</v>
      </c>
      <c r="N10" s="447">
        <v>18.510270869764398</v>
      </c>
      <c r="O10" s="448">
        <v>18.624858925679263</v>
      </c>
      <c r="P10" s="448">
        <v>18.68650375724124</v>
      </c>
      <c r="Q10" s="448">
        <v>18.717151188331385</v>
      </c>
      <c r="R10" s="447">
        <v>18.645793250368513</v>
      </c>
    </row>
    <row r="11" spans="1:37" s="25" customFormat="1" ht="17.149999999999999" customHeight="1" x14ac:dyDescent="0.35">
      <c r="A11" s="459" t="s">
        <v>213</v>
      </c>
      <c r="B11" s="460">
        <v>9.7044393199999988</v>
      </c>
      <c r="C11" s="461">
        <v>9.2041013199999995</v>
      </c>
      <c r="D11" s="461">
        <v>8.5511543200000002</v>
      </c>
      <c r="E11" s="461">
        <v>7.9057311768201242</v>
      </c>
      <c r="F11" s="460">
        <v>7.5745246653201246</v>
      </c>
      <c r="G11" s="461">
        <v>7.4477732400000001</v>
      </c>
      <c r="H11" s="461">
        <v>7.1615175852705582</v>
      </c>
      <c r="I11" s="461">
        <v>6.7833006035333092</v>
      </c>
      <c r="J11" s="460">
        <v>6.2785406488695052</v>
      </c>
      <c r="K11" s="461">
        <v>5.9574981175333077</v>
      </c>
      <c r="L11" s="461">
        <v>5.4990316715333076</v>
      </c>
      <c r="M11" s="461">
        <v>5.1000883475333074</v>
      </c>
      <c r="N11" s="460">
        <v>4.7531589999999992</v>
      </c>
      <c r="O11" s="461">
        <v>4.4821521158881472</v>
      </c>
      <c r="P11" s="461">
        <v>4.0976854495333086</v>
      </c>
      <c r="Q11" s="461">
        <v>3.7852053955333087</v>
      </c>
      <c r="R11" s="460">
        <v>3.4866387873041034</v>
      </c>
      <c r="S11" s="320"/>
    </row>
    <row r="12" spans="1:37" s="25" customFormat="1" ht="17.149999999999999" customHeight="1" x14ac:dyDescent="0.35">
      <c r="A12" s="338" t="s">
        <v>210</v>
      </c>
      <c r="B12" s="460">
        <v>5.3697359999999996</v>
      </c>
      <c r="C12" s="461">
        <v>5.8911130000000007</v>
      </c>
      <c r="D12" s="461">
        <v>6.4699440000000008</v>
      </c>
      <c r="E12" s="461">
        <v>6.9945760000000003</v>
      </c>
      <c r="F12" s="460">
        <v>7.3549350000000002</v>
      </c>
      <c r="G12" s="461">
        <v>7.6023940000000003</v>
      </c>
      <c r="H12" s="461">
        <v>7.8459629999999994</v>
      </c>
      <c r="I12" s="461">
        <v>8.138774999999999</v>
      </c>
      <c r="J12" s="460">
        <v>8.5982692861384606</v>
      </c>
      <c r="K12" s="461">
        <v>8.823636500000001</v>
      </c>
      <c r="L12" s="461">
        <v>9.2744739992343366</v>
      </c>
      <c r="M12" s="461">
        <v>9.5899783999999997</v>
      </c>
      <c r="N12" s="460">
        <v>9.8286349999999967</v>
      </c>
      <c r="O12" s="461">
        <v>9.9990967957911181</v>
      </c>
      <c r="P12" s="461">
        <v>10.222071114</v>
      </c>
      <c r="Q12" s="461">
        <v>10.330059046986843</v>
      </c>
      <c r="R12" s="460">
        <v>10.355901750902701</v>
      </c>
    </row>
    <row r="13" spans="1:37" s="25" customFormat="1" ht="17.149999999999999" customHeight="1" x14ac:dyDescent="0.35">
      <c r="A13" s="338" t="s">
        <v>211</v>
      </c>
      <c r="B13" s="460">
        <v>0.7132252</v>
      </c>
      <c r="C13" s="461">
        <v>0.78910060000000015</v>
      </c>
      <c r="D13" s="461">
        <v>0.8845942</v>
      </c>
      <c r="E13" s="461">
        <v>0.98341600000000007</v>
      </c>
      <c r="F13" s="460">
        <v>1.0579198799999998</v>
      </c>
      <c r="G13" s="461">
        <v>1.1338938799999998</v>
      </c>
      <c r="H13" s="461">
        <v>1.2501934199999998</v>
      </c>
      <c r="I13" s="461">
        <v>1.3661388722025649</v>
      </c>
      <c r="J13" s="460">
        <v>1.4893527007188885</v>
      </c>
      <c r="K13" s="461">
        <v>1.6163390639999997</v>
      </c>
      <c r="L13" s="461">
        <v>1.8510733999728086</v>
      </c>
      <c r="M13" s="461">
        <v>2.1186529380000003</v>
      </c>
      <c r="N13" s="460">
        <v>2.279348068</v>
      </c>
      <c r="O13" s="461">
        <v>2.4490830139999997</v>
      </c>
      <c r="P13" s="461">
        <v>2.6528238578358798</v>
      </c>
      <c r="Q13" s="461">
        <v>2.8684675053866582</v>
      </c>
      <c r="R13" s="460">
        <v>3.0612458277287158</v>
      </c>
    </row>
    <row r="14" spans="1:37" s="25" customFormat="1" ht="17.149999999999999" customHeight="1" x14ac:dyDescent="0.35">
      <c r="A14" s="338" t="s">
        <v>212</v>
      </c>
      <c r="B14" s="460">
        <v>1.1418969999999999</v>
      </c>
      <c r="C14" s="461">
        <v>1.1801869999999999</v>
      </c>
      <c r="D14" s="461">
        <v>1.232715</v>
      </c>
      <c r="E14" s="461">
        <v>1.244156</v>
      </c>
      <c r="F14" s="460">
        <v>1.267962</v>
      </c>
      <c r="G14" s="461">
        <v>1.294913</v>
      </c>
      <c r="H14" s="461">
        <v>1.3227990000000001</v>
      </c>
      <c r="I14" s="461">
        <v>1.374296</v>
      </c>
      <c r="J14" s="460">
        <v>1.4211929999999999</v>
      </c>
      <c r="K14" s="461">
        <v>1.442239</v>
      </c>
      <c r="L14" s="461">
        <v>1.5399229999999999</v>
      </c>
      <c r="M14" s="461">
        <v>1.607753</v>
      </c>
      <c r="N14" s="460">
        <v>1.6352260000000001</v>
      </c>
      <c r="O14" s="461">
        <v>1.6833659999999999</v>
      </c>
      <c r="P14" s="461">
        <v>1.7046330000000001</v>
      </c>
      <c r="Q14" s="461">
        <v>1.720299529236371</v>
      </c>
      <c r="R14" s="460">
        <v>1.7300598844329904</v>
      </c>
    </row>
    <row r="15" spans="1:37" s="352" customFormat="1" ht="26.5" customHeight="1" thickBot="1" x14ac:dyDescent="0.4">
      <c r="A15" s="747" t="s">
        <v>603</v>
      </c>
      <c r="B15" s="462">
        <v>1.5163000000005013E-2</v>
      </c>
      <c r="C15" s="463">
        <v>1.4541423482851768E-2</v>
      </c>
      <c r="D15" s="463">
        <v>1.4710998348834209E-2</v>
      </c>
      <c r="E15" s="463">
        <v>1.3570690571833438E-2</v>
      </c>
      <c r="F15" s="462">
        <v>1.3314896494948698E-2</v>
      </c>
      <c r="G15" s="463">
        <v>1.3481000609134071E-2</v>
      </c>
      <c r="H15" s="463">
        <v>1.5495502155349413E-2</v>
      </c>
      <c r="I15" s="463">
        <v>1.5391343696025843E-2</v>
      </c>
      <c r="J15" s="462">
        <v>1.565699992420241E-2</v>
      </c>
      <c r="K15" s="463">
        <v>1.5115093579975564E-2</v>
      </c>
      <c r="L15" s="463">
        <v>1.3574000000007119E-2</v>
      </c>
      <c r="M15" s="463">
        <v>1.2852579978239874E-2</v>
      </c>
      <c r="N15" s="462">
        <v>2.3902801764397737E-2</v>
      </c>
      <c r="O15" s="463">
        <v>1.1160555645161366E-2</v>
      </c>
      <c r="P15" s="463">
        <v>9.2906156625410866E-3</v>
      </c>
      <c r="Q15" s="463">
        <v>1.3118746344959391E-2</v>
      </c>
      <c r="R15" s="462">
        <v>1.2505620257964666E-2</v>
      </c>
    </row>
    <row r="16" spans="1:37" s="25" customFormat="1" ht="17.149999999999999" customHeight="1" x14ac:dyDescent="0.35">
      <c r="A16" s="464" t="s">
        <v>221</v>
      </c>
      <c r="B16" s="447">
        <v>14.056363106462657</v>
      </c>
      <c r="C16" s="448"/>
      <c r="D16" s="448">
        <v>14.252817893693658</v>
      </c>
      <c r="E16" s="448"/>
      <c r="F16" s="447">
        <v>14.325407420346608</v>
      </c>
      <c r="G16" s="448"/>
      <c r="H16" s="448">
        <v>14.643424380509051</v>
      </c>
      <c r="I16" s="448"/>
      <c r="J16" s="447">
        <v>14.870041480078607</v>
      </c>
      <c r="K16" s="448"/>
      <c r="L16" s="448">
        <v>15.345142918856336</v>
      </c>
      <c r="M16" s="602">
        <v>0</v>
      </c>
      <c r="N16" s="447">
        <v>15.681080367432738</v>
      </c>
      <c r="O16" s="448"/>
      <c r="P16" s="448">
        <v>15.862653550185849</v>
      </c>
      <c r="Q16" s="448">
        <v>0</v>
      </c>
      <c r="R16" s="447">
        <v>15.839989045756086</v>
      </c>
    </row>
    <row r="17" spans="1:18" s="25" customFormat="1" ht="17.149999999999999" customHeight="1" x14ac:dyDescent="0.35">
      <c r="A17" s="465" t="s">
        <v>220</v>
      </c>
      <c r="B17" s="486">
        <v>100</v>
      </c>
      <c r="C17" s="467"/>
      <c r="D17" s="466">
        <v>100.00000000000001</v>
      </c>
      <c r="E17" s="467"/>
      <c r="F17" s="486">
        <v>100</v>
      </c>
      <c r="G17" s="467"/>
      <c r="H17" s="466">
        <v>100</v>
      </c>
      <c r="I17" s="467"/>
      <c r="J17" s="486">
        <v>100</v>
      </c>
      <c r="K17" s="467"/>
      <c r="L17" s="466">
        <v>100</v>
      </c>
      <c r="M17" s="603">
        <v>0</v>
      </c>
      <c r="N17" s="486">
        <v>100</v>
      </c>
      <c r="O17" s="466"/>
      <c r="P17" s="466">
        <v>100</v>
      </c>
      <c r="Q17" s="466">
        <v>0</v>
      </c>
      <c r="R17" s="486">
        <v>100</v>
      </c>
    </row>
    <row r="18" spans="1:18" s="352" customFormat="1" ht="17.149999999999999" customHeight="1" x14ac:dyDescent="0.35">
      <c r="A18" s="468" t="s">
        <v>217</v>
      </c>
      <c r="B18" s="487">
        <v>59.38649098274675</v>
      </c>
      <c r="C18" s="469"/>
      <c r="D18" s="469">
        <v>51.507916937537992</v>
      </c>
      <c r="E18" s="604"/>
      <c r="F18" s="487">
        <v>46.200882360633081</v>
      </c>
      <c r="G18" s="469"/>
      <c r="H18" s="469">
        <v>42.45118365808414</v>
      </c>
      <c r="I18" s="469"/>
      <c r="J18" s="487">
        <v>35.179435832641673</v>
      </c>
      <c r="K18" s="469"/>
      <c r="L18" s="469">
        <v>30.057259108305523</v>
      </c>
      <c r="M18" s="605">
        <v>0</v>
      </c>
      <c r="N18" s="487">
        <v>25.460011150910006</v>
      </c>
      <c r="O18" s="469"/>
      <c r="P18" s="469">
        <v>21.298065109435303</v>
      </c>
      <c r="Q18" s="469">
        <v>0</v>
      </c>
      <c r="R18" s="487">
        <v>19.107918535271981</v>
      </c>
    </row>
    <row r="19" spans="1:18" s="352" customFormat="1" ht="17.149999999999999" customHeight="1" x14ac:dyDescent="0.35">
      <c r="A19" s="468" t="s">
        <v>218</v>
      </c>
      <c r="B19" s="487">
        <v>13.312773763667153</v>
      </c>
      <c r="C19" s="469"/>
      <c r="D19" s="469">
        <v>16.368059336740608</v>
      </c>
      <c r="E19" s="604"/>
      <c r="F19" s="487">
        <v>16.345046944186258</v>
      </c>
      <c r="G19" s="469"/>
      <c r="H19" s="469">
        <v>16.18350486983018</v>
      </c>
      <c r="I19" s="469"/>
      <c r="J19" s="487">
        <v>16.569545786644525</v>
      </c>
      <c r="K19" s="469"/>
      <c r="L19" s="469">
        <v>16.137296757286528</v>
      </c>
      <c r="M19" s="605">
        <v>0</v>
      </c>
      <c r="N19" s="487">
        <v>16.366496287274273</v>
      </c>
      <c r="O19" s="469"/>
      <c r="P19" s="469">
        <v>16.040414589641323</v>
      </c>
      <c r="Q19" s="469">
        <v>0</v>
      </c>
      <c r="R19" s="487">
        <v>14.697309813032552</v>
      </c>
    </row>
    <row r="20" spans="1:18" s="352" customFormat="1" ht="17.149999999999999" customHeight="1" thickBot="1" x14ac:dyDescent="0.4">
      <c r="A20" s="470" t="s">
        <v>219</v>
      </c>
      <c r="B20" s="488">
        <v>27.300735253586094</v>
      </c>
      <c r="C20" s="471"/>
      <c r="D20" s="471">
        <v>32.124023725721415</v>
      </c>
      <c r="E20" s="606"/>
      <c r="F20" s="488">
        <v>37.454070695180661</v>
      </c>
      <c r="G20" s="471"/>
      <c r="H20" s="471">
        <v>41.365311472085686</v>
      </c>
      <c r="I20" s="471"/>
      <c r="J20" s="488">
        <v>48.251018380713795</v>
      </c>
      <c r="K20" s="471"/>
      <c r="L20" s="471">
        <v>53.805444134407942</v>
      </c>
      <c r="M20" s="607">
        <v>0</v>
      </c>
      <c r="N20" s="488">
        <v>58.173492561815721</v>
      </c>
      <c r="O20" s="471"/>
      <c r="P20" s="471">
        <v>62.661520300923371</v>
      </c>
      <c r="Q20" s="471">
        <v>0</v>
      </c>
      <c r="R20" s="488">
        <v>66.194771651695476</v>
      </c>
    </row>
    <row r="21" spans="1:18" s="25" customFormat="1" ht="17.149999999999999" customHeight="1" x14ac:dyDescent="0.35">
      <c r="A21" s="464" t="s">
        <v>222</v>
      </c>
      <c r="B21" s="447">
        <v>2.8880974135373387</v>
      </c>
      <c r="C21" s="448"/>
      <c r="D21" s="448">
        <v>2.9003006246551819</v>
      </c>
      <c r="E21" s="448"/>
      <c r="F21" s="447">
        <v>2.9432490214684668</v>
      </c>
      <c r="G21" s="448"/>
      <c r="H21" s="448">
        <v>2.9525445521874083</v>
      </c>
      <c r="I21" s="448"/>
      <c r="J21" s="447">
        <v>2.9329711545060664</v>
      </c>
      <c r="K21" s="448"/>
      <c r="L21" s="448">
        <v>2.8329331518841183</v>
      </c>
      <c r="M21" s="608"/>
      <c r="N21" s="447">
        <v>2.8375499284167112</v>
      </c>
      <c r="O21" s="448"/>
      <c r="P21" s="448">
        <v>2.8238492070553893</v>
      </c>
      <c r="Q21" s="448"/>
      <c r="R21" s="447">
        <v>2.8063632046124232</v>
      </c>
    </row>
    <row r="22" spans="1:18" s="25" customFormat="1" ht="17.149999999999999" customHeight="1" x14ac:dyDescent="0.35">
      <c r="A22" s="180" t="s">
        <v>220</v>
      </c>
      <c r="B22" s="486">
        <v>100</v>
      </c>
      <c r="C22" s="467"/>
      <c r="D22" s="466">
        <v>100</v>
      </c>
      <c r="E22" s="467"/>
      <c r="F22" s="486">
        <v>100</v>
      </c>
      <c r="G22" s="467"/>
      <c r="H22" s="466">
        <v>100</v>
      </c>
      <c r="I22" s="467"/>
      <c r="J22" s="486">
        <v>100</v>
      </c>
      <c r="K22" s="467"/>
      <c r="L22" s="466">
        <v>100</v>
      </c>
      <c r="M22" s="609"/>
      <c r="N22" s="486">
        <v>100</v>
      </c>
      <c r="O22" s="466"/>
      <c r="P22" s="466">
        <v>100.00000000000001</v>
      </c>
      <c r="Q22" s="466"/>
      <c r="R22" s="486">
        <v>100</v>
      </c>
    </row>
    <row r="23" spans="1:18" s="352" customFormat="1" ht="17.149999999999999" customHeight="1" x14ac:dyDescent="0.35">
      <c r="A23" s="468" t="s">
        <v>217</v>
      </c>
      <c r="B23" s="487">
        <v>69.968775149550993</v>
      </c>
      <c r="C23" s="469"/>
      <c r="D23" s="469">
        <v>65.153439244982408</v>
      </c>
      <c r="E23" s="469"/>
      <c r="F23" s="487">
        <v>57.330854424864533</v>
      </c>
      <c r="G23" s="469"/>
      <c r="H23" s="469">
        <v>52.461357575327675</v>
      </c>
      <c r="I23" s="469"/>
      <c r="J23" s="487">
        <v>48.90139999401201</v>
      </c>
      <c r="K23" s="469"/>
      <c r="L23" s="469">
        <v>42.636173856398436</v>
      </c>
      <c r="M23" s="605"/>
      <c r="N23" s="487">
        <v>36.490765643008388</v>
      </c>
      <c r="O23" s="469"/>
      <c r="P23" s="469">
        <v>32.752285993875887</v>
      </c>
      <c r="Q23" s="469"/>
      <c r="R23" s="487">
        <v>28.919192751356931</v>
      </c>
    </row>
    <row r="24" spans="1:18" s="352" customFormat="1" ht="17.149999999999999" customHeight="1" x14ac:dyDescent="0.35">
      <c r="A24" s="468" t="s">
        <v>218</v>
      </c>
      <c r="B24" s="487">
        <v>12.982141301729468</v>
      </c>
      <c r="C24" s="469"/>
      <c r="D24" s="469">
        <v>14.0080175671769</v>
      </c>
      <c r="E24" s="469"/>
      <c r="F24" s="487">
        <v>15.412573957879941</v>
      </c>
      <c r="G24" s="469"/>
      <c r="H24" s="469">
        <v>11.556835002459916</v>
      </c>
      <c r="I24" s="469"/>
      <c r="J24" s="487">
        <v>11.766704052074321</v>
      </c>
      <c r="K24" s="469"/>
      <c r="L24" s="469">
        <v>11.634288766536404</v>
      </c>
      <c r="M24" s="605"/>
      <c r="N24" s="487">
        <v>12.029260611896737</v>
      </c>
      <c r="O24" s="469"/>
      <c r="P24" s="469">
        <v>11.85401843679842</v>
      </c>
      <c r="Q24" s="469"/>
      <c r="R24" s="487">
        <v>11.463835359349108</v>
      </c>
    </row>
    <row r="25" spans="1:18" s="352" customFormat="1" ht="17.149999999999999" customHeight="1" thickBot="1" x14ac:dyDescent="0.4">
      <c r="A25" s="472" t="s">
        <v>219</v>
      </c>
      <c r="B25" s="489">
        <v>17.04908354871953</v>
      </c>
      <c r="C25" s="473"/>
      <c r="D25" s="473">
        <v>20.838543187840681</v>
      </c>
      <c r="E25" s="473"/>
      <c r="F25" s="489">
        <v>27.256571617255531</v>
      </c>
      <c r="G25" s="473"/>
      <c r="H25" s="473">
        <v>35.981807422212405</v>
      </c>
      <c r="I25" s="473"/>
      <c r="J25" s="489">
        <v>39.331895953913666</v>
      </c>
      <c r="K25" s="473"/>
      <c r="L25" s="473">
        <v>45.729537377065164</v>
      </c>
      <c r="M25" s="610"/>
      <c r="N25" s="489">
        <v>51.479973745094874</v>
      </c>
      <c r="O25" s="473"/>
      <c r="P25" s="473">
        <v>55.393695569325708</v>
      </c>
      <c r="Q25" s="473"/>
      <c r="R25" s="489">
        <v>59.616971889293957</v>
      </c>
    </row>
    <row r="26" spans="1:18" ht="9" customHeight="1" x14ac:dyDescent="0.35">
      <c r="B26" s="253"/>
      <c r="C26" s="253"/>
      <c r="D26" s="253"/>
      <c r="E26" s="253"/>
      <c r="F26" s="426"/>
      <c r="G26" s="426"/>
      <c r="H26" s="426"/>
      <c r="I26" s="426"/>
      <c r="J26" s="426"/>
      <c r="K26" s="426"/>
      <c r="L26" s="426"/>
      <c r="M26" s="426"/>
      <c r="N26" s="426"/>
      <c r="O26" s="426"/>
      <c r="P26" s="426"/>
      <c r="Q26" s="426"/>
      <c r="R26" s="426"/>
    </row>
    <row r="27" spans="1:18" ht="18.75" customHeight="1" thickBot="1" x14ac:dyDescent="0.4">
      <c r="A27" s="163" t="s">
        <v>214</v>
      </c>
      <c r="B27" s="427"/>
      <c r="C27" s="427"/>
      <c r="D27" s="427"/>
      <c r="E27" s="427"/>
      <c r="F27" s="427"/>
      <c r="G27" s="427"/>
      <c r="H27" s="427"/>
      <c r="I27" s="427"/>
      <c r="J27" s="427"/>
      <c r="K27" s="427"/>
      <c r="L27" s="427"/>
      <c r="M27" s="427"/>
      <c r="N27" s="427"/>
      <c r="O27" s="427"/>
      <c r="P27" s="427"/>
      <c r="Q27" s="427"/>
      <c r="R27" s="427" t="s">
        <v>384</v>
      </c>
    </row>
    <row r="28" spans="1:18" s="25" customFormat="1" ht="17.149999999999999" customHeight="1" x14ac:dyDescent="0.35">
      <c r="A28" s="464" t="s">
        <v>375</v>
      </c>
      <c r="B28" s="474">
        <v>101.362051752</v>
      </c>
      <c r="C28" s="475">
        <v>103.57522093000001</v>
      </c>
      <c r="D28" s="475">
        <v>103.64219533000001</v>
      </c>
      <c r="E28" s="475">
        <v>104.10908071</v>
      </c>
      <c r="F28" s="474">
        <v>104.51291424999998</v>
      </c>
      <c r="G28" s="475">
        <v>104.32772797999999</v>
      </c>
      <c r="H28" s="475">
        <v>103.85176638999999</v>
      </c>
      <c r="I28" s="475">
        <v>103.12985693</v>
      </c>
      <c r="J28" s="474">
        <v>103.66262209</v>
      </c>
      <c r="K28" s="475">
        <v>104.15249742</v>
      </c>
      <c r="L28" s="475">
        <v>103.97316253</v>
      </c>
      <c r="M28" s="475">
        <v>104.33501871999999</v>
      </c>
      <c r="N28" s="474">
        <v>105.17874576</v>
      </c>
      <c r="O28" s="475">
        <v>105.76714337999999</v>
      </c>
      <c r="P28" s="475">
        <v>106.09907339</v>
      </c>
      <c r="Q28" s="475">
        <v>106.47273222</v>
      </c>
      <c r="R28" s="474">
        <v>106.97051997</v>
      </c>
    </row>
    <row r="29" spans="1:18" s="25" customFormat="1" ht="17.149999999999999" customHeight="1" x14ac:dyDescent="0.35">
      <c r="A29" s="338" t="s">
        <v>233</v>
      </c>
      <c r="B29" s="476">
        <v>82.876087912000003</v>
      </c>
      <c r="C29" s="477">
        <v>83.304206860000008</v>
      </c>
      <c r="D29" s="477">
        <v>82.592419410000019</v>
      </c>
      <c r="E29" s="477">
        <v>82.244732869999993</v>
      </c>
      <c r="F29" s="476">
        <v>81.722087389999999</v>
      </c>
      <c r="G29" s="477">
        <v>80.804510900000011</v>
      </c>
      <c r="H29" s="477">
        <v>79.597418209999987</v>
      </c>
      <c r="I29" s="477">
        <v>78.445228409999999</v>
      </c>
      <c r="J29" s="476">
        <v>78.115237020000009</v>
      </c>
      <c r="K29" s="477">
        <v>77.840866009999999</v>
      </c>
      <c r="L29" s="477">
        <v>77.62776147000001</v>
      </c>
      <c r="M29" s="477">
        <v>77.603943209999997</v>
      </c>
      <c r="N29" s="476">
        <v>77.688228389999992</v>
      </c>
      <c r="O29" s="477">
        <v>77.914639690000001</v>
      </c>
      <c r="P29" s="477">
        <v>78.016386089999997</v>
      </c>
      <c r="Q29" s="477">
        <v>78.013307670000003</v>
      </c>
      <c r="R29" s="476">
        <v>78.148540920000002</v>
      </c>
    </row>
    <row r="30" spans="1:18" s="25" customFormat="1" ht="17.149999999999999" customHeight="1" x14ac:dyDescent="0.35">
      <c r="A30" s="465" t="s">
        <v>376</v>
      </c>
      <c r="B30" s="191">
        <v>73.225608068</v>
      </c>
      <c r="C30" s="195">
        <v>73.790227210000012</v>
      </c>
      <c r="D30" s="195">
        <v>73.072508330000005</v>
      </c>
      <c r="E30" s="195">
        <v>72.668678109999988</v>
      </c>
      <c r="F30" s="191">
        <v>72.064522179999997</v>
      </c>
      <c r="G30" s="195">
        <v>71.182063920000004</v>
      </c>
      <c r="H30" s="195">
        <v>70.158702959999999</v>
      </c>
      <c r="I30" s="195">
        <v>68.95019846371062</v>
      </c>
      <c r="J30" s="191">
        <v>68.484016270531797</v>
      </c>
      <c r="K30" s="195">
        <v>68.193576563006118</v>
      </c>
      <c r="L30" s="195">
        <v>67.809585299972184</v>
      </c>
      <c r="M30" s="195">
        <v>67.673840628166658</v>
      </c>
      <c r="N30" s="191">
        <v>67.71196999</v>
      </c>
      <c r="O30" s="195">
        <v>67.899166339999994</v>
      </c>
      <c r="P30" s="195">
        <v>67.880864139999986</v>
      </c>
      <c r="Q30" s="195">
        <v>67.703890001530283</v>
      </c>
      <c r="R30" s="191">
        <v>67.81198273614207</v>
      </c>
    </row>
    <row r="31" spans="1:18" s="25" customFormat="1" ht="17.149999999999999" customHeight="1" x14ac:dyDescent="0.35">
      <c r="A31" s="478" t="s">
        <v>377</v>
      </c>
      <c r="B31" s="190">
        <v>9.6504800460000002</v>
      </c>
      <c r="C31" s="196">
        <v>9.5139796500000013</v>
      </c>
      <c r="D31" s="196">
        <v>9.5198302800000008</v>
      </c>
      <c r="E31" s="196">
        <v>9.5760547600000034</v>
      </c>
      <c r="F31" s="190">
        <v>9.6575652100000031</v>
      </c>
      <c r="G31" s="196">
        <v>9.6224469799999994</v>
      </c>
      <c r="H31" s="196">
        <v>9.4387152499999996</v>
      </c>
      <c r="I31" s="196">
        <v>9.4950299462893817</v>
      </c>
      <c r="J31" s="190">
        <v>9.6312207494682074</v>
      </c>
      <c r="K31" s="196">
        <v>9.6472894469938844</v>
      </c>
      <c r="L31" s="196">
        <v>9.8181761700278116</v>
      </c>
      <c r="M31" s="196">
        <v>9.9301025818333422</v>
      </c>
      <c r="N31" s="190">
        <v>9.976258399999999</v>
      </c>
      <c r="O31" s="196">
        <v>10.015473350000001</v>
      </c>
      <c r="P31" s="196">
        <v>10.135521950000001</v>
      </c>
      <c r="Q31" s="196">
        <v>10.309417668469726</v>
      </c>
      <c r="R31" s="190">
        <v>10.336558183857925</v>
      </c>
    </row>
    <row r="32" spans="1:18" s="25" customFormat="1" ht="17.149999999999999" customHeight="1" x14ac:dyDescent="0.35">
      <c r="A32" s="465" t="s">
        <v>378</v>
      </c>
      <c r="B32" s="191">
        <v>71.026093751999994</v>
      </c>
      <c r="C32" s="195">
        <v>71.786115529999989</v>
      </c>
      <c r="D32" s="195">
        <v>71.078494850000013</v>
      </c>
      <c r="E32" s="195">
        <v>70.843614770000016</v>
      </c>
      <c r="F32" s="191">
        <v>70.397285490000016</v>
      </c>
      <c r="G32" s="195">
        <v>69.777074569999996</v>
      </c>
      <c r="H32" s="195">
        <v>69.112986149999983</v>
      </c>
      <c r="I32" s="195">
        <v>68.25247291161682</v>
      </c>
      <c r="J32" s="191">
        <v>68.008758973379614</v>
      </c>
      <c r="K32" s="195">
        <v>67.929194895379368</v>
      </c>
      <c r="L32" s="195">
        <v>67.954246265691722</v>
      </c>
      <c r="M32" s="195">
        <v>68.548861103390152</v>
      </c>
      <c r="N32" s="191">
        <v>68.735931960000002</v>
      </c>
      <c r="O32" s="195">
        <v>69.071878550000008</v>
      </c>
      <c r="P32" s="195">
        <v>69.207667000000001</v>
      </c>
      <c r="Q32" s="195">
        <v>69.305183009999993</v>
      </c>
      <c r="R32" s="191">
        <v>69.575257020000009</v>
      </c>
    </row>
    <row r="33" spans="1:18" s="25" customFormat="1" ht="17.149999999999999" customHeight="1" x14ac:dyDescent="0.35">
      <c r="A33" s="478" t="s">
        <v>379</v>
      </c>
      <c r="B33" s="190">
        <v>11.849994160000003</v>
      </c>
      <c r="C33" s="196">
        <v>11.518091329999999</v>
      </c>
      <c r="D33" s="196">
        <v>11.51392456</v>
      </c>
      <c r="E33" s="196">
        <v>11.401118100000001</v>
      </c>
      <c r="F33" s="190">
        <v>11.324801900000001</v>
      </c>
      <c r="G33" s="196">
        <v>11.027436329999999</v>
      </c>
      <c r="H33" s="196">
        <v>10.484432059999998</v>
      </c>
      <c r="I33" s="196">
        <v>10.19275549838318</v>
      </c>
      <c r="J33" s="190">
        <v>10.106478046620397</v>
      </c>
      <c r="K33" s="196">
        <v>9.9116711146206473</v>
      </c>
      <c r="L33" s="196">
        <v>9.6735152043082842</v>
      </c>
      <c r="M33" s="196">
        <v>9.0550821066098415</v>
      </c>
      <c r="N33" s="190">
        <v>8.9522964299999988</v>
      </c>
      <c r="O33" s="196">
        <v>8.8427611400000004</v>
      </c>
      <c r="P33" s="196">
        <v>8.8087190900000003</v>
      </c>
      <c r="Q33" s="196">
        <v>8.7081246600000011</v>
      </c>
      <c r="R33" s="190">
        <v>8.5732838999999945</v>
      </c>
    </row>
    <row r="34" spans="1:18" s="25" customFormat="1" ht="17.149999999999999" customHeight="1" thickBot="1" x14ac:dyDescent="0.4">
      <c r="A34" s="479" t="s">
        <v>234</v>
      </c>
      <c r="B34" s="480">
        <v>18.485963839999997</v>
      </c>
      <c r="C34" s="481">
        <v>20.27101407</v>
      </c>
      <c r="D34" s="481">
        <v>21.049775919999995</v>
      </c>
      <c r="E34" s="481">
        <v>21.864347839999997</v>
      </c>
      <c r="F34" s="480">
        <v>22.790826860000003</v>
      </c>
      <c r="G34" s="481">
        <v>23.523217080000002</v>
      </c>
      <c r="H34" s="481">
        <v>24.254348180000001</v>
      </c>
      <c r="I34" s="481">
        <v>24.684628519999997</v>
      </c>
      <c r="J34" s="480">
        <v>25.547385070000001</v>
      </c>
      <c r="K34" s="481">
        <v>26.31163141</v>
      </c>
      <c r="L34" s="481">
        <v>26.345401059999997</v>
      </c>
      <c r="M34" s="481">
        <v>26.73107551</v>
      </c>
      <c r="N34" s="480">
        <v>27.490517370000003</v>
      </c>
      <c r="O34" s="481">
        <v>27.852503689999999</v>
      </c>
      <c r="P34" s="481">
        <v>28.0826873</v>
      </c>
      <c r="Q34" s="481">
        <v>28.459424550000001</v>
      </c>
      <c r="R34" s="480">
        <v>28.821979050000003</v>
      </c>
    </row>
    <row r="35" spans="1:18" s="25" customFormat="1" ht="17.149999999999999" customHeight="1" thickBot="1" x14ac:dyDescent="0.4">
      <c r="A35" s="482" t="s">
        <v>215</v>
      </c>
      <c r="B35" s="483">
        <v>8.4725187519999992</v>
      </c>
      <c r="C35" s="484">
        <v>8.5152709299999998</v>
      </c>
      <c r="D35" s="484">
        <v>8.4509712299999986</v>
      </c>
      <c r="E35" s="484">
        <v>8.6535636100000008</v>
      </c>
      <c r="F35" s="483">
        <v>8.8810701499999993</v>
      </c>
      <c r="G35" s="484">
        <v>9.1751278799999998</v>
      </c>
      <c r="H35" s="484">
        <v>9.2609552899999983</v>
      </c>
      <c r="I35" s="484">
        <v>9.3653408300000009</v>
      </c>
      <c r="J35" s="483">
        <v>9.5433879899999994</v>
      </c>
      <c r="K35" s="484">
        <v>9.7397343200000019</v>
      </c>
      <c r="L35" s="484">
        <v>9.7783294299999977</v>
      </c>
      <c r="M35" s="484">
        <v>10.195796619999999</v>
      </c>
      <c r="N35" s="483">
        <v>10.53791766</v>
      </c>
      <c r="O35" s="484">
        <v>10.78797428</v>
      </c>
      <c r="P35" s="484">
        <v>10.966907289999998</v>
      </c>
      <c r="Q35" s="484">
        <v>11.288160120000001</v>
      </c>
      <c r="R35" s="483">
        <v>11.525161870000002</v>
      </c>
    </row>
    <row r="36" spans="1:18" s="25" customFormat="1" ht="17.149999999999999" customHeight="1" thickBot="1" x14ac:dyDescent="0.4">
      <c r="A36" s="485" t="s">
        <v>380</v>
      </c>
      <c r="B36" s="483">
        <v>54.087543418199957</v>
      </c>
      <c r="C36" s="484">
        <v>57.735827087000033</v>
      </c>
      <c r="D36" s="484">
        <v>55.06117326866665</v>
      </c>
      <c r="E36" s="484">
        <v>55.257368879988327</v>
      </c>
      <c r="F36" s="483">
        <v>54.179212170872638</v>
      </c>
      <c r="G36" s="484">
        <v>55.391478423333368</v>
      </c>
      <c r="H36" s="484">
        <v>56.767244494324174</v>
      </c>
      <c r="I36" s="484">
        <v>56.044472049999996</v>
      </c>
      <c r="J36" s="483">
        <v>55.818309081704555</v>
      </c>
      <c r="K36" s="484">
        <v>56.915820416666669</v>
      </c>
      <c r="L36" s="484">
        <v>56.33406944666666</v>
      </c>
      <c r="M36" s="484">
        <v>55.958756644587339</v>
      </c>
      <c r="N36" s="483">
        <v>56.56967174936284</v>
      </c>
      <c r="O36" s="484">
        <v>56.404769275019014</v>
      </c>
      <c r="P36" s="484">
        <v>57.359100749666602</v>
      </c>
      <c r="Q36" s="484">
        <v>56.703689429999997</v>
      </c>
      <c r="R36" s="483">
        <v>56.544295691566923</v>
      </c>
    </row>
    <row r="37" spans="1:18" s="25" customFormat="1" ht="32" customHeight="1" thickBot="1" x14ac:dyDescent="0.4">
      <c r="A37" s="746" t="s">
        <v>381</v>
      </c>
      <c r="B37" s="483">
        <v>122.55040649999999</v>
      </c>
      <c r="C37" s="484">
        <v>130.22300000000001</v>
      </c>
      <c r="D37" s="484">
        <v>134.02679999999998</v>
      </c>
      <c r="E37" s="484">
        <v>136.96779999999998</v>
      </c>
      <c r="F37" s="483">
        <v>139.55901749999998</v>
      </c>
      <c r="G37" s="484">
        <v>144.026725</v>
      </c>
      <c r="H37" s="484">
        <v>146.42144400000001</v>
      </c>
      <c r="I37" s="484">
        <v>149.40963200000002</v>
      </c>
      <c r="J37" s="483">
        <v>151.78544500000001</v>
      </c>
      <c r="K37" s="484">
        <v>155.122468</v>
      </c>
      <c r="L37" s="484">
        <v>157.98231849999999</v>
      </c>
      <c r="M37" s="484">
        <v>160.42511850000002</v>
      </c>
      <c r="N37" s="483">
        <v>162.75422800000001</v>
      </c>
      <c r="O37" s="484">
        <v>165.04444149999998</v>
      </c>
      <c r="P37" s="484">
        <v>167.24267600000002</v>
      </c>
      <c r="Q37" s="484">
        <v>169.44601400000002</v>
      </c>
      <c r="R37" s="483">
        <v>171.60221800000002</v>
      </c>
    </row>
    <row r="39" spans="1:18" x14ac:dyDescent="0.35">
      <c r="B39" s="185"/>
      <c r="C39" s="185"/>
      <c r="D39" s="186"/>
      <c r="E39" s="185"/>
      <c r="F39" s="185"/>
      <c r="G39" s="185"/>
      <c r="H39" s="186"/>
      <c r="I39" s="185"/>
      <c r="J39" s="185"/>
      <c r="K39" s="185"/>
      <c r="L39" s="186"/>
      <c r="M39" s="185"/>
      <c r="N39" s="185"/>
      <c r="O39" s="185"/>
      <c r="P39" s="185"/>
      <c r="Q39" s="185"/>
    </row>
    <row r="40" spans="1:18" x14ac:dyDescent="0.35">
      <c r="B40" s="186"/>
      <c r="C40" s="186"/>
      <c r="D40" s="186"/>
      <c r="E40" s="186"/>
      <c r="F40" s="185"/>
      <c r="G40" s="185"/>
      <c r="H40" s="186"/>
      <c r="I40" s="185"/>
      <c r="J40" s="185"/>
      <c r="K40" s="185"/>
      <c r="L40" s="186"/>
      <c r="M40" s="185"/>
      <c r="N40" s="185"/>
      <c r="O40" s="185"/>
      <c r="P40" s="186"/>
      <c r="Q40" s="185"/>
    </row>
    <row r="41" spans="1:18" x14ac:dyDescent="0.35">
      <c r="B41" s="187"/>
      <c r="C41" s="187"/>
      <c r="D41" s="187"/>
      <c r="E41" s="187"/>
    </row>
  </sheetData>
  <phoneticPr fontId="88"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4"/>
  <sheetViews>
    <sheetView showGridLines="0" zoomScale="90" zoomScaleNormal="90" workbookViewId="0">
      <pane xSplit="1" ySplit="5" topLeftCell="B42" activePane="bottomRight" state="frozen"/>
      <selection pane="topRight" activeCell="B1" sqref="B1"/>
      <selection pane="bottomLeft" activeCell="A6" sqref="A6"/>
      <selection pane="bottomRight" activeCell="H53" sqref="H53"/>
    </sheetView>
  </sheetViews>
  <sheetFormatPr defaultColWidth="9.1796875" defaultRowHeight="15.5" x14ac:dyDescent="0.35"/>
  <cols>
    <col min="1" max="1" width="10.1796875" style="363" customWidth="1"/>
    <col min="2" max="3" width="15.81640625" style="6" customWidth="1"/>
    <col min="4" max="7" width="11.81640625" style="6" customWidth="1"/>
    <col min="8" max="8" width="11.81640625" style="6" bestFit="1" customWidth="1"/>
    <col min="9" max="51" width="9.1796875" style="6"/>
    <col min="52" max="52" width="9.1796875" style="6" customWidth="1"/>
    <col min="53" max="16384" width="9.1796875" style="6"/>
  </cols>
  <sheetData>
    <row r="1" spans="1:10" ht="21" x14ac:dyDescent="0.5">
      <c r="A1" s="329" t="str">
        <f>'Indice-Index'!C6</f>
        <v>2.1   Ascolti complessivi delle emittenti nazionali -  Total audience of national broadcaster</v>
      </c>
      <c r="B1" s="1"/>
      <c r="C1" s="1"/>
      <c r="D1" s="1"/>
      <c r="E1" s="1"/>
      <c r="F1" s="1"/>
      <c r="G1" s="1"/>
      <c r="H1" s="371"/>
      <c r="I1" s="371"/>
      <c r="J1" s="371"/>
    </row>
    <row r="2" spans="1:10" ht="14.25" customHeight="1" x14ac:dyDescent="0.35"/>
    <row r="3" spans="1:10" ht="14.25" customHeight="1" x14ac:dyDescent="0.35"/>
    <row r="4" spans="1:10" x14ac:dyDescent="0.35">
      <c r="A4" s="363" t="s">
        <v>277</v>
      </c>
      <c r="B4" s="36" t="s">
        <v>273</v>
      </c>
      <c r="C4" s="36" t="s">
        <v>274</v>
      </c>
    </row>
    <row r="5" spans="1:10" x14ac:dyDescent="0.35">
      <c r="B5" s="49" t="s">
        <v>275</v>
      </c>
      <c r="C5" s="49" t="s">
        <v>276</v>
      </c>
    </row>
    <row r="6" spans="1:10" s="25" customFormat="1" ht="16.5" customHeight="1" x14ac:dyDescent="0.35">
      <c r="A6" s="369">
        <v>43252</v>
      </c>
      <c r="B6" s="493">
        <v>8.7247364394361799</v>
      </c>
      <c r="C6" s="493">
        <v>20.51849431693234</v>
      </c>
    </row>
    <row r="7" spans="1:10" s="25" customFormat="1" ht="16.5" customHeight="1" x14ac:dyDescent="0.35">
      <c r="A7" s="402">
        <v>43282</v>
      </c>
      <c r="B7" s="494">
        <v>7.9801640233589692</v>
      </c>
      <c r="C7" s="494">
        <v>18.085168536646435</v>
      </c>
    </row>
    <row r="8" spans="1:10" s="25" customFormat="1" ht="16.5" customHeight="1" x14ac:dyDescent="0.35">
      <c r="A8" s="402">
        <v>43313</v>
      </c>
      <c r="B8" s="494">
        <v>7.4206626877958426</v>
      </c>
      <c r="C8" s="494">
        <v>16.144079834852636</v>
      </c>
    </row>
    <row r="9" spans="1:10" s="25" customFormat="1" ht="16.5" customHeight="1" x14ac:dyDescent="0.35">
      <c r="A9" s="402">
        <v>43344</v>
      </c>
      <c r="B9" s="494">
        <v>8.5514917465832632</v>
      </c>
      <c r="C9" s="494">
        <v>20.792868556439174</v>
      </c>
    </row>
    <row r="10" spans="1:10" s="25" customFormat="1" ht="16.5" customHeight="1" x14ac:dyDescent="0.35">
      <c r="A10" s="402">
        <v>43374</v>
      </c>
      <c r="B10" s="494">
        <v>9.46072276024932</v>
      </c>
      <c r="C10" s="494">
        <v>22.8463429414812</v>
      </c>
    </row>
    <row r="11" spans="1:10" s="25" customFormat="1" ht="16.5" customHeight="1" x14ac:dyDescent="0.35">
      <c r="A11" s="402">
        <v>43405</v>
      </c>
      <c r="B11" s="494">
        <v>9.8229104028863503</v>
      </c>
      <c r="C11" s="494">
        <v>23.381091006143517</v>
      </c>
    </row>
    <row r="12" spans="1:10" s="25" customFormat="1" ht="16.5" customHeight="1" x14ac:dyDescent="0.35">
      <c r="A12" s="402">
        <v>43435</v>
      </c>
      <c r="B12" s="494">
        <v>9.6008126978425352</v>
      </c>
      <c r="C12" s="494">
        <v>22.13729647557707</v>
      </c>
    </row>
    <row r="13" spans="1:10" s="25" customFormat="1" ht="16.5" customHeight="1" x14ac:dyDescent="0.35">
      <c r="A13" s="402">
        <v>43466</v>
      </c>
      <c r="B13" s="494">
        <v>10.24629551052797</v>
      </c>
      <c r="C13" s="494">
        <v>23.422942870131838</v>
      </c>
    </row>
    <row r="14" spans="1:10" s="25" customFormat="1" ht="16.5" customHeight="1" x14ac:dyDescent="0.35">
      <c r="A14" s="402">
        <v>43497</v>
      </c>
      <c r="B14" s="494">
        <v>10.215859072898267</v>
      </c>
      <c r="C14" s="494">
        <v>24.304204198285206</v>
      </c>
    </row>
    <row r="15" spans="1:10" s="25" customFormat="1" ht="16.5" customHeight="1" x14ac:dyDescent="0.35">
      <c r="A15" s="402">
        <v>43525</v>
      </c>
      <c r="B15" s="494">
        <v>9.7078989778323734</v>
      </c>
      <c r="C15" s="494">
        <v>23.50661890986833</v>
      </c>
      <c r="D15" s="24"/>
      <c r="E15" s="24"/>
    </row>
    <row r="16" spans="1:10" s="25" customFormat="1" ht="16.5" customHeight="1" x14ac:dyDescent="0.35">
      <c r="A16" s="402">
        <v>43556</v>
      </c>
      <c r="B16" s="494">
        <v>9.4570320175610973</v>
      </c>
      <c r="C16" s="494">
        <v>22.671569486079765</v>
      </c>
    </row>
    <row r="17" spans="1:5" s="25" customFormat="1" ht="16.5" customHeight="1" x14ac:dyDescent="0.35">
      <c r="A17" s="402">
        <v>43586</v>
      </c>
      <c r="B17" s="494">
        <v>9.5678628754872737</v>
      </c>
      <c r="C17" s="494">
        <v>22.421294277579705</v>
      </c>
    </row>
    <row r="18" spans="1:5" s="25" customFormat="1" ht="16.5" customHeight="1" x14ac:dyDescent="0.35">
      <c r="A18" s="369">
        <v>43617</v>
      </c>
      <c r="B18" s="493">
        <v>8.2119338596680969</v>
      </c>
      <c r="C18" s="493">
        <v>18.898313494681837</v>
      </c>
    </row>
    <row r="19" spans="1:5" s="25" customFormat="1" ht="16.5" customHeight="1" x14ac:dyDescent="0.35">
      <c r="A19" s="402">
        <v>43647</v>
      </c>
      <c r="B19" s="494">
        <v>7.5718291700241735</v>
      </c>
      <c r="C19" s="494">
        <v>16.515140492319436</v>
      </c>
    </row>
    <row r="20" spans="1:5" s="25" customFormat="1" ht="16.5" customHeight="1" x14ac:dyDescent="0.35">
      <c r="A20" s="402">
        <v>43678</v>
      </c>
      <c r="B20" s="494">
        <v>7.4314660231303824</v>
      </c>
      <c r="C20" s="494">
        <v>15.902765489521981</v>
      </c>
    </row>
    <row r="21" spans="1:5" s="25" customFormat="1" ht="16.5" customHeight="1" x14ac:dyDescent="0.35">
      <c r="A21" s="402">
        <v>43709</v>
      </c>
      <c r="B21" s="494">
        <v>8.7210056483081804</v>
      </c>
      <c r="C21" s="494">
        <v>20.858747925267057</v>
      </c>
    </row>
    <row r="22" spans="1:5" s="25" customFormat="1" ht="16.5" customHeight="1" x14ac:dyDescent="0.35">
      <c r="A22" s="402">
        <v>43739</v>
      </c>
      <c r="B22" s="494">
        <v>9.4638112901356202</v>
      </c>
      <c r="C22" s="494">
        <v>22.929618972709804</v>
      </c>
    </row>
    <row r="23" spans="1:5" s="25" customFormat="1" ht="16.5" customHeight="1" x14ac:dyDescent="0.35">
      <c r="A23" s="402">
        <v>43770</v>
      </c>
      <c r="B23" s="494">
        <v>10.119395131771595</v>
      </c>
      <c r="C23" s="494">
        <v>23.70367229116448</v>
      </c>
    </row>
    <row r="24" spans="1:5" s="25" customFormat="1" ht="16.5" customHeight="1" x14ac:dyDescent="0.35">
      <c r="A24" s="402">
        <v>43800</v>
      </c>
      <c r="B24" s="494">
        <v>9.7506219335222166</v>
      </c>
      <c r="C24" s="494">
        <v>22.312151616499442</v>
      </c>
    </row>
    <row r="25" spans="1:5" s="25" customFormat="1" ht="16.5" customHeight="1" x14ac:dyDescent="0.35">
      <c r="A25" s="402">
        <v>43831</v>
      </c>
      <c r="B25" s="494">
        <v>10.182028101513996</v>
      </c>
      <c r="C25" s="494">
        <v>23.326484698097602</v>
      </c>
    </row>
    <row r="26" spans="1:5" s="25" customFormat="1" ht="16.5" customHeight="1" x14ac:dyDescent="0.35">
      <c r="A26" s="402">
        <v>43862</v>
      </c>
      <c r="B26" s="494">
        <v>10.543716781860899</v>
      </c>
      <c r="C26" s="494">
        <v>24.721871410014792</v>
      </c>
    </row>
    <row r="27" spans="1:5" s="25" customFormat="1" ht="16.5" customHeight="1" x14ac:dyDescent="0.35">
      <c r="A27" s="402">
        <v>43891</v>
      </c>
      <c r="B27" s="494">
        <v>12.792528290356726</v>
      </c>
      <c r="C27" s="494">
        <v>27.807369566061926</v>
      </c>
      <c r="D27" s="24"/>
      <c r="E27" s="24"/>
    </row>
    <row r="28" spans="1:5" s="25" customFormat="1" ht="16.5" customHeight="1" x14ac:dyDescent="0.35">
      <c r="A28" s="402">
        <v>43922</v>
      </c>
      <c r="B28" s="494">
        <v>12.584971279191759</v>
      </c>
      <c r="C28" s="494">
        <v>27.787589034076351</v>
      </c>
    </row>
    <row r="29" spans="1:5" s="25" customFormat="1" ht="16.5" customHeight="1" x14ac:dyDescent="0.35">
      <c r="A29" s="402">
        <v>43952</v>
      </c>
      <c r="B29" s="494">
        <v>10.489016192202023</v>
      </c>
      <c r="C29" s="494">
        <v>24.691593357971996</v>
      </c>
    </row>
    <row r="30" spans="1:5" s="25" customFormat="1" ht="16.5" customHeight="1" x14ac:dyDescent="0.35">
      <c r="A30" s="369">
        <v>43983</v>
      </c>
      <c r="B30" s="493">
        <v>9.1506286280862152</v>
      </c>
      <c r="C30" s="493">
        <v>21.486671262509809</v>
      </c>
    </row>
    <row r="31" spans="1:5" s="25" customFormat="1" ht="16.5" customHeight="1" x14ac:dyDescent="0.35">
      <c r="A31" s="402">
        <v>44013</v>
      </c>
      <c r="B31" s="494">
        <v>7.8376454517541925</v>
      </c>
      <c r="C31" s="494">
        <v>17.63778922372753</v>
      </c>
    </row>
    <row r="32" spans="1:5" s="25" customFormat="1" ht="16.5" customHeight="1" x14ac:dyDescent="0.35">
      <c r="A32" s="402">
        <v>44044</v>
      </c>
      <c r="B32" s="494">
        <v>7.4030069809319423</v>
      </c>
      <c r="C32" s="494">
        <v>16.547403069846037</v>
      </c>
    </row>
    <row r="33" spans="1:15" s="25" customFormat="1" ht="16.5" customHeight="1" x14ac:dyDescent="0.35">
      <c r="A33" s="402">
        <v>44075</v>
      </c>
      <c r="B33" s="494">
        <v>8.6574581701673203</v>
      </c>
      <c r="C33" s="494">
        <v>20.594709232133507</v>
      </c>
    </row>
    <row r="34" spans="1:15" s="25" customFormat="1" ht="16.5" customHeight="1" x14ac:dyDescent="0.35">
      <c r="A34" s="402">
        <v>44105</v>
      </c>
      <c r="B34" s="494">
        <v>9.9765991685664481</v>
      </c>
      <c r="C34" s="494">
        <v>24.02656571033426</v>
      </c>
    </row>
    <row r="35" spans="1:15" s="25" customFormat="1" ht="16.5" customHeight="1" x14ac:dyDescent="0.35">
      <c r="A35" s="402">
        <v>44136</v>
      </c>
      <c r="B35" s="494">
        <v>10.928446943540168</v>
      </c>
      <c r="C35" s="494">
        <v>25.600002978643126</v>
      </c>
    </row>
    <row r="36" spans="1:15" s="25" customFormat="1" ht="16.5" customHeight="1" x14ac:dyDescent="0.35">
      <c r="A36" s="402">
        <v>44166</v>
      </c>
      <c r="B36" s="494">
        <v>10.78027224479826</v>
      </c>
      <c r="C36" s="494">
        <v>24.278851000360028</v>
      </c>
    </row>
    <row r="37" spans="1:15" s="25" customFormat="1" ht="16.5" customHeight="1" x14ac:dyDescent="0.35">
      <c r="A37" s="402">
        <v>44197</v>
      </c>
      <c r="B37" s="494">
        <v>10.851060409529827</v>
      </c>
      <c r="C37" s="494">
        <v>24.868023394546793</v>
      </c>
    </row>
    <row r="38" spans="1:15" s="25" customFormat="1" ht="16.5" customHeight="1" x14ac:dyDescent="0.35">
      <c r="A38" s="402">
        <v>44228</v>
      </c>
      <c r="B38" s="494">
        <v>10.420920455802632</v>
      </c>
      <c r="C38" s="494">
        <v>24.671845355113565</v>
      </c>
    </row>
    <row r="39" spans="1:15" s="25" customFormat="1" ht="16.5" customHeight="1" x14ac:dyDescent="0.35">
      <c r="A39" s="402">
        <v>44256</v>
      </c>
      <c r="B39" s="494">
        <v>10.417467437453524</v>
      </c>
      <c r="C39" s="494">
        <v>25.056290849004903</v>
      </c>
      <c r="D39" s="24"/>
      <c r="E39" s="24"/>
    </row>
    <row r="40" spans="1:15" s="25" customFormat="1" ht="16.5" customHeight="1" x14ac:dyDescent="0.35">
      <c r="A40" s="402">
        <v>44287</v>
      </c>
      <c r="B40" s="494">
        <v>10.074403604925564</v>
      </c>
      <c r="C40" s="494">
        <v>24.143637226970561</v>
      </c>
    </row>
    <row r="41" spans="1:15" s="25" customFormat="1" ht="16.5" customHeight="1" x14ac:dyDescent="0.35">
      <c r="A41" s="402">
        <v>44317</v>
      </c>
      <c r="B41" s="494">
        <v>9.2518497639348887</v>
      </c>
      <c r="C41" s="494">
        <v>22.569120214364016</v>
      </c>
    </row>
    <row r="42" spans="1:15" s="25" customFormat="1" ht="16.5" customHeight="1" x14ac:dyDescent="0.35">
      <c r="A42" s="369">
        <v>44348</v>
      </c>
      <c r="B42" s="493">
        <v>8.2006725478207709</v>
      </c>
      <c r="C42" s="493">
        <v>19.49340191024384</v>
      </c>
    </row>
    <row r="43" spans="1:15" s="25" customFormat="1" ht="16.5" customHeight="1" x14ac:dyDescent="0.35">
      <c r="A43" s="402">
        <v>44378</v>
      </c>
      <c r="B43" s="494">
        <v>7.6541123194183109</v>
      </c>
      <c r="C43" s="494">
        <v>17.162128582927938</v>
      </c>
    </row>
    <row r="44" spans="1:15" s="25" customFormat="1" ht="16.5" customHeight="1" x14ac:dyDescent="0.35">
      <c r="A44" s="402">
        <v>44409</v>
      </c>
      <c r="B44" s="494">
        <v>6.9689966808796289</v>
      </c>
      <c r="C44" s="494">
        <v>14.844012144383223</v>
      </c>
    </row>
    <row r="45" spans="1:15" s="25" customFormat="1" ht="16.5" customHeight="1" x14ac:dyDescent="0.35">
      <c r="A45" s="402">
        <v>44440</v>
      </c>
      <c r="B45" s="494">
        <v>7.9693640397211061</v>
      </c>
      <c r="C45" s="494">
        <v>19.216700332841469</v>
      </c>
    </row>
    <row r="46" spans="1:15" s="25" customFormat="1" ht="16.5" customHeight="1" x14ac:dyDescent="0.35">
      <c r="A46" s="402">
        <v>44470</v>
      </c>
      <c r="B46" s="494">
        <v>8.830517052174006</v>
      </c>
      <c r="C46" s="494">
        <v>21.341648422227117</v>
      </c>
    </row>
    <row r="47" spans="1:15" s="25" customFormat="1" ht="16.5" customHeight="1" x14ac:dyDescent="0.35">
      <c r="A47" s="402">
        <v>44501</v>
      </c>
      <c r="B47" s="494">
        <v>9.3480770032084681</v>
      </c>
      <c r="C47" s="494">
        <v>21.726450667161188</v>
      </c>
      <c r="G47" s="180" t="s">
        <v>480</v>
      </c>
      <c r="K47" s="140" t="s">
        <v>474</v>
      </c>
      <c r="L47" s="140" t="s">
        <v>475</v>
      </c>
      <c r="M47" s="140" t="s">
        <v>476</v>
      </c>
      <c r="N47" s="140" t="s">
        <v>479</v>
      </c>
      <c r="O47" s="140" t="s">
        <v>477</v>
      </c>
    </row>
    <row r="48" spans="1:15" s="25" customFormat="1" ht="16.5" customHeight="1" x14ac:dyDescent="0.35">
      <c r="A48" s="402">
        <v>44531</v>
      </c>
      <c r="B48" s="494">
        <v>9.2711302288540534</v>
      </c>
      <c r="C48" s="494">
        <v>20.770355172527907</v>
      </c>
    </row>
    <row r="49" spans="1:15" x14ac:dyDescent="0.35">
      <c r="A49" s="402">
        <v>44562</v>
      </c>
      <c r="B49" s="494">
        <v>9.8081027451838185</v>
      </c>
      <c r="C49" s="494">
        <v>22.146748702315616</v>
      </c>
      <c r="G49" s="428" t="s">
        <v>278</v>
      </c>
      <c r="H49" s="72"/>
      <c r="I49" s="72"/>
      <c r="J49" s="72"/>
      <c r="K49" s="438">
        <v>9.8942620732393625</v>
      </c>
      <c r="L49" s="438">
        <v>9.5678137189958452</v>
      </c>
      <c r="M49" s="438">
        <v>10.957148212201936</v>
      </c>
      <c r="N49" s="438">
        <v>9.8693957032445354</v>
      </c>
      <c r="O49" s="438">
        <v>8.8675582844782728</v>
      </c>
    </row>
    <row r="50" spans="1:15" x14ac:dyDescent="0.35">
      <c r="A50" s="402">
        <v>44593</v>
      </c>
      <c r="B50" s="494">
        <v>9.7112493900516892</v>
      </c>
      <c r="C50" s="494">
        <v>22.788980779759676</v>
      </c>
      <c r="G50" s="428" t="s">
        <v>279</v>
      </c>
      <c r="H50" s="72"/>
      <c r="I50" s="72"/>
      <c r="J50" s="72"/>
      <c r="K50" s="438">
        <v>23.429957219488717</v>
      </c>
      <c r="L50" s="438">
        <v>22.53749053943778</v>
      </c>
      <c r="M50" s="438">
        <v>24.970263221455415</v>
      </c>
      <c r="N50" s="438">
        <v>23.467053158373947</v>
      </c>
      <c r="O50" s="438">
        <v>20.670970065072868</v>
      </c>
    </row>
    <row r="51" spans="1:15" x14ac:dyDescent="0.35">
      <c r="A51" s="402">
        <v>44621</v>
      </c>
      <c r="B51" s="494">
        <v>9.3138657879596227</v>
      </c>
      <c r="C51" s="494">
        <v>21.760361732599524</v>
      </c>
      <c r="D51" s="24"/>
      <c r="E51" s="24"/>
      <c r="G51" s="508" t="s">
        <v>341</v>
      </c>
    </row>
    <row r="52" spans="1:15" x14ac:dyDescent="0.35">
      <c r="A52" s="402">
        <v>44652</v>
      </c>
      <c r="B52" s="494">
        <v>8.5871387836745114</v>
      </c>
      <c r="C52" s="494">
        <v>20.4555461757624</v>
      </c>
      <c r="D52" s="7"/>
      <c r="E52" s="7"/>
    </row>
    <row r="53" spans="1:15" x14ac:dyDescent="0.35">
      <c r="A53" s="402">
        <v>44682</v>
      </c>
      <c r="B53" s="494">
        <v>8.3901179999999993</v>
      </c>
      <c r="C53" s="494">
        <v>20.119159</v>
      </c>
    </row>
    <row r="54" spans="1:15" x14ac:dyDescent="0.35">
      <c r="A54" s="369">
        <v>44713</v>
      </c>
      <c r="B54" s="493">
        <v>7.3948749999999999</v>
      </c>
      <c r="C54" s="493">
        <v>16.755023999999999</v>
      </c>
      <c r="D54" s="24"/>
      <c r="E54" s="2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S31"/>
  <sheetViews>
    <sheetView showGridLines="0" zoomScale="90" zoomScaleNormal="90" workbookViewId="0">
      <selection activeCell="C34" sqref="C34"/>
    </sheetView>
  </sheetViews>
  <sheetFormatPr defaultColWidth="9.1796875" defaultRowHeight="15.5" x14ac:dyDescent="0.35"/>
  <cols>
    <col min="1" max="1" width="32.7265625" style="14" customWidth="1"/>
    <col min="2" max="8" width="12.26953125" style="14" customWidth="1"/>
    <col min="9" max="9" width="2.453125" style="14" customWidth="1"/>
    <col min="10" max="10" width="2.26953125" style="14" customWidth="1"/>
    <col min="11" max="11" width="2.453125" style="14" customWidth="1"/>
    <col min="12" max="12" width="32" style="14" customWidth="1"/>
    <col min="13" max="15" width="10.81640625" style="14" bestFit="1" customWidth="1"/>
    <col min="16" max="16384" width="9.1796875" style="14"/>
  </cols>
  <sheetData>
    <row r="1" spans="1:19" ht="21" x14ac:dyDescent="0.5">
      <c r="A1" s="329" t="str">
        <f>'Indice-Index'!C7</f>
        <v xml:space="preserve">2.2   Ascolti dei principali gruppi televisivi - Leading TV broadcaster by audience </v>
      </c>
      <c r="B1" s="321"/>
      <c r="C1" s="321"/>
      <c r="D1" s="321"/>
      <c r="E1" s="321"/>
      <c r="F1" s="321"/>
      <c r="G1" s="106"/>
      <c r="H1" s="106"/>
      <c r="I1" s="106"/>
      <c r="J1" s="106"/>
      <c r="K1" s="106"/>
      <c r="L1" s="106"/>
      <c r="M1" s="106"/>
      <c r="N1" s="106"/>
      <c r="O1" s="106"/>
      <c r="P1" s="106"/>
      <c r="Q1" s="106"/>
      <c r="R1" s="106"/>
      <c r="S1" s="106"/>
    </row>
    <row r="2" spans="1:19" x14ac:dyDescent="0.35">
      <c r="A2" s="6"/>
      <c r="B2" s="6"/>
      <c r="C2" s="6"/>
      <c r="D2" s="6"/>
      <c r="E2" s="6"/>
      <c r="F2" s="6"/>
      <c r="G2" s="6"/>
      <c r="H2" s="6"/>
    </row>
    <row r="3" spans="1:19" x14ac:dyDescent="0.35">
      <c r="A3"/>
      <c r="B3" s="152"/>
      <c r="C3" s="152"/>
      <c r="D3" s="101"/>
      <c r="E3" s="152"/>
      <c r="F3" s="6"/>
      <c r="G3" s="6"/>
      <c r="H3" s="6"/>
    </row>
    <row r="4" spans="1:19" ht="19.5" x14ac:dyDescent="0.45">
      <c r="A4" s="692" t="s">
        <v>528</v>
      </c>
      <c r="B4" s="693"/>
      <c r="C4" s="693"/>
      <c r="D4" s="101"/>
      <c r="E4" s="152"/>
      <c r="F4" s="6"/>
      <c r="G4" s="6"/>
      <c r="H4" s="6"/>
    </row>
    <row r="5" spans="1:19" x14ac:dyDescent="0.35">
      <c r="A5"/>
      <c r="B5" s="152"/>
      <c r="C5" s="152"/>
      <c r="D5" s="101"/>
      <c r="E5" s="152"/>
      <c r="F5" s="6"/>
      <c r="G5" s="6"/>
      <c r="H5" s="6"/>
    </row>
    <row r="6" spans="1:19" ht="18.5" x14ac:dyDescent="0.45">
      <c r="A6" s="689" t="s">
        <v>403</v>
      </c>
      <c r="J6" s="525"/>
      <c r="L6" s="689" t="s">
        <v>529</v>
      </c>
    </row>
    <row r="7" spans="1:19" ht="21" customHeight="1" x14ac:dyDescent="0.4">
      <c r="E7" s="362"/>
      <c r="F7" s="362"/>
      <c r="G7" s="709" t="s">
        <v>606</v>
      </c>
      <c r="H7" s="710"/>
      <c r="J7" s="525"/>
      <c r="M7" s="331"/>
      <c r="N7" s="331"/>
      <c r="O7" s="331"/>
      <c r="P7" s="331"/>
      <c r="Q7" s="331"/>
      <c r="R7" s="709" t="s">
        <v>606</v>
      </c>
      <c r="S7" s="710"/>
    </row>
    <row r="8" spans="1:19" x14ac:dyDescent="0.35">
      <c r="A8" s="524" t="s">
        <v>400</v>
      </c>
      <c r="B8" s="623" t="str">
        <f>+'2.1'!K47</f>
        <v>1H2018</v>
      </c>
      <c r="C8" s="623" t="str">
        <f>+'2.1'!L47</f>
        <v>1H2019</v>
      </c>
      <c r="D8" s="623" t="str">
        <f>+'2.1'!M47</f>
        <v>1H2020</v>
      </c>
      <c r="E8" s="623" t="str">
        <f>+'2.1'!N47</f>
        <v>1H2021</v>
      </c>
      <c r="F8" s="623" t="str">
        <f>+'2.1'!O47</f>
        <v>1H2022</v>
      </c>
      <c r="G8" s="619" t="s">
        <v>439</v>
      </c>
      <c r="H8" s="620" t="s">
        <v>438</v>
      </c>
      <c r="J8" s="525"/>
      <c r="L8" s="524" t="s">
        <v>400</v>
      </c>
      <c r="M8" s="623" t="str">
        <f>+B8</f>
        <v>1H2018</v>
      </c>
      <c r="N8" s="623" t="str">
        <f t="shared" ref="N8:Q8" si="0">+C8</f>
        <v>1H2019</v>
      </c>
      <c r="O8" s="623" t="str">
        <f t="shared" si="0"/>
        <v>1H2020</v>
      </c>
      <c r="P8" s="623" t="str">
        <f t="shared" si="0"/>
        <v>1H2021</v>
      </c>
      <c r="Q8" s="623" t="str">
        <f t="shared" si="0"/>
        <v>1H2022</v>
      </c>
      <c r="R8" s="619" t="s">
        <v>439</v>
      </c>
      <c r="S8" s="620" t="s">
        <v>438</v>
      </c>
    </row>
    <row r="9" spans="1:19" x14ac:dyDescent="0.35">
      <c r="A9" s="524"/>
      <c r="B9" s="583"/>
      <c r="C9" s="583"/>
      <c r="D9" s="583"/>
      <c r="E9" s="583"/>
      <c r="F9" s="583"/>
      <c r="G9" s="617"/>
      <c r="H9" s="584"/>
      <c r="J9" s="525"/>
      <c r="L9" s="524"/>
      <c r="M9" s="583"/>
      <c r="N9" s="583"/>
      <c r="O9" s="583"/>
      <c r="P9" s="583"/>
      <c r="Q9" s="583"/>
      <c r="R9" s="618"/>
      <c r="S9" s="588"/>
    </row>
    <row r="10" spans="1:19" x14ac:dyDescent="0.35">
      <c r="A10" s="428" t="s">
        <v>0</v>
      </c>
      <c r="B10" s="84">
        <v>9.4061078333333317</v>
      </c>
      <c r="C10" s="84">
        <v>9.1044658333333341</v>
      </c>
      <c r="D10" s="84">
        <v>9.9541383333333329</v>
      </c>
      <c r="E10" s="84">
        <v>9.7131434999999993</v>
      </c>
      <c r="F10" s="84">
        <v>8.3342349999999996</v>
      </c>
      <c r="G10" s="585">
        <f>(F10-B10)/B10*100</f>
        <v>-11.39549803516852</v>
      </c>
      <c r="H10" s="78">
        <f>(F10-E10)/E10*100</f>
        <v>-14.196315538836627</v>
      </c>
      <c r="J10" s="526"/>
      <c r="K10" s="315"/>
      <c r="L10" s="428" t="s">
        <v>0</v>
      </c>
      <c r="M10" s="84">
        <v>3.8958805000000005</v>
      </c>
      <c r="N10" s="84">
        <v>3.7689461666666673</v>
      </c>
      <c r="O10" s="84">
        <v>4.2803130000000005</v>
      </c>
      <c r="P10" s="84">
        <v>3.9496903333333333</v>
      </c>
      <c r="Q10" s="84">
        <v>3.4269503333333335</v>
      </c>
      <c r="R10" s="589">
        <f>(Q10-M10)/M10*100</f>
        <v>-12.036564434321507</v>
      </c>
      <c r="S10" s="590">
        <f>(Q10-P10)/P10*100</f>
        <v>-13.234961626949481</v>
      </c>
    </row>
    <row r="11" spans="1:19" x14ac:dyDescent="0.35">
      <c r="A11" s="428" t="s">
        <v>1</v>
      </c>
      <c r="B11" s="84">
        <v>8.3507619999999996</v>
      </c>
      <c r="C11" s="84">
        <v>7.7297556666666667</v>
      </c>
      <c r="D11" s="84">
        <v>9.0852581666666676</v>
      </c>
      <c r="E11" s="84">
        <v>8.2306143333333335</v>
      </c>
      <c r="F11" s="84">
        <v>7.810994833333333</v>
      </c>
      <c r="G11" s="585">
        <f t="shared" ref="G11:G16" si="1">(F11-B11)/B11*100</f>
        <v>-6.4636875852367313</v>
      </c>
      <c r="H11" s="78">
        <f t="shared" ref="H11:H16" si="2">(F11-E11)/E11*100</f>
        <v>-5.0982767871964905</v>
      </c>
      <c r="J11" s="527"/>
      <c r="K11" s="316"/>
      <c r="L11" s="428" t="s">
        <v>1</v>
      </c>
      <c r="M11" s="84">
        <v>3.4470796666666668</v>
      </c>
      <c r="N11" s="84">
        <v>3.2622091666666666</v>
      </c>
      <c r="O11" s="84">
        <v>3.8173123333333336</v>
      </c>
      <c r="P11" s="84">
        <v>3.4685193333333331</v>
      </c>
      <c r="Q11" s="84">
        <v>3.3171421666666667</v>
      </c>
      <c r="R11" s="589">
        <f t="shared" ref="R11:R16" si="3">(Q11-M11)/M11*100</f>
        <v>-3.7694951252939819</v>
      </c>
      <c r="S11" s="590">
        <f t="shared" ref="S11:S16" si="4">(Q11-P11)/P11*100</f>
        <v>-4.3643166469304102</v>
      </c>
    </row>
    <row r="12" spans="1:19" x14ac:dyDescent="0.35">
      <c r="A12" s="428" t="s">
        <v>436</v>
      </c>
      <c r="B12" s="84">
        <v>1.7462043333333332</v>
      </c>
      <c r="C12" s="84">
        <v>1.9246749999999999</v>
      </c>
      <c r="D12" s="84">
        <v>1.7256276666666668</v>
      </c>
      <c r="E12" s="84">
        <v>1.7139854999999999</v>
      </c>
      <c r="F12" s="84">
        <v>1.3972028333333333</v>
      </c>
      <c r="G12" s="585">
        <f t="shared" si="1"/>
        <v>-19.986292173138196</v>
      </c>
      <c r="H12" s="78">
        <f t="shared" si="2"/>
        <v>-18.4822255886451</v>
      </c>
      <c r="J12" s="527"/>
      <c r="K12" s="316"/>
      <c r="L12" s="428" t="s">
        <v>436</v>
      </c>
      <c r="M12" s="84">
        <v>0.70334516666666669</v>
      </c>
      <c r="N12" s="84">
        <v>0.73108466666666672</v>
      </c>
      <c r="O12" s="84">
        <v>0.75656466666666677</v>
      </c>
      <c r="P12" s="84">
        <v>0.66879966666666668</v>
      </c>
      <c r="Q12" s="84">
        <v>0.62088983333333336</v>
      </c>
      <c r="R12" s="589">
        <f t="shared" si="3"/>
        <v>-11.723309868483254</v>
      </c>
      <c r="S12" s="590">
        <f t="shared" si="4"/>
        <v>-7.1635552051212121</v>
      </c>
    </row>
    <row r="13" spans="1:19" x14ac:dyDescent="0.35">
      <c r="A13" s="428" t="s">
        <v>2</v>
      </c>
      <c r="B13" s="84">
        <v>1.2733253333333334</v>
      </c>
      <c r="C13" s="84">
        <v>1.4104383333333335</v>
      </c>
      <c r="D13" s="84">
        <v>1.5906528333333334</v>
      </c>
      <c r="E13" s="84">
        <v>1.5453533333333331</v>
      </c>
      <c r="F13" s="84">
        <v>1.3259825000000001</v>
      </c>
      <c r="G13" s="585">
        <f t="shared" si="1"/>
        <v>4.1354055627574606</v>
      </c>
      <c r="H13" s="78">
        <f t="shared" si="2"/>
        <v>-14.195513000263137</v>
      </c>
      <c r="J13" s="528"/>
      <c r="K13" s="317"/>
      <c r="L13" s="428" t="s">
        <v>2</v>
      </c>
      <c r="M13" s="84">
        <v>0.66635966666666657</v>
      </c>
      <c r="N13" s="84">
        <v>0.70783866666666662</v>
      </c>
      <c r="O13" s="84">
        <v>0.90247366666666673</v>
      </c>
      <c r="P13" s="84">
        <v>0.79575816666666654</v>
      </c>
      <c r="Q13" s="84">
        <v>0.68970116666666659</v>
      </c>
      <c r="R13" s="589">
        <f t="shared" si="3"/>
        <v>3.5028380569252171</v>
      </c>
      <c r="S13" s="590">
        <f t="shared" si="4"/>
        <v>-13.327792844936765</v>
      </c>
    </row>
    <row r="14" spans="1:19" x14ac:dyDescent="0.35">
      <c r="A14" s="428" t="s">
        <v>437</v>
      </c>
      <c r="B14" s="84">
        <v>1.367224</v>
      </c>
      <c r="C14" s="84">
        <v>1.3026945000000001</v>
      </c>
      <c r="D14" s="84">
        <v>1.4791970000000001</v>
      </c>
      <c r="E14" s="84">
        <v>1.3277663333333332</v>
      </c>
      <c r="F14" s="84">
        <v>1.1258346666666668</v>
      </c>
      <c r="G14" s="585">
        <f t="shared" si="1"/>
        <v>-17.655434174161165</v>
      </c>
      <c r="H14" s="78">
        <f t="shared" si="2"/>
        <v>-15.208373762552077</v>
      </c>
      <c r="J14" s="525"/>
      <c r="L14" s="428" t="s">
        <v>437</v>
      </c>
      <c r="M14" s="84">
        <v>0.4625278333333333</v>
      </c>
      <c r="N14" s="84">
        <v>0.43545933333333336</v>
      </c>
      <c r="O14" s="84">
        <v>0.49250700000000003</v>
      </c>
      <c r="P14" s="84">
        <v>0.43202083333333335</v>
      </c>
      <c r="Q14" s="84">
        <v>0.39995416666666667</v>
      </c>
      <c r="R14" s="589">
        <f t="shared" si="3"/>
        <v>-13.528627286213762</v>
      </c>
      <c r="S14" s="590">
        <f t="shared" si="4"/>
        <v>-7.4224815547089786</v>
      </c>
    </row>
    <row r="15" spans="1:19" ht="17.25" customHeight="1" x14ac:dyDescent="0.35">
      <c r="A15" s="428" t="s">
        <v>401</v>
      </c>
      <c r="B15" s="84">
        <v>1.2863337194887261</v>
      </c>
      <c r="C15" s="84">
        <v>1.0654612061044455</v>
      </c>
      <c r="D15" s="84">
        <v>1.135389221455414</v>
      </c>
      <c r="E15" s="84">
        <v>0.9361901583739447</v>
      </c>
      <c r="F15" s="84">
        <v>0.67672023173953222</v>
      </c>
      <c r="G15" s="585">
        <f t="shared" si="1"/>
        <v>-47.391549993068246</v>
      </c>
      <c r="H15" s="78">
        <f t="shared" si="2"/>
        <v>-27.715515305681283</v>
      </c>
      <c r="J15" s="525"/>
      <c r="L15" s="428" t="s">
        <v>401</v>
      </c>
      <c r="M15" s="84">
        <v>0.71906923990602867</v>
      </c>
      <c r="N15" s="84">
        <v>0.66227571899584425</v>
      </c>
      <c r="O15" s="84">
        <v>0.7079775455352687</v>
      </c>
      <c r="P15" s="84">
        <v>0.55460736991120274</v>
      </c>
      <c r="Q15" s="84">
        <v>0.41292061781160561</v>
      </c>
      <c r="R15" s="589">
        <f t="shared" si="3"/>
        <v>-42.575680491413038</v>
      </c>
      <c r="S15" s="590">
        <f t="shared" si="4"/>
        <v>-25.5472176870427</v>
      </c>
    </row>
    <row r="16" spans="1:19" ht="17.25" customHeight="1" x14ac:dyDescent="0.35">
      <c r="A16" s="428" t="s">
        <v>312</v>
      </c>
      <c r="B16" s="509">
        <f>+B10+B11+B12+B13+B14+B15</f>
        <v>23.429957219488728</v>
      </c>
      <c r="C16" s="509">
        <f t="shared" ref="C16:F16" si="5">+C10+C11+C12+C13+C14+C15</f>
        <v>22.537490539437783</v>
      </c>
      <c r="D16" s="509">
        <f t="shared" si="5"/>
        <v>24.970263221455419</v>
      </c>
      <c r="E16" s="509">
        <f t="shared" si="5"/>
        <v>23.467053158373943</v>
      </c>
      <c r="F16" s="509">
        <f t="shared" si="5"/>
        <v>20.670970065072865</v>
      </c>
      <c r="G16" s="585">
        <f t="shared" si="1"/>
        <v>-11.775468169105208</v>
      </c>
      <c r="H16" s="78">
        <f t="shared" si="2"/>
        <v>-11.914930581317275</v>
      </c>
      <c r="J16" s="525"/>
      <c r="L16" s="428" t="s">
        <v>312</v>
      </c>
      <c r="M16" s="509">
        <f>+M10+M11+M12+M13+M14+M15</f>
        <v>9.8942620732393625</v>
      </c>
      <c r="N16" s="509">
        <f t="shared" ref="N16" si="6">+N10+N11+N12+N13+N14+N15</f>
        <v>9.5678137189958452</v>
      </c>
      <c r="O16" s="509">
        <f t="shared" ref="O16" si="7">+O10+O11+O12+O13+O14+O15</f>
        <v>10.957148212201934</v>
      </c>
      <c r="P16" s="509">
        <f t="shared" ref="P16" si="8">+P10+P11+P12+P13+P14+P15</f>
        <v>9.8693957032445354</v>
      </c>
      <c r="Q16" s="509">
        <f t="shared" ref="Q16" si="9">+Q10+Q11+Q12+Q13+Q14+Q15</f>
        <v>8.8675582844782728</v>
      </c>
      <c r="R16" s="589">
        <f t="shared" si="3"/>
        <v>-10.37675959218805</v>
      </c>
      <c r="S16" s="590">
        <f t="shared" si="4"/>
        <v>-10.150949955699025</v>
      </c>
    </row>
    <row r="17" spans="1:19" ht="17.25" customHeight="1" x14ac:dyDescent="0.35">
      <c r="A17" s="330"/>
      <c r="J17" s="525"/>
      <c r="L17" s="330"/>
    </row>
    <row r="18" spans="1:19" ht="17.25" customHeight="1" x14ac:dyDescent="0.35">
      <c r="A18" s="36"/>
      <c r="J18" s="525"/>
      <c r="L18" s="36"/>
    </row>
    <row r="19" spans="1:19" ht="17.25" customHeight="1" x14ac:dyDescent="0.45">
      <c r="A19" s="691" t="s">
        <v>530</v>
      </c>
      <c r="J19" s="525"/>
      <c r="L19" s="36"/>
      <c r="R19" s="753"/>
      <c r="S19" s="753"/>
    </row>
    <row r="20" spans="1:19" ht="17.25" customHeight="1" x14ac:dyDescent="0.45">
      <c r="A20" s="690"/>
      <c r="G20" s="707" t="s">
        <v>607</v>
      </c>
      <c r="H20" s="708"/>
      <c r="J20" s="525"/>
      <c r="L20" s="36"/>
      <c r="R20" s="707" t="s">
        <v>607</v>
      </c>
      <c r="S20" s="708"/>
    </row>
    <row r="21" spans="1:19" x14ac:dyDescent="0.35">
      <c r="A21" s="524" t="s">
        <v>402</v>
      </c>
      <c r="G21" s="621" t="s">
        <v>439</v>
      </c>
      <c r="H21" s="622" t="s">
        <v>438</v>
      </c>
      <c r="J21" s="525"/>
      <c r="L21" s="524" t="s">
        <v>402</v>
      </c>
      <c r="R21" s="621" t="s">
        <v>439</v>
      </c>
      <c r="S21" s="622" t="s">
        <v>438</v>
      </c>
    </row>
    <row r="22" spans="1:19" x14ac:dyDescent="0.35">
      <c r="A22" s="524"/>
      <c r="G22" s="586"/>
      <c r="H22" s="586"/>
      <c r="J22" s="525"/>
      <c r="L22" s="524"/>
      <c r="R22" s="586"/>
      <c r="S22" s="586"/>
    </row>
    <row r="23" spans="1:19" x14ac:dyDescent="0.35">
      <c r="A23" s="428" t="s">
        <v>0</v>
      </c>
      <c r="B23" s="52">
        <v>40.145646640402134</v>
      </c>
      <c r="C23" s="52">
        <v>40.396981276161434</v>
      </c>
      <c r="D23" s="52">
        <v>39.863970375692126</v>
      </c>
      <c r="E23" s="52">
        <v>41.390554810815594</v>
      </c>
      <c r="F23" s="52">
        <v>40.318548059252009</v>
      </c>
      <c r="G23" s="585">
        <f t="shared" ref="G23:G29" si="10">F23-B23</f>
        <v>0.1729014188498752</v>
      </c>
      <c r="H23" s="78">
        <f t="shared" ref="H23:H29" si="11">F23-E23</f>
        <v>-1.0720067515635847</v>
      </c>
      <c r="J23" s="525"/>
      <c r="L23" s="428" t="s">
        <v>0</v>
      </c>
      <c r="M23" s="52">
        <v>39.375149669191003</v>
      </c>
      <c r="N23" s="52">
        <v>39.391926696731538</v>
      </c>
      <c r="O23" s="52">
        <v>39.064115197724739</v>
      </c>
      <c r="P23" s="52">
        <v>40.019576193858391</v>
      </c>
      <c r="Q23" s="52">
        <v>38.645929616632451</v>
      </c>
      <c r="R23" s="589">
        <f t="shared" ref="R23:R28" si="12">Q23-M23</f>
        <v>-0.72922005255855282</v>
      </c>
      <c r="S23" s="590">
        <f t="shared" ref="S23:S28" si="13">Q23-P23</f>
        <v>-1.3736465772259407</v>
      </c>
    </row>
    <row r="24" spans="1:19" x14ac:dyDescent="0.35">
      <c r="A24" s="428" t="s">
        <v>1</v>
      </c>
      <c r="B24" s="52">
        <v>35.641388167170653</v>
      </c>
      <c r="C24" s="52">
        <v>34.297321847525858</v>
      </c>
      <c r="D24" s="52">
        <v>36.38431075432262</v>
      </c>
      <c r="E24" s="52">
        <v>35.073062978068613</v>
      </c>
      <c r="F24" s="52">
        <v>37.787267887012923</v>
      </c>
      <c r="G24" s="585">
        <f t="shared" si="10"/>
        <v>2.1458797198422701</v>
      </c>
      <c r="H24" s="78">
        <f t="shared" si="11"/>
        <v>2.7142049089443105</v>
      </c>
      <c r="J24" s="525"/>
      <c r="L24" s="428" t="s">
        <v>1</v>
      </c>
      <c r="M24" s="52">
        <v>34.839178921587823</v>
      </c>
      <c r="N24" s="52">
        <v>34.095659285150042</v>
      </c>
      <c r="O24" s="52">
        <v>34.838557071650769</v>
      </c>
      <c r="P24" s="52">
        <v>35.144191575914498</v>
      </c>
      <c r="Q24" s="52">
        <v>37.407616169526335</v>
      </c>
      <c r="R24" s="589">
        <f t="shared" si="12"/>
        <v>2.5684372479385118</v>
      </c>
      <c r="S24" s="590">
        <f t="shared" si="13"/>
        <v>2.2634245936118376</v>
      </c>
    </row>
    <row r="25" spans="1:19" x14ac:dyDescent="0.35">
      <c r="A25" s="428" t="s">
        <v>436</v>
      </c>
      <c r="B25" s="52">
        <v>7.4528703444702149</v>
      </c>
      <c r="C25" s="52">
        <v>8.5398815659270504</v>
      </c>
      <c r="D25" s="52">
        <v>6.9107307814998951</v>
      </c>
      <c r="E25" s="52">
        <v>7.3037951907838252</v>
      </c>
      <c r="F25" s="52">
        <v>6.7592513991113847</v>
      </c>
      <c r="G25" s="585">
        <f t="shared" si="10"/>
        <v>-0.69361894535883017</v>
      </c>
      <c r="H25" s="78">
        <f t="shared" si="11"/>
        <v>-0.54454379167244049</v>
      </c>
      <c r="J25" s="525"/>
      <c r="L25" s="428" t="s">
        <v>436</v>
      </c>
      <c r="M25" s="52">
        <v>7.1086167059287595</v>
      </c>
      <c r="N25" s="52">
        <v>7.6410838268640022</v>
      </c>
      <c r="O25" s="52">
        <v>6.9047589027239091</v>
      </c>
      <c r="P25" s="52">
        <v>6.7765006772076291</v>
      </c>
      <c r="Q25" s="52">
        <v>7.0018128261996955</v>
      </c>
      <c r="R25" s="589">
        <f t="shared" si="12"/>
        <v>-0.10680387972906402</v>
      </c>
      <c r="S25" s="590">
        <f t="shared" si="13"/>
        <v>0.22531214899206642</v>
      </c>
    </row>
    <row r="26" spans="1:19" x14ac:dyDescent="0.35">
      <c r="A26" s="428" t="s">
        <v>2</v>
      </c>
      <c r="B26" s="52">
        <v>5.4346037485471737</v>
      </c>
      <c r="C26" s="52">
        <v>6.2581871343007034</v>
      </c>
      <c r="D26" s="52">
        <v>6.3701884887083722</v>
      </c>
      <c r="E26" s="52">
        <v>6.5852040428940342</v>
      </c>
      <c r="F26" s="52">
        <v>6.41470862676384</v>
      </c>
      <c r="G26" s="585">
        <f t="shared" si="10"/>
        <v>0.98010487821666636</v>
      </c>
      <c r="H26" s="78">
        <f t="shared" si="11"/>
        <v>-0.17049541613019414</v>
      </c>
      <c r="J26" s="525"/>
      <c r="L26" s="428" t="s">
        <v>2</v>
      </c>
      <c r="M26" s="52">
        <v>6.7348091422496719</v>
      </c>
      <c r="N26" s="52">
        <v>7.3981234110079983</v>
      </c>
      <c r="O26" s="52">
        <v>8.2363918894668924</v>
      </c>
      <c r="P26" s="52">
        <v>8.0628864278393806</v>
      </c>
      <c r="Q26" s="52">
        <v>7.7778024630964744</v>
      </c>
      <c r="R26" s="589">
        <f t="shared" si="12"/>
        <v>1.0429933208468025</v>
      </c>
      <c r="S26" s="590">
        <f t="shared" si="13"/>
        <v>-0.2850839647429062</v>
      </c>
    </row>
    <row r="27" spans="1:19" x14ac:dyDescent="0.35">
      <c r="A27" s="428" t="s">
        <v>437</v>
      </c>
      <c r="B27" s="52">
        <v>5.8353670354240395</v>
      </c>
      <c r="C27" s="52">
        <v>5.7801222266536207</v>
      </c>
      <c r="D27" s="52">
        <v>5.9238342298651343</v>
      </c>
      <c r="E27" s="52">
        <v>5.6580019841968756</v>
      </c>
      <c r="F27" s="52">
        <v>5.4464529875593835</v>
      </c>
      <c r="G27" s="585">
        <f t="shared" si="10"/>
        <v>-0.388914047864656</v>
      </c>
      <c r="H27" s="78">
        <f t="shared" si="11"/>
        <v>-0.21154899663749216</v>
      </c>
      <c r="J27" s="525"/>
      <c r="L27" s="428" t="s">
        <v>437</v>
      </c>
      <c r="M27" s="52">
        <v>4.6747077236241275</v>
      </c>
      <c r="N27" s="52">
        <v>4.55129401682201</v>
      </c>
      <c r="O27" s="52">
        <v>4.4948465646521214</v>
      </c>
      <c r="P27" s="52">
        <v>4.3773787810666844</v>
      </c>
      <c r="Q27" s="52">
        <v>4.5103077288676445</v>
      </c>
      <c r="R27" s="589">
        <f t="shared" si="12"/>
        <v>-0.16439999475648293</v>
      </c>
      <c r="S27" s="590">
        <f t="shared" si="13"/>
        <v>0.1329289478009601</v>
      </c>
    </row>
    <row r="28" spans="1:19" ht="13.5" customHeight="1" x14ac:dyDescent="0.35">
      <c r="A28" s="428" t="s">
        <v>401</v>
      </c>
      <c r="B28" s="52">
        <v>5.4901240639857889</v>
      </c>
      <c r="C28" s="52">
        <v>4.7275059494313352</v>
      </c>
      <c r="D28" s="52">
        <v>4.5469653699118551</v>
      </c>
      <c r="E28" s="52">
        <v>3.9893809932410549</v>
      </c>
      <c r="F28" s="52">
        <v>3.2737710403004585</v>
      </c>
      <c r="G28" s="585">
        <f t="shared" si="10"/>
        <v>-2.2163530236853304</v>
      </c>
      <c r="H28" s="78">
        <f t="shared" si="11"/>
        <v>-0.71560995294059637</v>
      </c>
      <c r="J28" s="525"/>
      <c r="L28" s="428" t="s">
        <v>401</v>
      </c>
      <c r="M28" s="52">
        <v>7.2675378374185984</v>
      </c>
      <c r="N28" s="52">
        <v>6.9219127634244009</v>
      </c>
      <c r="O28" s="52">
        <v>6.4613303737815766</v>
      </c>
      <c r="P28" s="52">
        <v>5.6194663441134214</v>
      </c>
      <c r="Q28" s="52">
        <v>4.65653119567739</v>
      </c>
      <c r="R28" s="589">
        <f t="shared" si="12"/>
        <v>-2.6110066417412083</v>
      </c>
      <c r="S28" s="590">
        <f t="shared" si="13"/>
        <v>-0.96293514843603134</v>
      </c>
    </row>
    <row r="29" spans="1:19" ht="13.5" customHeight="1" x14ac:dyDescent="0.35">
      <c r="A29" s="428" t="s">
        <v>312</v>
      </c>
      <c r="B29" s="509">
        <f>+B23+B24+B25+B26+B27+B28</f>
        <v>100</v>
      </c>
      <c r="C29" s="509">
        <f t="shared" ref="C29" si="14">+C23+C24+C25+C26+C27+C28</f>
        <v>99.999999999999986</v>
      </c>
      <c r="D29" s="509">
        <f t="shared" ref="D29" si="15">+D23+D24+D25+D26+D27+D28</f>
        <v>100</v>
      </c>
      <c r="E29" s="509">
        <f t="shared" ref="E29" si="16">+E23+E24+E25+E26+E27+E28</f>
        <v>100</v>
      </c>
      <c r="F29" s="509">
        <f t="shared" ref="F29" si="17">+F23+F24+F25+F26+F27+F28</f>
        <v>99.999999999999986</v>
      </c>
      <c r="G29" s="587">
        <f t="shared" si="10"/>
        <v>0</v>
      </c>
      <c r="H29" s="582">
        <f t="shared" si="11"/>
        <v>0</v>
      </c>
      <c r="J29" s="525"/>
      <c r="L29" s="428" t="s">
        <v>312</v>
      </c>
      <c r="M29" s="509">
        <f>+M23+M24+M25+M26+M27+M28</f>
        <v>99.999999999999972</v>
      </c>
      <c r="N29" s="509">
        <f t="shared" ref="N29" si="18">+N23+N24+N25+N26+N27+N28</f>
        <v>100</v>
      </c>
      <c r="O29" s="509">
        <f t="shared" ref="O29" si="19">+O23+O24+O25+O26+O27+O28</f>
        <v>100</v>
      </c>
      <c r="P29" s="509">
        <f t="shared" ref="P29" si="20">+P23+P24+P25+P26+P27+P28</f>
        <v>100</v>
      </c>
      <c r="Q29" s="509">
        <f t="shared" ref="Q29" si="21">+Q23+Q24+Q25+Q26+Q27+Q28</f>
        <v>100</v>
      </c>
      <c r="R29" s="652"/>
      <c r="S29" s="653"/>
    </row>
    <row r="30" spans="1:19" ht="13.5" customHeight="1" x14ac:dyDescent="0.35">
      <c r="J30" s="525"/>
      <c r="L30" s="36"/>
    </row>
    <row r="31" spans="1:19" x14ac:dyDescent="0.35">
      <c r="A31" s="508" t="s">
        <v>341</v>
      </c>
    </row>
  </sheetData>
  <mergeCells count="4">
    <mergeCell ref="G20:H20"/>
    <mergeCell ref="R20:S20"/>
    <mergeCell ref="G7:H7"/>
    <mergeCell ref="R7:S7"/>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L54"/>
  <sheetViews>
    <sheetView showGridLines="0" zoomScale="80" zoomScaleNormal="80" workbookViewId="0">
      <pane xSplit="1" ySplit="5" topLeftCell="B38" activePane="bottomRight" state="frozen"/>
      <selection pane="topRight" activeCell="B1" sqref="B1"/>
      <selection pane="bottomLeft" activeCell="A6" sqref="A6"/>
      <selection pane="bottomRight" activeCell="P43" sqref="P43"/>
    </sheetView>
  </sheetViews>
  <sheetFormatPr defaultColWidth="9.1796875" defaultRowHeight="15.5" x14ac:dyDescent="0.35"/>
  <cols>
    <col min="1" max="1" width="9.453125" style="363" customWidth="1"/>
    <col min="2" max="3" width="15.7265625" style="14" customWidth="1"/>
    <col min="4" max="5" width="6" style="14" customWidth="1"/>
    <col min="6" max="6" width="47.26953125" style="14" customWidth="1"/>
    <col min="7" max="16384" width="9.1796875" style="14"/>
  </cols>
  <sheetData>
    <row r="1" spans="1:10" ht="21" x14ac:dyDescent="0.5">
      <c r="A1" s="329" t="str">
        <f>+'Indice-Index'!C8</f>
        <v xml:space="preserve">2.3   Ascolti complessivi dei principali TG nazionali  - Total audience  of the main national news programs </v>
      </c>
      <c r="B1" s="321"/>
      <c r="C1" s="321"/>
      <c r="D1" s="106"/>
      <c r="E1" s="106"/>
      <c r="F1" s="106"/>
      <c r="G1" s="106"/>
      <c r="H1" s="106"/>
      <c r="I1" s="106"/>
      <c r="J1" s="106"/>
    </row>
    <row r="2" spans="1:10" x14ac:dyDescent="0.35">
      <c r="B2" s="6"/>
      <c r="C2" s="6"/>
    </row>
    <row r="3" spans="1:10" x14ac:dyDescent="0.35">
      <c r="B3" s="6"/>
      <c r="C3" s="6"/>
    </row>
    <row r="4" spans="1:10" x14ac:dyDescent="0.35">
      <c r="A4" s="368"/>
      <c r="B4" s="711" t="s">
        <v>326</v>
      </c>
      <c r="C4" s="711"/>
    </row>
    <row r="5" spans="1:10" x14ac:dyDescent="0.35">
      <c r="A5" s="363" t="s">
        <v>277</v>
      </c>
      <c r="B5" s="36" t="s">
        <v>383</v>
      </c>
      <c r="C5" s="36" t="s">
        <v>327</v>
      </c>
    </row>
    <row r="6" spans="1:10" s="611" customFormat="1" ht="16.5" customHeight="1" x14ac:dyDescent="0.35">
      <c r="A6" s="369">
        <v>43252</v>
      </c>
      <c r="B6" s="370">
        <v>13.568894000000002</v>
      </c>
      <c r="C6" s="370">
        <v>14.276999999999999</v>
      </c>
    </row>
    <row r="7" spans="1:10" s="611" customFormat="1" ht="16.5" customHeight="1" x14ac:dyDescent="0.35">
      <c r="A7" s="402">
        <v>43282</v>
      </c>
      <c r="B7" s="403">
        <v>12.651527</v>
      </c>
      <c r="C7" s="403">
        <v>12.933954000000002</v>
      </c>
    </row>
    <row r="8" spans="1:10" s="611" customFormat="1" ht="16.5" customHeight="1" x14ac:dyDescent="0.35">
      <c r="A8" s="402">
        <v>43313</v>
      </c>
      <c r="B8" s="403">
        <v>12.556853</v>
      </c>
      <c r="C8" s="403">
        <v>13.298427999999999</v>
      </c>
    </row>
    <row r="9" spans="1:10" s="611" customFormat="1" ht="16.5" customHeight="1" x14ac:dyDescent="0.35">
      <c r="A9" s="402">
        <v>43344</v>
      </c>
      <c r="B9" s="403">
        <v>13.113017999999999</v>
      </c>
      <c r="C9" s="403">
        <v>15.754714</v>
      </c>
    </row>
    <row r="10" spans="1:10" s="611" customFormat="1" ht="16.5" customHeight="1" x14ac:dyDescent="0.35">
      <c r="A10" s="402">
        <v>43374</v>
      </c>
      <c r="B10" s="403">
        <v>13.779555000000002</v>
      </c>
      <c r="C10" s="403">
        <v>18.087810000000001</v>
      </c>
    </row>
    <row r="11" spans="1:10" s="611" customFormat="1" ht="16.5" customHeight="1" x14ac:dyDescent="0.35">
      <c r="A11" s="402">
        <v>43405</v>
      </c>
      <c r="B11" s="403">
        <v>14.489165</v>
      </c>
      <c r="C11" s="403">
        <v>18.912496000000001</v>
      </c>
    </row>
    <row r="12" spans="1:10" s="611" customFormat="1" ht="16.5" customHeight="1" x14ac:dyDescent="0.35">
      <c r="A12" s="402">
        <v>43435</v>
      </c>
      <c r="B12" s="403">
        <v>14.150327000000001</v>
      </c>
      <c r="C12" s="403">
        <v>18.337054999999999</v>
      </c>
    </row>
    <row r="13" spans="1:10" s="611" customFormat="1" ht="16.5" customHeight="1" x14ac:dyDescent="0.35">
      <c r="A13" s="402">
        <v>43466</v>
      </c>
      <c r="B13" s="403">
        <v>15.312273999999999</v>
      </c>
      <c r="C13" s="403">
        <v>20.066815999999999</v>
      </c>
    </row>
    <row r="14" spans="1:10" s="611" customFormat="1" ht="16.5" customHeight="1" x14ac:dyDescent="0.35">
      <c r="A14" s="402">
        <v>43497</v>
      </c>
      <c r="B14" s="403">
        <v>14.703848000000001</v>
      </c>
      <c r="C14" s="403">
        <v>19.296296999999999</v>
      </c>
    </row>
    <row r="15" spans="1:10" s="611" customFormat="1" ht="16.5" customHeight="1" x14ac:dyDescent="0.35">
      <c r="A15" s="402">
        <v>43525</v>
      </c>
      <c r="B15" s="403">
        <v>14.116029999999999</v>
      </c>
      <c r="C15" s="403">
        <v>18.41169</v>
      </c>
    </row>
    <row r="16" spans="1:10" s="611" customFormat="1" ht="16.5" customHeight="1" x14ac:dyDescent="0.35">
      <c r="A16" s="402">
        <v>43556</v>
      </c>
      <c r="B16" s="403">
        <v>13.679463</v>
      </c>
      <c r="C16" s="403">
        <v>16.820824999999999</v>
      </c>
    </row>
    <row r="17" spans="1:3" s="611" customFormat="1" ht="16.5" customHeight="1" x14ac:dyDescent="0.35">
      <c r="A17" s="402">
        <v>43586</v>
      </c>
      <c r="B17" s="403">
        <v>13.917952000000001</v>
      </c>
      <c r="C17" s="403">
        <v>16.672373</v>
      </c>
    </row>
    <row r="18" spans="1:3" s="611" customFormat="1" ht="16.5" customHeight="1" x14ac:dyDescent="0.35">
      <c r="A18" s="369">
        <v>43617</v>
      </c>
      <c r="B18" s="370">
        <v>12.866876999999997</v>
      </c>
      <c r="C18" s="370">
        <v>13.528878000000001</v>
      </c>
    </row>
    <row r="19" spans="1:3" s="611" customFormat="1" ht="16.5" customHeight="1" x14ac:dyDescent="0.35">
      <c r="A19" s="402">
        <v>43647</v>
      </c>
      <c r="B19" s="403">
        <v>12.314311</v>
      </c>
      <c r="C19" s="403">
        <v>12.973713</v>
      </c>
    </row>
    <row r="20" spans="1:3" s="611" customFormat="1" ht="16.5" customHeight="1" x14ac:dyDescent="0.35">
      <c r="A20" s="402">
        <v>43678</v>
      </c>
      <c r="B20" s="403">
        <v>12.643353999999999</v>
      </c>
      <c r="C20" s="403">
        <v>12.844818</v>
      </c>
    </row>
    <row r="21" spans="1:3" s="611" customFormat="1" ht="16.5" customHeight="1" x14ac:dyDescent="0.35">
      <c r="A21" s="402">
        <v>43709</v>
      </c>
      <c r="B21" s="403">
        <v>13.281795000000002</v>
      </c>
      <c r="C21" s="403">
        <v>16.016195</v>
      </c>
    </row>
    <row r="22" spans="1:3" s="611" customFormat="1" ht="16.5" customHeight="1" x14ac:dyDescent="0.35">
      <c r="A22" s="402">
        <v>43739</v>
      </c>
      <c r="B22" s="403">
        <v>13.322372</v>
      </c>
      <c r="C22" s="403">
        <v>17.468744000000001</v>
      </c>
    </row>
    <row r="23" spans="1:3" s="611" customFormat="1" ht="16.5" customHeight="1" x14ac:dyDescent="0.35">
      <c r="A23" s="402">
        <v>43770</v>
      </c>
      <c r="B23" s="403">
        <v>14.690561000000001</v>
      </c>
      <c r="C23" s="403">
        <v>18.854476999999999</v>
      </c>
    </row>
    <row r="24" spans="1:3" s="611" customFormat="1" ht="16.5" customHeight="1" x14ac:dyDescent="0.35">
      <c r="A24" s="402">
        <v>43800</v>
      </c>
      <c r="B24" s="403">
        <v>13.935471000000003</v>
      </c>
      <c r="C24" s="403">
        <v>17.899776000000003</v>
      </c>
    </row>
    <row r="25" spans="1:3" s="611" customFormat="1" ht="16.5" customHeight="1" x14ac:dyDescent="0.35">
      <c r="A25" s="402">
        <v>43831</v>
      </c>
      <c r="B25" s="403">
        <v>14.61885</v>
      </c>
      <c r="C25" s="403">
        <v>19.280491000000001</v>
      </c>
    </row>
    <row r="26" spans="1:3" s="611" customFormat="1" ht="16.5" customHeight="1" x14ac:dyDescent="0.35">
      <c r="A26" s="402">
        <v>43862</v>
      </c>
      <c r="B26" s="403">
        <v>15.602945000000002</v>
      </c>
      <c r="C26" s="403">
        <v>20.284563999999996</v>
      </c>
    </row>
    <row r="27" spans="1:3" s="611" customFormat="1" ht="16.5" customHeight="1" x14ac:dyDescent="0.35">
      <c r="A27" s="402">
        <v>43891</v>
      </c>
      <c r="B27" s="403">
        <v>22.773198000000001</v>
      </c>
      <c r="C27" s="403">
        <v>27.891433000000003</v>
      </c>
    </row>
    <row r="28" spans="1:3" s="611" customFormat="1" ht="16.5" customHeight="1" x14ac:dyDescent="0.35">
      <c r="A28" s="402">
        <v>43922</v>
      </c>
      <c r="B28" s="403">
        <v>22.447732999999999</v>
      </c>
      <c r="C28" s="403">
        <v>26.455393000000001</v>
      </c>
    </row>
    <row r="29" spans="1:3" s="611" customFormat="1" ht="16.5" customHeight="1" x14ac:dyDescent="0.35">
      <c r="A29" s="402">
        <v>43952</v>
      </c>
      <c r="B29" s="403">
        <v>18.576830000000001</v>
      </c>
      <c r="C29" s="403">
        <v>21.132441</v>
      </c>
    </row>
    <row r="30" spans="1:3" s="611" customFormat="1" ht="16.5" customHeight="1" x14ac:dyDescent="0.35">
      <c r="A30" s="369">
        <v>43983</v>
      </c>
      <c r="B30" s="370">
        <v>15.088782</v>
      </c>
      <c r="C30" s="370">
        <v>16.753997000000002</v>
      </c>
    </row>
    <row r="31" spans="1:3" s="611" customFormat="1" ht="16.5" customHeight="1" x14ac:dyDescent="0.35">
      <c r="A31" s="402">
        <v>44013</v>
      </c>
      <c r="B31" s="403">
        <v>13.301515999999999</v>
      </c>
      <c r="C31" s="403">
        <v>13.55369</v>
      </c>
    </row>
    <row r="32" spans="1:3" s="611" customFormat="1" ht="16.5" customHeight="1" x14ac:dyDescent="0.35">
      <c r="A32" s="402">
        <v>44044</v>
      </c>
      <c r="B32" s="403">
        <v>13.456237000000002</v>
      </c>
      <c r="C32" s="403">
        <v>13.929822</v>
      </c>
    </row>
    <row r="33" spans="1:12" s="611" customFormat="1" ht="16.5" customHeight="1" x14ac:dyDescent="0.35">
      <c r="A33" s="402">
        <v>44075</v>
      </c>
      <c r="B33" s="403">
        <v>14.157859999999998</v>
      </c>
      <c r="C33" s="403">
        <v>17.024748000000002</v>
      </c>
    </row>
    <row r="34" spans="1:12" s="611" customFormat="1" ht="16.5" customHeight="1" x14ac:dyDescent="0.35">
      <c r="A34" s="402">
        <v>44105</v>
      </c>
      <c r="B34" s="403">
        <v>15.716833999999999</v>
      </c>
      <c r="C34" s="403">
        <v>21.111848000000002</v>
      </c>
    </row>
    <row r="35" spans="1:12" s="611" customFormat="1" ht="16.5" customHeight="1" x14ac:dyDescent="0.35">
      <c r="A35" s="402">
        <v>44136</v>
      </c>
      <c r="B35" s="403">
        <v>17.554345000000001</v>
      </c>
      <c r="C35" s="403">
        <v>24.021720999999999</v>
      </c>
    </row>
    <row r="36" spans="1:12" s="611" customFormat="1" ht="16.5" customHeight="1" x14ac:dyDescent="0.35">
      <c r="A36" s="402">
        <v>44166</v>
      </c>
      <c r="B36" s="403">
        <v>17.394858000000003</v>
      </c>
      <c r="C36" s="403">
        <v>22.244465999999999</v>
      </c>
    </row>
    <row r="37" spans="1:12" s="611" customFormat="1" ht="16.5" customHeight="1" x14ac:dyDescent="0.35">
      <c r="A37" s="402">
        <v>44197</v>
      </c>
      <c r="B37" s="403">
        <v>17.730959000000002</v>
      </c>
      <c r="C37" s="403">
        <v>22.627334999999999</v>
      </c>
      <c r="F37" s="612" t="s">
        <v>478</v>
      </c>
      <c r="G37" s="612" t="str">
        <f>+'2.1'!K47</f>
        <v>1H2018</v>
      </c>
      <c r="H37" s="612" t="str">
        <f>+'2.1'!L47</f>
        <v>1H2019</v>
      </c>
      <c r="I37" s="612" t="str">
        <f>+'2.1'!M47</f>
        <v>1H2020</v>
      </c>
      <c r="J37" s="612" t="str">
        <f>+'2.1'!N47</f>
        <v>1H2021</v>
      </c>
      <c r="K37" s="612" t="str">
        <f>+'2.1'!O47</f>
        <v>1H2022</v>
      </c>
    </row>
    <row r="38" spans="1:12" s="611" customFormat="1" ht="16.5" customHeight="1" x14ac:dyDescent="0.35">
      <c r="A38" s="402">
        <v>44228</v>
      </c>
      <c r="B38" s="403">
        <v>16.163433000000001</v>
      </c>
      <c r="C38" s="403">
        <v>21.788118000000001</v>
      </c>
      <c r="F38" s="181"/>
      <c r="G38" s="181"/>
      <c r="H38" s="181"/>
      <c r="I38" s="181"/>
      <c r="J38" s="181"/>
      <c r="K38" s="181"/>
    </row>
    <row r="39" spans="1:12" s="611" customFormat="1" ht="16.5" customHeight="1" x14ac:dyDescent="0.35">
      <c r="A39" s="402">
        <v>44256</v>
      </c>
      <c r="B39" s="403">
        <v>16.678267999999999</v>
      </c>
      <c r="C39" s="403">
        <v>22.236296000000003</v>
      </c>
      <c r="F39" s="504" t="s">
        <v>324</v>
      </c>
      <c r="G39" s="613">
        <v>17.944932833333333</v>
      </c>
      <c r="H39" s="613">
        <v>17.466146500000001</v>
      </c>
      <c r="I39" s="613">
        <v>21.966386499999999</v>
      </c>
      <c r="J39" s="613">
        <v>16.513774666666666</v>
      </c>
      <c r="K39" s="613">
        <v>16.795469000000001</v>
      </c>
    </row>
    <row r="40" spans="1:12" s="611" customFormat="1" ht="16.5" customHeight="1" x14ac:dyDescent="0.35">
      <c r="A40" s="402">
        <v>44287</v>
      </c>
      <c r="B40" s="403">
        <v>15.946782000000001</v>
      </c>
      <c r="C40" s="403">
        <v>19.982935000000001</v>
      </c>
      <c r="F40" s="504" t="s">
        <v>334</v>
      </c>
      <c r="G40" s="613">
        <v>14.832925666666668</v>
      </c>
      <c r="H40" s="613">
        <v>14.099407333333334</v>
      </c>
      <c r="I40" s="613">
        <v>18.184722999999998</v>
      </c>
      <c r="J40" s="613">
        <v>15.704241999999999</v>
      </c>
      <c r="K40" s="613">
        <v>13.443213</v>
      </c>
    </row>
    <row r="41" spans="1:12" s="611" customFormat="1" ht="16.5" customHeight="1" x14ac:dyDescent="0.35">
      <c r="A41" s="402">
        <v>44317</v>
      </c>
      <c r="B41" s="403">
        <v>14.363310999999998</v>
      </c>
      <c r="C41" s="403">
        <v>17.699448999999998</v>
      </c>
    </row>
    <row r="42" spans="1:12" s="611" customFormat="1" ht="16.5" customHeight="1" x14ac:dyDescent="0.35">
      <c r="A42" s="369">
        <v>44348</v>
      </c>
      <c r="B42" s="370">
        <v>13.342699</v>
      </c>
      <c r="C42" s="370">
        <v>14.731450000000001</v>
      </c>
      <c r="F42" s="504" t="s">
        <v>334</v>
      </c>
      <c r="H42" s="504" t="s">
        <v>324</v>
      </c>
    </row>
    <row r="43" spans="1:12" s="611" customFormat="1" ht="16.5" customHeight="1" x14ac:dyDescent="0.35">
      <c r="A43" s="402">
        <v>44378</v>
      </c>
      <c r="B43" s="403">
        <v>13.116216</v>
      </c>
      <c r="C43" s="403">
        <v>13.81941</v>
      </c>
      <c r="F43" s="614" t="s">
        <v>296</v>
      </c>
      <c r="H43" s="614" t="s">
        <v>304</v>
      </c>
      <c r="I43" s="616"/>
      <c r="J43" s="616"/>
      <c r="K43" s="616"/>
      <c r="L43" s="616"/>
    </row>
    <row r="44" spans="1:12" s="611" customFormat="1" ht="16.5" customHeight="1" x14ac:dyDescent="0.35">
      <c r="A44" s="402">
        <v>44409</v>
      </c>
      <c r="B44" s="403">
        <v>12.520987999999999</v>
      </c>
      <c r="C44" s="403">
        <v>13.237617999999998</v>
      </c>
      <c r="F44" s="614" t="s">
        <v>297</v>
      </c>
      <c r="H44" s="614" t="s">
        <v>305</v>
      </c>
      <c r="I44" s="616"/>
      <c r="J44" s="616"/>
      <c r="K44" s="616"/>
      <c r="L44" s="616"/>
    </row>
    <row r="45" spans="1:12" s="611" customFormat="1" ht="16.5" customHeight="1" x14ac:dyDescent="0.35">
      <c r="A45" s="402">
        <v>44440</v>
      </c>
      <c r="B45" s="403">
        <v>12.88761</v>
      </c>
      <c r="C45" s="403">
        <v>15.738948000000002</v>
      </c>
      <c r="F45" s="614" t="s">
        <v>298</v>
      </c>
      <c r="H45" s="614" t="s">
        <v>306</v>
      </c>
      <c r="I45" s="616"/>
      <c r="J45" s="616"/>
      <c r="K45" s="616"/>
      <c r="L45" s="616"/>
    </row>
    <row r="46" spans="1:12" s="611" customFormat="1" ht="16.5" customHeight="1" x14ac:dyDescent="0.35">
      <c r="A46" s="402">
        <v>44470</v>
      </c>
      <c r="B46" s="403">
        <v>13.43267</v>
      </c>
      <c r="C46" s="403">
        <v>17.705825999999998</v>
      </c>
      <c r="F46" s="614" t="s">
        <v>299</v>
      </c>
      <c r="H46" s="614" t="s">
        <v>307</v>
      </c>
      <c r="I46" s="616"/>
      <c r="J46" s="616"/>
      <c r="K46" s="616"/>
      <c r="L46" s="616"/>
    </row>
    <row r="47" spans="1:12" s="611" customFormat="1" ht="16.5" customHeight="1" x14ac:dyDescent="0.35">
      <c r="A47" s="402">
        <v>44501</v>
      </c>
      <c r="B47" s="403">
        <v>13.896738000000001</v>
      </c>
      <c r="C47" s="403">
        <v>18.636672999999998</v>
      </c>
      <c r="F47" s="614" t="s">
        <v>300</v>
      </c>
      <c r="H47" s="614" t="s">
        <v>308</v>
      </c>
      <c r="I47" s="616"/>
      <c r="J47" s="616"/>
      <c r="K47" s="616"/>
      <c r="L47" s="616"/>
    </row>
    <row r="48" spans="1:12" s="611" customFormat="1" ht="16.5" customHeight="1" x14ac:dyDescent="0.35">
      <c r="A48" s="402">
        <v>44531</v>
      </c>
      <c r="B48" s="403">
        <v>13.623716</v>
      </c>
      <c r="C48" s="403">
        <v>18.298372999999998</v>
      </c>
      <c r="F48" s="614" t="s">
        <v>301</v>
      </c>
      <c r="H48" s="614" t="s">
        <v>309</v>
      </c>
      <c r="I48" s="616"/>
      <c r="J48" s="616"/>
      <c r="K48" s="616"/>
      <c r="L48" s="616"/>
    </row>
    <row r="49" spans="1:12" s="54" customFormat="1" x14ac:dyDescent="0.35">
      <c r="A49" s="402">
        <v>44562</v>
      </c>
      <c r="B49" s="403">
        <v>14.873578000000002</v>
      </c>
      <c r="C49" s="403">
        <v>19.710942000000003</v>
      </c>
      <c r="F49" s="614" t="s">
        <v>302</v>
      </c>
      <c r="G49" s="611"/>
      <c r="H49" s="614" t="s">
        <v>310</v>
      </c>
      <c r="I49" s="616"/>
      <c r="J49" s="616"/>
      <c r="K49" s="616"/>
      <c r="L49" s="616"/>
    </row>
    <row r="50" spans="1:12" s="54" customFormat="1" x14ac:dyDescent="0.35">
      <c r="A50" s="402">
        <v>44593</v>
      </c>
      <c r="B50" s="403">
        <v>14.305821</v>
      </c>
      <c r="C50" s="403">
        <v>19.232627999999995</v>
      </c>
      <c r="F50" s="614" t="s">
        <v>303</v>
      </c>
      <c r="G50" s="611"/>
      <c r="H50" s="614" t="s">
        <v>311</v>
      </c>
      <c r="I50" s="616"/>
      <c r="J50" s="616"/>
      <c r="K50" s="616"/>
      <c r="L50" s="616"/>
    </row>
    <row r="51" spans="1:12" s="54" customFormat="1" x14ac:dyDescent="0.35">
      <c r="A51" s="402">
        <v>44621</v>
      </c>
      <c r="B51" s="403">
        <v>14.141365</v>
      </c>
      <c r="C51" s="403">
        <v>18.770731000000001</v>
      </c>
      <c r="F51" s="615" t="s">
        <v>341</v>
      </c>
      <c r="G51" s="611"/>
      <c r="H51" s="611"/>
      <c r="I51" s="611"/>
      <c r="J51" s="611"/>
    </row>
    <row r="52" spans="1:12" s="54" customFormat="1" x14ac:dyDescent="0.35">
      <c r="A52" s="402">
        <v>44652</v>
      </c>
      <c r="B52" s="403">
        <v>13.101083000000001</v>
      </c>
      <c r="C52" s="403">
        <v>16.075973999999999</v>
      </c>
    </row>
    <row r="53" spans="1:12" x14ac:dyDescent="0.35">
      <c r="A53" s="402">
        <v>44682</v>
      </c>
      <c r="B53" s="403">
        <v>12.283994</v>
      </c>
      <c r="C53" s="403">
        <v>14.371573</v>
      </c>
    </row>
    <row r="54" spans="1:12" x14ac:dyDescent="0.35">
      <c r="A54" s="369">
        <v>44713</v>
      </c>
      <c r="B54" s="370">
        <v>11.953437000000001</v>
      </c>
      <c r="C54" s="370">
        <v>12.610966000000001</v>
      </c>
    </row>
  </sheetData>
  <mergeCells count="1">
    <mergeCell ref="B4:C4"/>
  </mergeCells>
  <phoneticPr fontId="88"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tabColor rgb="FFFF0000"/>
  </sheetPr>
  <dimension ref="A1:P37"/>
  <sheetViews>
    <sheetView showGridLines="0" zoomScale="90" zoomScaleNormal="90" workbookViewId="0">
      <selection activeCell="O10" sqref="O10"/>
    </sheetView>
  </sheetViews>
  <sheetFormatPr defaultColWidth="9.1796875" defaultRowHeight="15.5" x14ac:dyDescent="0.35"/>
  <cols>
    <col min="1" max="1" width="46.54296875" style="14" customWidth="1"/>
    <col min="2" max="6" width="11.26953125" style="14" customWidth="1"/>
    <col min="7" max="7" width="14" style="14" customWidth="1"/>
    <col min="8" max="8" width="12.7265625" style="14" customWidth="1"/>
    <col min="9" max="9" width="2.36328125" style="14" customWidth="1"/>
    <col min="10" max="11" width="13.90625" style="14" customWidth="1"/>
    <col min="12" max="16384" width="9.1796875" style="14"/>
  </cols>
  <sheetData>
    <row r="1" spans="1:16" ht="21" x14ac:dyDescent="0.5">
      <c r="A1" s="17" t="str">
        <f>+'Indice-Index'!C9</f>
        <v>2.4   Ascolti giornalieri medi dei principali TG nazionali nel giorno medio da inizio anno - Avg monthly audience of main national news programs since b.y.</v>
      </c>
      <c r="B1" s="321"/>
      <c r="C1" s="321"/>
      <c r="D1" s="321"/>
      <c r="E1" s="321"/>
      <c r="F1" s="106"/>
      <c r="G1" s="106"/>
      <c r="H1" s="106"/>
      <c r="I1" s="106"/>
      <c r="J1" s="106"/>
      <c r="K1" s="106"/>
      <c r="L1" s="106"/>
      <c r="M1" s="106"/>
      <c r="N1" s="106"/>
      <c r="O1" s="106"/>
      <c r="P1" s="106"/>
    </row>
    <row r="2" spans="1:16" x14ac:dyDescent="0.35">
      <c r="A2" s="6"/>
      <c r="B2" s="6"/>
      <c r="C2" s="6"/>
      <c r="D2" s="6"/>
      <c r="E2" s="6"/>
    </row>
    <row r="3" spans="1:16" x14ac:dyDescent="0.35">
      <c r="B3" s="156"/>
      <c r="C3" s="156"/>
      <c r="D3" s="156"/>
      <c r="E3" s="156"/>
    </row>
    <row r="4" spans="1:16" x14ac:dyDescent="0.35">
      <c r="B4" s="156"/>
      <c r="C4" s="156"/>
      <c r="D4" s="156"/>
      <c r="E4" s="156"/>
      <c r="G4" s="712" t="s">
        <v>605</v>
      </c>
      <c r="H4" s="712"/>
      <c r="J4" s="712" t="s">
        <v>604</v>
      </c>
      <c r="K4" s="712"/>
    </row>
    <row r="5" spans="1:16" ht="17.25" customHeight="1" x14ac:dyDescent="0.45">
      <c r="A5" s="367" t="s">
        <v>334</v>
      </c>
      <c r="G5" s="713" t="s">
        <v>481</v>
      </c>
      <c r="H5" s="713" t="s">
        <v>482</v>
      </c>
      <c r="J5" s="713" t="s">
        <v>481</v>
      </c>
      <c r="K5" s="713" t="s">
        <v>482</v>
      </c>
    </row>
    <row r="6" spans="1:16" ht="17.25" customHeight="1" x14ac:dyDescent="0.35">
      <c r="A6" s="6" t="s">
        <v>325</v>
      </c>
      <c r="B6" s="624" t="str">
        <f>+'2.1'!K47</f>
        <v>1H2018</v>
      </c>
      <c r="C6" s="624" t="str">
        <f>+'2.1'!L47</f>
        <v>1H2019</v>
      </c>
      <c r="D6" s="624" t="str">
        <f>+'2.1'!M47</f>
        <v>1H2020</v>
      </c>
      <c r="E6" s="624" t="str">
        <f>+'2.1'!N47</f>
        <v>1H2021</v>
      </c>
      <c r="F6" s="624" t="str">
        <f>+'2.1'!O47</f>
        <v>1H2022</v>
      </c>
      <c r="G6" s="713"/>
      <c r="H6" s="713"/>
      <c r="J6" s="713"/>
      <c r="K6" s="713"/>
    </row>
    <row r="7" spans="1:16" ht="17.25" customHeight="1" x14ac:dyDescent="0.35">
      <c r="E7" s="495"/>
      <c r="F7" s="495"/>
      <c r="G7" s="714"/>
      <c r="H7" s="714"/>
      <c r="J7" s="714"/>
      <c r="K7" s="714"/>
    </row>
    <row r="8" spans="1:16" ht="17.25" customHeight="1" thickBot="1" x14ac:dyDescent="0.4">
      <c r="E8" s="495"/>
      <c r="F8" s="495"/>
      <c r="G8" s="754"/>
      <c r="H8" s="754"/>
    </row>
    <row r="9" spans="1:16" x14ac:dyDescent="0.35">
      <c r="A9" s="755" t="s">
        <v>296</v>
      </c>
      <c r="B9" s="756">
        <v>4.3126523333333333</v>
      </c>
      <c r="C9" s="756">
        <v>3.4016588333333337</v>
      </c>
      <c r="D9" s="756">
        <v>4.3793696666666664</v>
      </c>
      <c r="E9" s="756">
        <v>4.0273785000000002</v>
      </c>
      <c r="F9" s="756">
        <v>3.5808923333333333</v>
      </c>
      <c r="G9" s="773">
        <f>(F9-E9)*1000</f>
        <v>-446.48616666666686</v>
      </c>
      <c r="H9" s="773">
        <f>(F9-B9)*1000</f>
        <v>-731.76</v>
      </c>
      <c r="J9" s="770">
        <f>G9/(E9*1000)*100</f>
        <v>-11.086272786793366</v>
      </c>
      <c r="K9" s="761">
        <f>H9/(B9*1000)*100</f>
        <v>-16.967748462914198</v>
      </c>
    </row>
    <row r="10" spans="1:16" x14ac:dyDescent="0.35">
      <c r="A10" s="750" t="s">
        <v>297</v>
      </c>
      <c r="B10" s="751">
        <v>2.0610343333333332</v>
      </c>
      <c r="C10" s="751">
        <v>2.1083554999999996</v>
      </c>
      <c r="D10" s="751">
        <v>2.5444720000000003</v>
      </c>
      <c r="E10" s="751">
        <v>2.0139623333333336</v>
      </c>
      <c r="F10" s="751">
        <v>1.7977758333333334</v>
      </c>
      <c r="G10" s="774">
        <f t="shared" ref="G10:G17" si="0">(F10-E10)*1000</f>
        <v>-216.18650000000028</v>
      </c>
      <c r="H10" s="774">
        <f t="shared" ref="H10:H17" si="1">(F10-B10)*1000</f>
        <v>-263.25849999999986</v>
      </c>
      <c r="J10" s="771">
        <f t="shared" ref="J10:J17" si="2">G10/(E10*1000)*100</f>
        <v>-10.73438645906487</v>
      </c>
      <c r="K10" s="749">
        <f t="shared" ref="K10:K17" si="3">H10/(B10*1000)*100</f>
        <v>-12.773125403215824</v>
      </c>
    </row>
    <row r="11" spans="1:16" x14ac:dyDescent="0.35">
      <c r="A11" s="750" t="s">
        <v>298</v>
      </c>
      <c r="B11" s="751">
        <v>1.2667624999999998</v>
      </c>
      <c r="C11" s="751">
        <v>0.93290333333333331</v>
      </c>
      <c r="D11" s="751">
        <v>1.2262028333333332</v>
      </c>
      <c r="E11" s="751">
        <v>1.0565166666666668</v>
      </c>
      <c r="F11" s="751">
        <v>0.83240366666666665</v>
      </c>
      <c r="G11" s="774">
        <f t="shared" si="0"/>
        <v>-224.11300000000011</v>
      </c>
      <c r="H11" s="774">
        <f t="shared" si="1"/>
        <v>-434.35883333333317</v>
      </c>
      <c r="J11" s="771">
        <f t="shared" si="2"/>
        <v>-21.212443406792769</v>
      </c>
      <c r="K11" s="749">
        <f t="shared" si="3"/>
        <v>-34.288892616677018</v>
      </c>
    </row>
    <row r="12" spans="1:16" ht="16" thickBot="1" x14ac:dyDescent="0.4">
      <c r="A12" s="758" t="s">
        <v>299</v>
      </c>
      <c r="B12" s="759">
        <v>2.3477981666666667</v>
      </c>
      <c r="C12" s="759">
        <v>2.4092094999999998</v>
      </c>
      <c r="D12" s="759">
        <v>3.3073556666666666</v>
      </c>
      <c r="E12" s="759">
        <v>2.9818798333333336</v>
      </c>
      <c r="F12" s="759">
        <v>2.3077261666666669</v>
      </c>
      <c r="G12" s="775">
        <f t="shared" si="0"/>
        <v>-674.15366666666671</v>
      </c>
      <c r="H12" s="775">
        <f t="shared" si="1"/>
        <v>-40.071999999999889</v>
      </c>
      <c r="J12" s="292">
        <f t="shared" si="2"/>
        <v>-22.608344545965664</v>
      </c>
      <c r="K12" s="762">
        <f t="shared" si="3"/>
        <v>-1.7067906674828401</v>
      </c>
    </row>
    <row r="13" spans="1:16" x14ac:dyDescent="0.35">
      <c r="A13" s="755" t="s">
        <v>301</v>
      </c>
      <c r="B13" s="756">
        <v>3.3527409999999995</v>
      </c>
      <c r="C13" s="756">
        <v>2.8975571666666671</v>
      </c>
      <c r="D13" s="756">
        <v>3.6517793333333333</v>
      </c>
      <c r="E13" s="756">
        <v>3.1291625000000001</v>
      </c>
      <c r="F13" s="756">
        <v>2.8748001666666667</v>
      </c>
      <c r="G13" s="773">
        <f>(F13-E13)*1000</f>
        <v>-254.36233333333337</v>
      </c>
      <c r="H13" s="773">
        <f>(F13-B13)*1000</f>
        <v>-477.94083333333282</v>
      </c>
      <c r="J13" s="770">
        <f t="shared" si="2"/>
        <v>-8.1287671488244335</v>
      </c>
      <c r="K13" s="761">
        <f>H13/(B13*1000)*100</f>
        <v>-14.255226793042851</v>
      </c>
    </row>
    <row r="14" spans="1:16" x14ac:dyDescent="0.35">
      <c r="A14" s="750" t="s">
        <v>300</v>
      </c>
      <c r="B14" s="751">
        <v>0.47652416666666664</v>
      </c>
      <c r="C14" s="751">
        <v>0.37193649999999995</v>
      </c>
      <c r="D14" s="751">
        <v>0.43945450000000003</v>
      </c>
      <c r="E14" s="751">
        <v>0.33612133333333333</v>
      </c>
      <c r="F14" s="751">
        <v>0.29087266666666661</v>
      </c>
      <c r="G14" s="774">
        <f t="shared" si="0"/>
        <v>-45.248666666666715</v>
      </c>
      <c r="H14" s="774">
        <f t="shared" si="1"/>
        <v>-185.65150000000003</v>
      </c>
      <c r="J14" s="771">
        <f t="shared" si="2"/>
        <v>-13.462003800215017</v>
      </c>
      <c r="K14" s="749">
        <f t="shared" si="3"/>
        <v>-38.95951412048008</v>
      </c>
    </row>
    <row r="15" spans="1:16" ht="16" thickBot="1" x14ac:dyDescent="0.4">
      <c r="A15" s="758" t="s">
        <v>302</v>
      </c>
      <c r="B15" s="759">
        <v>1.0873549999999998</v>
      </c>
      <c r="C15" s="759">
        <v>1.3472228333333334</v>
      </c>
      <c r="D15" s="759">
        <v>1.8571303333333333</v>
      </c>
      <c r="E15" s="759">
        <v>1.5098624999999999</v>
      </c>
      <c r="F15" s="759">
        <v>1.1857486666666668</v>
      </c>
      <c r="G15" s="775">
        <f t="shared" si="0"/>
        <v>-324.1138333333331</v>
      </c>
      <c r="H15" s="775">
        <f t="shared" si="1"/>
        <v>98.393666666666931</v>
      </c>
      <c r="J15" s="772">
        <f t="shared" si="2"/>
        <v>-21.466446999864765</v>
      </c>
      <c r="K15" s="762">
        <f t="shared" si="3"/>
        <v>9.0489000065909426</v>
      </c>
    </row>
    <row r="16" spans="1:16" ht="16" thickBot="1" x14ac:dyDescent="0.4">
      <c r="A16" s="763" t="s">
        <v>303</v>
      </c>
      <c r="B16" s="764">
        <v>0.94206616666666676</v>
      </c>
      <c r="C16" s="764">
        <v>0.63056366666666663</v>
      </c>
      <c r="D16" s="764">
        <v>0.77895866666666669</v>
      </c>
      <c r="E16" s="764">
        <v>0.64935833333333337</v>
      </c>
      <c r="F16" s="764">
        <v>0.57299349999999993</v>
      </c>
      <c r="G16" s="776">
        <f t="shared" si="0"/>
        <v>-76.364833333333436</v>
      </c>
      <c r="H16" s="776">
        <f t="shared" si="1"/>
        <v>-369.07266666666681</v>
      </c>
      <c r="J16" s="292">
        <f t="shared" si="2"/>
        <v>-11.760045172798804</v>
      </c>
      <c r="K16" s="766">
        <f t="shared" si="3"/>
        <v>-39.176936793363957</v>
      </c>
    </row>
    <row r="17" spans="1:11" ht="16" thickBot="1" x14ac:dyDescent="0.4">
      <c r="A17" s="767" t="s">
        <v>351</v>
      </c>
      <c r="B17" s="768">
        <f>+B9+B10+B11+B12+B13+B14+B15+B16</f>
        <v>15.846933666666667</v>
      </c>
      <c r="C17" s="768">
        <f>+C9+C10+C11+C12+C13+C14+C15+C16</f>
        <v>14.099407333333334</v>
      </c>
      <c r="D17" s="768">
        <f>+D9+D10+D11+D12+D13+D14+D15+D16</f>
        <v>18.184723000000002</v>
      </c>
      <c r="E17" s="768">
        <f>+E9+E10+E11+E12+E13+E14+E15+E16</f>
        <v>15.704242000000001</v>
      </c>
      <c r="F17" s="768">
        <f>+F9+F10+F11+F12+F13+F14+F15+F16</f>
        <v>13.443213</v>
      </c>
      <c r="G17" s="777">
        <f t="shared" si="0"/>
        <v>-2261.0290000000005</v>
      </c>
      <c r="H17" s="777">
        <f t="shared" si="1"/>
        <v>-2403.7206666666666</v>
      </c>
      <c r="J17" s="761">
        <f t="shared" si="2"/>
        <v>-14.397568504102271</v>
      </c>
      <c r="K17" s="766">
        <f t="shared" si="3"/>
        <v>-15.168364538073305</v>
      </c>
    </row>
    <row r="19" spans="1:11" ht="19.5" customHeight="1" thickBot="1" x14ac:dyDescent="0.5">
      <c r="A19" s="367" t="s">
        <v>324</v>
      </c>
      <c r="B19" s="126"/>
      <c r="C19" s="126"/>
      <c r="D19" s="126"/>
      <c r="E19" s="495"/>
      <c r="F19" s="495"/>
    </row>
    <row r="20" spans="1:11" x14ac:dyDescent="0.35">
      <c r="A20" s="755" t="s">
        <v>304</v>
      </c>
      <c r="B20" s="756">
        <v>5.1754321666666669</v>
      </c>
      <c r="C20" s="756">
        <v>4.9903988333333338</v>
      </c>
      <c r="D20" s="756">
        <v>6.0846606666666672</v>
      </c>
      <c r="E20" s="756">
        <v>5.6147056666666666</v>
      </c>
      <c r="F20" s="756">
        <v>4.9888908333333335</v>
      </c>
      <c r="G20" s="757">
        <f>(F20-E20)*1000</f>
        <v>-625.81483333333313</v>
      </c>
      <c r="H20" s="757">
        <f>(F20-B20)*1000</f>
        <v>-186.54133333333345</v>
      </c>
      <c r="J20" s="770">
        <f>G20/(E20*1000)*100</f>
        <v>-11.145995364434951</v>
      </c>
      <c r="K20" s="761">
        <f>H20/(B20*1000)*100</f>
        <v>-3.6043624440638515</v>
      </c>
    </row>
    <row r="21" spans="1:11" x14ac:dyDescent="0.35">
      <c r="A21" s="750" t="s">
        <v>305</v>
      </c>
      <c r="B21" s="751">
        <v>1.8059993333333333</v>
      </c>
      <c r="C21" s="751">
        <v>1.6426398333333332</v>
      </c>
      <c r="D21" s="751">
        <v>1.9788861666666666</v>
      </c>
      <c r="E21" s="751">
        <v>1.7020591666666667</v>
      </c>
      <c r="F21" s="751">
        <v>1.2781965</v>
      </c>
      <c r="G21" s="752">
        <f t="shared" ref="G21:G28" si="4">(F21-E21)*1000</f>
        <v>-423.86266666666671</v>
      </c>
      <c r="H21" s="752">
        <f t="shared" ref="H21:H28" si="5">(F21-B21)*1000</f>
        <v>-527.8028333333333</v>
      </c>
      <c r="J21" s="771">
        <f t="shared" ref="J21:J28" si="6">G21/(E21*1000)*100</f>
        <v>-24.902933750344562</v>
      </c>
      <c r="K21" s="749">
        <f t="shared" ref="K21:K28" si="7">H21/(B21*1000)*100</f>
        <v>-29.224973874113648</v>
      </c>
    </row>
    <row r="22" spans="1:11" x14ac:dyDescent="0.35">
      <c r="A22" s="750" t="s">
        <v>306</v>
      </c>
      <c r="B22" s="751">
        <v>1.822249</v>
      </c>
      <c r="C22" s="751">
        <v>1.8296140000000001</v>
      </c>
      <c r="D22" s="751">
        <v>2.4540613333333332</v>
      </c>
      <c r="E22" s="751">
        <v>2.2969105000000005</v>
      </c>
      <c r="F22" s="751">
        <v>1.8407851666666666</v>
      </c>
      <c r="G22" s="752">
        <f t="shared" si="4"/>
        <v>-456.12533333333391</v>
      </c>
      <c r="H22" s="752">
        <f t="shared" si="5"/>
        <v>18.536166666666574</v>
      </c>
      <c r="J22" s="771">
        <f t="shared" si="6"/>
        <v>-19.858210989646039</v>
      </c>
      <c r="K22" s="749">
        <f t="shared" si="7"/>
        <v>1.0172137104570547</v>
      </c>
    </row>
    <row r="23" spans="1:11" ht="16" thickBot="1" x14ac:dyDescent="0.4">
      <c r="A23" s="758" t="s">
        <v>307</v>
      </c>
      <c r="B23" s="759">
        <v>2.3129688333333331</v>
      </c>
      <c r="C23" s="759">
        <v>2.3567571666666667</v>
      </c>
      <c r="D23" s="759">
        <v>3.3589961666666674</v>
      </c>
      <c r="E23" s="759">
        <v>3.0432741666666665</v>
      </c>
      <c r="F23" s="759">
        <v>2.3605981666666667</v>
      </c>
      <c r="G23" s="760">
        <f t="shared" si="4"/>
        <v>-682.67599999999982</v>
      </c>
      <c r="H23" s="760">
        <f t="shared" si="5"/>
        <v>47.62933333333352</v>
      </c>
      <c r="J23" s="292">
        <f t="shared" si="6"/>
        <v>-22.432287155637468</v>
      </c>
      <c r="K23" s="762">
        <f t="shared" si="7"/>
        <v>2.0592293612833745</v>
      </c>
    </row>
    <row r="24" spans="1:11" x14ac:dyDescent="0.35">
      <c r="A24" s="755" t="s">
        <v>309</v>
      </c>
      <c r="B24" s="756">
        <v>4.1444269999999994</v>
      </c>
      <c r="C24" s="756">
        <v>4.0889373333333339</v>
      </c>
      <c r="D24" s="756">
        <v>4.9921971666666671</v>
      </c>
      <c r="E24" s="756">
        <v>4.4617995000000006</v>
      </c>
      <c r="F24" s="756">
        <v>4.0241005000000003</v>
      </c>
      <c r="G24" s="757">
        <f>(F24-E24)*1000</f>
        <v>-437.6990000000003</v>
      </c>
      <c r="H24" s="757">
        <f>(F24-B24)*1000</f>
        <v>-120.32649999999911</v>
      </c>
      <c r="J24" s="770">
        <f t="shared" si="6"/>
        <v>-9.8099208626474628</v>
      </c>
      <c r="K24" s="761">
        <f>H24/(B24*1000)*100</f>
        <v>-2.9033325957966958</v>
      </c>
    </row>
    <row r="25" spans="1:11" x14ac:dyDescent="0.35">
      <c r="A25" s="750" t="s">
        <v>308</v>
      </c>
      <c r="B25" s="751">
        <v>0.696631</v>
      </c>
      <c r="C25" s="751">
        <v>0.60197166666666668</v>
      </c>
      <c r="D25" s="751">
        <v>0.75105016666666657</v>
      </c>
      <c r="E25" s="751">
        <v>0.66452850000000008</v>
      </c>
      <c r="F25" s="751">
        <v>0.63179133333333326</v>
      </c>
      <c r="G25" s="752">
        <f t="shared" si="4"/>
        <v>-32.737166666666816</v>
      </c>
      <c r="H25" s="752">
        <f t="shared" si="5"/>
        <v>-64.839666666666744</v>
      </c>
      <c r="J25" s="771">
        <f t="shared" si="6"/>
        <v>-4.9263751165927134</v>
      </c>
      <c r="K25" s="749">
        <f t="shared" si="7"/>
        <v>-9.3076057003875423</v>
      </c>
    </row>
    <row r="26" spans="1:11" ht="16" thickBot="1" x14ac:dyDescent="0.4">
      <c r="A26" s="758" t="s">
        <v>310</v>
      </c>
      <c r="B26" s="759">
        <v>0.76427833333333339</v>
      </c>
      <c r="C26" s="759">
        <v>0.73357166666666662</v>
      </c>
      <c r="D26" s="759">
        <v>0.99169850000000004</v>
      </c>
      <c r="E26" s="759">
        <v>0.79622266666666663</v>
      </c>
      <c r="F26" s="759">
        <v>0.57419216666666673</v>
      </c>
      <c r="G26" s="760">
        <f t="shared" si="4"/>
        <v>-222.0304999999999</v>
      </c>
      <c r="H26" s="760">
        <f t="shared" si="5"/>
        <v>-190.08616666666666</v>
      </c>
      <c r="J26" s="772">
        <f t="shared" si="6"/>
        <v>-27.885478434005883</v>
      </c>
      <c r="K26" s="762">
        <f t="shared" si="7"/>
        <v>-24.87132741780372</v>
      </c>
    </row>
    <row r="27" spans="1:11" ht="16" thickBot="1" x14ac:dyDescent="0.4">
      <c r="A27" s="763" t="s">
        <v>311</v>
      </c>
      <c r="B27" s="764">
        <v>1.2229471666666667</v>
      </c>
      <c r="C27" s="764">
        <v>1.222256</v>
      </c>
      <c r="D27" s="764">
        <v>1.3548363333333331</v>
      </c>
      <c r="E27" s="764">
        <v>1.2647636666666668</v>
      </c>
      <c r="F27" s="764">
        <v>1.0969143333333333</v>
      </c>
      <c r="G27" s="765">
        <f t="shared" si="4"/>
        <v>-167.8493333333335</v>
      </c>
      <c r="H27" s="765">
        <f t="shared" si="5"/>
        <v>-126.03283333333337</v>
      </c>
      <c r="J27" s="292">
        <f t="shared" si="6"/>
        <v>-13.271201391775181</v>
      </c>
      <c r="K27" s="766">
        <f t="shared" si="7"/>
        <v>-10.305664608296656</v>
      </c>
    </row>
    <row r="28" spans="1:11" ht="16" thickBot="1" x14ac:dyDescent="0.4">
      <c r="A28" s="767" t="s">
        <v>351</v>
      </c>
      <c r="B28" s="768">
        <f>+B20+B21+B22+B23+B24+B25+B26+B27</f>
        <v>17.944932833333333</v>
      </c>
      <c r="C28" s="768">
        <f>+C20+C21+C22+C23+C24+C25+C26+C27</f>
        <v>17.466146500000004</v>
      </c>
      <c r="D28" s="768">
        <f>+D20+D21+D22+D23+D24+D25+D26+D27</f>
        <v>21.966386499999999</v>
      </c>
      <c r="E28" s="768">
        <f>+E20+E21+E22+E23+E24+E25+E26+E27</f>
        <v>19.844263833333333</v>
      </c>
      <c r="F28" s="768">
        <f>+F20+F21+F22+F23+F24+F25+F26+F27</f>
        <v>16.795468999999997</v>
      </c>
      <c r="G28" s="769">
        <f t="shared" si="4"/>
        <v>-3048.7948333333356</v>
      </c>
      <c r="H28" s="769">
        <f t="shared" si="5"/>
        <v>-1149.4638333333355</v>
      </c>
      <c r="J28" s="761">
        <f t="shared" si="6"/>
        <v>-15.363607634626048</v>
      </c>
      <c r="K28" s="766">
        <f t="shared" si="7"/>
        <v>-6.4055064680886789</v>
      </c>
    </row>
    <row r="30" spans="1:11" x14ac:dyDescent="0.35">
      <c r="A30" s="508" t="s">
        <v>341</v>
      </c>
      <c r="G30" s="362"/>
    </row>
    <row r="31" spans="1:11" x14ac:dyDescent="0.35">
      <c r="B31" s="379"/>
      <c r="C31" s="379"/>
      <c r="D31" s="379"/>
      <c r="E31" s="379"/>
      <c r="F31" s="379"/>
      <c r="G31" s="362"/>
    </row>
    <row r="33" spans="6:7" x14ac:dyDescent="0.35">
      <c r="G33" s="378"/>
    </row>
    <row r="34" spans="6:7" x14ac:dyDescent="0.35">
      <c r="G34" s="378"/>
    </row>
    <row r="36" spans="6:7" x14ac:dyDescent="0.35">
      <c r="F36" s="380"/>
    </row>
    <row r="37" spans="6:7" x14ac:dyDescent="0.35">
      <c r="F37" s="380"/>
    </row>
  </sheetData>
  <mergeCells count="6">
    <mergeCell ref="G4:H4"/>
    <mergeCell ref="G5:G7"/>
    <mergeCell ref="H5:H7"/>
    <mergeCell ref="J4:K4"/>
    <mergeCell ref="J5:J7"/>
    <mergeCell ref="K5:K7"/>
  </mergeCells>
  <phoneticPr fontId="8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B10B2-64C0-485F-B607-53A685D3920E}">
  <sheetPr>
    <tabColor rgb="FF0000FF"/>
  </sheetPr>
  <dimension ref="A1:E16"/>
  <sheetViews>
    <sheetView showGridLines="0" zoomScale="90" zoomScaleNormal="90" workbookViewId="0">
      <selection activeCell="K13" sqref="K13"/>
    </sheetView>
  </sheetViews>
  <sheetFormatPr defaultColWidth="9.1796875" defaultRowHeight="15.5" x14ac:dyDescent="0.35"/>
  <cols>
    <col min="1" max="1" width="47.7265625" style="25" customWidth="1"/>
    <col min="2" max="5" width="11.1796875" style="25" customWidth="1"/>
    <col min="6" max="16384" width="9.1796875" style="25"/>
  </cols>
  <sheetData>
    <row r="1" spans="1:5" ht="21" x14ac:dyDescent="0.35">
      <c r="A1" s="204" t="str">
        <f>+'Indice-Index'!A6</f>
        <v xml:space="preserve">1.1  Il quadro congiunturale del semestre - 1H main results  </v>
      </c>
      <c r="B1" s="654"/>
      <c r="C1" s="654"/>
      <c r="D1" s="654"/>
      <c r="E1" s="654"/>
    </row>
    <row r="2" spans="1:5" x14ac:dyDescent="0.35">
      <c r="B2" s="655"/>
      <c r="C2" s="655"/>
      <c r="D2" s="655"/>
      <c r="E2" s="655"/>
    </row>
    <row r="4" spans="1:5" ht="37" x14ac:dyDescent="0.35">
      <c r="A4" s="25" t="s">
        <v>510</v>
      </c>
      <c r="B4" s="164" t="s">
        <v>506</v>
      </c>
      <c r="C4" s="164" t="s">
        <v>507</v>
      </c>
      <c r="D4" s="164" t="s">
        <v>504</v>
      </c>
      <c r="E4" s="164" t="s">
        <v>505</v>
      </c>
    </row>
    <row r="5" spans="1:5" x14ac:dyDescent="0.35">
      <c r="B5" s="656"/>
      <c r="C5" s="656"/>
      <c r="D5" s="656"/>
      <c r="E5" s="656"/>
    </row>
    <row r="6" spans="1:5" x14ac:dyDescent="0.35">
      <c r="A6" s="657" t="s">
        <v>518</v>
      </c>
      <c r="B6" s="658">
        <f>+B7+B8</f>
        <v>12.992163334810801</v>
      </c>
      <c r="C6" s="658">
        <f>+C7+C8</f>
        <v>12.416828240282129</v>
      </c>
      <c r="D6" s="659">
        <f>C6-B6</f>
        <v>-0.57533509452867193</v>
      </c>
      <c r="E6" s="660">
        <f>D6/B6*100</f>
        <v>-4.4283240573733922</v>
      </c>
    </row>
    <row r="7" spans="1:5" x14ac:dyDescent="0.35">
      <c r="A7" s="661" t="s">
        <v>519</v>
      </c>
      <c r="B7" s="662">
        <v>7.1765448523586777</v>
      </c>
      <c r="C7" s="662">
        <v>6.7900599054406623</v>
      </c>
      <c r="D7" s="663">
        <f t="shared" ref="D7:D8" si="0">C7-B7</f>
        <v>-0.38648494691801538</v>
      </c>
      <c r="E7" s="664">
        <f t="shared" ref="E7:E8" si="1">D7/B7*100</f>
        <v>-5.3853902521209962</v>
      </c>
    </row>
    <row r="8" spans="1:5" x14ac:dyDescent="0.35">
      <c r="A8" s="665" t="s">
        <v>520</v>
      </c>
      <c r="B8" s="666">
        <v>5.8156184824521233</v>
      </c>
      <c r="C8" s="666">
        <v>5.6267683348414668</v>
      </c>
      <c r="D8" s="667">
        <f t="shared" si="0"/>
        <v>-0.18885014761065655</v>
      </c>
      <c r="E8" s="668">
        <f t="shared" si="1"/>
        <v>-3.2472925825600054</v>
      </c>
    </row>
    <row r="9" spans="1:5" x14ac:dyDescent="0.35">
      <c r="B9" s="669"/>
      <c r="C9" s="669"/>
      <c r="D9" s="670"/>
      <c r="E9" s="670"/>
    </row>
    <row r="10" spans="1:5" ht="31" x14ac:dyDescent="0.35">
      <c r="A10" s="671" t="s">
        <v>521</v>
      </c>
      <c r="B10" s="672">
        <v>4.7535086685273473</v>
      </c>
      <c r="C10" s="672">
        <v>4.165216282670487</v>
      </c>
      <c r="D10" s="659">
        <f t="shared" ref="D10:D13" si="2">C10-B10</f>
        <v>-0.58829238585686028</v>
      </c>
      <c r="E10" s="660">
        <f t="shared" ref="E10:E13" si="3">D10/B10*100</f>
        <v>-12.37596114533047</v>
      </c>
    </row>
    <row r="11" spans="1:5" x14ac:dyDescent="0.35">
      <c r="A11" s="673" t="s">
        <v>508</v>
      </c>
      <c r="B11" s="674">
        <f>B10/B6*100</f>
        <v>36.587506991933694</v>
      </c>
      <c r="C11" s="674">
        <f>C10/C6*100</f>
        <v>33.54492952683259</v>
      </c>
      <c r="D11" s="675"/>
      <c r="E11" s="675"/>
    </row>
    <row r="12" spans="1:5" x14ac:dyDescent="0.35">
      <c r="B12" s="669"/>
      <c r="C12" s="669"/>
      <c r="D12" s="670"/>
      <c r="E12" s="670"/>
    </row>
    <row r="13" spans="1:5" ht="31" x14ac:dyDescent="0.35">
      <c r="A13" s="671" t="s">
        <v>522</v>
      </c>
      <c r="B13" s="672">
        <v>2.9107325728991187</v>
      </c>
      <c r="C13" s="672">
        <v>2.9002007538407248</v>
      </c>
      <c r="D13" s="659">
        <f t="shared" si="2"/>
        <v>-1.0531819058393843E-2</v>
      </c>
      <c r="E13" s="660">
        <f t="shared" si="3"/>
        <v>-0.36182709316727252</v>
      </c>
    </row>
    <row r="14" spans="1:5" x14ac:dyDescent="0.35">
      <c r="A14" s="553" t="s">
        <v>509</v>
      </c>
      <c r="B14" s="676">
        <f>B13/B6*100</f>
        <v>22.403756001898405</v>
      </c>
      <c r="C14" s="676">
        <f>C13/C6*100</f>
        <v>23.35701757097695</v>
      </c>
      <c r="D14" s="675"/>
      <c r="E14" s="675"/>
    </row>
    <row r="15" spans="1:5" x14ac:dyDescent="0.35">
      <c r="B15" s="677"/>
      <c r="C15" s="677"/>
      <c r="D15" s="670"/>
      <c r="E15" s="670"/>
    </row>
    <row r="16" spans="1:5" x14ac:dyDescent="0.35">
      <c r="A16" s="72" t="s">
        <v>523</v>
      </c>
      <c r="B16" s="678">
        <v>62.171999999999997</v>
      </c>
      <c r="C16" s="678">
        <v>61.835999999999999</v>
      </c>
      <c r="D16" s="679">
        <f t="shared" ref="D16" si="4">C16-B16</f>
        <v>-0.33599999999999852</v>
      </c>
      <c r="E16" s="680">
        <f t="shared" ref="E16" si="5">D16/B16*100</f>
        <v>-0.54043620922601576</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tabColor rgb="FFFF0000"/>
  </sheetPr>
  <dimension ref="A1:V16"/>
  <sheetViews>
    <sheetView showGridLines="0" zoomScale="90" zoomScaleNormal="90" workbookViewId="0">
      <selection activeCell="H14" sqref="H14"/>
    </sheetView>
  </sheetViews>
  <sheetFormatPr defaultColWidth="9.1796875" defaultRowHeight="15.5" x14ac:dyDescent="0.35"/>
  <cols>
    <col min="1" max="1" width="17.81640625" style="14" customWidth="1"/>
    <col min="2" max="6" width="12.81640625" style="14" customWidth="1"/>
    <col min="7" max="7" width="5.54296875" style="14" customWidth="1"/>
    <col min="8" max="9" width="18.1796875" style="14" customWidth="1"/>
    <col min="10" max="16" width="14" style="14" customWidth="1"/>
    <col min="17" max="22" width="10.81640625" style="14" bestFit="1" customWidth="1"/>
    <col min="23" max="16384" width="9.1796875" style="14"/>
  </cols>
  <sheetData>
    <row r="1" spans="1:22" ht="21" x14ac:dyDescent="0.5">
      <c r="A1" s="17" t="str">
        <f>+'Indice-Index'!C11</f>
        <v>2.5   Copie giornaliere vendute da inizio anno  - Daily copies sold since b.y. (1/2)</v>
      </c>
      <c r="B1" s="321"/>
      <c r="C1" s="321"/>
      <c r="D1" s="321"/>
      <c r="E1" s="321"/>
      <c r="F1" s="321"/>
      <c r="G1" s="321"/>
      <c r="H1" s="106"/>
      <c r="I1" s="106"/>
      <c r="J1" s="54"/>
      <c r="K1" s="54"/>
      <c r="L1" s="54"/>
      <c r="M1" s="54"/>
      <c r="N1" s="54"/>
      <c r="O1" s="54"/>
      <c r="P1" s="54"/>
      <c r="Q1" s="54"/>
      <c r="R1" s="54"/>
      <c r="S1" s="54"/>
      <c r="T1" s="54"/>
      <c r="U1" s="54"/>
      <c r="V1" s="54"/>
    </row>
    <row r="2" spans="1:22" x14ac:dyDescent="0.35">
      <c r="A2" s="6"/>
      <c r="B2" s="6"/>
      <c r="C2" s="6"/>
      <c r="D2" s="6"/>
      <c r="E2" s="6"/>
      <c r="F2" s="6"/>
      <c r="G2" s="6"/>
      <c r="H2" s="6"/>
      <c r="I2" s="6"/>
    </row>
    <row r="3" spans="1:22" x14ac:dyDescent="0.35">
      <c r="A3" s="34"/>
      <c r="B3" s="6"/>
      <c r="C3" s="6"/>
      <c r="D3" s="6"/>
      <c r="E3" s="6"/>
      <c r="F3" s="6"/>
      <c r="G3" s="6"/>
      <c r="H3" s="6"/>
      <c r="I3" s="6"/>
    </row>
    <row r="4" spans="1:22" x14ac:dyDescent="0.35">
      <c r="H4" s="715" t="s">
        <v>405</v>
      </c>
      <c r="I4" s="715"/>
    </row>
    <row r="5" spans="1:22" x14ac:dyDescent="0.35">
      <c r="G5" s="36"/>
      <c r="H5" s="716" t="s">
        <v>481</v>
      </c>
      <c r="I5" s="716" t="s">
        <v>482</v>
      </c>
    </row>
    <row r="6" spans="1:22" x14ac:dyDescent="0.35">
      <c r="A6" s="330" t="s">
        <v>277</v>
      </c>
      <c r="B6" s="85" t="s">
        <v>483</v>
      </c>
      <c r="C6" s="85" t="s">
        <v>484</v>
      </c>
      <c r="D6" s="85" t="s">
        <v>485</v>
      </c>
      <c r="E6" s="85" t="s">
        <v>486</v>
      </c>
      <c r="F6" s="85" t="s">
        <v>487</v>
      </c>
      <c r="H6" s="717"/>
      <c r="I6" s="717"/>
    </row>
    <row r="7" spans="1:22" x14ac:dyDescent="0.35">
      <c r="H7" s="718"/>
      <c r="I7" s="718"/>
    </row>
    <row r="8" spans="1:22" x14ac:dyDescent="0.35">
      <c r="A8" s="333" t="s">
        <v>280</v>
      </c>
      <c r="B8" s="334">
        <v>2.3137252044198897</v>
      </c>
      <c r="C8" s="334">
        <v>2.1214440055248618</v>
      </c>
      <c r="D8" s="334">
        <v>1.8455787472527472</v>
      </c>
      <c r="E8" s="334">
        <v>1.7275352872928178</v>
      </c>
      <c r="F8" s="334">
        <v>1.5685531823204419</v>
      </c>
      <c r="G8" s="345"/>
      <c r="H8" s="339">
        <f>(F8-E8)/E8*100</f>
        <v>-9.2028282224852944</v>
      </c>
      <c r="I8" s="339">
        <f>(F8-B8)/B8*100</f>
        <v>-32.206591373770401</v>
      </c>
    </row>
    <row r="9" spans="1:22" x14ac:dyDescent="0.35">
      <c r="H9" s="127"/>
      <c r="I9" s="127"/>
    </row>
    <row r="10" spans="1:22" x14ac:dyDescent="0.35">
      <c r="A10" s="333" t="s">
        <v>281</v>
      </c>
      <c r="B10" s="334">
        <v>1.1705501933701659</v>
      </c>
      <c r="C10" s="334">
        <v>1.0657318453038676</v>
      </c>
      <c r="D10" s="334">
        <v>0.88041889010989005</v>
      </c>
      <c r="E10" s="334">
        <v>0.81246024309392273</v>
      </c>
      <c r="F10" s="334">
        <v>0.75448623204419885</v>
      </c>
      <c r="G10" s="345"/>
      <c r="H10" s="339">
        <f t="shared" ref="H10:H11" si="0">(F10-E10)/E10*100</f>
        <v>-7.1356120551762086</v>
      </c>
      <c r="I10" s="339">
        <f t="shared" ref="I10:I11" si="1">(F10-B10)/B10*100</f>
        <v>-35.544307598469132</v>
      </c>
    </row>
    <row r="11" spans="1:22" x14ac:dyDescent="0.35">
      <c r="A11" s="333" t="s">
        <v>282</v>
      </c>
      <c r="B11" s="334">
        <v>1.1431750110497239</v>
      </c>
      <c r="C11" s="334">
        <v>1.0557121602209942</v>
      </c>
      <c r="D11" s="334">
        <v>0.96515985714285724</v>
      </c>
      <c r="E11" s="334">
        <v>0.91507504419889518</v>
      </c>
      <c r="F11" s="334">
        <v>0.81406695027624298</v>
      </c>
      <c r="G11" s="345"/>
      <c r="H11" s="339">
        <f t="shared" si="0"/>
        <v>-11.038230641627868</v>
      </c>
      <c r="I11" s="339">
        <f t="shared" si="1"/>
        <v>-28.788948113139423</v>
      </c>
    </row>
    <row r="12" spans="1:22" x14ac:dyDescent="0.35">
      <c r="H12" s="127"/>
      <c r="I12" s="127"/>
    </row>
    <row r="13" spans="1:22" x14ac:dyDescent="0.35">
      <c r="A13" s="333" t="s">
        <v>283</v>
      </c>
      <c r="B13" s="334">
        <v>2.1264984088397791</v>
      </c>
      <c r="C13" s="334">
        <v>1.9386526408839777</v>
      </c>
      <c r="D13" s="334">
        <v>1.6424317362637362</v>
      </c>
      <c r="E13" s="334">
        <v>1.5050119116022098</v>
      </c>
      <c r="F13" s="334">
        <v>1.357810861878453</v>
      </c>
      <c r="G13" s="345"/>
      <c r="H13" s="339">
        <f t="shared" ref="H13:H14" si="2">(F13-E13)/E13*100</f>
        <v>-9.7807232347449737</v>
      </c>
      <c r="I13" s="339">
        <f t="shared" ref="I13:I14" si="3">(F13-B13)/B13*100</f>
        <v>-36.148042423446874</v>
      </c>
    </row>
    <row r="14" spans="1:22" x14ac:dyDescent="0.35">
      <c r="A14" s="333" t="s">
        <v>284</v>
      </c>
      <c r="B14" s="334">
        <v>0.18722679558011063</v>
      </c>
      <c r="C14" s="334">
        <v>0.18279136464088402</v>
      </c>
      <c r="D14" s="334">
        <v>0.203147010989011</v>
      </c>
      <c r="E14" s="334">
        <v>0.22252337569060796</v>
      </c>
      <c r="F14" s="334">
        <v>0.21074232044198882</v>
      </c>
      <c r="G14" s="345"/>
      <c r="H14" s="339">
        <f t="shared" si="2"/>
        <v>-5.2943000761408916</v>
      </c>
      <c r="I14" s="339">
        <f t="shared" si="3"/>
        <v>12.559914188039587</v>
      </c>
    </row>
    <row r="16" spans="1:22" x14ac:dyDescent="0.35">
      <c r="A16" s="508" t="s">
        <v>340</v>
      </c>
    </row>
  </sheetData>
  <mergeCells count="3">
    <mergeCell ref="H4:I4"/>
    <mergeCell ref="H5:H7"/>
    <mergeCell ref="I5:I7"/>
  </mergeCells>
  <phoneticPr fontId="88"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tabColor rgb="FFFF0000"/>
  </sheetPr>
  <dimension ref="A1:J24"/>
  <sheetViews>
    <sheetView showGridLines="0" topLeftCell="A10" zoomScale="90" zoomScaleNormal="90" workbookViewId="0">
      <selection activeCell="E26" sqref="E26"/>
    </sheetView>
  </sheetViews>
  <sheetFormatPr defaultColWidth="9.1796875" defaultRowHeight="15.5" x14ac:dyDescent="0.35"/>
  <cols>
    <col min="1" max="1" width="28.7265625" style="25" customWidth="1"/>
    <col min="2" max="6" width="11.81640625" style="25" customWidth="1"/>
    <col min="7" max="7" width="5.81640625" style="25" customWidth="1"/>
    <col min="8" max="9" width="14.1796875" style="25" customWidth="1"/>
    <col min="10" max="10" width="11.81640625" style="25" customWidth="1"/>
    <col min="11" max="11" width="11.81640625" style="25" bestFit="1" customWidth="1"/>
    <col min="12" max="16384" width="9.1796875" style="25"/>
  </cols>
  <sheetData>
    <row r="1" spans="1:10" ht="21" x14ac:dyDescent="0.35">
      <c r="A1" s="335" t="str">
        <f>+'Indice-Index'!C12</f>
        <v>2.6   Copie giornaliere vendute da inizio anno  - Daily copies sold since b.y (2/2)</v>
      </c>
      <c r="B1" s="336"/>
      <c r="C1" s="336"/>
      <c r="D1" s="336"/>
      <c r="E1" s="336"/>
      <c r="F1" s="336"/>
      <c r="G1" s="336"/>
      <c r="H1" s="336"/>
      <c r="I1" s="337"/>
      <c r="J1" s="337"/>
    </row>
    <row r="2" spans="1:10" ht="15.75" customHeight="1" x14ac:dyDescent="0.35"/>
    <row r="3" spans="1:10" ht="15.75" customHeight="1" x14ac:dyDescent="0.35"/>
    <row r="4" spans="1:10" ht="18.649999999999999" customHeight="1" x14ac:dyDescent="0.35">
      <c r="A4" s="255" t="s">
        <v>355</v>
      </c>
      <c r="G4" s="127"/>
      <c r="H4" s="715" t="s">
        <v>289</v>
      </c>
      <c r="I4" s="715"/>
    </row>
    <row r="5" spans="1:10" ht="46.5" customHeight="1" x14ac:dyDescent="0.35">
      <c r="B5" s="343" t="str">
        <f>+'2.5'!B6</f>
        <v>1H18</v>
      </c>
      <c r="C5" s="343" t="str">
        <f>+'2.5'!C6</f>
        <v>1H19</v>
      </c>
      <c r="D5" s="343" t="str">
        <f>+'2.5'!D6</f>
        <v>1H20</v>
      </c>
      <c r="E5" s="343" t="str">
        <f>+'2.5'!E6</f>
        <v>1H21</v>
      </c>
      <c r="F5" s="343" t="str">
        <f>+'2.5'!F6</f>
        <v>1H22</v>
      </c>
      <c r="G5" s="343"/>
      <c r="H5" s="529" t="str">
        <f>+'2.5'!H5</f>
        <v>1H2022 
vs 
1H2021</v>
      </c>
      <c r="I5" s="529" t="str">
        <f>+'2.5'!I5</f>
        <v>1H2022 
vs 
1H2018</v>
      </c>
    </row>
    <row r="6" spans="1:10" ht="18.649999999999999" customHeight="1" x14ac:dyDescent="0.35">
      <c r="A6" s="340" t="s">
        <v>287</v>
      </c>
      <c r="B6" s="127"/>
      <c r="C6" s="127"/>
      <c r="D6" s="127"/>
      <c r="E6" s="127"/>
      <c r="F6" s="127"/>
      <c r="G6" s="127"/>
      <c r="H6" s="127"/>
      <c r="I6" s="127"/>
    </row>
    <row r="7" spans="1:10" ht="18.649999999999999" customHeight="1" x14ac:dyDescent="0.35">
      <c r="A7" s="338" t="s">
        <v>352</v>
      </c>
      <c r="B7" s="341">
        <v>673.19073480662996</v>
      </c>
      <c r="C7" s="341">
        <v>617.94371823204403</v>
      </c>
      <c r="D7" s="341">
        <v>536.82171428571428</v>
      </c>
      <c r="E7" s="341">
        <v>481.35177900552492</v>
      </c>
      <c r="F7" s="341">
        <v>431.06862430939219</v>
      </c>
      <c r="G7" s="344"/>
      <c r="H7" s="339">
        <f t="shared" ref="H7" si="0">(F7-E7)/E7*100</f>
        <v>-10.44623846618329</v>
      </c>
      <c r="I7" s="339">
        <f t="shared" ref="I7" si="1">(F7-B7)/B7*100</f>
        <v>-35.96634623421933</v>
      </c>
    </row>
    <row r="8" spans="1:10" ht="18.649999999999999" customHeight="1" x14ac:dyDescent="0.35">
      <c r="A8" s="338" t="s">
        <v>353</v>
      </c>
      <c r="B8" s="429">
        <v>149.59724861878453</v>
      </c>
      <c r="C8" s="429">
        <v>135.01998342541438</v>
      </c>
      <c r="D8" s="429">
        <v>131.09022527472527</v>
      </c>
      <c r="E8" s="429">
        <v>123.45448618784529</v>
      </c>
      <c r="F8" s="429">
        <v>109.75750828729284</v>
      </c>
      <c r="G8" s="344"/>
      <c r="H8" s="339">
        <f t="shared" ref="H8:H12" si="2">(F8-E8)/E8*100</f>
        <v>-11.094759148494184</v>
      </c>
      <c r="I8" s="339">
        <f t="shared" ref="I8:I12" si="3">(F8-B8)/B8*100</f>
        <v>-26.631332260003294</v>
      </c>
    </row>
    <row r="9" spans="1:10" ht="18.649999999999999" customHeight="1" x14ac:dyDescent="0.35">
      <c r="A9" s="338" t="s">
        <v>335</v>
      </c>
      <c r="B9" s="341">
        <v>99.911635359116048</v>
      </c>
      <c r="C9" s="341">
        <v>85.485629834254141</v>
      </c>
      <c r="D9" s="341">
        <v>72.573384615384612</v>
      </c>
      <c r="E9" s="341">
        <v>62.099823204419899</v>
      </c>
      <c r="F9" s="341">
        <v>54.235917127071815</v>
      </c>
      <c r="G9" s="344"/>
      <c r="H9" s="339">
        <f>(F9-E9)/E9*100</f>
        <v>-12.663330862411179</v>
      </c>
      <c r="I9" s="339">
        <f>(F9-B9)/B9*100</f>
        <v>-45.716115112989918</v>
      </c>
    </row>
    <row r="10" spans="1:10" ht="18.649999999999999" customHeight="1" x14ac:dyDescent="0.35">
      <c r="A10" s="338" t="s">
        <v>285</v>
      </c>
      <c r="B10" s="341">
        <v>266.28506629834254</v>
      </c>
      <c r="C10" s="341">
        <v>238.76499447513814</v>
      </c>
      <c r="D10" s="341">
        <v>144.87902747252747</v>
      </c>
      <c r="E10" s="341">
        <v>139.90051381215468</v>
      </c>
      <c r="F10" s="341">
        <v>147.31183425414363</v>
      </c>
      <c r="G10" s="344"/>
      <c r="H10" s="339">
        <f t="shared" si="2"/>
        <v>5.2975648480749511</v>
      </c>
      <c r="I10" s="339">
        <f t="shared" si="3"/>
        <v>-44.678897580723792</v>
      </c>
    </row>
    <row r="11" spans="1:10" ht="18.649999999999999" customHeight="1" x14ac:dyDescent="0.35">
      <c r="A11" s="338" t="s">
        <v>356</v>
      </c>
      <c r="B11" s="341">
        <v>425.97442541436465</v>
      </c>
      <c r="C11" s="341">
        <v>399.86022099447518</v>
      </c>
      <c r="D11" s="341">
        <v>359.80742307692316</v>
      </c>
      <c r="E11" s="341">
        <v>339.35634806629827</v>
      </c>
      <c r="F11" s="341">
        <v>302.91398895027629</v>
      </c>
      <c r="G11" s="344"/>
      <c r="H11" s="339">
        <f t="shared" si="2"/>
        <v>-10.738670227822707</v>
      </c>
      <c r="I11" s="339">
        <f t="shared" si="3"/>
        <v>-28.889160738788927</v>
      </c>
    </row>
    <row r="12" spans="1:10" ht="18.649999999999999" customHeight="1" x14ac:dyDescent="0.35">
      <c r="A12" s="338" t="s">
        <v>286</v>
      </c>
      <c r="B12" s="341">
        <v>511.53929834254131</v>
      </c>
      <c r="C12" s="341">
        <v>461.57809392265187</v>
      </c>
      <c r="D12" s="341">
        <v>397.25996153846143</v>
      </c>
      <c r="E12" s="341">
        <v>358.84896132596685</v>
      </c>
      <c r="F12" s="341">
        <v>312.52298895027639</v>
      </c>
      <c r="G12" s="344"/>
      <c r="H12" s="339">
        <f t="shared" si="2"/>
        <v>-12.909601912880959</v>
      </c>
      <c r="I12" s="339">
        <f t="shared" si="3"/>
        <v>-38.905380297683003</v>
      </c>
    </row>
    <row r="13" spans="1:10" ht="18.649999999999999" customHeight="1" x14ac:dyDescent="0.35">
      <c r="A13" s="182" t="s">
        <v>312</v>
      </c>
      <c r="B13" s="359">
        <f>SUM(B7:B12)</f>
        <v>2126.4984088397791</v>
      </c>
      <c r="C13" s="359">
        <f>SUM(C7:C12)</f>
        <v>1938.6526408839777</v>
      </c>
      <c r="D13" s="359">
        <f>SUM(D7:D12)</f>
        <v>1642.4317362637362</v>
      </c>
      <c r="E13" s="359">
        <f>SUM(E7:E12)</f>
        <v>1505.0119116022099</v>
      </c>
      <c r="F13" s="359">
        <f>SUM(F7:F12)</f>
        <v>1357.8108618784531</v>
      </c>
      <c r="G13" s="344"/>
      <c r="H13" s="339">
        <f t="shared" ref="H13" si="4">(F13-E13)/E13*100</f>
        <v>-9.780723234744972</v>
      </c>
      <c r="I13" s="339">
        <f t="shared" ref="I13" si="5">(F13-B13)/B13*100</f>
        <v>-36.148042423446867</v>
      </c>
    </row>
    <row r="14" spans="1:10" ht="18.649999999999999" customHeight="1" x14ac:dyDescent="0.35">
      <c r="B14" s="342"/>
      <c r="C14" s="342"/>
      <c r="D14" s="342"/>
      <c r="E14" s="342"/>
      <c r="F14" s="342"/>
      <c r="G14" s="342"/>
    </row>
    <row r="15" spans="1:10" ht="18.649999999999999" customHeight="1" x14ac:dyDescent="0.35">
      <c r="A15" s="340" t="s">
        <v>288</v>
      </c>
      <c r="B15" s="342"/>
      <c r="C15" s="342"/>
      <c r="D15" s="342"/>
      <c r="E15" s="342"/>
      <c r="F15" s="342"/>
      <c r="G15" s="342"/>
      <c r="H15" s="127"/>
      <c r="I15" s="127"/>
    </row>
    <row r="16" spans="1:10" ht="18.649999999999999" customHeight="1" x14ac:dyDescent="0.35">
      <c r="A16" s="338" t="s">
        <v>352</v>
      </c>
      <c r="B16" s="341">
        <v>74.230005524861852</v>
      </c>
      <c r="C16" s="341">
        <v>74.941928176795599</v>
      </c>
      <c r="D16" s="341">
        <v>80.948824175824143</v>
      </c>
      <c r="E16" s="341">
        <v>93.249779005524829</v>
      </c>
      <c r="F16" s="341">
        <v>87.832906077348042</v>
      </c>
      <c r="G16" s="344"/>
      <c r="H16" s="339">
        <f t="shared" ref="H16:H22" si="6">(F16-E16)/E16*100</f>
        <v>-5.8089927782626161</v>
      </c>
      <c r="I16" s="339">
        <f t="shared" ref="I16:I22" si="7">(F16-B16)/B16*100</f>
        <v>18.325339539319003</v>
      </c>
    </row>
    <row r="17" spans="1:9" ht="18.649999999999999" customHeight="1" x14ac:dyDescent="0.35">
      <c r="A17" s="338" t="s">
        <v>353</v>
      </c>
      <c r="B17" s="429">
        <v>14.335132596685078</v>
      </c>
      <c r="C17" s="429">
        <v>16.835640883977895</v>
      </c>
      <c r="D17" s="429">
        <v>25.698252747252734</v>
      </c>
      <c r="E17" s="429">
        <v>31.588292817679559</v>
      </c>
      <c r="F17" s="429">
        <v>30.721845303867404</v>
      </c>
      <c r="G17" s="344"/>
      <c r="H17" s="339">
        <f t="shared" ref="H17:H21" si="8">(F17-E17)/E17*100</f>
        <v>-2.7429387172427853</v>
      </c>
      <c r="I17" s="339">
        <f t="shared" ref="I17:I21" si="9">(F17-B17)/B17*100</f>
        <v>114.31155307884397</v>
      </c>
    </row>
    <row r="18" spans="1:9" ht="18.649999999999999" customHeight="1" x14ac:dyDescent="0.35">
      <c r="A18" s="338" t="s">
        <v>335</v>
      </c>
      <c r="B18" s="341">
        <v>48.314983425414361</v>
      </c>
      <c r="C18" s="341">
        <v>40.652502762430927</v>
      </c>
      <c r="D18" s="341">
        <v>38.191527472527476</v>
      </c>
      <c r="E18" s="341">
        <v>29.359734806629838</v>
      </c>
      <c r="F18" s="341">
        <v>28.211972375690607</v>
      </c>
      <c r="G18" s="344"/>
      <c r="H18" s="339">
        <f>(F18-E18)/E18*100</f>
        <v>-3.9093078956559593</v>
      </c>
      <c r="I18" s="339">
        <f>(F18-B18)/B18*100</f>
        <v>-41.608233356340733</v>
      </c>
    </row>
    <row r="19" spans="1:9" x14ac:dyDescent="0.35">
      <c r="A19" s="338" t="s">
        <v>285</v>
      </c>
      <c r="B19" s="341">
        <v>8.6177679558011029</v>
      </c>
      <c r="C19" s="341">
        <v>7.9430718232044315</v>
      </c>
      <c r="D19" s="341">
        <v>7.0044120879120975</v>
      </c>
      <c r="E19" s="341">
        <v>6.4986132596685131</v>
      </c>
      <c r="F19" s="341">
        <v>5.8249779005524918</v>
      </c>
      <c r="G19" s="344"/>
      <c r="H19" s="339">
        <f t="shared" si="8"/>
        <v>-10.365832404533375</v>
      </c>
      <c r="I19" s="339">
        <f t="shared" si="9"/>
        <v>-32.40734804617972</v>
      </c>
    </row>
    <row r="20" spans="1:9" x14ac:dyDescent="0.35">
      <c r="A20" s="338" t="s">
        <v>354</v>
      </c>
      <c r="B20" s="341">
        <v>16.228508287292808</v>
      </c>
      <c r="C20" s="341">
        <v>17.235883977900549</v>
      </c>
      <c r="D20" s="341">
        <v>21.122989010989009</v>
      </c>
      <c r="E20" s="341">
        <v>26.121856353591163</v>
      </c>
      <c r="F20" s="341">
        <v>24.452563535911612</v>
      </c>
      <c r="G20" s="344"/>
      <c r="H20" s="339">
        <f t="shared" si="8"/>
        <v>-6.3904065434080879</v>
      </c>
      <c r="I20" s="339">
        <f t="shared" si="9"/>
        <v>50.67659394830747</v>
      </c>
    </row>
    <row r="21" spans="1:9" x14ac:dyDescent="0.35">
      <c r="A21" s="338" t="s">
        <v>286</v>
      </c>
      <c r="B21" s="341">
        <v>25.500397790055423</v>
      </c>
      <c r="C21" s="341">
        <v>25.182337016574611</v>
      </c>
      <c r="D21" s="341">
        <v>30.181005494505545</v>
      </c>
      <c r="E21" s="341">
        <v>35.705099447514044</v>
      </c>
      <c r="F21" s="341">
        <v>33.698055248618687</v>
      </c>
      <c r="G21" s="344"/>
      <c r="H21" s="339">
        <f t="shared" si="8"/>
        <v>-5.621169608687639</v>
      </c>
      <c r="I21" s="339">
        <f t="shared" si="9"/>
        <v>32.147174824700834</v>
      </c>
    </row>
    <row r="22" spans="1:9" x14ac:dyDescent="0.35">
      <c r="A22" s="182" t="s">
        <v>312</v>
      </c>
      <c r="B22" s="359">
        <f>B16+B17+B19+B18+B20+B21</f>
        <v>187.22679558011063</v>
      </c>
      <c r="C22" s="359">
        <f>C16+C17+C19+C18+C20+C21</f>
        <v>182.79136464088401</v>
      </c>
      <c r="D22" s="359">
        <f>D16+D17+D19+D18+D20+D21</f>
        <v>203.14701098901102</v>
      </c>
      <c r="E22" s="359">
        <f>E16+E17+E19+E18+E20+E21</f>
        <v>222.52337569060793</v>
      </c>
      <c r="F22" s="359">
        <f>F16+F17+F19+F18+F20+F21</f>
        <v>210.74232044198885</v>
      </c>
      <c r="G22" s="344"/>
      <c r="H22" s="339">
        <f t="shared" si="6"/>
        <v>-5.2943000761408667</v>
      </c>
      <c r="I22" s="339">
        <f t="shared" si="7"/>
        <v>12.559914188039603</v>
      </c>
    </row>
    <row r="24" spans="1:9" x14ac:dyDescent="0.3">
      <c r="A24" s="508" t="s">
        <v>340</v>
      </c>
    </row>
  </sheetData>
  <mergeCells count="1">
    <mergeCell ref="H4:I4"/>
  </mergeCells>
  <phoneticPr fontId="88" type="noConversion"/>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tabColor rgb="FFFF0000"/>
  </sheetPr>
  <dimension ref="A1:N21"/>
  <sheetViews>
    <sheetView showGridLines="0" zoomScale="90" zoomScaleNormal="90" workbookViewId="0">
      <selection activeCell="F14" sqref="F14"/>
    </sheetView>
  </sheetViews>
  <sheetFormatPr defaultColWidth="9.1796875" defaultRowHeight="15.5" x14ac:dyDescent="0.35"/>
  <cols>
    <col min="1" max="1" width="29.26953125" style="14" customWidth="1"/>
    <col min="2" max="2" width="19.54296875" style="14" customWidth="1"/>
    <col min="3" max="3" width="13" style="14" customWidth="1"/>
    <col min="4" max="4" width="17.54296875" style="14" customWidth="1"/>
    <col min="5" max="7" width="10.1796875" style="14" customWidth="1"/>
    <col min="8" max="12" width="10.81640625" style="14" bestFit="1" customWidth="1"/>
    <col min="13" max="16384" width="9.1796875" style="14"/>
  </cols>
  <sheetData>
    <row r="1" spans="1:14" ht="21" x14ac:dyDescent="0.5">
      <c r="A1" s="329" t="str">
        <f>+'Indice-Index'!C13</f>
        <v>2.7   Vendite complessive e distribuzione per principali gruppi editoriali da inizio anno - Volume sales and shares by main publishing groups since b.y.</v>
      </c>
      <c r="B1" s="405"/>
      <c r="C1" s="405"/>
      <c r="D1" s="405"/>
      <c r="E1" s="404"/>
      <c r="F1" s="404"/>
      <c r="G1" s="404"/>
      <c r="H1" s="404"/>
      <c r="I1" s="404"/>
      <c r="J1" s="404"/>
      <c r="K1" s="404"/>
      <c r="L1" s="106"/>
      <c r="M1" s="106"/>
      <c r="N1" s="106"/>
    </row>
    <row r="2" spans="1:14" x14ac:dyDescent="0.35">
      <c r="A2" s="6"/>
      <c r="B2" s="6"/>
      <c r="C2" s="6"/>
      <c r="D2" s="6"/>
      <c r="E2" s="6"/>
      <c r="F2" s="6"/>
      <c r="G2" s="6"/>
    </row>
    <row r="3" spans="1:14" x14ac:dyDescent="0.35">
      <c r="A3" s="6"/>
      <c r="B3" s="6"/>
      <c r="C3" s="6"/>
      <c r="D3" s="6"/>
      <c r="E3" s="6"/>
      <c r="F3" s="6"/>
      <c r="G3" s="6"/>
    </row>
    <row r="4" spans="1:14" s="349" customFormat="1" ht="35.15" customHeight="1" x14ac:dyDescent="0.35">
      <c r="A4" s="90"/>
      <c r="B4" s="348" t="s">
        <v>293</v>
      </c>
      <c r="C4" s="625" t="s">
        <v>489</v>
      </c>
      <c r="D4" s="719" t="s">
        <v>488</v>
      </c>
      <c r="E4" s="90"/>
      <c r="F4" s="90"/>
      <c r="G4" s="90"/>
    </row>
    <row r="5" spans="1:14" x14ac:dyDescent="0.35">
      <c r="A5"/>
      <c r="B5" s="101" t="str">
        <f>'2.6'!F5</f>
        <v>1H22</v>
      </c>
      <c r="C5" s="36" t="s">
        <v>290</v>
      </c>
      <c r="D5" s="719"/>
      <c r="E5" s="6"/>
      <c r="F5" s="6"/>
      <c r="G5" s="87"/>
    </row>
    <row r="6" spans="1:14" x14ac:dyDescent="0.35">
      <c r="A6"/>
      <c r="B6" s="101"/>
      <c r="C6" s="36"/>
      <c r="D6" s="348"/>
      <c r="E6" s="6"/>
      <c r="F6" s="6"/>
      <c r="G6" s="87"/>
    </row>
    <row r="7" spans="1:14" x14ac:dyDescent="0.35">
      <c r="A7" s="34" t="s">
        <v>126</v>
      </c>
      <c r="B7" s="153"/>
      <c r="C7" s="154"/>
      <c r="E7" s="6"/>
      <c r="F7" s="6"/>
      <c r="G7" s="87"/>
    </row>
    <row r="8" spans="1:14" x14ac:dyDescent="0.35">
      <c r="A8" s="346" t="s">
        <v>139</v>
      </c>
      <c r="B8" s="332">
        <v>20.375386860184481</v>
      </c>
      <c r="C8" s="332">
        <v>-1.4420434060575396</v>
      </c>
      <c r="D8" s="347">
        <v>-15.204151992179254</v>
      </c>
      <c r="E8" s="6"/>
      <c r="F8" s="6"/>
      <c r="G8" s="87"/>
    </row>
    <row r="9" spans="1:14" x14ac:dyDescent="0.35">
      <c r="A9" s="346" t="s">
        <v>130</v>
      </c>
      <c r="B9" s="332">
        <v>17.95780371569921</v>
      </c>
      <c r="C9" s="332">
        <v>2.1038591854522775</v>
      </c>
      <c r="D9" s="347">
        <v>2.8461898305782234</v>
      </c>
      <c r="E9" s="6"/>
      <c r="F9" s="6"/>
      <c r="G9" s="87"/>
    </row>
    <row r="10" spans="1:14" x14ac:dyDescent="0.35">
      <c r="A10" s="346" t="s">
        <v>268</v>
      </c>
      <c r="B10" s="332">
        <v>8.7456873284423011</v>
      </c>
      <c r="C10" s="332">
        <v>0.33433353201210636</v>
      </c>
      <c r="D10" s="347">
        <v>-5.5938325873272712</v>
      </c>
      <c r="E10" s="6"/>
      <c r="F10" s="6"/>
      <c r="G10" s="87"/>
    </row>
    <row r="11" spans="1:14" x14ac:dyDescent="0.35">
      <c r="A11" s="346" t="s">
        <v>267</v>
      </c>
      <c r="B11" s="332">
        <v>8.4033219957923997</v>
      </c>
      <c r="C11" s="332">
        <v>-0.34260644406993279</v>
      </c>
      <c r="D11" s="347">
        <v>-12.759648561023399</v>
      </c>
      <c r="E11" s="6"/>
      <c r="F11" s="6"/>
      <c r="G11" s="87"/>
    </row>
    <row r="12" spans="1:14" x14ac:dyDescent="0.35">
      <c r="A12" s="346" t="s">
        <v>154</v>
      </c>
      <c r="B12" s="332">
        <v>4.8597566383147477</v>
      </c>
      <c r="C12" s="332">
        <v>4.1802907299500092E-2</v>
      </c>
      <c r="D12" s="347">
        <v>-8.4150278477248381</v>
      </c>
      <c r="E12" s="6"/>
      <c r="F12" s="6"/>
      <c r="G12" s="87"/>
    </row>
    <row r="13" spans="1:14" x14ac:dyDescent="0.35">
      <c r="A13" s="346" t="s">
        <v>269</v>
      </c>
      <c r="B13" s="332">
        <v>4.0352388504723526</v>
      </c>
      <c r="C13" s="332">
        <v>0.13561194069174087</v>
      </c>
      <c r="D13" s="347">
        <v>-6.0453003463729251</v>
      </c>
      <c r="E13" s="6"/>
      <c r="F13" s="6"/>
      <c r="G13" s="87"/>
    </row>
    <row r="14" spans="1:14" x14ac:dyDescent="0.35">
      <c r="A14" s="346" t="s">
        <v>291</v>
      </c>
      <c r="B14" s="332">
        <v>35.622804611094509</v>
      </c>
      <c r="C14" s="332">
        <v>-0.83095771532815377</v>
      </c>
      <c r="D14" s="347">
        <v>-11.272535314524298</v>
      </c>
      <c r="E14" s="6"/>
      <c r="F14" s="6"/>
      <c r="G14" s="87"/>
    </row>
    <row r="15" spans="1:14" x14ac:dyDescent="0.35">
      <c r="B15" s="6"/>
      <c r="C15" s="6"/>
      <c r="D15"/>
      <c r="E15" s="6"/>
      <c r="F15" s="6"/>
      <c r="G15" s="6"/>
    </row>
    <row r="16" spans="1:14" x14ac:dyDescent="0.35">
      <c r="A16" s="508" t="s">
        <v>340</v>
      </c>
    </row>
    <row r="17" spans="2:8" x14ac:dyDescent="0.35">
      <c r="B17" s="362"/>
    </row>
    <row r="18" spans="2:8" x14ac:dyDescent="0.35">
      <c r="B18" s="314"/>
      <c r="C18" s="315"/>
      <c r="D18" s="315"/>
      <c r="E18" s="315"/>
      <c r="F18" s="315"/>
      <c r="G18" s="315"/>
      <c r="H18" s="315"/>
    </row>
    <row r="19" spans="2:8" x14ac:dyDescent="0.35">
      <c r="B19"/>
      <c r="C19" s="316"/>
      <c r="D19" s="316"/>
      <c r="E19" s="316"/>
      <c r="F19" s="316"/>
      <c r="G19" s="316"/>
      <c r="H19" s="316"/>
    </row>
    <row r="20" spans="2:8" x14ac:dyDescent="0.35">
      <c r="B20" s="83"/>
      <c r="C20" s="316"/>
      <c r="D20" s="316"/>
      <c r="E20" s="316"/>
      <c r="F20" s="316"/>
      <c r="G20" s="316"/>
      <c r="H20" s="316"/>
    </row>
    <row r="21" spans="2:8" x14ac:dyDescent="0.35">
      <c r="B21"/>
      <c r="C21" s="317"/>
      <c r="D21" s="317"/>
      <c r="E21" s="317"/>
      <c r="F21" s="317"/>
      <c r="G21" s="317"/>
      <c r="H21" s="317"/>
    </row>
  </sheetData>
  <mergeCells count="1">
    <mergeCell ref="D4:D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tabColor rgb="FFFF0000"/>
  </sheetPr>
  <dimension ref="A1:S47"/>
  <sheetViews>
    <sheetView showGridLines="0" zoomScale="90" zoomScaleNormal="90" workbookViewId="0">
      <pane ySplit="4" topLeftCell="A5" activePane="bottomLeft" state="frozen"/>
      <selection activeCell="H30" sqref="H30"/>
      <selection pane="bottomLeft" activeCell="E22" sqref="E22"/>
    </sheetView>
  </sheetViews>
  <sheetFormatPr defaultColWidth="9.1796875" defaultRowHeight="15.5" x14ac:dyDescent="0.35"/>
  <cols>
    <col min="1" max="2" width="10.7265625" style="14" customWidth="1"/>
    <col min="3" max="3" width="12.1796875" style="14" customWidth="1"/>
    <col min="4" max="4" width="32.1796875" style="14" customWidth="1"/>
    <col min="5" max="7" width="13.26953125" style="14" customWidth="1"/>
    <col min="8" max="13" width="14" style="14" customWidth="1"/>
    <col min="14" max="19" width="10.81640625" style="14" bestFit="1" customWidth="1"/>
    <col min="20" max="16384" width="9.1796875" style="14"/>
  </cols>
  <sheetData>
    <row r="1" spans="1:19" ht="21" x14ac:dyDescent="0.5">
      <c r="A1" s="17" t="str">
        <f>+'Indice-Index'!C15</f>
        <v xml:space="preserve">2.8   Utenti unici dei siti/app dei principali operatori - Main websites/app unique users </v>
      </c>
      <c r="B1" s="321"/>
      <c r="C1" s="321"/>
      <c r="D1" s="321"/>
      <c r="E1" s="106"/>
      <c r="F1" s="106"/>
      <c r="G1" s="106"/>
      <c r="H1" s="538"/>
      <c r="I1" s="106"/>
      <c r="J1" s="54"/>
      <c r="K1" s="54"/>
      <c r="L1" s="54"/>
      <c r="M1" s="54"/>
      <c r="N1" s="54"/>
      <c r="O1" s="54"/>
      <c r="P1" s="54"/>
      <c r="Q1" s="54"/>
      <c r="R1" s="54"/>
      <c r="S1" s="54"/>
    </row>
    <row r="2" spans="1:19" x14ac:dyDescent="0.35">
      <c r="A2" s="6"/>
      <c r="B2" s="6"/>
      <c r="C2" s="6"/>
      <c r="D2" s="6"/>
      <c r="E2" s="6"/>
      <c r="F2" s="6"/>
    </row>
    <row r="4" spans="1:19" x14ac:dyDescent="0.35">
      <c r="A4" s="330" t="s">
        <v>332</v>
      </c>
    </row>
    <row r="5" spans="1:19" x14ac:dyDescent="0.35">
      <c r="A5" s="330"/>
      <c r="D5" s="330"/>
      <c r="E5" s="203"/>
      <c r="F5" s="203"/>
      <c r="G5" s="203"/>
    </row>
    <row r="6" spans="1:19" x14ac:dyDescent="0.35">
      <c r="A6" s="408">
        <v>43466</v>
      </c>
      <c r="B6" s="372">
        <v>41.992874999999998</v>
      </c>
    </row>
    <row r="7" spans="1:19" x14ac:dyDescent="0.35">
      <c r="A7" s="408">
        <v>43497</v>
      </c>
      <c r="B7" s="372">
        <v>41.616146000000001</v>
      </c>
    </row>
    <row r="8" spans="1:19" x14ac:dyDescent="0.35">
      <c r="A8" s="408">
        <v>43525</v>
      </c>
      <c r="B8" s="372">
        <v>42.323006999999997</v>
      </c>
    </row>
    <row r="9" spans="1:19" x14ac:dyDescent="0.35">
      <c r="A9" s="408">
        <v>43556</v>
      </c>
      <c r="B9" s="372">
        <v>41.916683999999997</v>
      </c>
    </row>
    <row r="10" spans="1:19" x14ac:dyDescent="0.35">
      <c r="A10" s="408">
        <v>43586</v>
      </c>
      <c r="B10" s="372">
        <v>42.240712000000002</v>
      </c>
    </row>
    <row r="11" spans="1:19" x14ac:dyDescent="0.35">
      <c r="A11" s="373">
        <v>43617</v>
      </c>
      <c r="B11" s="374">
        <v>41.331107000000003</v>
      </c>
    </row>
    <row r="12" spans="1:19" x14ac:dyDescent="0.35">
      <c r="A12" s="408">
        <v>43647</v>
      </c>
      <c r="B12" s="372">
        <v>40.524585999999999</v>
      </c>
    </row>
    <row r="13" spans="1:19" x14ac:dyDescent="0.35">
      <c r="A13" s="408">
        <v>43678</v>
      </c>
      <c r="B13" s="372">
        <v>40.729568999999998</v>
      </c>
    </row>
    <row r="14" spans="1:19" x14ac:dyDescent="0.35">
      <c r="A14" s="408">
        <v>43709</v>
      </c>
      <c r="B14" s="372">
        <v>41.594318999999999</v>
      </c>
    </row>
    <row r="15" spans="1:19" x14ac:dyDescent="0.35">
      <c r="A15" s="408">
        <v>43739</v>
      </c>
      <c r="B15" s="372">
        <v>41.873142999999999</v>
      </c>
    </row>
    <row r="16" spans="1:19" x14ac:dyDescent="0.35">
      <c r="A16" s="408">
        <v>43770</v>
      </c>
      <c r="B16" s="372">
        <v>41.565874000000001</v>
      </c>
    </row>
    <row r="17" spans="1:2" x14ac:dyDescent="0.35">
      <c r="A17" s="408">
        <v>43800</v>
      </c>
      <c r="B17" s="372">
        <v>41.546782</v>
      </c>
    </row>
    <row r="18" spans="1:2" x14ac:dyDescent="0.35">
      <c r="A18" s="408">
        <v>43831</v>
      </c>
      <c r="B18" s="372">
        <v>43.272182000000001</v>
      </c>
    </row>
    <row r="19" spans="1:2" x14ac:dyDescent="0.35">
      <c r="A19" s="408">
        <v>43862</v>
      </c>
      <c r="B19" s="372">
        <v>43.317723999999998</v>
      </c>
    </row>
    <row r="20" spans="1:2" x14ac:dyDescent="0.35">
      <c r="A20" s="408">
        <v>43891</v>
      </c>
      <c r="B20" s="372">
        <v>44.739888999999998</v>
      </c>
    </row>
    <row r="21" spans="1:2" x14ac:dyDescent="0.35">
      <c r="A21" s="408">
        <v>43922</v>
      </c>
      <c r="B21" s="372">
        <v>44.151803999999998</v>
      </c>
    </row>
    <row r="22" spans="1:2" x14ac:dyDescent="0.35">
      <c r="A22" s="408">
        <v>43952</v>
      </c>
      <c r="B22" s="372">
        <v>44.130982000000003</v>
      </c>
    </row>
    <row r="23" spans="1:2" x14ac:dyDescent="0.35">
      <c r="A23" s="373">
        <v>43983</v>
      </c>
      <c r="B23" s="374">
        <v>42.952989000000002</v>
      </c>
    </row>
    <row r="24" spans="1:2" x14ac:dyDescent="0.35">
      <c r="A24" s="408">
        <v>44013</v>
      </c>
      <c r="B24" s="372">
        <v>42.061624999999999</v>
      </c>
    </row>
    <row r="25" spans="1:2" x14ac:dyDescent="0.35">
      <c r="A25" s="408">
        <v>44044</v>
      </c>
      <c r="B25" s="372">
        <v>41.936124</v>
      </c>
    </row>
    <row r="26" spans="1:2" x14ac:dyDescent="0.35">
      <c r="A26" s="408">
        <v>44075</v>
      </c>
      <c r="B26" s="372">
        <v>42.245092999999997</v>
      </c>
    </row>
    <row r="27" spans="1:2" x14ac:dyDescent="0.35">
      <c r="A27" s="408">
        <v>44105</v>
      </c>
      <c r="B27" s="372">
        <v>44.131616999999999</v>
      </c>
    </row>
    <row r="28" spans="1:2" x14ac:dyDescent="0.35">
      <c r="A28" s="408">
        <v>44136</v>
      </c>
      <c r="B28" s="372">
        <v>44.75123</v>
      </c>
    </row>
    <row r="29" spans="1:2" x14ac:dyDescent="0.35">
      <c r="A29" s="408">
        <v>44166</v>
      </c>
      <c r="B29" s="372">
        <v>44.657080999999998</v>
      </c>
    </row>
    <row r="30" spans="1:2" x14ac:dyDescent="0.35">
      <c r="A30" s="408">
        <v>44197</v>
      </c>
      <c r="B30" s="372">
        <v>44.525007000000002</v>
      </c>
    </row>
    <row r="31" spans="1:2" x14ac:dyDescent="0.35">
      <c r="A31" s="408">
        <v>44228</v>
      </c>
      <c r="B31" s="372">
        <v>44.407611000000003</v>
      </c>
    </row>
    <row r="32" spans="1:2" x14ac:dyDescent="0.35">
      <c r="A32" s="408">
        <v>44256</v>
      </c>
      <c r="B32" s="372">
        <v>44.881346000000001</v>
      </c>
    </row>
    <row r="33" spans="1:8" x14ac:dyDescent="0.35">
      <c r="A33" s="408">
        <v>44287</v>
      </c>
      <c r="B33" s="372">
        <v>44.425511</v>
      </c>
      <c r="D33" s="524" t="s">
        <v>331</v>
      </c>
      <c r="E33" s="203">
        <v>43617</v>
      </c>
      <c r="F33" s="203">
        <v>43983</v>
      </c>
      <c r="G33" s="203">
        <v>44348</v>
      </c>
      <c r="H33" s="203">
        <v>44713</v>
      </c>
    </row>
    <row r="34" spans="1:8" x14ac:dyDescent="0.35">
      <c r="A34" s="408">
        <v>44317</v>
      </c>
      <c r="B34" s="372">
        <v>43.944003000000002</v>
      </c>
      <c r="D34" s="428" t="s">
        <v>322</v>
      </c>
      <c r="E34" s="347">
        <v>40.479999999999997</v>
      </c>
      <c r="F34" s="347">
        <v>42.057000000000002</v>
      </c>
      <c r="G34" s="347">
        <v>43.594000000000001</v>
      </c>
      <c r="H34" s="347">
        <v>42.764000000000003</v>
      </c>
    </row>
    <row r="35" spans="1:8" x14ac:dyDescent="0.35">
      <c r="A35" s="373">
        <v>44348</v>
      </c>
      <c r="B35" s="374">
        <v>44.545304999999999</v>
      </c>
      <c r="D35" s="428" t="s">
        <v>328</v>
      </c>
      <c r="E35" s="347">
        <v>36.973999999999997</v>
      </c>
      <c r="F35" s="347">
        <v>38.600999999999999</v>
      </c>
      <c r="G35" s="347">
        <v>39.456000000000003</v>
      </c>
      <c r="H35" s="347">
        <v>39.14</v>
      </c>
    </row>
    <row r="36" spans="1:8" x14ac:dyDescent="0.35">
      <c r="A36" s="408">
        <v>44378</v>
      </c>
      <c r="B36" s="372">
        <v>44.103985999999999</v>
      </c>
      <c r="D36" s="428" t="s">
        <v>316</v>
      </c>
      <c r="E36" s="347">
        <v>29.815999999999999</v>
      </c>
      <c r="F36" s="347">
        <v>32.295999999999999</v>
      </c>
      <c r="G36" s="347">
        <v>33.253</v>
      </c>
      <c r="H36" s="347">
        <v>34.808999999999997</v>
      </c>
    </row>
    <row r="37" spans="1:8" x14ac:dyDescent="0.35">
      <c r="A37" s="408">
        <v>44409</v>
      </c>
      <c r="B37" s="372">
        <v>43.658223</v>
      </c>
      <c r="D37" s="428" t="s">
        <v>410</v>
      </c>
      <c r="E37" s="347">
        <v>17.222000000000001</v>
      </c>
      <c r="F37" s="347">
        <v>19.882999999999999</v>
      </c>
      <c r="G37" s="347">
        <v>22.02</v>
      </c>
      <c r="H37" s="347">
        <v>33.46</v>
      </c>
    </row>
    <row r="38" spans="1:8" x14ac:dyDescent="0.35">
      <c r="A38" s="406">
        <v>44440</v>
      </c>
      <c r="B38" s="407">
        <v>44.524890999999997</v>
      </c>
      <c r="D38" s="428" t="s">
        <v>329</v>
      </c>
      <c r="E38" s="347">
        <v>25.655000000000001</v>
      </c>
      <c r="F38" s="347">
        <v>31.2</v>
      </c>
      <c r="G38" s="347">
        <v>32.704999999999998</v>
      </c>
      <c r="H38" s="347">
        <v>32.540999999999997</v>
      </c>
    </row>
    <row r="39" spans="1:8" x14ac:dyDescent="0.35">
      <c r="A39" s="406">
        <v>44471</v>
      </c>
      <c r="B39" s="407">
        <v>44.091391999999999</v>
      </c>
      <c r="D39" s="428" t="s">
        <v>358</v>
      </c>
      <c r="E39" s="347">
        <v>25.332000000000001</v>
      </c>
      <c r="F39" s="347">
        <v>28.096</v>
      </c>
      <c r="G39" s="347">
        <v>32.417000000000002</v>
      </c>
      <c r="H39" s="347">
        <v>31.542999999999999</v>
      </c>
    </row>
    <row r="40" spans="1:8" x14ac:dyDescent="0.35">
      <c r="A40" s="406">
        <v>44503</v>
      </c>
      <c r="B40" s="407">
        <v>44.346634999999999</v>
      </c>
      <c r="D40" s="428" t="s">
        <v>573</v>
      </c>
      <c r="E40" s="347">
        <v>6.3239999999999998</v>
      </c>
      <c r="F40" s="347">
        <v>4.5880000000000001</v>
      </c>
      <c r="G40" s="347">
        <v>9.1069999999999993</v>
      </c>
      <c r="H40" s="347">
        <v>26.308</v>
      </c>
    </row>
    <row r="41" spans="1:8" x14ac:dyDescent="0.35">
      <c r="A41" s="406">
        <v>44534</v>
      </c>
      <c r="B41" s="407">
        <v>44.585620999999996</v>
      </c>
      <c r="D41" s="428" t="s">
        <v>330</v>
      </c>
      <c r="E41" s="347">
        <v>24.704999999999998</v>
      </c>
      <c r="F41" s="347">
        <v>26.835999999999999</v>
      </c>
      <c r="G41" s="347">
        <v>26.942</v>
      </c>
      <c r="H41" s="347">
        <v>26.024000000000001</v>
      </c>
    </row>
    <row r="42" spans="1:8" x14ac:dyDescent="0.35">
      <c r="A42" s="408">
        <v>44562</v>
      </c>
      <c r="B42" s="372">
        <v>45.000440000000005</v>
      </c>
      <c r="D42" s="428" t="s">
        <v>574</v>
      </c>
      <c r="E42" s="347">
        <v>14.944000000000001</v>
      </c>
      <c r="F42" s="347">
        <v>17.422000000000001</v>
      </c>
      <c r="G42" s="347">
        <v>22.596</v>
      </c>
      <c r="H42" s="347">
        <v>25.71</v>
      </c>
    </row>
    <row r="43" spans="1:8" x14ac:dyDescent="0.35">
      <c r="A43" s="408">
        <v>44593</v>
      </c>
      <c r="B43" s="372">
        <v>44.515167999999996</v>
      </c>
      <c r="D43" s="428" t="s">
        <v>139</v>
      </c>
      <c r="E43" s="347">
        <v>25.620999999999999</v>
      </c>
      <c r="F43" s="347">
        <v>26.856999999999999</v>
      </c>
      <c r="G43" s="347">
        <v>25.4</v>
      </c>
      <c r="H43" s="347">
        <v>25.286999999999999</v>
      </c>
    </row>
    <row r="44" spans="1:8" x14ac:dyDescent="0.35">
      <c r="A44" s="408">
        <v>44621</v>
      </c>
      <c r="B44" s="372">
        <v>44.260033</v>
      </c>
      <c r="D44" s="530" t="s">
        <v>339</v>
      </c>
    </row>
    <row r="45" spans="1:8" x14ac:dyDescent="0.35">
      <c r="A45" s="408">
        <v>44652</v>
      </c>
      <c r="B45" s="372">
        <v>43.997148000000003</v>
      </c>
    </row>
    <row r="46" spans="1:8" x14ac:dyDescent="0.35">
      <c r="A46" s="408">
        <v>44682</v>
      </c>
      <c r="B46" s="372">
        <v>44.166453000000004</v>
      </c>
    </row>
    <row r="47" spans="1:8" x14ac:dyDescent="0.35">
      <c r="A47" s="373">
        <v>44713</v>
      </c>
      <c r="B47" s="374">
        <v>43.827818000000001</v>
      </c>
    </row>
  </sheetData>
  <phoneticPr fontId="88"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tabColor rgb="FFFF0000"/>
  </sheetPr>
  <dimension ref="A1:K47"/>
  <sheetViews>
    <sheetView showGridLines="0" zoomScale="90" zoomScaleNormal="90" workbookViewId="0">
      <pane xSplit="1" ySplit="4" topLeftCell="B20" activePane="bottomRight" state="frozen"/>
      <selection activeCell="H30" sqref="H30"/>
      <selection pane="topRight" activeCell="H30" sqref="H30"/>
      <selection pane="bottomLeft" activeCell="H30" sqref="H30"/>
      <selection pane="bottomRight"/>
    </sheetView>
  </sheetViews>
  <sheetFormatPr defaultColWidth="9.1796875" defaultRowHeight="15.5" x14ac:dyDescent="0.35"/>
  <cols>
    <col min="1" max="2" width="10.7265625" style="14" customWidth="1"/>
    <col min="3" max="3" width="11" style="14" customWidth="1"/>
    <col min="4" max="4" width="29" style="14" customWidth="1"/>
    <col min="5" max="10" width="11" style="14" customWidth="1"/>
    <col min="11" max="16384" width="9.1796875" style="14"/>
  </cols>
  <sheetData>
    <row r="1" spans="1:11" ht="21" x14ac:dyDescent="0.5">
      <c r="A1" s="17" t="str">
        <f>+'Indice-Index'!C16</f>
        <v>2.9   Utenti unici dei siti/app di informazione generalista - General press websites/app unique users</v>
      </c>
      <c r="B1" s="17"/>
      <c r="C1" s="17"/>
      <c r="D1" s="106"/>
      <c r="E1" s="106"/>
      <c r="F1" s="361"/>
      <c r="G1" s="361"/>
      <c r="H1" s="361"/>
      <c r="I1" s="361"/>
      <c r="J1" s="361"/>
      <c r="K1" s="106"/>
    </row>
    <row r="2" spans="1:11" x14ac:dyDescent="0.35">
      <c r="E2" s="6"/>
    </row>
    <row r="3" spans="1:11" ht="11.25" customHeight="1" x14ac:dyDescent="0.35">
      <c r="F3" s="362"/>
      <c r="G3" s="362"/>
      <c r="H3" s="362"/>
      <c r="I3" s="362"/>
    </row>
    <row r="4" spans="1:11" ht="35.25" customHeight="1" x14ac:dyDescent="0.35">
      <c r="A4" s="720" t="s">
        <v>323</v>
      </c>
      <c r="B4" s="720"/>
    </row>
    <row r="5" spans="1:11" ht="12.75" customHeight="1" x14ac:dyDescent="0.35">
      <c r="A5" s="381"/>
      <c r="B5" s="381"/>
    </row>
    <row r="6" spans="1:11" ht="18" customHeight="1" x14ac:dyDescent="0.35">
      <c r="A6" s="409">
        <v>43466</v>
      </c>
      <c r="B6" s="442">
        <v>35.515000000000001</v>
      </c>
    </row>
    <row r="7" spans="1:11" x14ac:dyDescent="0.35">
      <c r="A7" s="409">
        <v>43497</v>
      </c>
      <c r="B7" s="442">
        <v>35.043999999999997</v>
      </c>
    </row>
    <row r="8" spans="1:11" x14ac:dyDescent="0.35">
      <c r="A8" s="409">
        <v>43525</v>
      </c>
      <c r="B8" s="442">
        <v>35.448</v>
      </c>
    </row>
    <row r="9" spans="1:11" x14ac:dyDescent="0.35">
      <c r="A9" s="409">
        <v>43556</v>
      </c>
      <c r="B9" s="442">
        <v>35.130000000000003</v>
      </c>
    </row>
    <row r="10" spans="1:11" x14ac:dyDescent="0.35">
      <c r="A10" s="409">
        <v>43586</v>
      </c>
      <c r="B10" s="442">
        <v>35.866999999999997</v>
      </c>
    </row>
    <row r="11" spans="1:11" x14ac:dyDescent="0.35">
      <c r="A11" s="364">
        <v>43617</v>
      </c>
      <c r="B11" s="443">
        <v>35.154000000000003</v>
      </c>
    </row>
    <row r="12" spans="1:11" x14ac:dyDescent="0.35">
      <c r="A12" s="409">
        <v>43647</v>
      </c>
      <c r="B12" s="442">
        <v>34.432000000000002</v>
      </c>
    </row>
    <row r="13" spans="1:11" x14ac:dyDescent="0.35">
      <c r="A13" s="409">
        <v>43678</v>
      </c>
      <c r="B13" s="442">
        <v>34.786000000000001</v>
      </c>
    </row>
    <row r="14" spans="1:11" x14ac:dyDescent="0.35">
      <c r="A14" s="409">
        <v>43709</v>
      </c>
      <c r="B14" s="442">
        <v>35.360999999999997</v>
      </c>
    </row>
    <row r="15" spans="1:11" x14ac:dyDescent="0.35">
      <c r="A15" s="409">
        <v>43739</v>
      </c>
      <c r="B15" s="442">
        <v>36.197000000000003</v>
      </c>
    </row>
    <row r="16" spans="1:11" x14ac:dyDescent="0.35">
      <c r="A16" s="409">
        <v>43770</v>
      </c>
      <c r="B16" s="442">
        <v>36.081000000000003</v>
      </c>
      <c r="C16" s="54"/>
    </row>
    <row r="17" spans="1:10" x14ac:dyDescent="0.35">
      <c r="A17" s="409">
        <v>43800</v>
      </c>
      <c r="B17" s="442">
        <v>35.673000000000002</v>
      </c>
      <c r="C17" s="54"/>
    </row>
    <row r="18" spans="1:10" x14ac:dyDescent="0.35">
      <c r="A18" s="409">
        <v>43831</v>
      </c>
      <c r="B18" s="442">
        <v>37.414000000000001</v>
      </c>
      <c r="C18" s="54"/>
    </row>
    <row r="19" spans="1:10" x14ac:dyDescent="0.35">
      <c r="A19" s="409">
        <v>43862</v>
      </c>
      <c r="B19" s="442">
        <v>38.234000000000002</v>
      </c>
      <c r="C19" s="54"/>
    </row>
    <row r="20" spans="1:10" x14ac:dyDescent="0.35">
      <c r="A20" s="409">
        <v>43891</v>
      </c>
      <c r="B20" s="442">
        <v>40.774000000000001</v>
      </c>
      <c r="C20" s="536"/>
    </row>
    <row r="21" spans="1:10" x14ac:dyDescent="0.35">
      <c r="A21" s="409">
        <v>43922</v>
      </c>
      <c r="B21" s="442">
        <v>39.234000000000002</v>
      </c>
      <c r="C21" s="54"/>
    </row>
    <row r="22" spans="1:10" x14ac:dyDescent="0.35">
      <c r="A22" s="409">
        <v>43952</v>
      </c>
      <c r="B22" s="442">
        <v>38.386000000000003</v>
      </c>
      <c r="C22" s="54"/>
    </row>
    <row r="23" spans="1:10" x14ac:dyDescent="0.35">
      <c r="A23" s="364">
        <v>43983</v>
      </c>
      <c r="B23" s="443">
        <v>36.664999999999999</v>
      </c>
      <c r="C23" s="54"/>
    </row>
    <row r="24" spans="1:10" ht="15.75" customHeight="1" x14ac:dyDescent="0.35">
      <c r="A24" s="409">
        <v>44013</v>
      </c>
      <c r="B24" s="442">
        <v>35.747999999999998</v>
      </c>
      <c r="C24" s="54"/>
      <c r="H24" s="375"/>
      <c r="I24" s="375"/>
      <c r="J24" s="375"/>
    </row>
    <row r="25" spans="1:10" x14ac:dyDescent="0.35">
      <c r="A25" s="409">
        <v>44044</v>
      </c>
      <c r="B25" s="442">
        <v>36.302</v>
      </c>
      <c r="C25" s="54"/>
      <c r="H25" s="375"/>
      <c r="I25" s="375"/>
      <c r="J25" s="375"/>
    </row>
    <row r="26" spans="1:10" x14ac:dyDescent="0.35">
      <c r="A26" s="409">
        <v>44075</v>
      </c>
      <c r="B26" s="442">
        <v>36.435000000000002</v>
      </c>
      <c r="C26" s="54"/>
      <c r="H26" s="375"/>
      <c r="I26" s="375"/>
      <c r="J26" s="375"/>
    </row>
    <row r="27" spans="1:10" x14ac:dyDescent="0.35">
      <c r="A27" s="409">
        <v>44105</v>
      </c>
      <c r="B27" s="442">
        <v>38.530999999999999</v>
      </c>
      <c r="C27" s="54"/>
    </row>
    <row r="28" spans="1:10" x14ac:dyDescent="0.35">
      <c r="A28" s="409">
        <v>44136</v>
      </c>
      <c r="B28" s="442">
        <v>39.481000000000002</v>
      </c>
      <c r="C28" s="54"/>
    </row>
    <row r="29" spans="1:10" x14ac:dyDescent="0.35">
      <c r="A29" s="409">
        <v>44166</v>
      </c>
      <c r="B29" s="442">
        <v>39.273000000000003</v>
      </c>
      <c r="C29" s="54"/>
    </row>
    <row r="30" spans="1:10" x14ac:dyDescent="0.35">
      <c r="A30" s="409">
        <v>44197</v>
      </c>
      <c r="B30" s="442">
        <v>39.463000000000001</v>
      </c>
      <c r="C30" s="54"/>
    </row>
    <row r="31" spans="1:10" x14ac:dyDescent="0.35">
      <c r="A31" s="409">
        <v>44228</v>
      </c>
      <c r="B31" s="442">
        <v>38.883000000000003</v>
      </c>
      <c r="C31" s="54"/>
    </row>
    <row r="32" spans="1:10" x14ac:dyDescent="0.35">
      <c r="A32" s="409">
        <v>44256</v>
      </c>
      <c r="B32" s="442">
        <v>39.893000000000001</v>
      </c>
      <c r="C32" s="536"/>
    </row>
    <row r="33" spans="1:8" x14ac:dyDescent="0.35">
      <c r="A33" s="409">
        <v>44287</v>
      </c>
      <c r="B33" s="442">
        <v>39.340000000000003</v>
      </c>
      <c r="C33" s="54"/>
      <c r="D33" s="534" t="s">
        <v>333</v>
      </c>
      <c r="E33" s="412">
        <f>+'2.8'!E33</f>
        <v>43617</v>
      </c>
      <c r="F33" s="412">
        <f>+'2.8'!F33</f>
        <v>43983</v>
      </c>
      <c r="G33" s="412">
        <f>+'2.8'!G33</f>
        <v>44348</v>
      </c>
      <c r="H33" s="412">
        <f>+'2.8'!H33</f>
        <v>44713</v>
      </c>
    </row>
    <row r="34" spans="1:8" x14ac:dyDescent="0.35">
      <c r="A34" s="409">
        <v>44317</v>
      </c>
      <c r="B34" s="442">
        <v>38.890999999999998</v>
      </c>
      <c r="C34" s="54"/>
      <c r="D34" s="333" t="s">
        <v>314</v>
      </c>
      <c r="E34" s="347">
        <v>15.909000000000001</v>
      </c>
      <c r="F34" s="347">
        <v>18.574999999999999</v>
      </c>
      <c r="G34" s="347">
        <v>21.263000000000002</v>
      </c>
      <c r="H34" s="347">
        <v>33.152000000000001</v>
      </c>
    </row>
    <row r="35" spans="1:8" x14ac:dyDescent="0.35">
      <c r="A35" s="364">
        <v>44348</v>
      </c>
      <c r="B35" s="443">
        <v>38.183999999999997</v>
      </c>
      <c r="C35" s="54"/>
      <c r="D35" s="333" t="s">
        <v>359</v>
      </c>
      <c r="E35" s="347">
        <v>22.085999999999999</v>
      </c>
      <c r="F35" s="347">
        <v>26.827999999999999</v>
      </c>
      <c r="G35" s="347">
        <v>29.064</v>
      </c>
      <c r="H35" s="347">
        <v>27.745000000000001</v>
      </c>
    </row>
    <row r="36" spans="1:8" x14ac:dyDescent="0.35">
      <c r="A36" s="409">
        <v>44378</v>
      </c>
      <c r="B36" s="442">
        <v>37.854999999999997</v>
      </c>
      <c r="C36" s="54"/>
      <c r="D36" s="333" t="s">
        <v>575</v>
      </c>
      <c r="E36" s="347">
        <v>4.22</v>
      </c>
      <c r="F36" s="347">
        <v>2.3319999999999999</v>
      </c>
      <c r="G36" s="347">
        <v>5.4459999999999997</v>
      </c>
      <c r="H36" s="347">
        <v>26.308</v>
      </c>
    </row>
    <row r="37" spans="1:8" x14ac:dyDescent="0.35">
      <c r="A37" s="409">
        <v>44409</v>
      </c>
      <c r="B37" s="442">
        <v>37.514000000000003</v>
      </c>
      <c r="C37" s="54"/>
      <c r="D37" s="333" t="s">
        <v>360</v>
      </c>
      <c r="E37" s="347">
        <v>20.585999999999999</v>
      </c>
      <c r="F37" s="347">
        <v>22.919</v>
      </c>
      <c r="G37" s="347">
        <v>21.489000000000001</v>
      </c>
      <c r="H37" s="347">
        <v>22.283999999999999</v>
      </c>
    </row>
    <row r="38" spans="1:8" x14ac:dyDescent="0.35">
      <c r="A38" s="409">
        <v>44440</v>
      </c>
      <c r="B38" s="442">
        <v>37.744999999999997</v>
      </c>
      <c r="C38" s="54"/>
      <c r="D38" s="333" t="s">
        <v>313</v>
      </c>
      <c r="E38" s="347">
        <v>13.506</v>
      </c>
      <c r="F38" s="347">
        <v>23.907</v>
      </c>
      <c r="G38" s="347">
        <v>26.869</v>
      </c>
      <c r="H38" s="347">
        <v>21.963000000000001</v>
      </c>
    </row>
    <row r="39" spans="1:8" x14ac:dyDescent="0.35">
      <c r="A39" s="409">
        <v>44470</v>
      </c>
      <c r="B39" s="442">
        <v>37.459000000000003</v>
      </c>
      <c r="C39" s="54"/>
      <c r="D39" s="333" t="s">
        <v>361</v>
      </c>
      <c r="E39" s="347">
        <v>20.428999999999998</v>
      </c>
      <c r="F39" s="347">
        <v>21.696999999999999</v>
      </c>
      <c r="G39" s="347">
        <v>15.375999999999999</v>
      </c>
      <c r="H39" s="347">
        <v>19.195</v>
      </c>
    </row>
    <row r="40" spans="1:8" x14ac:dyDescent="0.35">
      <c r="A40" s="409">
        <v>44501</v>
      </c>
      <c r="B40" s="442">
        <v>37.188000000000002</v>
      </c>
      <c r="C40" s="54"/>
      <c r="D40" s="333" t="s">
        <v>362</v>
      </c>
      <c r="E40" s="347">
        <v>2.2269999999999999</v>
      </c>
      <c r="F40" s="347">
        <v>6.9470000000000001</v>
      </c>
      <c r="G40" s="347">
        <v>12.676</v>
      </c>
      <c r="H40" s="347">
        <v>18.094000000000001</v>
      </c>
    </row>
    <row r="41" spans="1:8" x14ac:dyDescent="0.35">
      <c r="A41" s="409">
        <v>44531</v>
      </c>
      <c r="B41" s="442">
        <v>36.97</v>
      </c>
      <c r="C41" s="54"/>
      <c r="D41" s="333" t="s">
        <v>363</v>
      </c>
      <c r="E41" s="347">
        <v>14.459</v>
      </c>
      <c r="F41" s="347">
        <v>16.143999999999998</v>
      </c>
      <c r="G41" s="347">
        <v>14.884</v>
      </c>
      <c r="H41" s="347">
        <v>15.731999999999999</v>
      </c>
    </row>
    <row r="42" spans="1:8" x14ac:dyDescent="0.35">
      <c r="A42" s="409">
        <v>44562</v>
      </c>
      <c r="B42" s="442">
        <v>38.381</v>
      </c>
      <c r="C42" s="54"/>
      <c r="D42" s="333" t="s">
        <v>315</v>
      </c>
      <c r="E42" s="347">
        <v>11.819000000000001</v>
      </c>
      <c r="F42" s="347">
        <v>9.5609999999999999</v>
      </c>
      <c r="G42" s="347">
        <v>13.116</v>
      </c>
      <c r="H42" s="347">
        <v>14.715999999999999</v>
      </c>
    </row>
    <row r="43" spans="1:8" x14ac:dyDescent="0.35">
      <c r="A43" s="409">
        <v>44593</v>
      </c>
      <c r="B43" s="442">
        <v>38.582999999999998</v>
      </c>
      <c r="C43" s="54"/>
      <c r="D43" s="333" t="s">
        <v>576</v>
      </c>
      <c r="E43" s="347">
        <v>3.7639999999999998</v>
      </c>
      <c r="F43" s="347">
        <v>6.1230000000000002</v>
      </c>
      <c r="G43" s="347">
        <v>5.274</v>
      </c>
      <c r="H43" s="347">
        <v>10.243</v>
      </c>
    </row>
    <row r="44" spans="1:8" x14ac:dyDescent="0.35">
      <c r="A44" s="409">
        <v>44621</v>
      </c>
      <c r="B44" s="442">
        <v>39.459000000000003</v>
      </c>
      <c r="C44" s="536"/>
      <c r="D44" s="530" t="s">
        <v>339</v>
      </c>
    </row>
    <row r="45" spans="1:8" x14ac:dyDescent="0.35">
      <c r="A45" s="408">
        <v>44652</v>
      </c>
      <c r="B45" s="442">
        <v>38.32</v>
      </c>
      <c r="C45" s="54"/>
    </row>
    <row r="46" spans="1:8" x14ac:dyDescent="0.35">
      <c r="A46" s="408">
        <v>44682</v>
      </c>
      <c r="B46" s="442">
        <v>39.018999999999998</v>
      </c>
    </row>
    <row r="47" spans="1:8" x14ac:dyDescent="0.35">
      <c r="A47" s="373">
        <v>44713</v>
      </c>
      <c r="B47" s="443">
        <v>39.445999999999998</v>
      </c>
    </row>
  </sheetData>
  <mergeCells count="1">
    <mergeCell ref="A4:B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tabColor rgb="FFFF0000"/>
  </sheetPr>
  <dimension ref="A1:I48"/>
  <sheetViews>
    <sheetView showGridLines="0" zoomScale="90" zoomScaleNormal="90" workbookViewId="0">
      <pane xSplit="1" ySplit="4" topLeftCell="B5" activePane="bottomRight" state="frozen"/>
      <selection activeCell="H30" sqref="H30"/>
      <selection pane="topRight" activeCell="H30" sqref="H30"/>
      <selection pane="bottomLeft" activeCell="H30" sqref="H30"/>
      <selection pane="bottomRight" activeCell="D12" sqref="D12"/>
    </sheetView>
  </sheetViews>
  <sheetFormatPr defaultColWidth="9.1796875" defaultRowHeight="15.5" x14ac:dyDescent="0.35"/>
  <cols>
    <col min="1" max="1" width="10.7265625" style="14" customWidth="1"/>
    <col min="2" max="2" width="25" style="14" customWidth="1"/>
    <col min="3" max="3" width="13.453125" style="14" customWidth="1"/>
    <col min="4" max="4" width="28.26953125" style="14" customWidth="1"/>
    <col min="5" max="8" width="10.1796875" style="14" customWidth="1"/>
    <col min="9" max="22" width="8.26953125" style="14" customWidth="1"/>
    <col min="23" max="16384" width="9.1796875" style="14"/>
  </cols>
  <sheetData>
    <row r="1" spans="1:9" ht="21" x14ac:dyDescent="0.5">
      <c r="A1" s="694" t="str">
        <f>+'Indice-Index'!C17</f>
        <v>2.10 Utenti unici dei siti/app di e-commerce - E-commerce websites/app unique users</v>
      </c>
      <c r="B1" s="321"/>
      <c r="C1" s="106"/>
      <c r="D1" s="106"/>
      <c r="E1" s="106"/>
      <c r="F1" s="321"/>
      <c r="G1" s="321"/>
      <c r="H1" s="321"/>
      <c r="I1" s="106"/>
    </row>
    <row r="2" spans="1:9" ht="10.5" customHeight="1" x14ac:dyDescent="0.35">
      <c r="A2" s="54"/>
      <c r="B2" s="54"/>
      <c r="E2" s="6"/>
      <c r="F2" s="6"/>
      <c r="G2" s="6"/>
      <c r="H2" s="6"/>
    </row>
    <row r="3" spans="1:9" ht="10.5" customHeight="1" x14ac:dyDescent="0.35">
      <c r="A3" s="54"/>
      <c r="B3" s="54"/>
      <c r="F3" s="156"/>
      <c r="G3" s="156"/>
      <c r="H3" s="156"/>
    </row>
    <row r="4" spans="1:9" ht="34.5" customHeight="1" x14ac:dyDescent="0.35">
      <c r="A4" s="721" t="s">
        <v>323</v>
      </c>
      <c r="B4" s="721"/>
    </row>
    <row r="5" spans="1:9" ht="10.5" customHeight="1" x14ac:dyDescent="0.35">
      <c r="A5" s="626"/>
      <c r="B5" s="626"/>
    </row>
    <row r="6" spans="1:9" x14ac:dyDescent="0.35">
      <c r="A6" s="411">
        <v>43466</v>
      </c>
      <c r="B6" s="410">
        <v>36.097999999999999</v>
      </c>
    </row>
    <row r="7" spans="1:9" x14ac:dyDescent="0.35">
      <c r="A7" s="411">
        <v>43497</v>
      </c>
      <c r="B7" s="410">
        <v>35.404000000000003</v>
      </c>
    </row>
    <row r="8" spans="1:9" x14ac:dyDescent="0.35">
      <c r="A8" s="411">
        <v>43525</v>
      </c>
      <c r="B8" s="410">
        <v>35.741</v>
      </c>
      <c r="C8" s="536"/>
    </row>
    <row r="9" spans="1:9" x14ac:dyDescent="0.35">
      <c r="A9" s="411">
        <v>43556</v>
      </c>
      <c r="B9" s="410">
        <v>35.597000000000001</v>
      </c>
    </row>
    <row r="10" spans="1:9" x14ac:dyDescent="0.35">
      <c r="A10" s="411">
        <v>43586</v>
      </c>
      <c r="B10" s="410">
        <v>35.975000000000001</v>
      </c>
    </row>
    <row r="11" spans="1:9" x14ac:dyDescent="0.35">
      <c r="A11" s="376">
        <v>43617</v>
      </c>
      <c r="B11" s="365">
        <v>35.216999999999999</v>
      </c>
    </row>
    <row r="12" spans="1:9" x14ac:dyDescent="0.35">
      <c r="A12" s="411">
        <v>43647</v>
      </c>
      <c r="B12" s="410">
        <v>34.86</v>
      </c>
    </row>
    <row r="13" spans="1:9" x14ac:dyDescent="0.35">
      <c r="A13" s="411">
        <v>43678</v>
      </c>
      <c r="B13" s="410">
        <v>34.658999999999999</v>
      </c>
    </row>
    <row r="14" spans="1:9" x14ac:dyDescent="0.35">
      <c r="A14" s="411">
        <v>43709</v>
      </c>
      <c r="B14" s="410">
        <v>35.619</v>
      </c>
    </row>
    <row r="15" spans="1:9" x14ac:dyDescent="0.35">
      <c r="A15" s="411">
        <v>43739</v>
      </c>
      <c r="B15" s="410">
        <v>36.305999999999997</v>
      </c>
    </row>
    <row r="16" spans="1:9" x14ac:dyDescent="0.35">
      <c r="A16" s="411">
        <v>43770</v>
      </c>
      <c r="B16" s="410">
        <v>36.591999999999999</v>
      </c>
    </row>
    <row r="17" spans="1:8" x14ac:dyDescent="0.35">
      <c r="A17" s="411">
        <v>43800</v>
      </c>
      <c r="B17" s="410">
        <v>36.298000000000002</v>
      </c>
    </row>
    <row r="18" spans="1:8" x14ac:dyDescent="0.35">
      <c r="A18" s="411">
        <v>43831</v>
      </c>
      <c r="B18" s="410">
        <v>37.191000000000003</v>
      </c>
      <c r="C18" s="54"/>
    </row>
    <row r="19" spans="1:8" x14ac:dyDescent="0.35">
      <c r="A19" s="411">
        <v>43862</v>
      </c>
      <c r="B19" s="410">
        <v>37.148000000000003</v>
      </c>
      <c r="C19" s="54"/>
    </row>
    <row r="20" spans="1:8" x14ac:dyDescent="0.35">
      <c r="A20" s="411">
        <v>43891</v>
      </c>
      <c r="B20" s="410">
        <v>38.234000000000002</v>
      </c>
      <c r="C20" s="536"/>
    </row>
    <row r="21" spans="1:8" x14ac:dyDescent="0.35">
      <c r="A21" s="411">
        <v>43922</v>
      </c>
      <c r="B21" s="410">
        <v>37.537999999999997</v>
      </c>
      <c r="C21" s="54"/>
    </row>
    <row r="22" spans="1:8" x14ac:dyDescent="0.35">
      <c r="A22" s="411">
        <v>43952</v>
      </c>
      <c r="B22" s="410">
        <v>37.488</v>
      </c>
      <c r="C22" s="54"/>
    </row>
    <row r="23" spans="1:8" x14ac:dyDescent="0.35">
      <c r="A23" s="376">
        <v>43983</v>
      </c>
      <c r="B23" s="365">
        <v>36.579000000000001</v>
      </c>
      <c r="C23" s="54"/>
      <c r="D23" s="375"/>
      <c r="E23" s="360"/>
      <c r="F23" s="360"/>
      <c r="G23" s="360"/>
      <c r="H23" s="360"/>
    </row>
    <row r="24" spans="1:8" ht="17.25" customHeight="1" x14ac:dyDescent="0.35">
      <c r="A24" s="411">
        <v>44013</v>
      </c>
      <c r="B24" s="410">
        <v>35.329000000000001</v>
      </c>
      <c r="C24" s="54"/>
      <c r="D24" s="360"/>
      <c r="E24" s="360"/>
      <c r="F24" s="360"/>
      <c r="G24" s="360"/>
      <c r="H24" s="360"/>
    </row>
    <row r="25" spans="1:8" x14ac:dyDescent="0.35">
      <c r="A25" s="411">
        <v>44044</v>
      </c>
      <c r="B25" s="410">
        <v>35.755000000000003</v>
      </c>
      <c r="C25" s="54"/>
      <c r="H25" s="360"/>
    </row>
    <row r="26" spans="1:8" x14ac:dyDescent="0.35">
      <c r="A26" s="411">
        <v>44075</v>
      </c>
      <c r="B26" s="410">
        <v>35.506999999999998</v>
      </c>
      <c r="C26" s="54"/>
      <c r="H26" s="360"/>
    </row>
    <row r="27" spans="1:8" x14ac:dyDescent="0.35">
      <c r="A27" s="411">
        <v>44105</v>
      </c>
      <c r="B27" s="410">
        <v>36.851999999999997</v>
      </c>
      <c r="C27" s="54"/>
      <c r="H27" s="360"/>
    </row>
    <row r="28" spans="1:8" x14ac:dyDescent="0.35">
      <c r="A28" s="411">
        <v>44136</v>
      </c>
      <c r="B28" s="410">
        <v>38.128999999999998</v>
      </c>
      <c r="C28" s="54"/>
      <c r="H28" s="360"/>
    </row>
    <row r="29" spans="1:8" x14ac:dyDescent="0.35">
      <c r="A29" s="411">
        <v>44166</v>
      </c>
      <c r="B29" s="410">
        <v>38.344000000000001</v>
      </c>
      <c r="C29" s="54"/>
    </row>
    <row r="30" spans="1:8" x14ac:dyDescent="0.35">
      <c r="A30" s="411">
        <v>44197</v>
      </c>
      <c r="B30" s="410">
        <v>37.564999999999998</v>
      </c>
      <c r="C30" s="54"/>
    </row>
    <row r="31" spans="1:8" x14ac:dyDescent="0.35">
      <c r="A31" s="411">
        <v>44228</v>
      </c>
      <c r="B31" s="410">
        <v>37.255000000000003</v>
      </c>
      <c r="C31" s="54"/>
    </row>
    <row r="32" spans="1:8" x14ac:dyDescent="0.35">
      <c r="A32" s="411">
        <v>44256</v>
      </c>
      <c r="B32" s="410">
        <v>37.484000000000002</v>
      </c>
      <c r="C32" s="536"/>
    </row>
    <row r="33" spans="1:8" x14ac:dyDescent="0.35">
      <c r="A33" s="411">
        <v>44287</v>
      </c>
      <c r="B33" s="410">
        <v>36.966999999999999</v>
      </c>
      <c r="C33" s="54"/>
      <c r="D33" s="534" t="s">
        <v>411</v>
      </c>
      <c r="E33" s="366">
        <f>+'2.8'!E33</f>
        <v>43617</v>
      </c>
      <c r="F33" s="366">
        <f>+'2.8'!F33</f>
        <v>43983</v>
      </c>
      <c r="G33" s="366">
        <f>+'2.8'!G33</f>
        <v>44348</v>
      </c>
      <c r="H33" s="366">
        <f>+'2.8'!H33</f>
        <v>44713</v>
      </c>
    </row>
    <row r="34" spans="1:8" x14ac:dyDescent="0.35">
      <c r="A34" s="411">
        <v>44317</v>
      </c>
      <c r="B34" s="410">
        <v>36.521000000000001</v>
      </c>
      <c r="C34" s="54"/>
      <c r="D34" s="377" t="s">
        <v>316</v>
      </c>
      <c r="E34" s="347">
        <v>30.632999999999999</v>
      </c>
      <c r="F34" s="347">
        <v>32.253999999999998</v>
      </c>
      <c r="G34" s="347">
        <v>33.192999999999998</v>
      </c>
      <c r="H34" s="347">
        <v>34.789000000000001</v>
      </c>
    </row>
    <row r="35" spans="1:8" x14ac:dyDescent="0.35">
      <c r="A35" s="376">
        <v>44348</v>
      </c>
      <c r="B35" s="365">
        <v>37.328000000000003</v>
      </c>
      <c r="C35" s="54"/>
      <c r="D35" s="377" t="s">
        <v>317</v>
      </c>
      <c r="E35" s="347">
        <v>16</v>
      </c>
      <c r="F35" s="347">
        <v>17.646999999999998</v>
      </c>
      <c r="G35" s="347">
        <v>15.984999999999999</v>
      </c>
      <c r="H35" s="347">
        <v>15.768000000000001</v>
      </c>
    </row>
    <row r="36" spans="1:8" x14ac:dyDescent="0.35">
      <c r="A36" s="411">
        <v>44378</v>
      </c>
      <c r="B36" s="410">
        <v>36.987000000000002</v>
      </c>
      <c r="C36" s="54"/>
      <c r="D36" s="377" t="s">
        <v>318</v>
      </c>
      <c r="E36" s="347">
        <v>11.459</v>
      </c>
      <c r="F36" s="347">
        <v>10.763</v>
      </c>
      <c r="G36" s="347">
        <v>11.353</v>
      </c>
      <c r="H36" s="347">
        <v>10.523999999999999</v>
      </c>
    </row>
    <row r="37" spans="1:8" x14ac:dyDescent="0.35">
      <c r="A37" s="411">
        <v>44409</v>
      </c>
      <c r="B37" s="410">
        <v>36.682000000000002</v>
      </c>
      <c r="C37" s="54"/>
      <c r="D37" s="377" t="s">
        <v>319</v>
      </c>
      <c r="E37" s="347">
        <v>7.7569999999999997</v>
      </c>
      <c r="F37" s="347">
        <v>9.0649999999999995</v>
      </c>
      <c r="G37" s="347">
        <v>8.1809999999999992</v>
      </c>
      <c r="H37" s="347">
        <v>9.3390000000000004</v>
      </c>
    </row>
    <row r="38" spans="1:8" x14ac:dyDescent="0.35">
      <c r="A38" s="411">
        <v>44440</v>
      </c>
      <c r="B38" s="410">
        <v>37.616</v>
      </c>
      <c r="C38" s="54"/>
      <c r="D38" s="377" t="s">
        <v>320</v>
      </c>
      <c r="E38" s="347">
        <v>3.9350000000000001</v>
      </c>
      <c r="F38" s="347">
        <v>4.5709999999999997</v>
      </c>
      <c r="G38" s="347">
        <v>8.1679999999999993</v>
      </c>
      <c r="H38" s="347">
        <v>8.5229999999999997</v>
      </c>
    </row>
    <row r="39" spans="1:8" x14ac:dyDescent="0.35">
      <c r="A39" s="411">
        <v>44471</v>
      </c>
      <c r="B39" s="410">
        <v>36.448</v>
      </c>
      <c r="C39" s="54"/>
      <c r="D39" s="377" t="s">
        <v>321</v>
      </c>
      <c r="E39" s="347">
        <v>6.2169999999999996</v>
      </c>
      <c r="F39" s="347">
        <v>6.5869999999999997</v>
      </c>
      <c r="G39" s="347">
        <v>7.46</v>
      </c>
      <c r="H39" s="347">
        <v>6.7249999999999996</v>
      </c>
    </row>
    <row r="40" spans="1:8" x14ac:dyDescent="0.35">
      <c r="A40" s="411">
        <v>44503</v>
      </c>
      <c r="B40" s="410">
        <v>36.668999999999997</v>
      </c>
      <c r="C40" s="54"/>
      <c r="D40" s="377" t="s">
        <v>364</v>
      </c>
      <c r="E40" s="347">
        <v>6.4459999999999997</v>
      </c>
      <c r="F40" s="347">
        <v>7.5330000000000004</v>
      </c>
      <c r="G40" s="347">
        <v>6.5460000000000003</v>
      </c>
      <c r="H40" s="347">
        <v>6.2610000000000001</v>
      </c>
    </row>
    <row r="41" spans="1:8" x14ac:dyDescent="0.35">
      <c r="A41" s="411">
        <v>44534</v>
      </c>
      <c r="B41" s="410">
        <v>36.460999999999999</v>
      </c>
      <c r="C41" s="54"/>
      <c r="D41" s="377" t="s">
        <v>366</v>
      </c>
      <c r="E41" s="347">
        <v>9.2850000000000001</v>
      </c>
      <c r="F41" s="347">
        <v>6.8440000000000003</v>
      </c>
      <c r="G41" s="347">
        <v>5.4409999999999998</v>
      </c>
      <c r="H41" s="347">
        <v>5.8819999999999997</v>
      </c>
    </row>
    <row r="42" spans="1:8" x14ac:dyDescent="0.35">
      <c r="A42" s="409">
        <v>44562</v>
      </c>
      <c r="B42" s="442">
        <v>36.798000000000002</v>
      </c>
      <c r="C42" s="54"/>
      <c r="D42" s="377" t="s">
        <v>365</v>
      </c>
      <c r="E42" s="347">
        <v>5.1539999999999999</v>
      </c>
      <c r="F42" s="347">
        <v>6.2380000000000004</v>
      </c>
      <c r="G42" s="347">
        <v>5.0789999999999997</v>
      </c>
      <c r="H42" s="347">
        <v>5.2370000000000001</v>
      </c>
    </row>
    <row r="43" spans="1:8" x14ac:dyDescent="0.35">
      <c r="A43" s="409">
        <v>44593</v>
      </c>
      <c r="B43" s="442">
        <v>36.43</v>
      </c>
      <c r="C43" s="54"/>
      <c r="D43" s="377" t="s">
        <v>577</v>
      </c>
      <c r="E43" s="347">
        <v>6.8120000000000003</v>
      </c>
      <c r="F43" s="347">
        <v>9.5630000000000006</v>
      </c>
      <c r="G43" s="347">
        <v>7.4370000000000003</v>
      </c>
      <c r="H43" s="347">
        <v>4.2130000000000001</v>
      </c>
    </row>
    <row r="44" spans="1:8" x14ac:dyDescent="0.35">
      <c r="A44" s="409">
        <v>44621</v>
      </c>
      <c r="B44" s="442">
        <v>37.207999999999998</v>
      </c>
      <c r="C44" s="536"/>
      <c r="D44" s="530" t="s">
        <v>339</v>
      </c>
    </row>
    <row r="45" spans="1:8" x14ac:dyDescent="0.35">
      <c r="A45" s="408">
        <v>44652</v>
      </c>
      <c r="B45" s="410">
        <v>36.915999999999997</v>
      </c>
      <c r="C45" s="54"/>
    </row>
    <row r="46" spans="1:8" x14ac:dyDescent="0.35">
      <c r="A46" s="408">
        <v>44682</v>
      </c>
      <c r="B46" s="410">
        <v>37.241999999999997</v>
      </c>
      <c r="C46" s="537"/>
    </row>
    <row r="47" spans="1:8" x14ac:dyDescent="0.35">
      <c r="A47" s="373">
        <v>44713</v>
      </c>
      <c r="B47" s="365">
        <v>37.258000000000003</v>
      </c>
      <c r="C47" s="537"/>
    </row>
    <row r="48" spans="1:8" x14ac:dyDescent="0.35">
      <c r="C48" s="54"/>
    </row>
  </sheetData>
  <mergeCells count="1">
    <mergeCell ref="A4:B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tabColor rgb="FFFF0000"/>
  </sheetPr>
  <dimension ref="A1:T47"/>
  <sheetViews>
    <sheetView showGridLines="0" zoomScale="90" zoomScaleNormal="90" workbookViewId="0">
      <pane xSplit="1" ySplit="4" topLeftCell="B23" activePane="bottomRight" state="frozen"/>
      <selection activeCell="H30" sqref="H30"/>
      <selection pane="topRight" activeCell="H30" sqref="H30"/>
      <selection pane="bottomLeft" activeCell="H30" sqref="H30"/>
      <selection pane="bottomRight" activeCell="D44" sqref="D44"/>
    </sheetView>
  </sheetViews>
  <sheetFormatPr defaultColWidth="9.1796875" defaultRowHeight="15.5" x14ac:dyDescent="0.35"/>
  <cols>
    <col min="1" max="2" width="10.7265625" style="127" customWidth="1"/>
    <col min="3" max="3" width="12.1796875" style="127" customWidth="1"/>
    <col min="4" max="4" width="41.7265625" style="127" customWidth="1"/>
    <col min="5" max="8" width="8.7265625" style="127" customWidth="1"/>
    <col min="9" max="14" width="14" style="127" customWidth="1"/>
    <col min="15" max="20" width="10.81640625" style="127" bestFit="1" customWidth="1"/>
    <col min="21" max="16384" width="9.1796875" style="127"/>
  </cols>
  <sheetData>
    <row r="1" spans="1:20" ht="21" x14ac:dyDescent="0.35">
      <c r="A1" s="335" t="str">
        <f>+'Indice-Index'!C18</f>
        <v>2.11 Utenti unici delle piattaforme di servizi VOD a pagamento - Pay video on demand platforms unique users</v>
      </c>
      <c r="B1" s="627"/>
      <c r="C1" s="627"/>
      <c r="D1" s="627"/>
      <c r="E1" s="628"/>
      <c r="F1" s="628"/>
      <c r="G1" s="628"/>
      <c r="H1" s="628"/>
      <c r="I1" s="628"/>
      <c r="J1" s="628"/>
      <c r="K1" s="611"/>
      <c r="L1" s="611"/>
      <c r="M1" s="611"/>
      <c r="N1" s="611"/>
      <c r="O1" s="611"/>
      <c r="P1" s="611"/>
      <c r="Q1" s="611"/>
      <c r="R1" s="611"/>
      <c r="S1" s="611"/>
      <c r="T1" s="611"/>
    </row>
    <row r="2" spans="1:20" ht="11.25" customHeight="1" x14ac:dyDescent="0.35">
      <c r="A2" s="25"/>
      <c r="B2" s="25"/>
      <c r="C2" s="25"/>
      <c r="D2" s="25"/>
      <c r="E2" s="25"/>
      <c r="F2" s="25"/>
      <c r="G2" s="25"/>
    </row>
    <row r="3" spans="1:20" ht="11.25" customHeight="1" x14ac:dyDescent="0.35"/>
    <row r="4" spans="1:20" ht="48" customHeight="1" x14ac:dyDescent="0.35">
      <c r="A4" s="722" t="s">
        <v>338</v>
      </c>
      <c r="B4" s="722"/>
    </row>
    <row r="5" spans="1:20" ht="13.5" customHeight="1" x14ac:dyDescent="0.35">
      <c r="A5" s="254"/>
      <c r="B5" s="254"/>
    </row>
    <row r="6" spans="1:20" x14ac:dyDescent="0.35">
      <c r="A6" s="531">
        <v>43466</v>
      </c>
      <c r="B6" s="532">
        <v>9.2973459999999992</v>
      </c>
    </row>
    <row r="7" spans="1:20" x14ac:dyDescent="0.35">
      <c r="A7" s="531">
        <v>43497</v>
      </c>
      <c r="B7" s="532">
        <v>8.6349070000000001</v>
      </c>
    </row>
    <row r="8" spans="1:20" x14ac:dyDescent="0.35">
      <c r="A8" s="531">
        <v>43525</v>
      </c>
      <c r="B8" s="532">
        <v>10.94969</v>
      </c>
    </row>
    <row r="9" spans="1:20" x14ac:dyDescent="0.35">
      <c r="A9" s="531">
        <v>43556</v>
      </c>
      <c r="B9" s="532">
        <v>11.722258</v>
      </c>
    </row>
    <row r="10" spans="1:20" x14ac:dyDescent="0.35">
      <c r="A10" s="531">
        <v>43586</v>
      </c>
      <c r="B10" s="532">
        <v>11.059702999999999</v>
      </c>
    </row>
    <row r="11" spans="1:20" x14ac:dyDescent="0.35">
      <c r="A11" s="629">
        <v>43617</v>
      </c>
      <c r="B11" s="630">
        <v>10.883068</v>
      </c>
      <c r="D11" s="631"/>
      <c r="E11" s="632"/>
      <c r="F11" s="632"/>
      <c r="G11" s="632"/>
    </row>
    <row r="12" spans="1:20" x14ac:dyDescent="0.35">
      <c r="A12" s="531">
        <v>43647</v>
      </c>
      <c r="B12" s="532">
        <v>11.182644</v>
      </c>
      <c r="E12" s="632"/>
      <c r="F12" s="632"/>
      <c r="G12" s="632"/>
    </row>
    <row r="13" spans="1:20" x14ac:dyDescent="0.35">
      <c r="A13" s="531">
        <v>43678</v>
      </c>
      <c r="B13" s="532">
        <v>11.754752</v>
      </c>
      <c r="E13" s="632"/>
      <c r="F13" s="632"/>
      <c r="G13" s="632"/>
    </row>
    <row r="14" spans="1:20" x14ac:dyDescent="0.35">
      <c r="A14" s="531">
        <v>43709</v>
      </c>
      <c r="B14" s="532">
        <v>12.535223</v>
      </c>
      <c r="D14" s="631"/>
      <c r="E14" s="632"/>
      <c r="F14" s="632"/>
      <c r="G14" s="632"/>
    </row>
    <row r="15" spans="1:20" x14ac:dyDescent="0.35">
      <c r="A15" s="531">
        <v>43739</v>
      </c>
      <c r="B15" s="532">
        <v>11.111949000000001</v>
      </c>
      <c r="D15" s="248"/>
      <c r="E15" s="633"/>
      <c r="F15" s="633"/>
      <c r="G15" s="633"/>
    </row>
    <row r="16" spans="1:20" x14ac:dyDescent="0.35">
      <c r="A16" s="531">
        <v>43770</v>
      </c>
      <c r="B16" s="532">
        <v>12.293075999999999</v>
      </c>
    </row>
    <row r="17" spans="1:3" x14ac:dyDescent="0.35">
      <c r="A17" s="531">
        <v>43800</v>
      </c>
      <c r="B17" s="532">
        <v>12.734403</v>
      </c>
    </row>
    <row r="18" spans="1:3" x14ac:dyDescent="0.35">
      <c r="A18" s="531">
        <v>43831</v>
      </c>
      <c r="B18" s="532">
        <v>12.800088000000001</v>
      </c>
    </row>
    <row r="19" spans="1:3" x14ac:dyDescent="0.35">
      <c r="A19" s="531">
        <v>43862</v>
      </c>
      <c r="B19" s="532">
        <v>12.374662000000001</v>
      </c>
    </row>
    <row r="20" spans="1:3" x14ac:dyDescent="0.35">
      <c r="A20" s="531">
        <v>43891</v>
      </c>
      <c r="B20" s="532">
        <v>18.687280999999999</v>
      </c>
    </row>
    <row r="21" spans="1:3" x14ac:dyDescent="0.35">
      <c r="A21" s="531">
        <v>43922</v>
      </c>
      <c r="B21" s="532">
        <v>17.223195</v>
      </c>
    </row>
    <row r="22" spans="1:3" x14ac:dyDescent="0.35">
      <c r="A22" s="531">
        <v>43952</v>
      </c>
      <c r="B22" s="532">
        <v>14.605675</v>
      </c>
    </row>
    <row r="23" spans="1:3" x14ac:dyDescent="0.35">
      <c r="A23" s="629">
        <v>43983</v>
      </c>
      <c r="B23" s="630">
        <v>13.943572</v>
      </c>
    </row>
    <row r="24" spans="1:3" x14ac:dyDescent="0.35">
      <c r="A24" s="531">
        <v>44013</v>
      </c>
      <c r="B24" s="532">
        <v>13.916053</v>
      </c>
    </row>
    <row r="25" spans="1:3" x14ac:dyDescent="0.35">
      <c r="A25" s="531">
        <v>44044</v>
      </c>
      <c r="B25" s="532">
        <v>11.916306000000001</v>
      </c>
    </row>
    <row r="26" spans="1:3" x14ac:dyDescent="0.35">
      <c r="A26" s="531">
        <v>44075</v>
      </c>
      <c r="B26" s="532">
        <v>13.276194</v>
      </c>
    </row>
    <row r="27" spans="1:3" x14ac:dyDescent="0.35">
      <c r="A27" s="531">
        <v>44105</v>
      </c>
      <c r="B27" s="532">
        <v>12.77764</v>
      </c>
    </row>
    <row r="28" spans="1:3" x14ac:dyDescent="0.35">
      <c r="A28" s="531">
        <v>44136</v>
      </c>
      <c r="B28" s="532">
        <v>14.329906000000001</v>
      </c>
    </row>
    <row r="29" spans="1:3" x14ac:dyDescent="0.35">
      <c r="A29" s="531">
        <v>44166</v>
      </c>
      <c r="B29" s="532">
        <v>15.666143</v>
      </c>
    </row>
    <row r="30" spans="1:3" x14ac:dyDescent="0.35">
      <c r="A30" s="531">
        <v>44197</v>
      </c>
      <c r="B30" s="532">
        <v>15.275159</v>
      </c>
      <c r="C30" s="611"/>
    </row>
    <row r="31" spans="1:3" x14ac:dyDescent="0.35">
      <c r="A31" s="531">
        <v>44228</v>
      </c>
      <c r="B31" s="532">
        <v>13.913032999999999</v>
      </c>
      <c r="C31" s="611"/>
    </row>
    <row r="32" spans="1:3" x14ac:dyDescent="0.35">
      <c r="A32" s="531">
        <v>44256</v>
      </c>
      <c r="B32" s="532">
        <v>14.487174000000001</v>
      </c>
      <c r="C32" s="634"/>
    </row>
    <row r="33" spans="1:8" x14ac:dyDescent="0.35">
      <c r="A33" s="531">
        <v>44287</v>
      </c>
      <c r="B33" s="532">
        <v>15.011998</v>
      </c>
      <c r="C33" s="635"/>
    </row>
    <row r="34" spans="1:8" x14ac:dyDescent="0.35">
      <c r="A34" s="531">
        <v>44317</v>
      </c>
      <c r="B34" s="532">
        <v>14.624717</v>
      </c>
      <c r="C34" s="635"/>
    </row>
    <row r="35" spans="1:8" ht="15" customHeight="1" x14ac:dyDescent="0.35">
      <c r="A35" s="629">
        <v>44348</v>
      </c>
      <c r="B35" s="630">
        <v>13.430223</v>
      </c>
      <c r="C35" s="635"/>
    </row>
    <row r="36" spans="1:8" ht="19.5" customHeight="1" x14ac:dyDescent="0.35">
      <c r="A36" s="531">
        <v>44378</v>
      </c>
      <c r="B36" s="532">
        <v>13.910091</v>
      </c>
      <c r="C36" s="635"/>
    </row>
    <row r="37" spans="1:8" x14ac:dyDescent="0.35">
      <c r="A37" s="531">
        <v>44409</v>
      </c>
      <c r="B37" s="532">
        <v>15.145593999999999</v>
      </c>
      <c r="C37" s="635"/>
      <c r="D37" s="535" t="s">
        <v>406</v>
      </c>
      <c r="E37" s="533" t="s">
        <v>578</v>
      </c>
      <c r="F37" s="533" t="s">
        <v>579</v>
      </c>
      <c r="G37" s="533" t="s">
        <v>580</v>
      </c>
      <c r="H37" s="533" t="s">
        <v>581</v>
      </c>
    </row>
    <row r="38" spans="1:8" x14ac:dyDescent="0.35">
      <c r="A38" s="531">
        <v>44441</v>
      </c>
      <c r="B38" s="532">
        <v>15.609155000000001</v>
      </c>
      <c r="C38" s="635"/>
      <c r="D38" s="535" t="s">
        <v>407</v>
      </c>
      <c r="E38" s="366"/>
      <c r="F38" s="366"/>
      <c r="G38" s="366"/>
      <c r="H38" s="366"/>
    </row>
    <row r="39" spans="1:8" x14ac:dyDescent="0.35">
      <c r="A39" s="531">
        <v>44472</v>
      </c>
      <c r="B39" s="532">
        <v>15.489666</v>
      </c>
      <c r="C39" s="635"/>
      <c r="D39" s="636" t="s">
        <v>336</v>
      </c>
      <c r="E39" s="332">
        <v>5.8989623333333325</v>
      </c>
      <c r="F39" s="332">
        <v>7.4959453333333332</v>
      </c>
      <c r="G39" s="332">
        <v>8.5990536666666646</v>
      </c>
      <c r="H39" s="332">
        <v>9.0050985000000008</v>
      </c>
    </row>
    <row r="40" spans="1:8" x14ac:dyDescent="0.35">
      <c r="A40" s="531">
        <v>44504</v>
      </c>
      <c r="B40" s="532">
        <v>15.739955</v>
      </c>
      <c r="C40" s="635"/>
      <c r="D40" s="636" t="s">
        <v>369</v>
      </c>
      <c r="E40" s="332">
        <v>2.0437106666666667</v>
      </c>
      <c r="F40" s="332">
        <v>6.8605843333333327</v>
      </c>
      <c r="G40" s="332">
        <v>5.7286140000000003</v>
      </c>
      <c r="H40" s="332">
        <v>6.4391074999999995</v>
      </c>
    </row>
    <row r="41" spans="1:8" x14ac:dyDescent="0.35">
      <c r="A41" s="531">
        <v>44535</v>
      </c>
      <c r="B41" s="532">
        <v>16.416414</v>
      </c>
      <c r="C41" s="635"/>
      <c r="D41" s="636" t="s">
        <v>368</v>
      </c>
      <c r="E41" s="332" t="s">
        <v>582</v>
      </c>
      <c r="F41" s="332">
        <v>4.4010005000000003</v>
      </c>
      <c r="G41" s="332">
        <v>2.3833793333333335</v>
      </c>
      <c r="H41" s="332">
        <v>3.4061020000000002</v>
      </c>
    </row>
    <row r="42" spans="1:8" x14ac:dyDescent="0.35">
      <c r="A42" s="637">
        <v>44562</v>
      </c>
      <c r="B42" s="392">
        <v>15.869505999999999</v>
      </c>
      <c r="C42" s="611"/>
      <c r="D42" s="636" t="s">
        <v>337</v>
      </c>
      <c r="E42" s="332">
        <v>1.6992741666666669</v>
      </c>
      <c r="F42" s="332">
        <v>1.0740419999999997</v>
      </c>
      <c r="G42" s="332">
        <v>1.9030215000000001</v>
      </c>
      <c r="H42" s="332">
        <v>2.3132345000000001</v>
      </c>
    </row>
    <row r="43" spans="1:8" x14ac:dyDescent="0.35">
      <c r="A43" s="637">
        <v>44593</v>
      </c>
      <c r="B43" s="392">
        <v>15.242522000000001</v>
      </c>
      <c r="C43" s="611"/>
      <c r="D43" s="636" t="s">
        <v>440</v>
      </c>
      <c r="E43" s="332">
        <v>1.0900785</v>
      </c>
      <c r="F43" s="332">
        <v>1.5267123333333332</v>
      </c>
      <c r="G43" s="332">
        <v>1.2131198333333335</v>
      </c>
      <c r="H43" s="332">
        <v>0.97033483333333337</v>
      </c>
    </row>
    <row r="44" spans="1:8" x14ac:dyDescent="0.35">
      <c r="A44" s="637">
        <v>44621</v>
      </c>
      <c r="B44" s="392">
        <v>16.145607999999999</v>
      </c>
      <c r="C44" s="634"/>
      <c r="D44" s="638" t="s">
        <v>585</v>
      </c>
    </row>
    <row r="45" spans="1:8" x14ac:dyDescent="0.35">
      <c r="A45" s="639">
        <v>44652</v>
      </c>
      <c r="B45" s="532">
        <v>15.606259</v>
      </c>
      <c r="C45" s="611"/>
    </row>
    <row r="46" spans="1:8" x14ac:dyDescent="0.35">
      <c r="A46" s="639">
        <v>44682</v>
      </c>
      <c r="B46" s="532">
        <v>14.690668000000001</v>
      </c>
    </row>
    <row r="47" spans="1:8" x14ac:dyDescent="0.35">
      <c r="A47" s="640">
        <v>44713</v>
      </c>
      <c r="B47" s="630">
        <v>13.662205</v>
      </c>
    </row>
  </sheetData>
  <mergeCells count="1">
    <mergeCell ref="A4:B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tabColor rgb="FFFF0000"/>
  </sheetPr>
  <dimension ref="A1:P47"/>
  <sheetViews>
    <sheetView showGridLines="0" zoomScale="90" zoomScaleNormal="90" workbookViewId="0">
      <pane xSplit="1" ySplit="4" topLeftCell="B19" activePane="bottomRight" state="frozen"/>
      <selection activeCell="H30" sqref="H30"/>
      <selection pane="topRight" activeCell="H30" sqref="H30"/>
      <selection pane="bottomLeft" activeCell="H30" sqref="H30"/>
      <selection pane="bottomRight" activeCell="D38" sqref="D38"/>
    </sheetView>
  </sheetViews>
  <sheetFormatPr defaultColWidth="9.1796875" defaultRowHeight="15.5" x14ac:dyDescent="0.35"/>
  <cols>
    <col min="1" max="2" width="10.7265625" style="14" customWidth="1"/>
    <col min="3" max="3" width="12.1796875" style="14" customWidth="1"/>
    <col min="4" max="4" width="36.81640625" style="14" customWidth="1"/>
    <col min="5" max="8" width="11.1796875" style="14" customWidth="1"/>
    <col min="9" max="10" width="14" style="14" customWidth="1"/>
    <col min="11" max="16" width="10.81640625" style="14" bestFit="1" customWidth="1"/>
    <col min="17" max="16384" width="9.1796875" style="14"/>
  </cols>
  <sheetData>
    <row r="1" spans="1:16" ht="21" x14ac:dyDescent="0.5">
      <c r="A1" s="17" t="str">
        <f>'Indice-Index'!C19</f>
        <v>2.12 Tempo speso sulle piattaforme di servizi VOD a pagamento - Time spent on pay video on demand  platforms</v>
      </c>
      <c r="B1" s="321"/>
      <c r="C1" s="321"/>
      <c r="D1" s="106"/>
      <c r="E1" s="106"/>
      <c r="F1" s="106"/>
      <c r="G1" s="106"/>
      <c r="H1" s="106"/>
      <c r="I1" s="106"/>
      <c r="J1" s="106"/>
      <c r="K1" s="54"/>
      <c r="L1" s="54"/>
      <c r="M1" s="54"/>
      <c r="N1" s="54"/>
      <c r="O1" s="54"/>
      <c r="P1" s="54"/>
    </row>
    <row r="2" spans="1:16" x14ac:dyDescent="0.35">
      <c r="A2" s="6"/>
      <c r="B2" s="6"/>
      <c r="C2" s="6"/>
      <c r="D2" s="6"/>
      <c r="E2" s="6"/>
      <c r="F2" s="6"/>
    </row>
    <row r="4" spans="1:16" ht="46.5" customHeight="1" x14ac:dyDescent="0.35">
      <c r="A4" s="720" t="s">
        <v>367</v>
      </c>
      <c r="B4" s="720"/>
    </row>
    <row r="5" spans="1:16" ht="19.5" customHeight="1" x14ac:dyDescent="0.35">
      <c r="A5" s="381"/>
      <c r="B5" s="381"/>
    </row>
    <row r="6" spans="1:16" x14ac:dyDescent="0.35">
      <c r="A6" s="411">
        <v>43466</v>
      </c>
      <c r="B6" s="410">
        <v>34.188033333333337</v>
      </c>
    </row>
    <row r="7" spans="1:16" x14ac:dyDescent="0.35">
      <c r="A7" s="411">
        <v>43497</v>
      </c>
      <c r="B7" s="410">
        <v>32.5779</v>
      </c>
    </row>
    <row r="8" spans="1:16" x14ac:dyDescent="0.35">
      <c r="A8" s="411">
        <v>43525</v>
      </c>
      <c r="B8" s="410">
        <v>32.459366666666668</v>
      </c>
    </row>
    <row r="9" spans="1:16" x14ac:dyDescent="0.35">
      <c r="A9" s="411">
        <v>43556</v>
      </c>
      <c r="B9" s="410">
        <v>32.730933333333333</v>
      </c>
    </row>
    <row r="10" spans="1:16" x14ac:dyDescent="0.35">
      <c r="A10" s="411">
        <v>43586</v>
      </c>
      <c r="B10" s="410">
        <v>30.636866666666666</v>
      </c>
    </row>
    <row r="11" spans="1:16" x14ac:dyDescent="0.35">
      <c r="A11" s="376">
        <v>43617</v>
      </c>
      <c r="B11" s="365">
        <v>29.905283333333333</v>
      </c>
    </row>
    <row r="12" spans="1:16" x14ac:dyDescent="0.35">
      <c r="A12" s="411">
        <v>43647</v>
      </c>
      <c r="B12" s="410">
        <v>35.97325</v>
      </c>
    </row>
    <row r="13" spans="1:16" x14ac:dyDescent="0.35">
      <c r="A13" s="411">
        <v>43678</v>
      </c>
      <c r="B13" s="410">
        <v>37.718433333333337</v>
      </c>
    </row>
    <row r="14" spans="1:16" x14ac:dyDescent="0.35">
      <c r="A14" s="411">
        <v>43709</v>
      </c>
      <c r="B14" s="410">
        <v>36.047966666666667</v>
      </c>
    </row>
    <row r="15" spans="1:16" x14ac:dyDescent="0.35">
      <c r="A15" s="411">
        <v>43739</v>
      </c>
      <c r="B15" s="410">
        <v>36.280966666666664</v>
      </c>
    </row>
    <row r="16" spans="1:16" x14ac:dyDescent="0.35">
      <c r="A16" s="411">
        <v>43770</v>
      </c>
      <c r="B16" s="410">
        <v>36.267116666666659</v>
      </c>
      <c r="C16" s="362"/>
    </row>
    <row r="17" spans="1:3" x14ac:dyDescent="0.35">
      <c r="A17" s="411">
        <v>43800</v>
      </c>
      <c r="B17" s="410">
        <v>36.668983333333323</v>
      </c>
      <c r="C17" s="362"/>
    </row>
    <row r="18" spans="1:3" x14ac:dyDescent="0.35">
      <c r="A18" s="411">
        <v>43831</v>
      </c>
      <c r="B18" s="410">
        <v>39.398283333333339</v>
      </c>
    </row>
    <row r="19" spans="1:3" x14ac:dyDescent="0.35">
      <c r="A19" s="411">
        <v>43862</v>
      </c>
      <c r="B19" s="410">
        <v>34.907766666666674</v>
      </c>
    </row>
    <row r="20" spans="1:3" x14ac:dyDescent="0.35">
      <c r="A20" s="411">
        <v>43891</v>
      </c>
      <c r="B20" s="410">
        <v>48.073266666666676</v>
      </c>
    </row>
    <row r="21" spans="1:3" x14ac:dyDescent="0.35">
      <c r="A21" s="411">
        <v>43922</v>
      </c>
      <c r="B21" s="410">
        <v>57.9726</v>
      </c>
    </row>
    <row r="22" spans="1:3" x14ac:dyDescent="0.35">
      <c r="A22" s="411">
        <v>43952</v>
      </c>
      <c r="B22" s="410">
        <v>44.860933333333335</v>
      </c>
    </row>
    <row r="23" spans="1:3" x14ac:dyDescent="0.35">
      <c r="A23" s="376">
        <v>43983</v>
      </c>
      <c r="B23" s="365">
        <v>38.475099999999998</v>
      </c>
    </row>
    <row r="24" spans="1:3" x14ac:dyDescent="0.35">
      <c r="A24" s="411">
        <v>44013</v>
      </c>
      <c r="B24" s="410">
        <v>36.721866666666678</v>
      </c>
    </row>
    <row r="25" spans="1:3" x14ac:dyDescent="0.35">
      <c r="A25" s="411">
        <v>44044</v>
      </c>
      <c r="B25" s="410">
        <v>38.827649999999998</v>
      </c>
    </row>
    <row r="26" spans="1:3" x14ac:dyDescent="0.35">
      <c r="A26" s="411">
        <v>44075</v>
      </c>
      <c r="B26" s="410">
        <v>40.423066666666649</v>
      </c>
    </row>
    <row r="27" spans="1:3" x14ac:dyDescent="0.35">
      <c r="A27" s="411">
        <v>44105</v>
      </c>
      <c r="B27" s="410">
        <v>39.580583333333337</v>
      </c>
    </row>
    <row r="28" spans="1:3" x14ac:dyDescent="0.35">
      <c r="A28" s="411">
        <v>44136</v>
      </c>
      <c r="B28" s="410">
        <v>43.757183333333344</v>
      </c>
      <c r="C28" s="362"/>
    </row>
    <row r="29" spans="1:3" x14ac:dyDescent="0.35">
      <c r="A29" s="411">
        <v>44166</v>
      </c>
      <c r="B29" s="410">
        <v>45.278933333333342</v>
      </c>
      <c r="C29" s="362"/>
    </row>
    <row r="30" spans="1:3" x14ac:dyDescent="0.35">
      <c r="A30" s="411">
        <v>44197</v>
      </c>
      <c r="B30" s="410">
        <v>47.384450000000001</v>
      </c>
    </row>
    <row r="31" spans="1:3" x14ac:dyDescent="0.35">
      <c r="A31" s="411">
        <v>44228</v>
      </c>
      <c r="B31" s="410">
        <v>42.718966666666667</v>
      </c>
    </row>
    <row r="32" spans="1:3" x14ac:dyDescent="0.35">
      <c r="A32" s="411">
        <v>44256</v>
      </c>
      <c r="B32" s="410">
        <v>48.434416666666678</v>
      </c>
    </row>
    <row r="33" spans="1:8" x14ac:dyDescent="0.35">
      <c r="A33" s="411">
        <v>44287</v>
      </c>
      <c r="B33" s="410">
        <v>46.837183333333336</v>
      </c>
    </row>
    <row r="34" spans="1:8" x14ac:dyDescent="0.35">
      <c r="A34" s="411">
        <v>44317</v>
      </c>
      <c r="B34" s="410">
        <v>43.644116666666676</v>
      </c>
    </row>
    <row r="35" spans="1:8" x14ac:dyDescent="0.35">
      <c r="A35" s="376">
        <v>44348</v>
      </c>
      <c r="B35" s="365">
        <v>43.53026666666667</v>
      </c>
    </row>
    <row r="36" spans="1:8" x14ac:dyDescent="0.35">
      <c r="A36" s="411">
        <v>44378</v>
      </c>
      <c r="B36" s="410">
        <v>40.287916666666675</v>
      </c>
    </row>
    <row r="37" spans="1:8" ht="20.5" customHeight="1" x14ac:dyDescent="0.35">
      <c r="A37" s="411">
        <v>44409</v>
      </c>
      <c r="B37" s="410">
        <v>39.784699999999987</v>
      </c>
      <c r="D37" s="535" t="s">
        <v>408</v>
      </c>
      <c r="E37" s="533" t="str">
        <f>+'2.11'!E37</f>
        <v>2Q 2019</v>
      </c>
      <c r="F37" s="533" t="str">
        <f>+'2.11'!F37</f>
        <v>2Q 2020</v>
      </c>
      <c r="G37" s="533" t="str">
        <f>+'2.11'!G37</f>
        <v>2Q 2021</v>
      </c>
      <c r="H37" s="533" t="str">
        <f>+'2.11'!H37</f>
        <v>2Q 2022</v>
      </c>
    </row>
    <row r="38" spans="1:8" x14ac:dyDescent="0.35">
      <c r="A38" s="411">
        <v>44441</v>
      </c>
      <c r="B38" s="410">
        <v>46.451149999999998</v>
      </c>
      <c r="D38" s="535" t="s">
        <v>409</v>
      </c>
      <c r="E38" s="366"/>
      <c r="F38" s="366"/>
      <c r="G38" s="366"/>
      <c r="H38" s="366"/>
    </row>
    <row r="39" spans="1:8" x14ac:dyDescent="0.35">
      <c r="A39" s="411">
        <v>44472</v>
      </c>
      <c r="B39" s="410">
        <v>44.454650000000008</v>
      </c>
      <c r="D39" s="377" t="s">
        <v>583</v>
      </c>
      <c r="E39" s="347">
        <v>162.63388333333333</v>
      </c>
      <c r="F39" s="347">
        <v>209.06838333333334</v>
      </c>
      <c r="G39" s="347">
        <v>226.40226666666663</v>
      </c>
      <c r="H39" s="347">
        <v>195.50619999999998</v>
      </c>
    </row>
    <row r="40" spans="1:8" x14ac:dyDescent="0.35">
      <c r="A40" s="411">
        <v>44504</v>
      </c>
      <c r="B40" s="410">
        <v>40.488900000000015</v>
      </c>
      <c r="C40" s="362"/>
      <c r="D40" s="377" t="s">
        <v>369</v>
      </c>
      <c r="E40" s="347">
        <v>15.878649999999999</v>
      </c>
      <c r="F40" s="347">
        <v>33.562366666666669</v>
      </c>
      <c r="G40" s="347">
        <v>29.47603333333333</v>
      </c>
      <c r="H40" s="347">
        <v>35.849583333333335</v>
      </c>
    </row>
    <row r="41" spans="1:8" x14ac:dyDescent="0.35">
      <c r="A41" s="411">
        <v>44535</v>
      </c>
      <c r="B41" s="410">
        <v>47.038549999999994</v>
      </c>
      <c r="C41" s="362"/>
      <c r="D41" s="377" t="s">
        <v>370</v>
      </c>
      <c r="E41" s="347"/>
      <c r="F41" s="347">
        <v>9.4748166666666673</v>
      </c>
      <c r="G41" s="347">
        <v>7.6263666666666667</v>
      </c>
      <c r="H41" s="347">
        <v>14.937283333333333</v>
      </c>
    </row>
    <row r="42" spans="1:8" x14ac:dyDescent="0.35">
      <c r="A42" s="409">
        <v>44562</v>
      </c>
      <c r="B42" s="442">
        <v>48.437349999999988</v>
      </c>
      <c r="D42" s="377" t="s">
        <v>337</v>
      </c>
      <c r="E42" s="347">
        <v>3.8760166666666667</v>
      </c>
      <c r="F42" s="347">
        <v>1.6791666666666667</v>
      </c>
      <c r="G42" s="347">
        <v>2.7385999999999999</v>
      </c>
      <c r="H42" s="347">
        <v>5.1396333333333333</v>
      </c>
    </row>
    <row r="43" spans="1:8" x14ac:dyDescent="0.35">
      <c r="A43" s="409">
        <v>44593</v>
      </c>
      <c r="B43" s="442">
        <v>42.319483333333345</v>
      </c>
      <c r="D43" s="377" t="s">
        <v>584</v>
      </c>
      <c r="E43" s="347">
        <v>0.41129999999999994</v>
      </c>
      <c r="F43" s="347">
        <v>0.6125666666666667</v>
      </c>
      <c r="G43" s="347">
        <v>1.9148499999999999</v>
      </c>
      <c r="H43" s="347">
        <v>1.4542333333333333</v>
      </c>
    </row>
    <row r="44" spans="1:8" x14ac:dyDescent="0.35">
      <c r="A44" s="409">
        <v>44621</v>
      </c>
      <c r="B44" s="442">
        <v>42.986133333333335</v>
      </c>
      <c r="D44" s="530" t="s">
        <v>585</v>
      </c>
    </row>
    <row r="45" spans="1:8" x14ac:dyDescent="0.35">
      <c r="A45" s="639">
        <v>44652</v>
      </c>
      <c r="B45" s="410">
        <v>41.630733333333346</v>
      </c>
    </row>
    <row r="46" spans="1:8" x14ac:dyDescent="0.35">
      <c r="A46" s="639">
        <v>44682</v>
      </c>
      <c r="B46" s="410">
        <v>43.436016666666674</v>
      </c>
    </row>
    <row r="47" spans="1:8" x14ac:dyDescent="0.35">
      <c r="A47" s="640">
        <v>44713</v>
      </c>
      <c r="B47" s="365">
        <v>37.147016666666687</v>
      </c>
    </row>
  </sheetData>
  <mergeCells count="1">
    <mergeCell ref="A4:B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tabColor rgb="FFFF0000"/>
  </sheetPr>
  <dimension ref="A1:O38"/>
  <sheetViews>
    <sheetView showGridLines="0" zoomScale="90" zoomScaleNormal="90" workbookViewId="0">
      <pane xSplit="1" ySplit="3" topLeftCell="B5" activePane="bottomRight" state="frozen"/>
      <selection activeCell="H30" sqref="H30"/>
      <selection pane="topRight" activeCell="H30" sqref="H30"/>
      <selection pane="bottomLeft" activeCell="H30" sqref="H30"/>
      <selection pane="bottomRight" activeCell="A2" sqref="A2"/>
    </sheetView>
  </sheetViews>
  <sheetFormatPr defaultColWidth="9.1796875" defaultRowHeight="15.5" x14ac:dyDescent="0.35"/>
  <cols>
    <col min="1" max="1" width="10.7265625" style="14" customWidth="1"/>
    <col min="2" max="2" width="5" style="14" bestFit="1" customWidth="1"/>
    <col min="3" max="3" width="12.1796875" style="14" customWidth="1"/>
    <col min="4" max="4" width="36.81640625" style="14" customWidth="1"/>
    <col min="5" max="7" width="11.1796875" style="14" customWidth="1"/>
    <col min="8" max="9" width="14" style="14" customWidth="1"/>
    <col min="10" max="15" width="10.81640625" style="14" bestFit="1" customWidth="1"/>
    <col min="16" max="16384" width="9.1796875" style="14"/>
  </cols>
  <sheetData>
    <row r="1" spans="1:15" ht="21" x14ac:dyDescent="0.5">
      <c r="A1" s="17" t="str">
        <f>+'Indice-Index'!C20</f>
        <v>2.13 Utenti unici delle piattaforme di servizi VOD gratuiti - Free video on demand platforms unique users</v>
      </c>
      <c r="B1" s="321"/>
      <c r="C1" s="321"/>
      <c r="D1" s="106"/>
      <c r="E1" s="106"/>
      <c r="F1" s="106"/>
      <c r="G1" s="106"/>
      <c r="H1" s="106"/>
      <c r="I1" s="106"/>
      <c r="J1" s="54"/>
      <c r="K1" s="54"/>
      <c r="L1" s="54"/>
      <c r="M1" s="54"/>
      <c r="N1" s="54"/>
      <c r="O1" s="54"/>
    </row>
    <row r="2" spans="1:15" x14ac:dyDescent="0.35">
      <c r="A2" s="6"/>
      <c r="B2" s="6"/>
      <c r="C2" s="6"/>
      <c r="D2" s="6"/>
      <c r="E2" s="6"/>
    </row>
    <row r="4" spans="1:15" ht="64.5" customHeight="1" x14ac:dyDescent="0.35">
      <c r="A4" s="722" t="s">
        <v>338</v>
      </c>
      <c r="B4" s="722"/>
    </row>
    <row r="6" spans="1:15" x14ac:dyDescent="0.35">
      <c r="A6" s="411">
        <v>43831</v>
      </c>
      <c r="B6" s="410">
        <v>31.74277</v>
      </c>
    </row>
    <row r="7" spans="1:15" x14ac:dyDescent="0.35">
      <c r="A7" s="411">
        <v>43862</v>
      </c>
      <c r="B7" s="410">
        <v>34.496758</v>
      </c>
    </row>
    <row r="8" spans="1:15" x14ac:dyDescent="0.35">
      <c r="A8" s="411">
        <v>43891</v>
      </c>
      <c r="B8" s="410">
        <v>36.317288999999995</v>
      </c>
    </row>
    <row r="9" spans="1:15" x14ac:dyDescent="0.35">
      <c r="A9" s="411">
        <v>43922</v>
      </c>
      <c r="B9" s="410">
        <v>35.078203000000002</v>
      </c>
    </row>
    <row r="10" spans="1:15" x14ac:dyDescent="0.35">
      <c r="A10" s="411">
        <v>43952</v>
      </c>
      <c r="B10" s="410">
        <v>34.556012000000003</v>
      </c>
    </row>
    <row r="11" spans="1:15" x14ac:dyDescent="0.35">
      <c r="A11" s="376">
        <v>43983</v>
      </c>
      <c r="B11" s="365">
        <v>33.647714999999998</v>
      </c>
    </row>
    <row r="12" spans="1:15" x14ac:dyDescent="0.35">
      <c r="A12" s="411">
        <v>44013</v>
      </c>
      <c r="B12" s="410">
        <v>34.882238000000001</v>
      </c>
    </row>
    <row r="13" spans="1:15" x14ac:dyDescent="0.35">
      <c r="A13" s="411">
        <v>44044</v>
      </c>
      <c r="B13" s="410">
        <v>34.940019999999997</v>
      </c>
    </row>
    <row r="14" spans="1:15" x14ac:dyDescent="0.35">
      <c r="A14" s="411">
        <v>44075</v>
      </c>
      <c r="B14" s="410">
        <v>36.186870999999996</v>
      </c>
    </row>
    <row r="15" spans="1:15" x14ac:dyDescent="0.35">
      <c r="A15" s="411">
        <v>44105</v>
      </c>
      <c r="B15" s="410">
        <v>36.625050999999999</v>
      </c>
    </row>
    <row r="16" spans="1:15" x14ac:dyDescent="0.35">
      <c r="A16" s="411">
        <v>44136</v>
      </c>
      <c r="B16" s="410">
        <v>37.534262000000005</v>
      </c>
    </row>
    <row r="17" spans="1:7" x14ac:dyDescent="0.35">
      <c r="A17" s="411">
        <v>44166</v>
      </c>
      <c r="B17" s="410">
        <v>37.794027</v>
      </c>
    </row>
    <row r="18" spans="1:7" x14ac:dyDescent="0.35">
      <c r="A18" s="411">
        <v>44197</v>
      </c>
      <c r="B18" s="410">
        <v>37.245406000000003</v>
      </c>
    </row>
    <row r="19" spans="1:7" x14ac:dyDescent="0.35">
      <c r="A19" s="411">
        <v>44228</v>
      </c>
      <c r="B19" s="410">
        <v>36.551406</v>
      </c>
    </row>
    <row r="20" spans="1:7" x14ac:dyDescent="0.35">
      <c r="A20" s="411">
        <v>44256</v>
      </c>
      <c r="B20" s="410">
        <v>36.561194999999998</v>
      </c>
    </row>
    <row r="21" spans="1:7" x14ac:dyDescent="0.35">
      <c r="A21" s="411">
        <v>44287</v>
      </c>
      <c r="B21" s="410">
        <v>36.365430000000003</v>
      </c>
    </row>
    <row r="22" spans="1:7" x14ac:dyDescent="0.35">
      <c r="A22" s="411">
        <v>44317</v>
      </c>
      <c r="B22" s="410">
        <v>37.753382999999999</v>
      </c>
    </row>
    <row r="23" spans="1:7" ht="19.5" customHeight="1" x14ac:dyDescent="0.35">
      <c r="A23" s="376">
        <v>44348</v>
      </c>
      <c r="B23" s="365">
        <v>37.046852000000001</v>
      </c>
      <c r="D23" s="535" t="s">
        <v>406</v>
      </c>
      <c r="E23" s="533" t="s">
        <v>579</v>
      </c>
      <c r="F23" s="533" t="s">
        <v>580</v>
      </c>
      <c r="G23" s="533" t="s">
        <v>581</v>
      </c>
    </row>
    <row r="24" spans="1:7" x14ac:dyDescent="0.35">
      <c r="A24" s="411">
        <v>44378</v>
      </c>
      <c r="B24" s="410">
        <v>37.376483999999998</v>
      </c>
      <c r="D24" s="535" t="s">
        <v>407</v>
      </c>
      <c r="E24" s="366"/>
      <c r="F24" s="366"/>
      <c r="G24" s="366"/>
    </row>
    <row r="25" spans="1:7" x14ac:dyDescent="0.35">
      <c r="A25" s="411">
        <v>44409</v>
      </c>
      <c r="B25" s="410">
        <v>36.916086</v>
      </c>
      <c r="D25" s="636" t="s">
        <v>586</v>
      </c>
      <c r="E25" s="332">
        <v>26.849501333333333</v>
      </c>
      <c r="F25" s="332">
        <v>28.70322057142857</v>
      </c>
      <c r="G25" s="332">
        <v>26.427015999999998</v>
      </c>
    </row>
    <row r="26" spans="1:7" x14ac:dyDescent="0.35">
      <c r="A26" s="411">
        <v>44441</v>
      </c>
      <c r="B26" s="410">
        <v>37.370737999999996</v>
      </c>
      <c r="D26" s="695" t="s">
        <v>591</v>
      </c>
      <c r="E26" s="332">
        <v>23.079441000000003</v>
      </c>
      <c r="F26" s="332">
        <v>25.573917428571431</v>
      </c>
      <c r="G26" s="332">
        <v>22.566109666666666</v>
      </c>
    </row>
    <row r="27" spans="1:7" x14ac:dyDescent="0.35">
      <c r="A27" s="411">
        <v>44472</v>
      </c>
      <c r="B27" s="410">
        <v>37.637983999999996</v>
      </c>
      <c r="D27" s="636" t="s">
        <v>587</v>
      </c>
      <c r="E27" s="332">
        <v>16.364323166666669</v>
      </c>
      <c r="F27" s="332">
        <v>18.099613000000002</v>
      </c>
      <c r="G27" s="332">
        <v>15.046651833333332</v>
      </c>
    </row>
    <row r="28" spans="1:7" x14ac:dyDescent="0.35">
      <c r="A28" s="411">
        <v>44504</v>
      </c>
      <c r="B28" s="410">
        <v>37.098438000000002</v>
      </c>
      <c r="D28" s="636" t="s">
        <v>588</v>
      </c>
      <c r="E28" s="332">
        <v>11.336503166666667</v>
      </c>
      <c r="F28" s="332">
        <v>11.603755571428572</v>
      </c>
      <c r="G28" s="332">
        <v>9.325388499999999</v>
      </c>
    </row>
    <row r="29" spans="1:7" x14ac:dyDescent="0.35">
      <c r="A29" s="411">
        <v>44535</v>
      </c>
      <c r="B29" s="410">
        <v>35.746574000000003</v>
      </c>
      <c r="D29" s="636" t="s">
        <v>589</v>
      </c>
      <c r="E29" s="332">
        <v>13.487389666666667</v>
      </c>
      <c r="F29" s="332">
        <v>13.258492571428572</v>
      </c>
      <c r="G29" s="332">
        <v>10.446757333333332</v>
      </c>
    </row>
    <row r="30" spans="1:7" x14ac:dyDescent="0.35">
      <c r="A30" s="409">
        <v>44562</v>
      </c>
      <c r="B30" s="442">
        <v>35.513093999999995</v>
      </c>
      <c r="D30" s="636" t="s">
        <v>590</v>
      </c>
      <c r="E30" s="332">
        <v>9.9470938333333336</v>
      </c>
      <c r="F30" s="332">
        <v>8.712923714285715</v>
      </c>
      <c r="G30" s="332">
        <v>8.4947998333333334</v>
      </c>
    </row>
    <row r="31" spans="1:7" x14ac:dyDescent="0.35">
      <c r="A31" s="409">
        <v>44593</v>
      </c>
      <c r="B31" s="442">
        <v>36.414535000000001</v>
      </c>
      <c r="D31" s="638" t="s">
        <v>585</v>
      </c>
    </row>
    <row r="32" spans="1:7" x14ac:dyDescent="0.35">
      <c r="A32" s="409">
        <v>44621</v>
      </c>
      <c r="B32" s="442">
        <v>36.512652000000003</v>
      </c>
    </row>
    <row r="33" spans="1:4" x14ac:dyDescent="0.35">
      <c r="A33" s="639">
        <v>44652</v>
      </c>
      <c r="B33" s="410">
        <v>33.775272999999999</v>
      </c>
    </row>
    <row r="34" spans="1:4" x14ac:dyDescent="0.35">
      <c r="A34" s="639">
        <v>44682</v>
      </c>
      <c r="B34" s="410">
        <v>33.729644999999998</v>
      </c>
      <c r="D34" s="363" t="s">
        <v>592</v>
      </c>
    </row>
    <row r="35" spans="1:4" x14ac:dyDescent="0.35">
      <c r="A35" s="640">
        <v>44713</v>
      </c>
      <c r="B35" s="365">
        <v>32.322448999999999</v>
      </c>
      <c r="D35" s="363" t="s">
        <v>593</v>
      </c>
    </row>
    <row r="37" spans="1:4" x14ac:dyDescent="0.35">
      <c r="D37" s="696" t="s">
        <v>595</v>
      </c>
    </row>
    <row r="38" spans="1:4" x14ac:dyDescent="0.35">
      <c r="D38" s="363" t="s">
        <v>594</v>
      </c>
    </row>
  </sheetData>
  <mergeCells count="1">
    <mergeCell ref="A4:B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tabColor rgb="FFFF0000"/>
  </sheetPr>
  <dimension ref="A1:P37"/>
  <sheetViews>
    <sheetView showGridLines="0" zoomScale="90" zoomScaleNormal="90" workbookViewId="0">
      <pane xSplit="1" ySplit="3" topLeftCell="B4" activePane="bottomRight" state="frozen"/>
      <selection activeCell="H30" sqref="H30"/>
      <selection pane="topRight" activeCell="H30" sqref="H30"/>
      <selection pane="bottomLeft" activeCell="H30" sqref="H30"/>
      <selection pane="bottomRight" activeCell="N16" sqref="N16"/>
    </sheetView>
  </sheetViews>
  <sheetFormatPr defaultColWidth="9.1796875" defaultRowHeight="15.5" x14ac:dyDescent="0.35"/>
  <cols>
    <col min="1" max="2" width="10.7265625" style="14" customWidth="1"/>
    <col min="3" max="3" width="12.1796875" style="14" customWidth="1"/>
    <col min="4" max="4" width="36.81640625" style="14" customWidth="1"/>
    <col min="5" max="8" width="11.1796875" style="14" customWidth="1"/>
    <col min="9" max="10" width="14" style="14" customWidth="1"/>
    <col min="11" max="16" width="10.81640625" style="14" bestFit="1" customWidth="1"/>
    <col min="17" max="16384" width="9.1796875" style="14"/>
  </cols>
  <sheetData>
    <row r="1" spans="1:16" ht="21" x14ac:dyDescent="0.5">
      <c r="A1" s="17" t="str">
        <f>+'Indice-Index'!C21</f>
        <v>2.14 Tempo speso sulle piattaforme di servizi VOD gratuiti - Time spent on free video on demand  platforms</v>
      </c>
      <c r="B1" s="321"/>
      <c r="C1" s="321"/>
      <c r="D1" s="106"/>
      <c r="E1" s="106"/>
      <c r="F1" s="106"/>
      <c r="G1" s="106"/>
      <c r="H1" s="106"/>
      <c r="I1" s="106"/>
      <c r="J1" s="106"/>
      <c r="K1" s="54"/>
      <c r="L1" s="54"/>
      <c r="M1" s="54"/>
      <c r="N1" s="54"/>
      <c r="O1" s="54"/>
      <c r="P1" s="54"/>
    </row>
    <row r="2" spans="1:16" x14ac:dyDescent="0.35">
      <c r="A2" s="6"/>
      <c r="B2" s="6"/>
      <c r="C2" s="6"/>
      <c r="D2" s="6"/>
      <c r="E2" s="6"/>
      <c r="F2" s="6"/>
    </row>
    <row r="4" spans="1:16" ht="61.5" customHeight="1" x14ac:dyDescent="0.35">
      <c r="A4" s="722" t="s">
        <v>596</v>
      </c>
      <c r="B4" s="722"/>
    </row>
    <row r="6" spans="1:16" x14ac:dyDescent="0.35">
      <c r="A6" s="411">
        <v>43831</v>
      </c>
      <c r="B6" s="410">
        <v>26.221816666666665</v>
      </c>
    </row>
    <row r="7" spans="1:16" x14ac:dyDescent="0.35">
      <c r="A7" s="411">
        <v>43862</v>
      </c>
      <c r="B7" s="410">
        <v>31.837550000000004</v>
      </c>
    </row>
    <row r="8" spans="1:16" x14ac:dyDescent="0.35">
      <c r="A8" s="411">
        <v>43891</v>
      </c>
      <c r="B8" s="410">
        <v>38.358850000000011</v>
      </c>
    </row>
    <row r="9" spans="1:16" x14ac:dyDescent="0.35">
      <c r="A9" s="411">
        <v>43922</v>
      </c>
      <c r="B9" s="410">
        <v>33.454149999999998</v>
      </c>
    </row>
    <row r="10" spans="1:16" x14ac:dyDescent="0.35">
      <c r="A10" s="411">
        <v>43952</v>
      </c>
      <c r="B10" s="410">
        <v>26.525849999999998</v>
      </c>
    </row>
    <row r="11" spans="1:16" x14ac:dyDescent="0.35">
      <c r="A11" s="376">
        <v>43983</v>
      </c>
      <c r="B11" s="365">
        <v>23.975466666666669</v>
      </c>
    </row>
    <row r="12" spans="1:16" x14ac:dyDescent="0.35">
      <c r="A12" s="411">
        <v>44013</v>
      </c>
      <c r="B12" s="410">
        <v>27.60348333333333</v>
      </c>
    </row>
    <row r="13" spans="1:16" x14ac:dyDescent="0.35">
      <c r="A13" s="411">
        <v>44044</v>
      </c>
      <c r="B13" s="410">
        <v>23.213966666666671</v>
      </c>
    </row>
    <row r="14" spans="1:16" x14ac:dyDescent="0.35">
      <c r="A14" s="411">
        <v>44075</v>
      </c>
      <c r="B14" s="410">
        <v>26.645766666666663</v>
      </c>
    </row>
    <row r="15" spans="1:16" x14ac:dyDescent="0.35">
      <c r="A15" s="411">
        <v>44105</v>
      </c>
      <c r="B15" s="410">
        <v>35.110350000000004</v>
      </c>
    </row>
    <row r="16" spans="1:16" x14ac:dyDescent="0.35">
      <c r="A16" s="411">
        <v>44136</v>
      </c>
      <c r="B16" s="410">
        <v>45.708949999999994</v>
      </c>
    </row>
    <row r="17" spans="1:7" x14ac:dyDescent="0.35">
      <c r="A17" s="411">
        <v>44166</v>
      </c>
      <c r="B17" s="410">
        <v>37.052100000000003</v>
      </c>
    </row>
    <row r="18" spans="1:7" x14ac:dyDescent="0.35">
      <c r="A18" s="411">
        <v>44197</v>
      </c>
      <c r="B18" s="410">
        <v>37.451983333333331</v>
      </c>
    </row>
    <row r="19" spans="1:7" x14ac:dyDescent="0.35">
      <c r="A19" s="411">
        <v>44228</v>
      </c>
      <c r="B19" s="410">
        <v>36.65414999999998</v>
      </c>
    </row>
    <row r="20" spans="1:7" x14ac:dyDescent="0.35">
      <c r="A20" s="411">
        <v>44256</v>
      </c>
      <c r="B20" s="410">
        <v>37.80803333333332</v>
      </c>
    </row>
    <row r="21" spans="1:7" x14ac:dyDescent="0.35">
      <c r="A21" s="411">
        <v>44287</v>
      </c>
      <c r="B21" s="410">
        <v>32.52878333333333</v>
      </c>
    </row>
    <row r="22" spans="1:7" x14ac:dyDescent="0.35">
      <c r="A22" s="411">
        <v>44317</v>
      </c>
      <c r="B22" s="410">
        <v>30.672966666666664</v>
      </c>
    </row>
    <row r="23" spans="1:7" ht="15.75" customHeight="1" x14ac:dyDescent="0.35">
      <c r="A23" s="376">
        <v>44348</v>
      </c>
      <c r="B23" s="365">
        <v>27.143733333333333</v>
      </c>
      <c r="D23" s="535" t="s">
        <v>406</v>
      </c>
      <c r="E23" s="533" t="s">
        <v>579</v>
      </c>
      <c r="F23" s="533" t="s">
        <v>580</v>
      </c>
      <c r="G23" s="533" t="s">
        <v>581</v>
      </c>
    </row>
    <row r="24" spans="1:7" x14ac:dyDescent="0.35">
      <c r="A24" s="411">
        <v>44378</v>
      </c>
      <c r="B24" s="410">
        <v>31.539633333333335</v>
      </c>
      <c r="D24" s="535" t="s">
        <v>409</v>
      </c>
      <c r="E24" s="366"/>
      <c r="F24" s="366"/>
      <c r="G24" s="366"/>
    </row>
    <row r="25" spans="1:7" x14ac:dyDescent="0.35">
      <c r="A25" s="411">
        <v>44409</v>
      </c>
      <c r="B25" s="410">
        <v>25.596316666666674</v>
      </c>
      <c r="D25" s="636" t="s">
        <v>589</v>
      </c>
      <c r="E25" s="332">
        <v>65.201216666666667</v>
      </c>
      <c r="F25" s="332">
        <v>71.224033333333338</v>
      </c>
      <c r="G25" s="332">
        <v>69.240050000000011</v>
      </c>
    </row>
    <row r="26" spans="1:7" x14ac:dyDescent="0.35">
      <c r="A26" s="411">
        <v>44441</v>
      </c>
      <c r="B26" s="410">
        <v>25.420983333333336</v>
      </c>
      <c r="D26" s="695" t="s">
        <v>590</v>
      </c>
      <c r="E26" s="332">
        <v>60.452883333333332</v>
      </c>
      <c r="F26" s="332">
        <v>67.569333333333333</v>
      </c>
      <c r="G26" s="332">
        <v>66.822133333333326</v>
      </c>
    </row>
    <row r="27" spans="1:7" x14ac:dyDescent="0.35">
      <c r="A27" s="411">
        <v>44472</v>
      </c>
      <c r="B27" s="410">
        <v>28.631449999999994</v>
      </c>
      <c r="D27" s="636" t="s">
        <v>586</v>
      </c>
      <c r="E27" s="332">
        <v>51.398516666666666</v>
      </c>
      <c r="F27" s="332">
        <v>41.2087</v>
      </c>
      <c r="G27" s="332">
        <v>33.689716666666669</v>
      </c>
    </row>
    <row r="28" spans="1:7" x14ac:dyDescent="0.35">
      <c r="A28" s="411">
        <v>44504</v>
      </c>
      <c r="B28" s="410">
        <v>32.327916666666667</v>
      </c>
      <c r="D28" s="636" t="s">
        <v>591</v>
      </c>
      <c r="E28" s="332">
        <v>51.398516666666666</v>
      </c>
      <c r="F28" s="332">
        <v>41.2087</v>
      </c>
      <c r="G28" s="332">
        <v>33.689716666666669</v>
      </c>
    </row>
    <row r="29" spans="1:7" x14ac:dyDescent="0.35">
      <c r="A29" s="411">
        <v>44535</v>
      </c>
      <c r="B29" s="410">
        <v>30.914033333333339</v>
      </c>
      <c r="D29" s="636" t="s">
        <v>587</v>
      </c>
      <c r="E29" s="332">
        <v>10.664983333333335</v>
      </c>
      <c r="F29" s="332">
        <v>11.498983333333333</v>
      </c>
      <c r="G29" s="332">
        <v>12.267066666666668</v>
      </c>
    </row>
    <row r="30" spans="1:7" x14ac:dyDescent="0.35">
      <c r="A30" s="409">
        <v>44562</v>
      </c>
      <c r="B30" s="442">
        <v>34.274999999999999</v>
      </c>
      <c r="D30" s="636" t="s">
        <v>588</v>
      </c>
      <c r="E30" s="332">
        <v>5.3876333333333344</v>
      </c>
      <c r="F30" s="332">
        <v>4.1729500000000002</v>
      </c>
      <c r="G30" s="332">
        <v>5.7073666666666671</v>
      </c>
    </row>
    <row r="31" spans="1:7" x14ac:dyDescent="0.35">
      <c r="A31" s="409">
        <v>44593</v>
      </c>
      <c r="B31" s="442">
        <v>37.42263333333333</v>
      </c>
      <c r="D31" s="638" t="s">
        <v>585</v>
      </c>
    </row>
    <row r="32" spans="1:7" x14ac:dyDescent="0.35">
      <c r="A32" s="409">
        <v>44621</v>
      </c>
      <c r="B32" s="442">
        <v>34.936966666666663</v>
      </c>
    </row>
    <row r="33" spans="1:4" x14ac:dyDescent="0.35">
      <c r="A33" s="639">
        <v>44652</v>
      </c>
      <c r="B33" s="410">
        <v>27.275783333333333</v>
      </c>
      <c r="D33" s="363" t="s">
        <v>597</v>
      </c>
    </row>
    <row r="34" spans="1:4" x14ac:dyDescent="0.35">
      <c r="A34" s="639">
        <v>44682</v>
      </c>
      <c r="B34" s="410">
        <v>27.226283333333335</v>
      </c>
      <c r="D34" s="363" t="s">
        <v>598</v>
      </c>
    </row>
    <row r="35" spans="1:4" x14ac:dyDescent="0.35">
      <c r="A35" s="640">
        <v>44713</v>
      </c>
      <c r="B35" s="365">
        <v>25.229083333333335</v>
      </c>
    </row>
    <row r="36" spans="1:4" x14ac:dyDescent="0.35">
      <c r="D36" s="363" t="s">
        <v>599</v>
      </c>
    </row>
    <row r="37" spans="1:4" x14ac:dyDescent="0.35">
      <c r="D37" s="363" t="s">
        <v>600</v>
      </c>
    </row>
  </sheetData>
  <mergeCells count="1">
    <mergeCell ref="A4:B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P20"/>
  <sheetViews>
    <sheetView showGridLines="0" zoomScale="90" zoomScaleNormal="90" workbookViewId="0">
      <selection activeCell="I16" sqref="I16:I20"/>
    </sheetView>
  </sheetViews>
  <sheetFormatPr defaultColWidth="9.1796875" defaultRowHeight="15.5" x14ac:dyDescent="0.35"/>
  <cols>
    <col min="1" max="1" width="22" style="6" customWidth="1"/>
    <col min="2" max="6" width="9.1796875" style="6"/>
    <col min="7" max="7" width="9.81640625" style="6" bestFit="1" customWidth="1"/>
    <col min="8" max="9" width="9.1796875" style="6"/>
    <col min="10" max="10" width="5.1796875" style="6" customWidth="1"/>
    <col min="11" max="11" width="21.54296875" style="6" customWidth="1"/>
    <col min="12" max="12" width="14.453125" style="6" customWidth="1"/>
    <col min="13" max="14" width="5.54296875" style="6" customWidth="1"/>
    <col min="15" max="16384" width="9.1796875" style="6"/>
  </cols>
  <sheetData>
    <row r="1" spans="1:16" ht="21" x14ac:dyDescent="0.5">
      <c r="A1" s="2" t="str">
        <f>+'Indice-Index'!A8</f>
        <v>1.2   Accessi diretti complessivi  - Total access lines</v>
      </c>
      <c r="B1" s="60"/>
      <c r="C1" s="60"/>
      <c r="D1" s="60"/>
      <c r="E1" s="60"/>
      <c r="F1" s="60"/>
      <c r="G1" s="60"/>
      <c r="H1" s="60"/>
      <c r="I1" s="60"/>
      <c r="J1" s="60"/>
      <c r="K1" s="60"/>
      <c r="L1" s="60"/>
      <c r="M1" s="60"/>
      <c r="N1" s="60"/>
      <c r="O1" s="60"/>
      <c r="P1" s="60"/>
    </row>
    <row r="2" spans="1:16" x14ac:dyDescent="0.35">
      <c r="B2" s="4"/>
      <c r="C2" s="4"/>
      <c r="D2" s="4"/>
      <c r="E2" s="4"/>
      <c r="F2" s="4"/>
      <c r="G2" s="4"/>
      <c r="H2" s="4"/>
      <c r="I2" s="4"/>
    </row>
    <row r="4" spans="1:16" x14ac:dyDescent="0.35">
      <c r="B4" s="599">
        <v>43252</v>
      </c>
      <c r="C4" s="599">
        <v>43617</v>
      </c>
      <c r="D4" s="599">
        <v>43983</v>
      </c>
      <c r="E4" s="599">
        <v>44348</v>
      </c>
      <c r="F4" s="599">
        <v>44440</v>
      </c>
      <c r="G4" s="599">
        <v>44531</v>
      </c>
      <c r="H4" s="599">
        <v>44621</v>
      </c>
      <c r="I4" s="599">
        <v>44713</v>
      </c>
      <c r="K4" s="5" t="s">
        <v>150</v>
      </c>
      <c r="L4" s="79" t="s">
        <v>472</v>
      </c>
      <c r="M4" s="28"/>
      <c r="N4" s="28"/>
      <c r="O4" s="85" t="s">
        <v>455</v>
      </c>
    </row>
    <row r="5" spans="1:16" x14ac:dyDescent="0.35">
      <c r="B5" s="298" t="s">
        <v>457</v>
      </c>
      <c r="C5" s="298" t="s">
        <v>458</v>
      </c>
      <c r="D5" s="298" t="s">
        <v>459</v>
      </c>
      <c r="E5" s="298" t="s">
        <v>460</v>
      </c>
      <c r="F5" s="298" t="s">
        <v>272</v>
      </c>
      <c r="G5" s="298" t="s">
        <v>343</v>
      </c>
      <c r="H5" s="298">
        <v>44621</v>
      </c>
      <c r="I5" s="298" t="s">
        <v>461</v>
      </c>
      <c r="K5" s="113" t="s">
        <v>151</v>
      </c>
      <c r="L5" s="80"/>
      <c r="M5" s="114"/>
      <c r="N5" s="28"/>
      <c r="O5" s="115"/>
    </row>
    <row r="6" spans="1:16" x14ac:dyDescent="0.35">
      <c r="B6" s="4"/>
      <c r="C6" s="4"/>
      <c r="D6" s="4"/>
      <c r="E6" s="4"/>
      <c r="F6" s="4"/>
      <c r="G6" s="4"/>
      <c r="H6" s="4"/>
      <c r="I6" s="4"/>
      <c r="L6" s="35"/>
      <c r="O6" s="14"/>
    </row>
    <row r="7" spans="1:16" x14ac:dyDescent="0.35">
      <c r="A7" s="75" t="s">
        <v>149</v>
      </c>
      <c r="B7" s="69">
        <v>20.662384200000005</v>
      </c>
      <c r="C7" s="69">
        <v>20.03631188</v>
      </c>
      <c r="D7" s="69">
        <v>19.66504898685735</v>
      </c>
      <c r="E7" s="69">
        <v>19.978556067999996</v>
      </c>
      <c r="F7" s="69">
        <v>19.984944809791116</v>
      </c>
      <c r="G7" s="69">
        <v>20.050628971835884</v>
      </c>
      <c r="H7" s="69">
        <v>20.052973081609874</v>
      </c>
      <c r="I7" s="69">
        <v>19.95504346306441</v>
      </c>
      <c r="K7" s="72" t="s">
        <v>58</v>
      </c>
      <c r="L7" s="52">
        <v>42.30243354580837</v>
      </c>
      <c r="M7" s="70"/>
      <c r="N7" s="70"/>
      <c r="O7" s="52">
        <v>-1.5687850255817182</v>
      </c>
    </row>
    <row r="8" spans="1:16" x14ac:dyDescent="0.35">
      <c r="B8" s="4"/>
      <c r="C8" s="4"/>
      <c r="D8" s="4"/>
      <c r="E8" s="4"/>
      <c r="F8" s="4"/>
      <c r="G8" s="4"/>
      <c r="H8" s="4"/>
      <c r="I8" s="4"/>
      <c r="K8" s="73" t="s">
        <v>4</v>
      </c>
      <c r="L8" s="52">
        <v>16.229621378647995</v>
      </c>
      <c r="M8" s="70"/>
      <c r="N8" s="70"/>
      <c r="O8" s="52">
        <v>0.45270041763512303</v>
      </c>
    </row>
    <row r="9" spans="1:16" x14ac:dyDescent="0.35">
      <c r="A9" s="5" t="s">
        <v>8</v>
      </c>
      <c r="J9" s="24"/>
      <c r="K9" s="74" t="s">
        <v>3</v>
      </c>
      <c r="L9" s="52">
        <v>14.19188770619246</v>
      </c>
      <c r="M9" s="70"/>
      <c r="N9" s="70"/>
      <c r="O9" s="52">
        <v>-0.22846408596990386</v>
      </c>
    </row>
    <row r="10" spans="1:16" x14ac:dyDescent="0.35">
      <c r="A10" s="72" t="s">
        <v>96</v>
      </c>
      <c r="B10" s="70">
        <v>65.033763141428764</v>
      </c>
      <c r="C10" s="70">
        <v>51.68363849604841</v>
      </c>
      <c r="D10" s="70">
        <v>41.475787858199688</v>
      </c>
      <c r="E10" s="70">
        <v>31.210198468683458</v>
      </c>
      <c r="F10" s="70">
        <v>29.289042605372995</v>
      </c>
      <c r="G10" s="70">
        <v>27.286425815793514</v>
      </c>
      <c r="H10" s="70">
        <v>25.602916730130204</v>
      </c>
      <c r="I10" s="70">
        <v>24.093337651200898</v>
      </c>
      <c r="J10" s="24"/>
      <c r="K10" s="73" t="s">
        <v>57</v>
      </c>
      <c r="L10" s="52">
        <v>14.175735113282514</v>
      </c>
      <c r="M10" s="70"/>
      <c r="N10" s="70"/>
      <c r="O10" s="52">
        <v>0.19151127603056928</v>
      </c>
    </row>
    <row r="11" spans="1:16" x14ac:dyDescent="0.35">
      <c r="A11" s="73" t="s">
        <v>6</v>
      </c>
      <c r="B11" s="70">
        <v>5.5264532347627133</v>
      </c>
      <c r="C11" s="70">
        <v>6.3283203395614152</v>
      </c>
      <c r="D11" s="70">
        <v>7.2269995409104713</v>
      </c>
      <c r="E11" s="70">
        <v>8.1849058282003195</v>
      </c>
      <c r="F11" s="70">
        <v>8.4231706217936484</v>
      </c>
      <c r="G11" s="70">
        <v>8.5016435264669887</v>
      </c>
      <c r="H11" s="70">
        <v>8.5787754376133822</v>
      </c>
      <c r="I11" s="70">
        <v>8.6697876034959673</v>
      </c>
      <c r="J11" s="24"/>
      <c r="K11" s="73" t="s">
        <v>128</v>
      </c>
      <c r="L11" s="52">
        <v>3.0465982252821404</v>
      </c>
      <c r="M11" s="70"/>
      <c r="N11" s="70"/>
      <c r="O11" s="52">
        <v>0.20568721015081293</v>
      </c>
    </row>
    <row r="12" spans="1:16" x14ac:dyDescent="0.35">
      <c r="A12" s="73" t="s">
        <v>88</v>
      </c>
      <c r="B12" s="70">
        <v>25.987978676729856</v>
      </c>
      <c r="C12" s="70">
        <v>36.708028124385535</v>
      </c>
      <c r="D12" s="70">
        <v>43.723609800742942</v>
      </c>
      <c r="E12" s="70">
        <v>49.195922701053924</v>
      </c>
      <c r="F12" s="70">
        <v>50.033146906126625</v>
      </c>
      <c r="G12" s="70">
        <v>50.981304019731446</v>
      </c>
      <c r="H12" s="70">
        <v>51.513857845150703</v>
      </c>
      <c r="I12" s="70">
        <v>51.896162341469498</v>
      </c>
      <c r="J12" s="24"/>
      <c r="K12" s="53" t="s">
        <v>127</v>
      </c>
      <c r="L12" s="52">
        <v>2.7848298152223689</v>
      </c>
      <c r="M12" s="70"/>
      <c r="N12" s="70"/>
      <c r="O12" s="52">
        <v>-0.52501899341676861</v>
      </c>
    </row>
    <row r="13" spans="1:16" x14ac:dyDescent="0.35">
      <c r="A13" s="74" t="s">
        <v>89</v>
      </c>
      <c r="B13" s="70">
        <v>3.4518049470786627</v>
      </c>
      <c r="C13" s="70">
        <v>5.2800130400046452</v>
      </c>
      <c r="D13" s="70">
        <v>7.5736028001469027</v>
      </c>
      <c r="E13" s="70">
        <v>11.408973002062305</v>
      </c>
      <c r="F13" s="70">
        <v>12.25463986670673</v>
      </c>
      <c r="G13" s="70">
        <v>13.230626638008058</v>
      </c>
      <c r="H13" s="70">
        <v>14.304449987105727</v>
      </c>
      <c r="I13" s="70">
        <v>15.340712403833642</v>
      </c>
      <c r="J13" s="24"/>
      <c r="K13" s="53" t="s">
        <v>389</v>
      </c>
      <c r="L13" s="52">
        <v>1.9601510802218665</v>
      </c>
      <c r="M13" s="70"/>
      <c r="N13" s="70"/>
      <c r="O13" s="52">
        <v>1.3855600056252935</v>
      </c>
    </row>
    <row r="14" spans="1:16" x14ac:dyDescent="0.35">
      <c r="A14" s="62" t="s">
        <v>152</v>
      </c>
      <c r="B14" s="71">
        <f t="shared" ref="B14:I14" si="0">+B11+B13+B12+B10</f>
        <v>100</v>
      </c>
      <c r="C14" s="71">
        <f t="shared" si="0"/>
        <v>100</v>
      </c>
      <c r="D14" s="71">
        <f t="shared" si="0"/>
        <v>100</v>
      </c>
      <c r="E14" s="71">
        <f t="shared" si="0"/>
        <v>100.00000000000001</v>
      </c>
      <c r="F14" s="71">
        <f t="shared" si="0"/>
        <v>100</v>
      </c>
      <c r="G14" s="71">
        <f t="shared" si="0"/>
        <v>100</v>
      </c>
      <c r="H14" s="71">
        <f t="shared" si="0"/>
        <v>100.00000000000001</v>
      </c>
      <c r="I14" s="71">
        <f t="shared" si="0"/>
        <v>100</v>
      </c>
      <c r="J14" s="24"/>
      <c r="K14" s="53" t="s">
        <v>64</v>
      </c>
      <c r="L14" s="52">
        <v>5.3087431353422847</v>
      </c>
      <c r="M14" s="70"/>
      <c r="N14" s="70"/>
      <c r="O14" s="52">
        <v>8.6809195526591942E-2</v>
      </c>
    </row>
    <row r="15" spans="1:16" x14ac:dyDescent="0.35">
      <c r="K15" s="62" t="s">
        <v>105</v>
      </c>
      <c r="L15" s="59">
        <f>SUM(L7:L14)</f>
        <v>99.999999999999986</v>
      </c>
      <c r="M15" s="123"/>
      <c r="N15" s="123"/>
      <c r="O15" s="59">
        <f>SUM(O7:O14)</f>
        <v>0</v>
      </c>
    </row>
    <row r="16" spans="1:16" x14ac:dyDescent="0.35">
      <c r="I16" s="7"/>
    </row>
    <row r="17" spans="9:9" x14ac:dyDescent="0.35">
      <c r="I17" s="7"/>
    </row>
    <row r="18" spans="9:9" x14ac:dyDescent="0.35">
      <c r="I18" s="7"/>
    </row>
    <row r="19" spans="9:9" x14ac:dyDescent="0.35">
      <c r="I19" s="7"/>
    </row>
    <row r="20" spans="9:9" x14ac:dyDescent="0.35">
      <c r="I20" s="7"/>
    </row>
  </sheetData>
  <phoneticPr fontId="27"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J36"/>
  <sheetViews>
    <sheetView showGridLines="0" zoomScale="90" zoomScaleNormal="90" workbookViewId="0">
      <selection activeCell="E28" sqref="E28"/>
    </sheetView>
  </sheetViews>
  <sheetFormatPr defaultColWidth="9.1796875" defaultRowHeight="15.5" x14ac:dyDescent="0.35"/>
  <cols>
    <col min="1" max="1" width="60.54296875" style="6" customWidth="1"/>
    <col min="2" max="3" width="13.453125" style="6" customWidth="1"/>
    <col min="4" max="4" width="1.1796875" style="6" customWidth="1"/>
    <col min="5" max="5" width="13.81640625" style="6" customWidth="1"/>
    <col min="6" max="7" width="9.1796875" style="6"/>
    <col min="8" max="8" width="9.1796875" style="6" customWidth="1"/>
    <col min="9" max="16384" width="9.1796875" style="6"/>
  </cols>
  <sheetData>
    <row r="1" spans="1:5" ht="21" x14ac:dyDescent="0.5">
      <c r="A1" s="227" t="str">
        <f>+'Indice-Index'!A23</f>
        <v>3.1   Andamento dei ricavi (da inizio anno) - Revenues trend (b.y.)</v>
      </c>
      <c r="B1" s="108"/>
      <c r="C1" s="108"/>
      <c r="D1" s="108"/>
      <c r="E1" s="108"/>
    </row>
    <row r="4" spans="1:5" x14ac:dyDescent="0.35">
      <c r="B4" s="140" t="s">
        <v>479</v>
      </c>
      <c r="C4" s="140" t="s">
        <v>477</v>
      </c>
      <c r="D4" s="139"/>
      <c r="E4" s="722" t="s">
        <v>186</v>
      </c>
    </row>
    <row r="5" spans="1:5" x14ac:dyDescent="0.35">
      <c r="A5" s="5"/>
      <c r="B5" s="140"/>
      <c r="C5" s="140"/>
      <c r="D5" s="140"/>
      <c r="E5" s="723"/>
    </row>
    <row r="6" spans="1:5" x14ac:dyDescent="0.35">
      <c r="A6" s="280" t="s">
        <v>80</v>
      </c>
      <c r="B6" s="9"/>
      <c r="C6" s="9"/>
      <c r="D6" s="9"/>
      <c r="E6" s="9"/>
    </row>
    <row r="7" spans="1:5" x14ac:dyDescent="0.35">
      <c r="A7" s="189" t="s">
        <v>164</v>
      </c>
      <c r="B7" s="146">
        <v>513.57246299187238</v>
      </c>
      <c r="C7" s="146">
        <v>479.29804540450777</v>
      </c>
      <c r="D7" s="144"/>
      <c r="E7" s="116">
        <f t="shared" ref="E7:E13" si="0">(C7-B7)/B7*100</f>
        <v>-6.6737257265888541</v>
      </c>
    </row>
    <row r="8" spans="1:5" x14ac:dyDescent="0.35">
      <c r="A8" s="150" t="s">
        <v>442</v>
      </c>
      <c r="B8" s="151">
        <v>374.36248478831925</v>
      </c>
      <c r="C8" s="151">
        <v>394.07216132312965</v>
      </c>
      <c r="D8" s="144"/>
      <c r="E8" s="142">
        <f t="shared" si="0"/>
        <v>5.2648642253657183</v>
      </c>
    </row>
    <row r="9" spans="1:5" x14ac:dyDescent="0.35">
      <c r="A9" s="148" t="s">
        <v>167</v>
      </c>
      <c r="B9" s="149">
        <f>+B8+B7</f>
        <v>887.93494778019158</v>
      </c>
      <c r="C9" s="149">
        <f>+C8+C7</f>
        <v>873.37020672763742</v>
      </c>
      <c r="D9" s="145"/>
      <c r="E9" s="147">
        <f t="shared" si="0"/>
        <v>-1.6402937049572754</v>
      </c>
    </row>
    <row r="10" spans="1:5" x14ac:dyDescent="0.35">
      <c r="A10" s="189" t="s">
        <v>163</v>
      </c>
      <c r="B10" s="146">
        <v>2033.6477983545756</v>
      </c>
      <c r="C10" s="146">
        <v>2044.6791068401733</v>
      </c>
      <c r="D10" s="144"/>
      <c r="E10" s="116">
        <f t="shared" si="0"/>
        <v>0.54243947720559837</v>
      </c>
    </row>
    <row r="11" spans="1:5" x14ac:dyDescent="0.35">
      <c r="A11" s="150" t="s">
        <v>166</v>
      </c>
      <c r="B11" s="151">
        <v>875.2058862181442</v>
      </c>
      <c r="C11" s="151">
        <v>920.85435614106382</v>
      </c>
      <c r="D11" s="144"/>
      <c r="E11" s="142">
        <f t="shared" si="0"/>
        <v>5.215740735036805</v>
      </c>
    </row>
    <row r="12" spans="1:5" x14ac:dyDescent="0.35">
      <c r="A12" s="148" t="s">
        <v>158</v>
      </c>
      <c r="B12" s="149">
        <f>+B11+B10</f>
        <v>2908.8536845727199</v>
      </c>
      <c r="C12" s="149">
        <f>+C11+C10</f>
        <v>2965.5334629812369</v>
      </c>
      <c r="D12" s="145"/>
      <c r="E12" s="147">
        <f t="shared" si="0"/>
        <v>1.9485262771765248</v>
      </c>
    </row>
    <row r="13" spans="1:5" x14ac:dyDescent="0.35">
      <c r="A13" s="62" t="s">
        <v>78</v>
      </c>
      <c r="B13" s="63">
        <f>+B12+B9</f>
        <v>3796.7886323529115</v>
      </c>
      <c r="C13" s="63">
        <f>+C12+C9</f>
        <v>3838.9036697088741</v>
      </c>
      <c r="D13" s="56"/>
      <c r="E13" s="141">
        <f t="shared" si="0"/>
        <v>1.1092278615958524</v>
      </c>
    </row>
    <row r="15" spans="1:5" x14ac:dyDescent="0.35">
      <c r="A15" s="281" t="s">
        <v>179</v>
      </c>
      <c r="B15" s="61" t="str">
        <f>C4</f>
        <v>1H2022</v>
      </c>
      <c r="E15" s="42"/>
    </row>
    <row r="16" spans="1:5" x14ac:dyDescent="0.35">
      <c r="A16" s="189" t="s">
        <v>180</v>
      </c>
      <c r="B16" s="266">
        <v>9.5522608392992279</v>
      </c>
      <c r="E16" s="42"/>
    </row>
    <row r="17" spans="1:10" x14ac:dyDescent="0.35">
      <c r="A17" s="150" t="s">
        <v>182</v>
      </c>
      <c r="B17" s="271">
        <v>1.9839136132803032</v>
      </c>
      <c r="E17" s="42"/>
    </row>
    <row r="18" spans="1:10" x14ac:dyDescent="0.35">
      <c r="A18" s="150" t="s">
        <v>181</v>
      </c>
      <c r="B18" s="271">
        <v>24.217337290112862</v>
      </c>
      <c r="E18" s="42"/>
    </row>
    <row r="19" spans="1:10" x14ac:dyDescent="0.35">
      <c r="A19" s="150" t="s">
        <v>183</v>
      </c>
      <c r="B19" s="271">
        <v>41.339712879711726</v>
      </c>
      <c r="E19" s="42"/>
    </row>
    <row r="20" spans="1:10" x14ac:dyDescent="0.35">
      <c r="A20" s="150" t="s">
        <v>412</v>
      </c>
      <c r="B20" s="271">
        <v>6.7103534014226502</v>
      </c>
    </row>
    <row r="21" spans="1:10" x14ac:dyDescent="0.35">
      <c r="A21" s="150" t="s">
        <v>413</v>
      </c>
      <c r="B21" s="271">
        <v>1.7972350028045598</v>
      </c>
    </row>
    <row r="22" spans="1:10" x14ac:dyDescent="0.35">
      <c r="A22" s="135" t="s">
        <v>422</v>
      </c>
      <c r="B22" s="138">
        <v>14.399186973368664</v>
      </c>
      <c r="E22" s="42"/>
    </row>
    <row r="23" spans="1:10" x14ac:dyDescent="0.35">
      <c r="A23" s="539" t="s">
        <v>78</v>
      </c>
      <c r="B23" s="577">
        <f>SUM(B16:B22)</f>
        <v>100</v>
      </c>
      <c r="C23" s="97"/>
      <c r="D23" s="97"/>
      <c r="E23" s="42"/>
    </row>
    <row r="24" spans="1:10" x14ac:dyDescent="0.35">
      <c r="A24" s="5"/>
      <c r="B24" s="56"/>
      <c r="C24" s="97"/>
      <c r="D24" s="97"/>
      <c r="E24" s="42"/>
    </row>
    <row r="25" spans="1:10" x14ac:dyDescent="0.35">
      <c r="A25" s="281" t="s">
        <v>157</v>
      </c>
      <c r="B25" s="61" t="str">
        <f>B15</f>
        <v>1H2022</v>
      </c>
      <c r="J25" s="6" t="s">
        <v>384</v>
      </c>
    </row>
    <row r="26" spans="1:10" x14ac:dyDescent="0.35">
      <c r="A26" s="189" t="s">
        <v>415</v>
      </c>
      <c r="B26" s="267">
        <v>0.49890214914036252</v>
      </c>
    </row>
    <row r="27" spans="1:10" x14ac:dyDescent="0.35">
      <c r="A27" s="150" t="s">
        <v>441</v>
      </c>
      <c r="B27" s="273">
        <v>68.449202209279761</v>
      </c>
    </row>
    <row r="28" spans="1:10" x14ac:dyDescent="0.35">
      <c r="A28" s="150" t="s">
        <v>417</v>
      </c>
      <c r="B28" s="273">
        <v>0.27393979962699</v>
      </c>
    </row>
    <row r="29" spans="1:10" x14ac:dyDescent="0.35">
      <c r="A29" s="150" t="s">
        <v>418</v>
      </c>
      <c r="B29" s="273">
        <v>30.777955841952899</v>
      </c>
    </row>
    <row r="30" spans="1:10" x14ac:dyDescent="0.35">
      <c r="A30" s="268" t="s">
        <v>78</v>
      </c>
      <c r="B30" s="269">
        <f>SUM(B26:B29)</f>
        <v>100.00000000000001</v>
      </c>
    </row>
    <row r="32" spans="1:10" x14ac:dyDescent="0.35">
      <c r="A32" s="280" t="s">
        <v>260</v>
      </c>
      <c r="B32" s="282"/>
      <c r="C32" s="282"/>
      <c r="E32" s="115" t="s">
        <v>495</v>
      </c>
    </row>
    <row r="33" spans="1:5" x14ac:dyDescent="0.35">
      <c r="A33" s="274" t="s">
        <v>419</v>
      </c>
      <c r="B33" s="274"/>
      <c r="C33" s="274"/>
      <c r="E33" s="279">
        <v>1.0629747603076363</v>
      </c>
    </row>
    <row r="34" spans="1:5" x14ac:dyDescent="0.35">
      <c r="A34" s="6" t="s">
        <v>420</v>
      </c>
      <c r="E34" s="132">
        <v>-14.509870770103131</v>
      </c>
    </row>
    <row r="35" spans="1:5" x14ac:dyDescent="0.35">
      <c r="A35" s="150" t="s">
        <v>421</v>
      </c>
      <c r="B35" s="150"/>
      <c r="C35" s="150"/>
      <c r="E35" s="306">
        <v>-18.841798439259943</v>
      </c>
    </row>
    <row r="36" spans="1:5" x14ac:dyDescent="0.35">
      <c r="A36" s="188" t="s">
        <v>422</v>
      </c>
      <c r="B36" s="98"/>
      <c r="C36" s="98"/>
      <c r="E36" s="353">
        <v>12.289754494580942</v>
      </c>
    </row>
  </sheetData>
  <mergeCells count="1">
    <mergeCell ref="E4:E5"/>
  </mergeCells>
  <phoneticPr fontId="25"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8D9C-3A44-4600-AD2D-B31023F955CB}">
  <sheetPr>
    <tabColor rgb="FFFFCC44"/>
  </sheetPr>
  <dimension ref="A1:O35"/>
  <sheetViews>
    <sheetView showGridLines="0" zoomScale="90" zoomScaleNormal="90" workbookViewId="0">
      <selection activeCell="M30" sqref="M30"/>
    </sheetView>
  </sheetViews>
  <sheetFormatPr defaultRowHeight="15.5" x14ac:dyDescent="0.35"/>
  <cols>
    <col min="1" max="1" width="52.54296875" style="25" customWidth="1"/>
    <col min="2" max="7" width="12" style="25" customWidth="1"/>
    <col min="8" max="8" width="1.81640625" style="25" customWidth="1"/>
    <col min="9" max="9" width="18.81640625" style="25" customWidth="1"/>
    <col min="10" max="247" width="9.1796875" style="25"/>
    <col min="248" max="248" width="49.81640625" style="25" customWidth="1"/>
    <col min="249" max="256" width="12.1796875" style="25" customWidth="1"/>
    <col min="257" max="257" width="3.1796875" style="25" customWidth="1"/>
    <col min="258" max="258" width="20.453125" style="25" customWidth="1"/>
    <col min="259" max="259" width="3.1796875" style="25" customWidth="1"/>
    <col min="260" max="260" width="19.81640625" style="25" customWidth="1"/>
    <col min="261" max="503" width="9.1796875" style="25"/>
    <col min="504" max="504" width="49.81640625" style="25" customWidth="1"/>
    <col min="505" max="512" width="12.1796875" style="25" customWidth="1"/>
    <col min="513" max="513" width="3.1796875" style="25" customWidth="1"/>
    <col min="514" max="514" width="20.453125" style="25" customWidth="1"/>
    <col min="515" max="515" width="3.1796875" style="25" customWidth="1"/>
    <col min="516" max="516" width="19.81640625" style="25" customWidth="1"/>
    <col min="517" max="759" width="9.1796875" style="25"/>
    <col min="760" max="760" width="49.81640625" style="25" customWidth="1"/>
    <col min="761" max="768" width="12.1796875" style="25" customWidth="1"/>
    <col min="769" max="769" width="3.1796875" style="25" customWidth="1"/>
    <col min="770" max="770" width="20.453125" style="25" customWidth="1"/>
    <col min="771" max="771" width="3.1796875" style="25" customWidth="1"/>
    <col min="772" max="772" width="19.81640625" style="25" customWidth="1"/>
    <col min="773" max="1015" width="9.1796875" style="25"/>
    <col min="1016" max="1016" width="49.81640625" style="25" customWidth="1"/>
    <col min="1017" max="1024" width="12.1796875" style="25" customWidth="1"/>
    <col min="1025" max="1025" width="3.1796875" style="25" customWidth="1"/>
    <col min="1026" max="1026" width="20.453125" style="25" customWidth="1"/>
    <col min="1027" max="1027" width="3.1796875" style="25" customWidth="1"/>
    <col min="1028" max="1028" width="19.81640625" style="25" customWidth="1"/>
    <col min="1029" max="1271" width="9.1796875" style="25"/>
    <col min="1272" max="1272" width="49.81640625" style="25" customWidth="1"/>
    <col min="1273" max="1280" width="12.1796875" style="25" customWidth="1"/>
    <col min="1281" max="1281" width="3.1796875" style="25" customWidth="1"/>
    <col min="1282" max="1282" width="20.453125" style="25" customWidth="1"/>
    <col min="1283" max="1283" width="3.1796875" style="25" customWidth="1"/>
    <col min="1284" max="1284" width="19.81640625" style="25" customWidth="1"/>
    <col min="1285" max="1527" width="9.1796875" style="25"/>
    <col min="1528" max="1528" width="49.81640625" style="25" customWidth="1"/>
    <col min="1529" max="1536" width="12.1796875" style="25" customWidth="1"/>
    <col min="1537" max="1537" width="3.1796875" style="25" customWidth="1"/>
    <col min="1538" max="1538" width="20.453125" style="25" customWidth="1"/>
    <col min="1539" max="1539" width="3.1796875" style="25" customWidth="1"/>
    <col min="1540" max="1540" width="19.81640625" style="25" customWidth="1"/>
    <col min="1541" max="1783" width="9.1796875" style="25"/>
    <col min="1784" max="1784" width="49.81640625" style="25" customWidth="1"/>
    <col min="1785" max="1792" width="12.1796875" style="25" customWidth="1"/>
    <col min="1793" max="1793" width="3.1796875" style="25" customWidth="1"/>
    <col min="1794" max="1794" width="20.453125" style="25" customWidth="1"/>
    <col min="1795" max="1795" width="3.1796875" style="25" customWidth="1"/>
    <col min="1796" max="1796" width="19.81640625" style="25" customWidth="1"/>
    <col min="1797" max="2039" width="9.1796875" style="25"/>
    <col min="2040" max="2040" width="49.81640625" style="25" customWidth="1"/>
    <col min="2041" max="2048" width="12.1796875" style="25" customWidth="1"/>
    <col min="2049" max="2049" width="3.1796875" style="25" customWidth="1"/>
    <col min="2050" max="2050" width="20.453125" style="25" customWidth="1"/>
    <col min="2051" max="2051" width="3.1796875" style="25" customWidth="1"/>
    <col min="2052" max="2052" width="19.81640625" style="25" customWidth="1"/>
    <col min="2053" max="2295" width="9.1796875" style="25"/>
    <col min="2296" max="2296" width="49.81640625" style="25" customWidth="1"/>
    <col min="2297" max="2304" width="12.1796875" style="25" customWidth="1"/>
    <col min="2305" max="2305" width="3.1796875" style="25" customWidth="1"/>
    <col min="2306" max="2306" width="20.453125" style="25" customWidth="1"/>
    <col min="2307" max="2307" width="3.1796875" style="25" customWidth="1"/>
    <col min="2308" max="2308" width="19.81640625" style="25" customWidth="1"/>
    <col min="2309" max="2551" width="9.1796875" style="25"/>
    <col min="2552" max="2552" width="49.81640625" style="25" customWidth="1"/>
    <col min="2553" max="2560" width="12.1796875" style="25" customWidth="1"/>
    <col min="2561" max="2561" width="3.1796875" style="25" customWidth="1"/>
    <col min="2562" max="2562" width="20.453125" style="25" customWidth="1"/>
    <col min="2563" max="2563" width="3.1796875" style="25" customWidth="1"/>
    <col min="2564" max="2564" width="19.81640625" style="25" customWidth="1"/>
    <col min="2565" max="2807" width="9.1796875" style="25"/>
    <col min="2808" max="2808" width="49.81640625" style="25" customWidth="1"/>
    <col min="2809" max="2816" width="12.1796875" style="25" customWidth="1"/>
    <col min="2817" max="2817" width="3.1796875" style="25" customWidth="1"/>
    <col min="2818" max="2818" width="20.453125" style="25" customWidth="1"/>
    <col min="2819" max="2819" width="3.1796875" style="25" customWidth="1"/>
    <col min="2820" max="2820" width="19.81640625" style="25" customWidth="1"/>
    <col min="2821" max="3063" width="9.1796875" style="25"/>
    <col min="3064" max="3064" width="49.81640625" style="25" customWidth="1"/>
    <col min="3065" max="3072" width="12.1796875" style="25" customWidth="1"/>
    <col min="3073" max="3073" width="3.1796875" style="25" customWidth="1"/>
    <col min="3074" max="3074" width="20.453125" style="25" customWidth="1"/>
    <col min="3075" max="3075" width="3.1796875" style="25" customWidth="1"/>
    <col min="3076" max="3076" width="19.81640625" style="25" customWidth="1"/>
    <col min="3077" max="3319" width="9.1796875" style="25"/>
    <col min="3320" max="3320" width="49.81640625" style="25" customWidth="1"/>
    <col min="3321" max="3328" width="12.1796875" style="25" customWidth="1"/>
    <col min="3329" max="3329" width="3.1796875" style="25" customWidth="1"/>
    <col min="3330" max="3330" width="20.453125" style="25" customWidth="1"/>
    <col min="3331" max="3331" width="3.1796875" style="25" customWidth="1"/>
    <col min="3332" max="3332" width="19.81640625" style="25" customWidth="1"/>
    <col min="3333" max="3575" width="9.1796875" style="25"/>
    <col min="3576" max="3576" width="49.81640625" style="25" customWidth="1"/>
    <col min="3577" max="3584" width="12.1796875" style="25" customWidth="1"/>
    <col min="3585" max="3585" width="3.1796875" style="25" customWidth="1"/>
    <col min="3586" max="3586" width="20.453125" style="25" customWidth="1"/>
    <col min="3587" max="3587" width="3.1796875" style="25" customWidth="1"/>
    <col min="3588" max="3588" width="19.81640625" style="25" customWidth="1"/>
    <col min="3589" max="3831" width="9.1796875" style="25"/>
    <col min="3832" max="3832" width="49.81640625" style="25" customWidth="1"/>
    <col min="3833" max="3840" width="12.1796875" style="25" customWidth="1"/>
    <col min="3841" max="3841" width="3.1796875" style="25" customWidth="1"/>
    <col min="3842" max="3842" width="20.453125" style="25" customWidth="1"/>
    <col min="3843" max="3843" width="3.1796875" style="25" customWidth="1"/>
    <col min="3844" max="3844" width="19.81640625" style="25" customWidth="1"/>
    <col min="3845" max="4087" width="9.1796875" style="25"/>
    <col min="4088" max="4088" width="49.81640625" style="25" customWidth="1"/>
    <col min="4089" max="4096" width="12.1796875" style="25" customWidth="1"/>
    <col min="4097" max="4097" width="3.1796875" style="25" customWidth="1"/>
    <col min="4098" max="4098" width="20.453125" style="25" customWidth="1"/>
    <col min="4099" max="4099" width="3.1796875" style="25" customWidth="1"/>
    <col min="4100" max="4100" width="19.81640625" style="25" customWidth="1"/>
    <col min="4101" max="4343" width="9.1796875" style="25"/>
    <col min="4344" max="4344" width="49.81640625" style="25" customWidth="1"/>
    <col min="4345" max="4352" width="12.1796875" style="25" customWidth="1"/>
    <col min="4353" max="4353" width="3.1796875" style="25" customWidth="1"/>
    <col min="4354" max="4354" width="20.453125" style="25" customWidth="1"/>
    <col min="4355" max="4355" width="3.1796875" style="25" customWidth="1"/>
    <col min="4356" max="4356" width="19.81640625" style="25" customWidth="1"/>
    <col min="4357" max="4599" width="9.1796875" style="25"/>
    <col min="4600" max="4600" width="49.81640625" style="25" customWidth="1"/>
    <col min="4601" max="4608" width="12.1796875" style="25" customWidth="1"/>
    <col min="4609" max="4609" width="3.1796875" style="25" customWidth="1"/>
    <col min="4610" max="4610" width="20.453125" style="25" customWidth="1"/>
    <col min="4611" max="4611" width="3.1796875" style="25" customWidth="1"/>
    <col min="4612" max="4612" width="19.81640625" style="25" customWidth="1"/>
    <col min="4613" max="4855" width="9.1796875" style="25"/>
    <col min="4856" max="4856" width="49.81640625" style="25" customWidth="1"/>
    <col min="4857" max="4864" width="12.1796875" style="25" customWidth="1"/>
    <col min="4865" max="4865" width="3.1796875" style="25" customWidth="1"/>
    <col min="4866" max="4866" width="20.453125" style="25" customWidth="1"/>
    <col min="4867" max="4867" width="3.1796875" style="25" customWidth="1"/>
    <col min="4868" max="4868" width="19.81640625" style="25" customWidth="1"/>
    <col min="4869" max="5111" width="9.1796875" style="25"/>
    <col min="5112" max="5112" width="49.81640625" style="25" customWidth="1"/>
    <col min="5113" max="5120" width="12.1796875" style="25" customWidth="1"/>
    <col min="5121" max="5121" width="3.1796875" style="25" customWidth="1"/>
    <col min="5122" max="5122" width="20.453125" style="25" customWidth="1"/>
    <col min="5123" max="5123" width="3.1796875" style="25" customWidth="1"/>
    <col min="5124" max="5124" width="19.81640625" style="25" customWidth="1"/>
    <col min="5125" max="5367" width="9.1796875" style="25"/>
    <col min="5368" max="5368" width="49.81640625" style="25" customWidth="1"/>
    <col min="5369" max="5376" width="12.1796875" style="25" customWidth="1"/>
    <col min="5377" max="5377" width="3.1796875" style="25" customWidth="1"/>
    <col min="5378" max="5378" width="20.453125" style="25" customWidth="1"/>
    <col min="5379" max="5379" width="3.1796875" style="25" customWidth="1"/>
    <col min="5380" max="5380" width="19.81640625" style="25" customWidth="1"/>
    <col min="5381" max="5623" width="9.1796875" style="25"/>
    <col min="5624" max="5624" width="49.81640625" style="25" customWidth="1"/>
    <col min="5625" max="5632" width="12.1796875" style="25" customWidth="1"/>
    <col min="5633" max="5633" width="3.1796875" style="25" customWidth="1"/>
    <col min="5634" max="5634" width="20.453125" style="25" customWidth="1"/>
    <col min="5635" max="5635" width="3.1796875" style="25" customWidth="1"/>
    <col min="5636" max="5636" width="19.81640625" style="25" customWidth="1"/>
    <col min="5637" max="5879" width="9.1796875" style="25"/>
    <col min="5880" max="5880" width="49.81640625" style="25" customWidth="1"/>
    <col min="5881" max="5888" width="12.1796875" style="25" customWidth="1"/>
    <col min="5889" max="5889" width="3.1796875" style="25" customWidth="1"/>
    <col min="5890" max="5890" width="20.453125" style="25" customWidth="1"/>
    <col min="5891" max="5891" width="3.1796875" style="25" customWidth="1"/>
    <col min="5892" max="5892" width="19.81640625" style="25" customWidth="1"/>
    <col min="5893" max="6135" width="9.1796875" style="25"/>
    <col min="6136" max="6136" width="49.81640625" style="25" customWidth="1"/>
    <col min="6137" max="6144" width="12.1796875" style="25" customWidth="1"/>
    <col min="6145" max="6145" width="3.1796875" style="25" customWidth="1"/>
    <col min="6146" max="6146" width="20.453125" style="25" customWidth="1"/>
    <col min="6147" max="6147" width="3.1796875" style="25" customWidth="1"/>
    <col min="6148" max="6148" width="19.81640625" style="25" customWidth="1"/>
    <col min="6149" max="6391" width="9.1796875" style="25"/>
    <col min="6392" max="6392" width="49.81640625" style="25" customWidth="1"/>
    <col min="6393" max="6400" width="12.1796875" style="25" customWidth="1"/>
    <col min="6401" max="6401" width="3.1796875" style="25" customWidth="1"/>
    <col min="6402" max="6402" width="20.453125" style="25" customWidth="1"/>
    <col min="6403" max="6403" width="3.1796875" style="25" customWidth="1"/>
    <col min="6404" max="6404" width="19.81640625" style="25" customWidth="1"/>
    <col min="6405" max="6647" width="9.1796875" style="25"/>
    <col min="6648" max="6648" width="49.81640625" style="25" customWidth="1"/>
    <col min="6649" max="6656" width="12.1796875" style="25" customWidth="1"/>
    <col min="6657" max="6657" width="3.1796875" style="25" customWidth="1"/>
    <col min="6658" max="6658" width="20.453125" style="25" customWidth="1"/>
    <col min="6659" max="6659" width="3.1796875" style="25" customWidth="1"/>
    <col min="6660" max="6660" width="19.81640625" style="25" customWidth="1"/>
    <col min="6661" max="6903" width="9.1796875" style="25"/>
    <col min="6904" max="6904" width="49.81640625" style="25" customWidth="1"/>
    <col min="6905" max="6912" width="12.1796875" style="25" customWidth="1"/>
    <col min="6913" max="6913" width="3.1796875" style="25" customWidth="1"/>
    <col min="6914" max="6914" width="20.453125" style="25" customWidth="1"/>
    <col min="6915" max="6915" width="3.1796875" style="25" customWidth="1"/>
    <col min="6916" max="6916" width="19.81640625" style="25" customWidth="1"/>
    <col min="6917" max="7159" width="9.1796875" style="25"/>
    <col min="7160" max="7160" width="49.81640625" style="25" customWidth="1"/>
    <col min="7161" max="7168" width="12.1796875" style="25" customWidth="1"/>
    <col min="7169" max="7169" width="3.1796875" style="25" customWidth="1"/>
    <col min="7170" max="7170" width="20.453125" style="25" customWidth="1"/>
    <col min="7171" max="7171" width="3.1796875" style="25" customWidth="1"/>
    <col min="7172" max="7172" width="19.81640625" style="25" customWidth="1"/>
    <col min="7173" max="7415" width="9.1796875" style="25"/>
    <col min="7416" max="7416" width="49.81640625" style="25" customWidth="1"/>
    <col min="7417" max="7424" width="12.1796875" style="25" customWidth="1"/>
    <col min="7425" max="7425" width="3.1796875" style="25" customWidth="1"/>
    <col min="7426" max="7426" width="20.453125" style="25" customWidth="1"/>
    <col min="7427" max="7427" width="3.1796875" style="25" customWidth="1"/>
    <col min="7428" max="7428" width="19.81640625" style="25" customWidth="1"/>
    <col min="7429" max="7671" width="9.1796875" style="25"/>
    <col min="7672" max="7672" width="49.81640625" style="25" customWidth="1"/>
    <col min="7673" max="7680" width="12.1796875" style="25" customWidth="1"/>
    <col min="7681" max="7681" width="3.1796875" style="25" customWidth="1"/>
    <col min="7682" max="7682" width="20.453125" style="25" customWidth="1"/>
    <col min="7683" max="7683" width="3.1796875" style="25" customWidth="1"/>
    <col min="7684" max="7684" width="19.81640625" style="25" customWidth="1"/>
    <col min="7685" max="7927" width="9.1796875" style="25"/>
    <col min="7928" max="7928" width="49.81640625" style="25" customWidth="1"/>
    <col min="7929" max="7936" width="12.1796875" style="25" customWidth="1"/>
    <col min="7937" max="7937" width="3.1796875" style="25" customWidth="1"/>
    <col min="7938" max="7938" width="20.453125" style="25" customWidth="1"/>
    <col min="7939" max="7939" width="3.1796875" style="25" customWidth="1"/>
    <col min="7940" max="7940" width="19.81640625" style="25" customWidth="1"/>
    <col min="7941" max="8183" width="9.1796875" style="25"/>
    <col min="8184" max="8184" width="49.81640625" style="25" customWidth="1"/>
    <col min="8185" max="8192" width="12.1796875" style="25" customWidth="1"/>
    <col min="8193" max="8193" width="3.1796875" style="25" customWidth="1"/>
    <col min="8194" max="8194" width="20.453125" style="25" customWidth="1"/>
    <col min="8195" max="8195" width="3.1796875" style="25" customWidth="1"/>
    <col min="8196" max="8196" width="19.81640625" style="25" customWidth="1"/>
    <col min="8197" max="8439" width="9.1796875" style="25"/>
    <col min="8440" max="8440" width="49.81640625" style="25" customWidth="1"/>
    <col min="8441" max="8448" width="12.1796875" style="25" customWidth="1"/>
    <col min="8449" max="8449" width="3.1796875" style="25" customWidth="1"/>
    <col min="8450" max="8450" width="20.453125" style="25" customWidth="1"/>
    <col min="8451" max="8451" width="3.1796875" style="25" customWidth="1"/>
    <col min="8452" max="8452" width="19.81640625" style="25" customWidth="1"/>
    <col min="8453" max="8695" width="9.1796875" style="25"/>
    <col min="8696" max="8696" width="49.81640625" style="25" customWidth="1"/>
    <col min="8697" max="8704" width="12.1796875" style="25" customWidth="1"/>
    <col min="8705" max="8705" width="3.1796875" style="25" customWidth="1"/>
    <col min="8706" max="8706" width="20.453125" style="25" customWidth="1"/>
    <col min="8707" max="8707" width="3.1796875" style="25" customWidth="1"/>
    <col min="8708" max="8708" width="19.81640625" style="25" customWidth="1"/>
    <col min="8709" max="8951" width="9.1796875" style="25"/>
    <col min="8952" max="8952" width="49.81640625" style="25" customWidth="1"/>
    <col min="8953" max="8960" width="12.1796875" style="25" customWidth="1"/>
    <col min="8961" max="8961" width="3.1796875" style="25" customWidth="1"/>
    <col min="8962" max="8962" width="20.453125" style="25" customWidth="1"/>
    <col min="8963" max="8963" width="3.1796875" style="25" customWidth="1"/>
    <col min="8964" max="8964" width="19.81640625" style="25" customWidth="1"/>
    <col min="8965" max="9207" width="9.1796875" style="25"/>
    <col min="9208" max="9208" width="49.81640625" style="25" customWidth="1"/>
    <col min="9209" max="9216" width="12.1796875" style="25" customWidth="1"/>
    <col min="9217" max="9217" width="3.1796875" style="25" customWidth="1"/>
    <col min="9218" max="9218" width="20.453125" style="25" customWidth="1"/>
    <col min="9219" max="9219" width="3.1796875" style="25" customWidth="1"/>
    <col min="9220" max="9220" width="19.81640625" style="25" customWidth="1"/>
    <col min="9221" max="9463" width="9.1796875" style="25"/>
    <col min="9464" max="9464" width="49.81640625" style="25" customWidth="1"/>
    <col min="9465" max="9472" width="12.1796875" style="25" customWidth="1"/>
    <col min="9473" max="9473" width="3.1796875" style="25" customWidth="1"/>
    <col min="9474" max="9474" width="20.453125" style="25" customWidth="1"/>
    <col min="9475" max="9475" width="3.1796875" style="25" customWidth="1"/>
    <col min="9476" max="9476" width="19.81640625" style="25" customWidth="1"/>
    <col min="9477" max="9719" width="9.1796875" style="25"/>
    <col min="9720" max="9720" width="49.81640625" style="25" customWidth="1"/>
    <col min="9721" max="9728" width="12.1796875" style="25" customWidth="1"/>
    <col min="9729" max="9729" width="3.1796875" style="25" customWidth="1"/>
    <col min="9730" max="9730" width="20.453125" style="25" customWidth="1"/>
    <col min="9731" max="9731" width="3.1796875" style="25" customWidth="1"/>
    <col min="9732" max="9732" width="19.81640625" style="25" customWidth="1"/>
    <col min="9733" max="9975" width="9.1796875" style="25"/>
    <col min="9976" max="9976" width="49.81640625" style="25" customWidth="1"/>
    <col min="9977" max="9984" width="12.1796875" style="25" customWidth="1"/>
    <col min="9985" max="9985" width="3.1796875" style="25" customWidth="1"/>
    <col min="9986" max="9986" width="20.453125" style="25" customWidth="1"/>
    <col min="9987" max="9987" width="3.1796875" style="25" customWidth="1"/>
    <col min="9988" max="9988" width="19.81640625" style="25" customWidth="1"/>
    <col min="9989" max="10231" width="9.1796875" style="25"/>
    <col min="10232" max="10232" width="49.81640625" style="25" customWidth="1"/>
    <col min="10233" max="10240" width="12.1796875" style="25" customWidth="1"/>
    <col min="10241" max="10241" width="3.1796875" style="25" customWidth="1"/>
    <col min="10242" max="10242" width="20.453125" style="25" customWidth="1"/>
    <col min="10243" max="10243" width="3.1796875" style="25" customWidth="1"/>
    <col min="10244" max="10244" width="19.81640625" style="25" customWidth="1"/>
    <col min="10245" max="10487" width="9.1796875" style="25"/>
    <col min="10488" max="10488" width="49.81640625" style="25" customWidth="1"/>
    <col min="10489" max="10496" width="12.1796875" style="25" customWidth="1"/>
    <col min="10497" max="10497" width="3.1796875" style="25" customWidth="1"/>
    <col min="10498" max="10498" width="20.453125" style="25" customWidth="1"/>
    <col min="10499" max="10499" width="3.1796875" style="25" customWidth="1"/>
    <col min="10500" max="10500" width="19.81640625" style="25" customWidth="1"/>
    <col min="10501" max="10743" width="9.1796875" style="25"/>
    <col min="10744" max="10744" width="49.81640625" style="25" customWidth="1"/>
    <col min="10745" max="10752" width="12.1796875" style="25" customWidth="1"/>
    <col min="10753" max="10753" width="3.1796875" style="25" customWidth="1"/>
    <col min="10754" max="10754" width="20.453125" style="25" customWidth="1"/>
    <col min="10755" max="10755" width="3.1796875" style="25" customWidth="1"/>
    <col min="10756" max="10756" width="19.81640625" style="25" customWidth="1"/>
    <col min="10757" max="10999" width="9.1796875" style="25"/>
    <col min="11000" max="11000" width="49.81640625" style="25" customWidth="1"/>
    <col min="11001" max="11008" width="12.1796875" style="25" customWidth="1"/>
    <col min="11009" max="11009" width="3.1796875" style="25" customWidth="1"/>
    <col min="11010" max="11010" width="20.453125" style="25" customWidth="1"/>
    <col min="11011" max="11011" width="3.1796875" style="25" customWidth="1"/>
    <col min="11012" max="11012" width="19.81640625" style="25" customWidth="1"/>
    <col min="11013" max="11255" width="9.1796875" style="25"/>
    <col min="11256" max="11256" width="49.81640625" style="25" customWidth="1"/>
    <col min="11257" max="11264" width="12.1796875" style="25" customWidth="1"/>
    <col min="11265" max="11265" width="3.1796875" style="25" customWidth="1"/>
    <col min="11266" max="11266" width="20.453125" style="25" customWidth="1"/>
    <col min="11267" max="11267" width="3.1796875" style="25" customWidth="1"/>
    <col min="11268" max="11268" width="19.81640625" style="25" customWidth="1"/>
    <col min="11269" max="11511" width="9.1796875" style="25"/>
    <col min="11512" max="11512" width="49.81640625" style="25" customWidth="1"/>
    <col min="11513" max="11520" width="12.1796875" style="25" customWidth="1"/>
    <col min="11521" max="11521" width="3.1796875" style="25" customWidth="1"/>
    <col min="11522" max="11522" width="20.453125" style="25" customWidth="1"/>
    <col min="11523" max="11523" width="3.1796875" style="25" customWidth="1"/>
    <col min="11524" max="11524" width="19.81640625" style="25" customWidth="1"/>
    <col min="11525" max="11767" width="9.1796875" style="25"/>
    <col min="11768" max="11768" width="49.81640625" style="25" customWidth="1"/>
    <col min="11769" max="11776" width="12.1796875" style="25" customWidth="1"/>
    <col min="11777" max="11777" width="3.1796875" style="25" customWidth="1"/>
    <col min="11778" max="11778" width="20.453125" style="25" customWidth="1"/>
    <col min="11779" max="11779" width="3.1796875" style="25" customWidth="1"/>
    <col min="11780" max="11780" width="19.81640625" style="25" customWidth="1"/>
    <col min="11781" max="12023" width="9.1796875" style="25"/>
    <col min="12024" max="12024" width="49.81640625" style="25" customWidth="1"/>
    <col min="12025" max="12032" width="12.1796875" style="25" customWidth="1"/>
    <col min="12033" max="12033" width="3.1796875" style="25" customWidth="1"/>
    <col min="12034" max="12034" width="20.453125" style="25" customWidth="1"/>
    <col min="12035" max="12035" width="3.1796875" style="25" customWidth="1"/>
    <col min="12036" max="12036" width="19.81640625" style="25" customWidth="1"/>
    <col min="12037" max="12279" width="9.1796875" style="25"/>
    <col min="12280" max="12280" width="49.81640625" style="25" customWidth="1"/>
    <col min="12281" max="12288" width="12.1796875" style="25" customWidth="1"/>
    <col min="12289" max="12289" width="3.1796875" style="25" customWidth="1"/>
    <col min="12290" max="12290" width="20.453125" style="25" customWidth="1"/>
    <col min="12291" max="12291" width="3.1796875" style="25" customWidth="1"/>
    <col min="12292" max="12292" width="19.81640625" style="25" customWidth="1"/>
    <col min="12293" max="12535" width="9.1796875" style="25"/>
    <col min="12536" max="12536" width="49.81640625" style="25" customWidth="1"/>
    <col min="12537" max="12544" width="12.1796875" style="25" customWidth="1"/>
    <col min="12545" max="12545" width="3.1796875" style="25" customWidth="1"/>
    <col min="12546" max="12546" width="20.453125" style="25" customWidth="1"/>
    <col min="12547" max="12547" width="3.1796875" style="25" customWidth="1"/>
    <col min="12548" max="12548" width="19.81640625" style="25" customWidth="1"/>
    <col min="12549" max="12791" width="9.1796875" style="25"/>
    <col min="12792" max="12792" width="49.81640625" style="25" customWidth="1"/>
    <col min="12793" max="12800" width="12.1796875" style="25" customWidth="1"/>
    <col min="12801" max="12801" width="3.1796875" style="25" customWidth="1"/>
    <col min="12802" max="12802" width="20.453125" style="25" customWidth="1"/>
    <col min="12803" max="12803" width="3.1796875" style="25" customWidth="1"/>
    <col min="12804" max="12804" width="19.81640625" style="25" customWidth="1"/>
    <col min="12805" max="13047" width="9.1796875" style="25"/>
    <col min="13048" max="13048" width="49.81640625" style="25" customWidth="1"/>
    <col min="13049" max="13056" width="12.1796875" style="25" customWidth="1"/>
    <col min="13057" max="13057" width="3.1796875" style="25" customWidth="1"/>
    <col min="13058" max="13058" width="20.453125" style="25" customWidth="1"/>
    <col min="13059" max="13059" width="3.1796875" style="25" customWidth="1"/>
    <col min="13060" max="13060" width="19.81640625" style="25" customWidth="1"/>
    <col min="13061" max="13303" width="9.1796875" style="25"/>
    <col min="13304" max="13304" width="49.81640625" style="25" customWidth="1"/>
    <col min="13305" max="13312" width="12.1796875" style="25" customWidth="1"/>
    <col min="13313" max="13313" width="3.1796875" style="25" customWidth="1"/>
    <col min="13314" max="13314" width="20.453125" style="25" customWidth="1"/>
    <col min="13315" max="13315" width="3.1796875" style="25" customWidth="1"/>
    <col min="13316" max="13316" width="19.81640625" style="25" customWidth="1"/>
    <col min="13317" max="13559" width="9.1796875" style="25"/>
    <col min="13560" max="13560" width="49.81640625" style="25" customWidth="1"/>
    <col min="13561" max="13568" width="12.1796875" style="25" customWidth="1"/>
    <col min="13569" max="13569" width="3.1796875" style="25" customWidth="1"/>
    <col min="13570" max="13570" width="20.453125" style="25" customWidth="1"/>
    <col min="13571" max="13571" width="3.1796875" style="25" customWidth="1"/>
    <col min="13572" max="13572" width="19.81640625" style="25" customWidth="1"/>
    <col min="13573" max="13815" width="9.1796875" style="25"/>
    <col min="13816" max="13816" width="49.81640625" style="25" customWidth="1"/>
    <col min="13817" max="13824" width="12.1796875" style="25" customWidth="1"/>
    <col min="13825" max="13825" width="3.1796875" style="25" customWidth="1"/>
    <col min="13826" max="13826" width="20.453125" style="25" customWidth="1"/>
    <col min="13827" max="13827" width="3.1796875" style="25" customWidth="1"/>
    <col min="13828" max="13828" width="19.81640625" style="25" customWidth="1"/>
    <col min="13829" max="14071" width="9.1796875" style="25"/>
    <col min="14072" max="14072" width="49.81640625" style="25" customWidth="1"/>
    <col min="14073" max="14080" width="12.1796875" style="25" customWidth="1"/>
    <col min="14081" max="14081" width="3.1796875" style="25" customWidth="1"/>
    <col min="14082" max="14082" width="20.453125" style="25" customWidth="1"/>
    <col min="14083" max="14083" width="3.1796875" style="25" customWidth="1"/>
    <col min="14084" max="14084" width="19.81640625" style="25" customWidth="1"/>
    <col min="14085" max="14327" width="9.1796875" style="25"/>
    <col min="14328" max="14328" width="49.81640625" style="25" customWidth="1"/>
    <col min="14329" max="14336" width="12.1796875" style="25" customWidth="1"/>
    <col min="14337" max="14337" width="3.1796875" style="25" customWidth="1"/>
    <col min="14338" max="14338" width="20.453125" style="25" customWidth="1"/>
    <col min="14339" max="14339" width="3.1796875" style="25" customWidth="1"/>
    <col min="14340" max="14340" width="19.81640625" style="25" customWidth="1"/>
    <col min="14341" max="14583" width="9.1796875" style="25"/>
    <col min="14584" max="14584" width="49.81640625" style="25" customWidth="1"/>
    <col min="14585" max="14592" width="12.1796875" style="25" customWidth="1"/>
    <col min="14593" max="14593" width="3.1796875" style="25" customWidth="1"/>
    <col min="14594" max="14594" width="20.453125" style="25" customWidth="1"/>
    <col min="14595" max="14595" width="3.1796875" style="25" customWidth="1"/>
    <col min="14596" max="14596" width="19.81640625" style="25" customWidth="1"/>
    <col min="14597" max="14839" width="9.1796875" style="25"/>
    <col min="14840" max="14840" width="49.81640625" style="25" customWidth="1"/>
    <col min="14841" max="14848" width="12.1796875" style="25" customWidth="1"/>
    <col min="14849" max="14849" width="3.1796875" style="25" customWidth="1"/>
    <col min="14850" max="14850" width="20.453125" style="25" customWidth="1"/>
    <col min="14851" max="14851" width="3.1796875" style="25" customWidth="1"/>
    <col min="14852" max="14852" width="19.81640625" style="25" customWidth="1"/>
    <col min="14853" max="15095" width="9.1796875" style="25"/>
    <col min="15096" max="15096" width="49.81640625" style="25" customWidth="1"/>
    <col min="15097" max="15104" width="12.1796875" style="25" customWidth="1"/>
    <col min="15105" max="15105" width="3.1796875" style="25" customWidth="1"/>
    <col min="15106" max="15106" width="20.453125" style="25" customWidth="1"/>
    <col min="15107" max="15107" width="3.1796875" style="25" customWidth="1"/>
    <col min="15108" max="15108" width="19.81640625" style="25" customWidth="1"/>
    <col min="15109" max="15351" width="9.1796875" style="25"/>
    <col min="15352" max="15352" width="49.81640625" style="25" customWidth="1"/>
    <col min="15353" max="15360" width="12.1796875" style="25" customWidth="1"/>
    <col min="15361" max="15361" width="3.1796875" style="25" customWidth="1"/>
    <col min="15362" max="15362" width="20.453125" style="25" customWidth="1"/>
    <col min="15363" max="15363" width="3.1796875" style="25" customWidth="1"/>
    <col min="15364" max="15364" width="19.81640625" style="25" customWidth="1"/>
    <col min="15365" max="15607" width="9.1796875" style="25"/>
    <col min="15608" max="15608" width="49.81640625" style="25" customWidth="1"/>
    <col min="15609" max="15616" width="12.1796875" style="25" customWidth="1"/>
    <col min="15617" max="15617" width="3.1796875" style="25" customWidth="1"/>
    <col min="15618" max="15618" width="20.453125" style="25" customWidth="1"/>
    <col min="15619" max="15619" width="3.1796875" style="25" customWidth="1"/>
    <col min="15620" max="15620" width="19.81640625" style="25" customWidth="1"/>
    <col min="15621" max="15863" width="9.1796875" style="25"/>
    <col min="15864" max="15864" width="49.81640625" style="25" customWidth="1"/>
    <col min="15865" max="15872" width="12.1796875" style="25" customWidth="1"/>
    <col min="15873" max="15873" width="3.1796875" style="25" customWidth="1"/>
    <col min="15874" max="15874" width="20.453125" style="25" customWidth="1"/>
    <col min="15875" max="15875" width="3.1796875" style="25" customWidth="1"/>
    <col min="15876" max="15876" width="19.81640625" style="25" customWidth="1"/>
    <col min="15877" max="16119" width="9.1796875" style="25"/>
    <col min="16120" max="16120" width="49.81640625" style="25" customWidth="1"/>
    <col min="16121" max="16128" width="12.1796875" style="25" customWidth="1"/>
    <col min="16129" max="16129" width="3.1796875" style="25" customWidth="1"/>
    <col min="16130" max="16130" width="20.453125" style="25" customWidth="1"/>
    <col min="16131" max="16131" width="3.1796875" style="25" customWidth="1"/>
    <col min="16132" max="16132" width="19.81640625" style="25" customWidth="1"/>
    <col min="16133" max="16384" width="9.1796875" style="25"/>
  </cols>
  <sheetData>
    <row r="1" spans="1:15" ht="23.5" x14ac:dyDescent="0.35">
      <c r="A1" s="490" t="str">
        <f>'Indice-Index'!A24</f>
        <v>3.2   Ricavi da servizi di corrispondenza (SU / non SU - base mensile)  - Mail services revenues (US / not US - monthly basis)</v>
      </c>
      <c r="B1" s="216"/>
      <c r="C1" s="216"/>
      <c r="D1" s="216"/>
      <c r="E1" s="216"/>
      <c r="F1" s="216"/>
      <c r="G1" s="216"/>
      <c r="H1" s="216"/>
      <c r="I1" s="216"/>
      <c r="J1" s="217"/>
      <c r="K1" s="217"/>
      <c r="L1" s="217"/>
      <c r="M1" s="217"/>
      <c r="N1" s="217"/>
      <c r="O1" s="217"/>
    </row>
    <row r="2" spans="1:15" ht="15.75" customHeight="1" x14ac:dyDescent="0.35"/>
    <row r="3" spans="1:15" ht="15.75" customHeight="1" x14ac:dyDescent="0.35"/>
    <row r="4" spans="1:15" ht="15.75" customHeight="1" x14ac:dyDescent="0.35">
      <c r="A4" s="238" t="s">
        <v>255</v>
      </c>
      <c r="B4" s="350" t="s">
        <v>237</v>
      </c>
      <c r="C4" s="231" t="s">
        <v>238</v>
      </c>
      <c r="D4" s="231" t="s">
        <v>239</v>
      </c>
      <c r="E4" s="231" t="s">
        <v>464</v>
      </c>
      <c r="F4" s="231" t="s">
        <v>465</v>
      </c>
      <c r="G4" s="231" t="s">
        <v>466</v>
      </c>
      <c r="I4" s="231" t="s">
        <v>496</v>
      </c>
    </row>
    <row r="5" spans="1:15" ht="15.75" customHeight="1" x14ac:dyDescent="0.35">
      <c r="B5" s="419" t="s">
        <v>240</v>
      </c>
      <c r="C5" s="419" t="s">
        <v>241</v>
      </c>
      <c r="D5" s="419" t="s">
        <v>242</v>
      </c>
      <c r="E5" s="419" t="s">
        <v>467</v>
      </c>
      <c r="F5" s="419" t="s">
        <v>468</v>
      </c>
      <c r="G5" s="419" t="s">
        <v>469</v>
      </c>
      <c r="I5" s="232" t="s">
        <v>497</v>
      </c>
    </row>
    <row r="6" spans="1:15" ht="9" customHeight="1" x14ac:dyDescent="0.35">
      <c r="A6" s="238"/>
      <c r="B6" s="202"/>
      <c r="C6" s="202"/>
      <c r="D6" s="202"/>
      <c r="E6" s="202"/>
      <c r="F6" s="202"/>
      <c r="G6" s="202"/>
      <c r="I6" s="241"/>
    </row>
    <row r="7" spans="1:15" ht="15.75" customHeight="1" x14ac:dyDescent="0.35">
      <c r="A7" s="233" t="s">
        <v>251</v>
      </c>
      <c r="B7" s="181"/>
    </row>
    <row r="8" spans="1:15" ht="15.75" customHeight="1" x14ac:dyDescent="0.35">
      <c r="A8" s="505">
        <v>2022</v>
      </c>
      <c r="B8" s="275">
        <f t="shared" ref="B8:D11" si="0">+B18+B28</f>
        <v>136.45788285987462</v>
      </c>
      <c r="C8" s="275">
        <f t="shared" si="0"/>
        <v>135.09288853903732</v>
      </c>
      <c r="D8" s="275">
        <f t="shared" si="0"/>
        <v>162.02298616190416</v>
      </c>
      <c r="E8" s="275">
        <f t="shared" ref="E8:G8" si="1">+E18+E28</f>
        <v>140.52872087149785</v>
      </c>
      <c r="F8" s="275">
        <f t="shared" si="1"/>
        <v>150.70946172634294</v>
      </c>
      <c r="G8" s="275">
        <f t="shared" si="1"/>
        <v>148.55826656898063</v>
      </c>
      <c r="I8" s="641">
        <f>SUM(B8:G8)</f>
        <v>873.37020672763765</v>
      </c>
    </row>
    <row r="9" spans="1:15" ht="15.75" customHeight="1" x14ac:dyDescent="0.35">
      <c r="A9" s="413">
        <v>2021</v>
      </c>
      <c r="B9" s="275">
        <f t="shared" si="0"/>
        <v>141.76348251972396</v>
      </c>
      <c r="C9" s="275">
        <f t="shared" si="0"/>
        <v>141.18713980560761</v>
      </c>
      <c r="D9" s="275">
        <f t="shared" si="0"/>
        <v>161.31063105019393</v>
      </c>
      <c r="E9" s="275">
        <f t="shared" ref="E9:G9" si="2">+E19+E29</f>
        <v>155.67741569131175</v>
      </c>
      <c r="F9" s="275">
        <f t="shared" si="2"/>
        <v>145.56113257456951</v>
      </c>
      <c r="G9" s="275">
        <f t="shared" si="2"/>
        <v>142.43514613878472</v>
      </c>
      <c r="H9" s="414"/>
      <c r="I9" s="641">
        <f t="shared" ref="I9:I11" si="3">SUM(B9:G9)</f>
        <v>887.93494778019146</v>
      </c>
      <c r="J9" s="248"/>
    </row>
    <row r="10" spans="1:15" ht="15.75" customHeight="1" x14ac:dyDescent="0.35">
      <c r="A10" s="413">
        <v>2020</v>
      </c>
      <c r="B10" s="275">
        <f t="shared" si="0"/>
        <v>182.39720871678179</v>
      </c>
      <c r="C10" s="275">
        <f t="shared" si="0"/>
        <v>166.76344143383096</v>
      </c>
      <c r="D10" s="275">
        <f t="shared" si="0"/>
        <v>125.82479325704875</v>
      </c>
      <c r="E10" s="275">
        <f t="shared" ref="E10:G10" si="4">+E20+E30</f>
        <v>113.24771308878849</v>
      </c>
      <c r="F10" s="275">
        <f t="shared" si="4"/>
        <v>125.70327299513363</v>
      </c>
      <c r="G10" s="275">
        <f t="shared" si="4"/>
        <v>132.70342375022028</v>
      </c>
      <c r="H10" s="414"/>
      <c r="I10" s="641">
        <f t="shared" si="3"/>
        <v>846.63985324180385</v>
      </c>
      <c r="J10" s="248"/>
    </row>
    <row r="11" spans="1:15" ht="15.75" customHeight="1" x14ac:dyDescent="0.35">
      <c r="A11" s="413">
        <v>2019</v>
      </c>
      <c r="B11" s="275">
        <f t="shared" si="0"/>
        <v>203.96950017979015</v>
      </c>
      <c r="C11" s="275">
        <f t="shared" si="0"/>
        <v>183.49650812790475</v>
      </c>
      <c r="D11" s="275">
        <f t="shared" si="0"/>
        <v>224.1022846146989</v>
      </c>
      <c r="E11" s="275">
        <f t="shared" ref="E11:G11" si="5">+E21+E31</f>
        <v>201.56327375374786</v>
      </c>
      <c r="F11" s="275">
        <f t="shared" si="5"/>
        <v>227.27535814221488</v>
      </c>
      <c r="G11" s="275">
        <f t="shared" si="5"/>
        <v>191.70461916448068</v>
      </c>
      <c r="H11" s="414"/>
      <c r="I11" s="641">
        <f t="shared" si="3"/>
        <v>1232.111543982837</v>
      </c>
      <c r="J11" s="248"/>
    </row>
    <row r="12" spans="1:15" ht="15.75" customHeight="1" x14ac:dyDescent="0.35">
      <c r="A12" s="243" t="s">
        <v>252</v>
      </c>
      <c r="B12" s="384"/>
      <c r="C12" s="384"/>
      <c r="D12" s="384"/>
      <c r="E12" s="384"/>
      <c r="F12" s="384"/>
      <c r="G12" s="384"/>
      <c r="H12" s="385"/>
      <c r="I12" s="642"/>
    </row>
    <row r="13" spans="1:15" ht="15.75" customHeight="1" x14ac:dyDescent="0.35">
      <c r="A13" s="401" t="s">
        <v>386</v>
      </c>
      <c r="B13" s="388">
        <f>(B8-B9)/B9*100</f>
        <v>-3.7425714757756223</v>
      </c>
      <c r="C13" s="388">
        <f t="shared" ref="C13:D13" si="6">(C8-C9)/C9*100</f>
        <v>-4.3164351051810508</v>
      </c>
      <c r="D13" s="388">
        <f t="shared" si="6"/>
        <v>0.44160456572051049</v>
      </c>
      <c r="E13" s="388">
        <f t="shared" ref="E13:G13" si="7">(E8-E9)/E9*100</f>
        <v>-9.7308236731343278</v>
      </c>
      <c r="F13" s="388">
        <f t="shared" si="7"/>
        <v>3.5368845107989162</v>
      </c>
      <c r="G13" s="388">
        <f t="shared" si="7"/>
        <v>4.2988831030718488</v>
      </c>
      <c r="H13" s="385"/>
      <c r="I13" s="643">
        <f t="shared" ref="I13" si="8">(I8-I9)/I9*100</f>
        <v>-1.6402937049572373</v>
      </c>
    </row>
    <row r="14" spans="1:15" ht="15.75" customHeight="1" x14ac:dyDescent="0.35">
      <c r="A14" s="401" t="s">
        <v>388</v>
      </c>
      <c r="B14" s="388">
        <f>(B8-B10)/B10*100</f>
        <v>-25.18641934276511</v>
      </c>
      <c r="C14" s="388">
        <f t="shared" ref="C14:D14" si="9">(C8-C10)/C10*100</f>
        <v>-18.991304462471177</v>
      </c>
      <c r="D14" s="388">
        <f t="shared" si="9"/>
        <v>28.768728298965492</v>
      </c>
      <c r="E14" s="388">
        <f t="shared" ref="E14:G14" si="10">(E8-E10)/E10*100</f>
        <v>24.089676549424453</v>
      </c>
      <c r="F14" s="388">
        <f t="shared" si="10"/>
        <v>19.893029143463412</v>
      </c>
      <c r="G14" s="388">
        <f t="shared" si="10"/>
        <v>11.94757631016587</v>
      </c>
      <c r="H14" s="385"/>
      <c r="I14" s="643">
        <f t="shared" ref="I14" si="11">(I8-I10)/I10*100</f>
        <v>3.1572283519943753</v>
      </c>
    </row>
    <row r="15" spans="1:15" ht="15.75" customHeight="1" x14ac:dyDescent="0.35">
      <c r="A15" s="401" t="s">
        <v>387</v>
      </c>
      <c r="B15" s="388">
        <f>(B8-B11)/B11*100</f>
        <v>-33.098878636466239</v>
      </c>
      <c r="C15" s="388">
        <f t="shared" ref="C15:D15" si="12">(C8-C11)/C11*100</f>
        <v>-26.378496290037347</v>
      </c>
      <c r="D15" s="388">
        <f t="shared" si="12"/>
        <v>-27.701323330785428</v>
      </c>
      <c r="E15" s="388">
        <f t="shared" ref="E15:G15" si="13">(E8-E11)/E11*100</f>
        <v>-30.280592166218046</v>
      </c>
      <c r="F15" s="388">
        <f t="shared" si="13"/>
        <v>-33.688604449568935</v>
      </c>
      <c r="G15" s="388">
        <f t="shared" si="13"/>
        <v>-22.506683867894129</v>
      </c>
      <c r="H15" s="385"/>
      <c r="I15" s="643">
        <f t="shared" ref="I15" si="14">(I8-I11)/I11*100</f>
        <v>-29.115978906873753</v>
      </c>
    </row>
    <row r="16" spans="1:15" ht="9" customHeight="1" x14ac:dyDescent="0.35">
      <c r="I16" s="642"/>
    </row>
    <row r="17" spans="1:9" ht="15.75" customHeight="1" x14ac:dyDescent="0.35">
      <c r="A17" s="218" t="s">
        <v>247</v>
      </c>
      <c r="B17" s="181"/>
      <c r="I17" s="644"/>
    </row>
    <row r="18" spans="1:9" ht="15.75" customHeight="1" x14ac:dyDescent="0.35">
      <c r="A18" s="413">
        <f>+A8</f>
        <v>2022</v>
      </c>
      <c r="B18" s="392">
        <v>73.293693712868517</v>
      </c>
      <c r="C18" s="76">
        <v>73.784919000012096</v>
      </c>
      <c r="D18" s="76">
        <v>93.900093969250889</v>
      </c>
      <c r="E18" s="76">
        <v>76.87319425222266</v>
      </c>
      <c r="F18" s="76">
        <v>82.133404469760904</v>
      </c>
      <c r="G18" s="76">
        <v>79.312740000392736</v>
      </c>
      <c r="I18" s="641">
        <f>SUM(B18:G18)</f>
        <v>479.29804540450777</v>
      </c>
    </row>
    <row r="19" spans="1:9" ht="15.75" customHeight="1" x14ac:dyDescent="0.35">
      <c r="A19" s="219">
        <v>2021</v>
      </c>
      <c r="B19" s="392">
        <v>82.799216323223504</v>
      </c>
      <c r="C19" s="76">
        <v>80.75873203808699</v>
      </c>
      <c r="D19" s="76">
        <v>100.38556261296533</v>
      </c>
      <c r="E19" s="76">
        <v>87.661321391551823</v>
      </c>
      <c r="F19" s="76">
        <v>82.698297588101582</v>
      </c>
      <c r="G19" s="76">
        <v>79.269333037943113</v>
      </c>
      <c r="H19" s="246"/>
      <c r="I19" s="641">
        <f t="shared" ref="I19:I21" si="15">SUM(B19:G19)</f>
        <v>513.57246299187227</v>
      </c>
    </row>
    <row r="20" spans="1:9" ht="15.75" customHeight="1" x14ac:dyDescent="0.35">
      <c r="A20" s="219">
        <v>2020</v>
      </c>
      <c r="B20" s="392">
        <v>108.79381011837529</v>
      </c>
      <c r="C20" s="392">
        <v>100.11022827483633</v>
      </c>
      <c r="D20" s="392">
        <v>78.258426016166453</v>
      </c>
      <c r="E20" s="392">
        <v>64.04498744910758</v>
      </c>
      <c r="F20" s="392">
        <v>77.615699949332452</v>
      </c>
      <c r="G20" s="392">
        <v>82.009158033874002</v>
      </c>
      <c r="H20" s="246"/>
      <c r="I20" s="641">
        <f t="shared" si="15"/>
        <v>510.83230984169211</v>
      </c>
    </row>
    <row r="21" spans="1:9" ht="15.75" customHeight="1" x14ac:dyDescent="0.35">
      <c r="A21" s="219">
        <v>2019</v>
      </c>
      <c r="B21" s="392">
        <v>121.84726104913878</v>
      </c>
      <c r="C21" s="392">
        <v>116.20121070631681</v>
      </c>
      <c r="D21" s="392">
        <v>148.73233249146537</v>
      </c>
      <c r="E21" s="392">
        <v>129.6095504153912</v>
      </c>
      <c r="F21" s="392">
        <v>141.50029563974957</v>
      </c>
      <c r="G21" s="392">
        <v>123.3067509352441</v>
      </c>
      <c r="H21" s="246"/>
      <c r="I21" s="641">
        <f t="shared" si="15"/>
        <v>781.19740123730571</v>
      </c>
    </row>
    <row r="22" spans="1:9" ht="15.75" customHeight="1" x14ac:dyDescent="0.35">
      <c r="A22" s="415" t="s">
        <v>252</v>
      </c>
      <c r="B22" s="416"/>
      <c r="C22" s="416"/>
      <c r="D22" s="416"/>
      <c r="E22" s="416"/>
      <c r="F22" s="416"/>
      <c r="G22" s="416"/>
      <c r="H22" s="385"/>
      <c r="I22" s="642"/>
    </row>
    <row r="23" spans="1:9" ht="15.75" customHeight="1" x14ac:dyDescent="0.35">
      <c r="A23" s="401" t="s">
        <v>386</v>
      </c>
      <c r="B23" s="388">
        <f>(B18-B19)/B19*100</f>
        <v>-11.480208427635661</v>
      </c>
      <c r="C23" s="388">
        <f t="shared" ref="C23:D23" si="16">(C18-C19)/C19*100</f>
        <v>-8.635367175881294</v>
      </c>
      <c r="D23" s="388">
        <f t="shared" si="16"/>
        <v>-6.4605591430702489</v>
      </c>
      <c r="E23" s="388">
        <f t="shared" ref="E23:G23" si="17">(E18-E19)/E19*100</f>
        <v>-12.306598814706945</v>
      </c>
      <c r="F23" s="388">
        <f t="shared" si="17"/>
        <v>-0.68307708237751275</v>
      </c>
      <c r="G23" s="388">
        <f t="shared" si="17"/>
        <v>5.4758833947607409E-2</v>
      </c>
      <c r="H23" s="385"/>
      <c r="I23" s="643">
        <f t="shared" ref="I23" si="18">(I18-I19)/I19*100</f>
        <v>-6.6737257265888337</v>
      </c>
    </row>
    <row r="24" spans="1:9" ht="15.75" customHeight="1" x14ac:dyDescent="0.35">
      <c r="A24" s="401" t="s">
        <v>388</v>
      </c>
      <c r="B24" s="388">
        <f>(B18-B20)/B20*100</f>
        <v>-32.630639892913173</v>
      </c>
      <c r="C24" s="388">
        <f t="shared" ref="C24:D24" si="19">(C18-C20)/C20*100</f>
        <v>-26.296323291314831</v>
      </c>
      <c r="D24" s="388">
        <f t="shared" si="19"/>
        <v>19.987199780702483</v>
      </c>
      <c r="E24" s="388">
        <f t="shared" ref="E24:G24" si="20">(E18-E20)/E20*100</f>
        <v>20.029993468745431</v>
      </c>
      <c r="F24" s="388">
        <f t="shared" si="20"/>
        <v>5.8206065568919838</v>
      </c>
      <c r="G24" s="388">
        <f t="shared" si="20"/>
        <v>-3.2879474660226435</v>
      </c>
      <c r="H24" s="385"/>
      <c r="I24" s="643">
        <f t="shared" ref="I24" si="21">(I18-I20)/I20*100</f>
        <v>-6.173114705089203</v>
      </c>
    </row>
    <row r="25" spans="1:9" ht="15.75" customHeight="1" x14ac:dyDescent="0.35">
      <c r="A25" s="401" t="s">
        <v>387</v>
      </c>
      <c r="B25" s="388">
        <f>(B18-B21)/B21*100</f>
        <v>-39.847893927373136</v>
      </c>
      <c r="C25" s="388">
        <f t="shared" ref="C25:D25" si="22">(C18-C21)/C21*100</f>
        <v>-36.502452468852745</v>
      </c>
      <c r="D25" s="388">
        <f t="shared" si="22"/>
        <v>-36.866387828188529</v>
      </c>
      <c r="E25" s="388">
        <f t="shared" ref="E25:G25" si="23">(E18-E21)/E21*100</f>
        <v>-40.688634436391091</v>
      </c>
      <c r="F25" s="388">
        <f t="shared" si="23"/>
        <v>-41.955312461772415</v>
      </c>
      <c r="G25" s="388">
        <f t="shared" si="23"/>
        <v>-35.678509571592961</v>
      </c>
      <c r="H25" s="385"/>
      <c r="I25" s="643">
        <f t="shared" ref="I25" si="24">(I18-I21)/I21*100</f>
        <v>-38.645719424390336</v>
      </c>
    </row>
    <row r="26" spans="1:9" ht="7.5" customHeight="1" x14ac:dyDescent="0.35">
      <c r="A26" s="240"/>
      <c r="B26" s="237"/>
      <c r="C26" s="237"/>
      <c r="D26" s="237"/>
      <c r="E26" s="237"/>
      <c r="F26" s="237"/>
      <c r="G26" s="237"/>
      <c r="H26" s="234"/>
      <c r="I26" s="645"/>
    </row>
    <row r="27" spans="1:9" ht="15.75" customHeight="1" x14ac:dyDescent="0.35">
      <c r="A27" s="218" t="s">
        <v>248</v>
      </c>
      <c r="B27" s="220"/>
      <c r="C27" s="211"/>
      <c r="D27" s="211"/>
      <c r="E27" s="211"/>
      <c r="F27" s="211"/>
      <c r="G27" s="211"/>
      <c r="I27" s="646"/>
    </row>
    <row r="28" spans="1:9" ht="15.75" customHeight="1" x14ac:dyDescent="0.35">
      <c r="A28" s="413">
        <f>+A8</f>
        <v>2022</v>
      </c>
      <c r="B28" s="392">
        <v>63.164189147006098</v>
      </c>
      <c r="C28" s="76">
        <v>61.307969539025223</v>
      </c>
      <c r="D28" s="76">
        <v>68.122892192653254</v>
      </c>
      <c r="E28" s="76">
        <v>63.655526619275207</v>
      </c>
      <c r="F28" s="76">
        <v>68.576057256582033</v>
      </c>
      <c r="G28" s="76">
        <v>69.245526568587891</v>
      </c>
      <c r="I28" s="641">
        <f>SUM(B28:G28)</f>
        <v>394.07216132312965</v>
      </c>
    </row>
    <row r="29" spans="1:9" ht="15.75" customHeight="1" x14ac:dyDescent="0.35">
      <c r="A29" s="219">
        <v>2021</v>
      </c>
      <c r="B29" s="392">
        <v>58.964266196500468</v>
      </c>
      <c r="C29" s="76">
        <v>60.428407767520639</v>
      </c>
      <c r="D29" s="76">
        <v>60.925068437228617</v>
      </c>
      <c r="E29" s="76">
        <v>68.016094299759914</v>
      </c>
      <c r="F29" s="76">
        <v>62.862834986467938</v>
      </c>
      <c r="G29" s="76">
        <v>63.165813100841618</v>
      </c>
      <c r="H29" s="245"/>
      <c r="I29" s="641">
        <f t="shared" ref="I29:I31" si="25">SUM(B29:G29)</f>
        <v>374.36248478831919</v>
      </c>
    </row>
    <row r="30" spans="1:9" ht="15.75" customHeight="1" x14ac:dyDescent="0.35">
      <c r="A30" s="219">
        <v>2020</v>
      </c>
      <c r="B30" s="392">
        <v>73.603398598406486</v>
      </c>
      <c r="C30" s="392">
        <v>66.653213158994618</v>
      </c>
      <c r="D30" s="392">
        <v>47.566367240882293</v>
      </c>
      <c r="E30" s="392">
        <v>49.202725639680899</v>
      </c>
      <c r="F30" s="392">
        <v>48.087573045801172</v>
      </c>
      <c r="G30" s="392">
        <v>50.69426571634628</v>
      </c>
      <c r="H30" s="245"/>
      <c r="I30" s="641">
        <f t="shared" si="25"/>
        <v>335.80754340011174</v>
      </c>
    </row>
    <row r="31" spans="1:9" ht="15.75" customHeight="1" x14ac:dyDescent="0.35">
      <c r="A31" s="219">
        <v>2019</v>
      </c>
      <c r="B31" s="392">
        <v>82.122239130651366</v>
      </c>
      <c r="C31" s="392">
        <v>67.295297421587918</v>
      </c>
      <c r="D31" s="392">
        <v>75.369952123233531</v>
      </c>
      <c r="E31" s="392">
        <v>71.953723338356653</v>
      </c>
      <c r="F31" s="392">
        <v>85.775062502465317</v>
      </c>
      <c r="G31" s="392">
        <v>68.397868229236593</v>
      </c>
      <c r="H31" s="245"/>
      <c r="I31" s="641">
        <f t="shared" si="25"/>
        <v>450.91414274553131</v>
      </c>
    </row>
    <row r="32" spans="1:9" ht="15.75" customHeight="1" x14ac:dyDescent="0.35">
      <c r="A32" s="415" t="s">
        <v>252</v>
      </c>
      <c r="B32" s="416"/>
      <c r="C32" s="416"/>
      <c r="D32" s="416"/>
      <c r="E32" s="416"/>
      <c r="F32" s="416"/>
      <c r="G32" s="416"/>
      <c r="H32" s="385"/>
      <c r="I32" s="642"/>
    </row>
    <row r="33" spans="1:9" ht="15.75" customHeight="1" x14ac:dyDescent="0.35">
      <c r="A33" s="401" t="s">
        <v>386</v>
      </c>
      <c r="B33" s="388">
        <f>(B28-B29)/B29*100</f>
        <v>7.1228274706399999</v>
      </c>
      <c r="C33" s="388">
        <f t="shared" ref="C33:D33" si="26">(C28-C29)/C29*100</f>
        <v>1.4555435166990034</v>
      </c>
      <c r="D33" s="388">
        <f t="shared" si="26"/>
        <v>11.814223504468588</v>
      </c>
      <c r="E33" s="388">
        <f t="shared" ref="E33:G33" si="27">(E28-E29)/E29*100</f>
        <v>-6.411082149567207</v>
      </c>
      <c r="F33" s="388">
        <f t="shared" si="27"/>
        <v>9.0883942338011678</v>
      </c>
      <c r="G33" s="388">
        <f t="shared" si="27"/>
        <v>9.6250062641325638</v>
      </c>
      <c r="H33" s="385"/>
      <c r="I33" s="643">
        <f t="shared" ref="I33" si="28">(I28-I29)/I29*100</f>
        <v>5.2648642253657343</v>
      </c>
    </row>
    <row r="34" spans="1:9" ht="15.75" customHeight="1" x14ac:dyDescent="0.35">
      <c r="A34" s="401" t="s">
        <v>388</v>
      </c>
      <c r="B34" s="388">
        <f>(B28-B30)/B30*100</f>
        <v>-14.183053568434536</v>
      </c>
      <c r="C34" s="388">
        <f t="shared" ref="C34:D34" si="29">(C28-C30)/C30*100</f>
        <v>-8.0194837827530492</v>
      </c>
      <c r="D34" s="388">
        <f t="shared" si="29"/>
        <v>43.21651230515468</v>
      </c>
      <c r="E34" s="388">
        <f t="shared" ref="E34:G34" si="30">(E28-E30)/E30*100</f>
        <v>29.373984452476037</v>
      </c>
      <c r="F34" s="388">
        <f t="shared" si="30"/>
        <v>42.606608969985935</v>
      </c>
      <c r="G34" s="388">
        <f t="shared" si="30"/>
        <v>36.594396999540301</v>
      </c>
      <c r="H34" s="385"/>
      <c r="I34" s="643">
        <f t="shared" ref="I34" si="31">(I28-I30)/I30*100</f>
        <v>17.350598301955394</v>
      </c>
    </row>
    <row r="35" spans="1:9" ht="17" x14ac:dyDescent="0.35">
      <c r="A35" s="401" t="s">
        <v>387</v>
      </c>
      <c r="B35" s="388">
        <f>(B28-B31)/B31*100</f>
        <v>-23.085159616123217</v>
      </c>
      <c r="C35" s="388">
        <f t="shared" ref="C35:D35" si="32">(C28-C31)/C31*100</f>
        <v>-8.8970969918649878</v>
      </c>
      <c r="D35" s="388">
        <f t="shared" si="32"/>
        <v>-9.6153171475165369</v>
      </c>
      <c r="E35" s="388">
        <f t="shared" ref="E35:G35" si="33">(E28-E31)/E31*100</f>
        <v>-11.532685640268866</v>
      </c>
      <c r="F35" s="388">
        <f t="shared" si="33"/>
        <v>-20.051288502866385</v>
      </c>
      <c r="G35" s="388">
        <f t="shared" si="33"/>
        <v>1.2393052024813949</v>
      </c>
      <c r="H35" s="385"/>
      <c r="I35" s="643">
        <f t="shared" ref="I35" si="34">(I28-I31)/I31*100</f>
        <v>-12.605943356822108</v>
      </c>
    </row>
  </sheetData>
  <phoneticPr fontId="88"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1B06-06E0-4F9F-85A7-B7A7EE60DA80}">
  <sheetPr>
    <tabColor rgb="FFFFCC44"/>
  </sheetPr>
  <dimension ref="A1:P35"/>
  <sheetViews>
    <sheetView showGridLines="0" zoomScale="90" zoomScaleNormal="90" workbookViewId="0">
      <selection activeCell="N22" sqref="N22"/>
    </sheetView>
  </sheetViews>
  <sheetFormatPr defaultRowHeight="15.5" x14ac:dyDescent="0.35"/>
  <cols>
    <col min="1" max="1" width="53.1796875" style="25" customWidth="1"/>
    <col min="2" max="7" width="11.453125" style="25" customWidth="1"/>
    <col min="8" max="8" width="1.7265625" style="25" customWidth="1"/>
    <col min="9" max="9" width="21.54296875" style="25" customWidth="1"/>
    <col min="10" max="244" width="9.1796875" style="25"/>
    <col min="245" max="245" width="52" style="25" customWidth="1"/>
    <col min="246" max="253" width="12.1796875" style="25" customWidth="1"/>
    <col min="254" max="254" width="3.1796875" style="25" customWidth="1"/>
    <col min="255" max="255" width="21.54296875" style="25" customWidth="1"/>
    <col min="256" max="256" width="3.1796875" style="25" customWidth="1"/>
    <col min="257" max="257" width="19.81640625" style="25" customWidth="1"/>
    <col min="258" max="500" width="9.1796875" style="25"/>
    <col min="501" max="501" width="52" style="25" customWidth="1"/>
    <col min="502" max="509" width="12.1796875" style="25" customWidth="1"/>
    <col min="510" max="510" width="3.1796875" style="25" customWidth="1"/>
    <col min="511" max="511" width="21.54296875" style="25" customWidth="1"/>
    <col min="512" max="512" width="3.1796875" style="25" customWidth="1"/>
    <col min="513" max="513" width="19.81640625" style="25" customWidth="1"/>
    <col min="514" max="756" width="9.1796875" style="25"/>
    <col min="757" max="757" width="52" style="25" customWidth="1"/>
    <col min="758" max="765" width="12.1796875" style="25" customWidth="1"/>
    <col min="766" max="766" width="3.1796875" style="25" customWidth="1"/>
    <col min="767" max="767" width="21.54296875" style="25" customWidth="1"/>
    <col min="768" max="768" width="3.1796875" style="25" customWidth="1"/>
    <col min="769" max="769" width="19.81640625" style="25" customWidth="1"/>
    <col min="770" max="1012" width="9.1796875" style="25"/>
    <col min="1013" max="1013" width="52" style="25" customWidth="1"/>
    <col min="1014" max="1021" width="12.1796875" style="25" customWidth="1"/>
    <col min="1022" max="1022" width="3.1796875" style="25" customWidth="1"/>
    <col min="1023" max="1023" width="21.54296875" style="25" customWidth="1"/>
    <col min="1024" max="1024" width="3.1796875" style="25" customWidth="1"/>
    <col min="1025" max="1025" width="19.81640625" style="25" customWidth="1"/>
    <col min="1026" max="1268" width="9.1796875" style="25"/>
    <col min="1269" max="1269" width="52" style="25" customWidth="1"/>
    <col min="1270" max="1277" width="12.1796875" style="25" customWidth="1"/>
    <col min="1278" max="1278" width="3.1796875" style="25" customWidth="1"/>
    <col min="1279" max="1279" width="21.54296875" style="25" customWidth="1"/>
    <col min="1280" max="1280" width="3.1796875" style="25" customWidth="1"/>
    <col min="1281" max="1281" width="19.81640625" style="25" customWidth="1"/>
    <col min="1282" max="1524" width="9.1796875" style="25"/>
    <col min="1525" max="1525" width="52" style="25" customWidth="1"/>
    <col min="1526" max="1533" width="12.1796875" style="25" customWidth="1"/>
    <col min="1534" max="1534" width="3.1796875" style="25" customWidth="1"/>
    <col min="1535" max="1535" width="21.54296875" style="25" customWidth="1"/>
    <col min="1536" max="1536" width="3.1796875" style="25" customWidth="1"/>
    <col min="1537" max="1537" width="19.81640625" style="25" customWidth="1"/>
    <col min="1538" max="1780" width="9.1796875" style="25"/>
    <col min="1781" max="1781" width="52" style="25" customWidth="1"/>
    <col min="1782" max="1789" width="12.1796875" style="25" customWidth="1"/>
    <col min="1790" max="1790" width="3.1796875" style="25" customWidth="1"/>
    <col min="1791" max="1791" width="21.54296875" style="25" customWidth="1"/>
    <col min="1792" max="1792" width="3.1796875" style="25" customWidth="1"/>
    <col min="1793" max="1793" width="19.81640625" style="25" customWidth="1"/>
    <col min="1794" max="2036" width="9.1796875" style="25"/>
    <col min="2037" max="2037" width="52" style="25" customWidth="1"/>
    <col min="2038" max="2045" width="12.1796875" style="25" customWidth="1"/>
    <col min="2046" max="2046" width="3.1796875" style="25" customWidth="1"/>
    <col min="2047" max="2047" width="21.54296875" style="25" customWidth="1"/>
    <col min="2048" max="2048" width="3.1796875" style="25" customWidth="1"/>
    <col min="2049" max="2049" width="19.81640625" style="25" customWidth="1"/>
    <col min="2050" max="2292" width="9.1796875" style="25"/>
    <col min="2293" max="2293" width="52" style="25" customWidth="1"/>
    <col min="2294" max="2301" width="12.1796875" style="25" customWidth="1"/>
    <col min="2302" max="2302" width="3.1796875" style="25" customWidth="1"/>
    <col min="2303" max="2303" width="21.54296875" style="25" customWidth="1"/>
    <col min="2304" max="2304" width="3.1796875" style="25" customWidth="1"/>
    <col min="2305" max="2305" width="19.81640625" style="25" customWidth="1"/>
    <col min="2306" max="2548" width="9.1796875" style="25"/>
    <col min="2549" max="2549" width="52" style="25" customWidth="1"/>
    <col min="2550" max="2557" width="12.1796875" style="25" customWidth="1"/>
    <col min="2558" max="2558" width="3.1796875" style="25" customWidth="1"/>
    <col min="2559" max="2559" width="21.54296875" style="25" customWidth="1"/>
    <col min="2560" max="2560" width="3.1796875" style="25" customWidth="1"/>
    <col min="2561" max="2561" width="19.81640625" style="25" customWidth="1"/>
    <col min="2562" max="2804" width="9.1796875" style="25"/>
    <col min="2805" max="2805" width="52" style="25" customWidth="1"/>
    <col min="2806" max="2813" width="12.1796875" style="25" customWidth="1"/>
    <col min="2814" max="2814" width="3.1796875" style="25" customWidth="1"/>
    <col min="2815" max="2815" width="21.54296875" style="25" customWidth="1"/>
    <col min="2816" max="2816" width="3.1796875" style="25" customWidth="1"/>
    <col min="2817" max="2817" width="19.81640625" style="25" customWidth="1"/>
    <col min="2818" max="3060" width="9.1796875" style="25"/>
    <col min="3061" max="3061" width="52" style="25" customWidth="1"/>
    <col min="3062" max="3069" width="12.1796875" style="25" customWidth="1"/>
    <col min="3070" max="3070" width="3.1796875" style="25" customWidth="1"/>
    <col min="3071" max="3071" width="21.54296875" style="25" customWidth="1"/>
    <col min="3072" max="3072" width="3.1796875" style="25" customWidth="1"/>
    <col min="3073" max="3073" width="19.81640625" style="25" customWidth="1"/>
    <col min="3074" max="3316" width="9.1796875" style="25"/>
    <col min="3317" max="3317" width="52" style="25" customWidth="1"/>
    <col min="3318" max="3325" width="12.1796875" style="25" customWidth="1"/>
    <col min="3326" max="3326" width="3.1796875" style="25" customWidth="1"/>
    <col min="3327" max="3327" width="21.54296875" style="25" customWidth="1"/>
    <col min="3328" max="3328" width="3.1796875" style="25" customWidth="1"/>
    <col min="3329" max="3329" width="19.81640625" style="25" customWidth="1"/>
    <col min="3330" max="3572" width="9.1796875" style="25"/>
    <col min="3573" max="3573" width="52" style="25" customWidth="1"/>
    <col min="3574" max="3581" width="12.1796875" style="25" customWidth="1"/>
    <col min="3582" max="3582" width="3.1796875" style="25" customWidth="1"/>
    <col min="3583" max="3583" width="21.54296875" style="25" customWidth="1"/>
    <col min="3584" max="3584" width="3.1796875" style="25" customWidth="1"/>
    <col min="3585" max="3585" width="19.81640625" style="25" customWidth="1"/>
    <col min="3586" max="3828" width="9.1796875" style="25"/>
    <col min="3829" max="3829" width="52" style="25" customWidth="1"/>
    <col min="3830" max="3837" width="12.1796875" style="25" customWidth="1"/>
    <col min="3838" max="3838" width="3.1796875" style="25" customWidth="1"/>
    <col min="3839" max="3839" width="21.54296875" style="25" customWidth="1"/>
    <col min="3840" max="3840" width="3.1796875" style="25" customWidth="1"/>
    <col min="3841" max="3841" width="19.81640625" style="25" customWidth="1"/>
    <col min="3842" max="4084" width="9.1796875" style="25"/>
    <col min="4085" max="4085" width="52" style="25" customWidth="1"/>
    <col min="4086" max="4093" width="12.1796875" style="25" customWidth="1"/>
    <col min="4094" max="4094" width="3.1796875" style="25" customWidth="1"/>
    <col min="4095" max="4095" width="21.54296875" style="25" customWidth="1"/>
    <col min="4096" max="4096" width="3.1796875" style="25" customWidth="1"/>
    <col min="4097" max="4097" width="19.81640625" style="25" customWidth="1"/>
    <col min="4098" max="4340" width="9.1796875" style="25"/>
    <col min="4341" max="4341" width="52" style="25" customWidth="1"/>
    <col min="4342" max="4349" width="12.1796875" style="25" customWidth="1"/>
    <col min="4350" max="4350" width="3.1796875" style="25" customWidth="1"/>
    <col min="4351" max="4351" width="21.54296875" style="25" customWidth="1"/>
    <col min="4352" max="4352" width="3.1796875" style="25" customWidth="1"/>
    <col min="4353" max="4353" width="19.81640625" style="25" customWidth="1"/>
    <col min="4354" max="4596" width="9.1796875" style="25"/>
    <col min="4597" max="4597" width="52" style="25" customWidth="1"/>
    <col min="4598" max="4605" width="12.1796875" style="25" customWidth="1"/>
    <col min="4606" max="4606" width="3.1796875" style="25" customWidth="1"/>
    <col min="4607" max="4607" width="21.54296875" style="25" customWidth="1"/>
    <col min="4608" max="4608" width="3.1796875" style="25" customWidth="1"/>
    <col min="4609" max="4609" width="19.81640625" style="25" customWidth="1"/>
    <col min="4610" max="4852" width="9.1796875" style="25"/>
    <col min="4853" max="4853" width="52" style="25" customWidth="1"/>
    <col min="4854" max="4861" width="12.1796875" style="25" customWidth="1"/>
    <col min="4862" max="4862" width="3.1796875" style="25" customWidth="1"/>
    <col min="4863" max="4863" width="21.54296875" style="25" customWidth="1"/>
    <col min="4864" max="4864" width="3.1796875" style="25" customWidth="1"/>
    <col min="4865" max="4865" width="19.81640625" style="25" customWidth="1"/>
    <col min="4866" max="5108" width="9.1796875" style="25"/>
    <col min="5109" max="5109" width="52" style="25" customWidth="1"/>
    <col min="5110" max="5117" width="12.1796875" style="25" customWidth="1"/>
    <col min="5118" max="5118" width="3.1796875" style="25" customWidth="1"/>
    <col min="5119" max="5119" width="21.54296875" style="25" customWidth="1"/>
    <col min="5120" max="5120" width="3.1796875" style="25" customWidth="1"/>
    <col min="5121" max="5121" width="19.81640625" style="25" customWidth="1"/>
    <col min="5122" max="5364" width="9.1796875" style="25"/>
    <col min="5365" max="5365" width="52" style="25" customWidth="1"/>
    <col min="5366" max="5373" width="12.1796875" style="25" customWidth="1"/>
    <col min="5374" max="5374" width="3.1796875" style="25" customWidth="1"/>
    <col min="5375" max="5375" width="21.54296875" style="25" customWidth="1"/>
    <col min="5376" max="5376" width="3.1796875" style="25" customWidth="1"/>
    <col min="5377" max="5377" width="19.81640625" style="25" customWidth="1"/>
    <col min="5378" max="5620" width="9.1796875" style="25"/>
    <col min="5621" max="5621" width="52" style="25" customWidth="1"/>
    <col min="5622" max="5629" width="12.1796875" style="25" customWidth="1"/>
    <col min="5630" max="5630" width="3.1796875" style="25" customWidth="1"/>
    <col min="5631" max="5631" width="21.54296875" style="25" customWidth="1"/>
    <col min="5632" max="5632" width="3.1796875" style="25" customWidth="1"/>
    <col min="5633" max="5633" width="19.81640625" style="25" customWidth="1"/>
    <col min="5634" max="5876" width="9.1796875" style="25"/>
    <col min="5877" max="5877" width="52" style="25" customWidth="1"/>
    <col min="5878" max="5885" width="12.1796875" style="25" customWidth="1"/>
    <col min="5886" max="5886" width="3.1796875" style="25" customWidth="1"/>
    <col min="5887" max="5887" width="21.54296875" style="25" customWidth="1"/>
    <col min="5888" max="5888" width="3.1796875" style="25" customWidth="1"/>
    <col min="5889" max="5889" width="19.81640625" style="25" customWidth="1"/>
    <col min="5890" max="6132" width="9.1796875" style="25"/>
    <col min="6133" max="6133" width="52" style="25" customWidth="1"/>
    <col min="6134" max="6141" width="12.1796875" style="25" customWidth="1"/>
    <col min="6142" max="6142" width="3.1796875" style="25" customWidth="1"/>
    <col min="6143" max="6143" width="21.54296875" style="25" customWidth="1"/>
    <col min="6144" max="6144" width="3.1796875" style="25" customWidth="1"/>
    <col min="6145" max="6145" width="19.81640625" style="25" customWidth="1"/>
    <col min="6146" max="6388" width="9.1796875" style="25"/>
    <col min="6389" max="6389" width="52" style="25" customWidth="1"/>
    <col min="6390" max="6397" width="12.1796875" style="25" customWidth="1"/>
    <col min="6398" max="6398" width="3.1796875" style="25" customWidth="1"/>
    <col min="6399" max="6399" width="21.54296875" style="25" customWidth="1"/>
    <col min="6400" max="6400" width="3.1796875" style="25" customWidth="1"/>
    <col min="6401" max="6401" width="19.81640625" style="25" customWidth="1"/>
    <col min="6402" max="6644" width="9.1796875" style="25"/>
    <col min="6645" max="6645" width="52" style="25" customWidth="1"/>
    <col min="6646" max="6653" width="12.1796875" style="25" customWidth="1"/>
    <col min="6654" max="6654" width="3.1796875" style="25" customWidth="1"/>
    <col min="6655" max="6655" width="21.54296875" style="25" customWidth="1"/>
    <col min="6656" max="6656" width="3.1796875" style="25" customWidth="1"/>
    <col min="6657" max="6657" width="19.81640625" style="25" customWidth="1"/>
    <col min="6658" max="6900" width="9.1796875" style="25"/>
    <col min="6901" max="6901" width="52" style="25" customWidth="1"/>
    <col min="6902" max="6909" width="12.1796875" style="25" customWidth="1"/>
    <col min="6910" max="6910" width="3.1796875" style="25" customWidth="1"/>
    <col min="6911" max="6911" width="21.54296875" style="25" customWidth="1"/>
    <col min="6912" max="6912" width="3.1796875" style="25" customWidth="1"/>
    <col min="6913" max="6913" width="19.81640625" style="25" customWidth="1"/>
    <col min="6914" max="7156" width="9.1796875" style="25"/>
    <col min="7157" max="7157" width="52" style="25" customWidth="1"/>
    <col min="7158" max="7165" width="12.1796875" style="25" customWidth="1"/>
    <col min="7166" max="7166" width="3.1796875" style="25" customWidth="1"/>
    <col min="7167" max="7167" width="21.54296875" style="25" customWidth="1"/>
    <col min="7168" max="7168" width="3.1796875" style="25" customWidth="1"/>
    <col min="7169" max="7169" width="19.81640625" style="25" customWidth="1"/>
    <col min="7170" max="7412" width="9.1796875" style="25"/>
    <col min="7413" max="7413" width="52" style="25" customWidth="1"/>
    <col min="7414" max="7421" width="12.1796875" style="25" customWidth="1"/>
    <col min="7422" max="7422" width="3.1796875" style="25" customWidth="1"/>
    <col min="7423" max="7423" width="21.54296875" style="25" customWidth="1"/>
    <col min="7424" max="7424" width="3.1796875" style="25" customWidth="1"/>
    <col min="7425" max="7425" width="19.81640625" style="25" customWidth="1"/>
    <col min="7426" max="7668" width="9.1796875" style="25"/>
    <col min="7669" max="7669" width="52" style="25" customWidth="1"/>
    <col min="7670" max="7677" width="12.1796875" style="25" customWidth="1"/>
    <col min="7678" max="7678" width="3.1796875" style="25" customWidth="1"/>
    <col min="7679" max="7679" width="21.54296875" style="25" customWidth="1"/>
    <col min="7680" max="7680" width="3.1796875" style="25" customWidth="1"/>
    <col min="7681" max="7681" width="19.81640625" style="25" customWidth="1"/>
    <col min="7682" max="7924" width="9.1796875" style="25"/>
    <col min="7925" max="7925" width="52" style="25" customWidth="1"/>
    <col min="7926" max="7933" width="12.1796875" style="25" customWidth="1"/>
    <col min="7934" max="7934" width="3.1796875" style="25" customWidth="1"/>
    <col min="7935" max="7935" width="21.54296875" style="25" customWidth="1"/>
    <col min="7936" max="7936" width="3.1796875" style="25" customWidth="1"/>
    <col min="7937" max="7937" width="19.81640625" style="25" customWidth="1"/>
    <col min="7938" max="8180" width="9.1796875" style="25"/>
    <col min="8181" max="8181" width="52" style="25" customWidth="1"/>
    <col min="8182" max="8189" width="12.1796875" style="25" customWidth="1"/>
    <col min="8190" max="8190" width="3.1796875" style="25" customWidth="1"/>
    <col min="8191" max="8191" width="21.54296875" style="25" customWidth="1"/>
    <col min="8192" max="8192" width="3.1796875" style="25" customWidth="1"/>
    <col min="8193" max="8193" width="19.81640625" style="25" customWidth="1"/>
    <col min="8194" max="8436" width="9.1796875" style="25"/>
    <col min="8437" max="8437" width="52" style="25" customWidth="1"/>
    <col min="8438" max="8445" width="12.1796875" style="25" customWidth="1"/>
    <col min="8446" max="8446" width="3.1796875" style="25" customWidth="1"/>
    <col min="8447" max="8447" width="21.54296875" style="25" customWidth="1"/>
    <col min="8448" max="8448" width="3.1796875" style="25" customWidth="1"/>
    <col min="8449" max="8449" width="19.81640625" style="25" customWidth="1"/>
    <col min="8450" max="8692" width="9.1796875" style="25"/>
    <col min="8693" max="8693" width="52" style="25" customWidth="1"/>
    <col min="8694" max="8701" width="12.1796875" style="25" customWidth="1"/>
    <col min="8702" max="8702" width="3.1796875" style="25" customWidth="1"/>
    <col min="8703" max="8703" width="21.54296875" style="25" customWidth="1"/>
    <col min="8704" max="8704" width="3.1796875" style="25" customWidth="1"/>
    <col min="8705" max="8705" width="19.81640625" style="25" customWidth="1"/>
    <col min="8706" max="8948" width="9.1796875" style="25"/>
    <col min="8949" max="8949" width="52" style="25" customWidth="1"/>
    <col min="8950" max="8957" width="12.1796875" style="25" customWidth="1"/>
    <col min="8958" max="8958" width="3.1796875" style="25" customWidth="1"/>
    <col min="8959" max="8959" width="21.54296875" style="25" customWidth="1"/>
    <col min="8960" max="8960" width="3.1796875" style="25" customWidth="1"/>
    <col min="8961" max="8961" width="19.81640625" style="25" customWidth="1"/>
    <col min="8962" max="9204" width="9.1796875" style="25"/>
    <col min="9205" max="9205" width="52" style="25" customWidth="1"/>
    <col min="9206" max="9213" width="12.1796875" style="25" customWidth="1"/>
    <col min="9214" max="9214" width="3.1796875" style="25" customWidth="1"/>
    <col min="9215" max="9215" width="21.54296875" style="25" customWidth="1"/>
    <col min="9216" max="9216" width="3.1796875" style="25" customWidth="1"/>
    <col min="9217" max="9217" width="19.81640625" style="25" customWidth="1"/>
    <col min="9218" max="9460" width="9.1796875" style="25"/>
    <col min="9461" max="9461" width="52" style="25" customWidth="1"/>
    <col min="9462" max="9469" width="12.1796875" style="25" customWidth="1"/>
    <col min="9470" max="9470" width="3.1796875" style="25" customWidth="1"/>
    <col min="9471" max="9471" width="21.54296875" style="25" customWidth="1"/>
    <col min="9472" max="9472" width="3.1796875" style="25" customWidth="1"/>
    <col min="9473" max="9473" width="19.81640625" style="25" customWidth="1"/>
    <col min="9474" max="9716" width="9.1796875" style="25"/>
    <col min="9717" max="9717" width="52" style="25" customWidth="1"/>
    <col min="9718" max="9725" width="12.1796875" style="25" customWidth="1"/>
    <col min="9726" max="9726" width="3.1796875" style="25" customWidth="1"/>
    <col min="9727" max="9727" width="21.54296875" style="25" customWidth="1"/>
    <col min="9728" max="9728" width="3.1796875" style="25" customWidth="1"/>
    <col min="9729" max="9729" width="19.81640625" style="25" customWidth="1"/>
    <col min="9730" max="9972" width="9.1796875" style="25"/>
    <col min="9973" max="9973" width="52" style="25" customWidth="1"/>
    <col min="9974" max="9981" width="12.1796875" style="25" customWidth="1"/>
    <col min="9982" max="9982" width="3.1796875" style="25" customWidth="1"/>
    <col min="9983" max="9983" width="21.54296875" style="25" customWidth="1"/>
    <col min="9984" max="9984" width="3.1796875" style="25" customWidth="1"/>
    <col min="9985" max="9985" width="19.81640625" style="25" customWidth="1"/>
    <col min="9986" max="10228" width="9.1796875" style="25"/>
    <col min="10229" max="10229" width="52" style="25" customWidth="1"/>
    <col min="10230" max="10237" width="12.1796875" style="25" customWidth="1"/>
    <col min="10238" max="10238" width="3.1796875" style="25" customWidth="1"/>
    <col min="10239" max="10239" width="21.54296875" style="25" customWidth="1"/>
    <col min="10240" max="10240" width="3.1796875" style="25" customWidth="1"/>
    <col min="10241" max="10241" width="19.81640625" style="25" customWidth="1"/>
    <col min="10242" max="10484" width="9.1796875" style="25"/>
    <col min="10485" max="10485" width="52" style="25" customWidth="1"/>
    <col min="10486" max="10493" width="12.1796875" style="25" customWidth="1"/>
    <col min="10494" max="10494" width="3.1796875" style="25" customWidth="1"/>
    <col min="10495" max="10495" width="21.54296875" style="25" customWidth="1"/>
    <col min="10496" max="10496" width="3.1796875" style="25" customWidth="1"/>
    <col min="10497" max="10497" width="19.81640625" style="25" customWidth="1"/>
    <col min="10498" max="10740" width="9.1796875" style="25"/>
    <col min="10741" max="10741" width="52" style="25" customWidth="1"/>
    <col min="10742" max="10749" width="12.1796875" style="25" customWidth="1"/>
    <col min="10750" max="10750" width="3.1796875" style="25" customWidth="1"/>
    <col min="10751" max="10751" width="21.54296875" style="25" customWidth="1"/>
    <col min="10752" max="10752" width="3.1796875" style="25" customWidth="1"/>
    <col min="10753" max="10753" width="19.81640625" style="25" customWidth="1"/>
    <col min="10754" max="10996" width="9.1796875" style="25"/>
    <col min="10997" max="10997" width="52" style="25" customWidth="1"/>
    <col min="10998" max="11005" width="12.1796875" style="25" customWidth="1"/>
    <col min="11006" max="11006" width="3.1796875" style="25" customWidth="1"/>
    <col min="11007" max="11007" width="21.54296875" style="25" customWidth="1"/>
    <col min="11008" max="11008" width="3.1796875" style="25" customWidth="1"/>
    <col min="11009" max="11009" width="19.81640625" style="25" customWidth="1"/>
    <col min="11010" max="11252" width="9.1796875" style="25"/>
    <col min="11253" max="11253" width="52" style="25" customWidth="1"/>
    <col min="11254" max="11261" width="12.1796875" style="25" customWidth="1"/>
    <col min="11262" max="11262" width="3.1796875" style="25" customWidth="1"/>
    <col min="11263" max="11263" width="21.54296875" style="25" customWidth="1"/>
    <col min="11264" max="11264" width="3.1796875" style="25" customWidth="1"/>
    <col min="11265" max="11265" width="19.81640625" style="25" customWidth="1"/>
    <col min="11266" max="11508" width="9.1796875" style="25"/>
    <col min="11509" max="11509" width="52" style="25" customWidth="1"/>
    <col min="11510" max="11517" width="12.1796875" style="25" customWidth="1"/>
    <col min="11518" max="11518" width="3.1796875" style="25" customWidth="1"/>
    <col min="11519" max="11519" width="21.54296875" style="25" customWidth="1"/>
    <col min="11520" max="11520" width="3.1796875" style="25" customWidth="1"/>
    <col min="11521" max="11521" width="19.81640625" style="25" customWidth="1"/>
    <col min="11522" max="11764" width="9.1796875" style="25"/>
    <col min="11765" max="11765" width="52" style="25" customWidth="1"/>
    <col min="11766" max="11773" width="12.1796875" style="25" customWidth="1"/>
    <col min="11774" max="11774" width="3.1796875" style="25" customWidth="1"/>
    <col min="11775" max="11775" width="21.54296875" style="25" customWidth="1"/>
    <col min="11776" max="11776" width="3.1796875" style="25" customWidth="1"/>
    <col min="11777" max="11777" width="19.81640625" style="25" customWidth="1"/>
    <col min="11778" max="12020" width="9.1796875" style="25"/>
    <col min="12021" max="12021" width="52" style="25" customWidth="1"/>
    <col min="12022" max="12029" width="12.1796875" style="25" customWidth="1"/>
    <col min="12030" max="12030" width="3.1796875" style="25" customWidth="1"/>
    <col min="12031" max="12031" width="21.54296875" style="25" customWidth="1"/>
    <col min="12032" max="12032" width="3.1796875" style="25" customWidth="1"/>
    <col min="12033" max="12033" width="19.81640625" style="25" customWidth="1"/>
    <col min="12034" max="12276" width="9.1796875" style="25"/>
    <col min="12277" max="12277" width="52" style="25" customWidth="1"/>
    <col min="12278" max="12285" width="12.1796875" style="25" customWidth="1"/>
    <col min="12286" max="12286" width="3.1796875" style="25" customWidth="1"/>
    <col min="12287" max="12287" width="21.54296875" style="25" customWidth="1"/>
    <col min="12288" max="12288" width="3.1796875" style="25" customWidth="1"/>
    <col min="12289" max="12289" width="19.81640625" style="25" customWidth="1"/>
    <col min="12290" max="12532" width="9.1796875" style="25"/>
    <col min="12533" max="12533" width="52" style="25" customWidth="1"/>
    <col min="12534" max="12541" width="12.1796875" style="25" customWidth="1"/>
    <col min="12542" max="12542" width="3.1796875" style="25" customWidth="1"/>
    <col min="12543" max="12543" width="21.54296875" style="25" customWidth="1"/>
    <col min="12544" max="12544" width="3.1796875" style="25" customWidth="1"/>
    <col min="12545" max="12545" width="19.81640625" style="25" customWidth="1"/>
    <col min="12546" max="12788" width="9.1796875" style="25"/>
    <col min="12789" max="12789" width="52" style="25" customWidth="1"/>
    <col min="12790" max="12797" width="12.1796875" style="25" customWidth="1"/>
    <col min="12798" max="12798" width="3.1796875" style="25" customWidth="1"/>
    <col min="12799" max="12799" width="21.54296875" style="25" customWidth="1"/>
    <col min="12800" max="12800" width="3.1796875" style="25" customWidth="1"/>
    <col min="12801" max="12801" width="19.81640625" style="25" customWidth="1"/>
    <col min="12802" max="13044" width="9.1796875" style="25"/>
    <col min="13045" max="13045" width="52" style="25" customWidth="1"/>
    <col min="13046" max="13053" width="12.1796875" style="25" customWidth="1"/>
    <col min="13054" max="13054" width="3.1796875" style="25" customWidth="1"/>
    <col min="13055" max="13055" width="21.54296875" style="25" customWidth="1"/>
    <col min="13056" max="13056" width="3.1796875" style="25" customWidth="1"/>
    <col min="13057" max="13057" width="19.81640625" style="25" customWidth="1"/>
    <col min="13058" max="13300" width="9.1796875" style="25"/>
    <col min="13301" max="13301" width="52" style="25" customWidth="1"/>
    <col min="13302" max="13309" width="12.1796875" style="25" customWidth="1"/>
    <col min="13310" max="13310" width="3.1796875" style="25" customWidth="1"/>
    <col min="13311" max="13311" width="21.54296875" style="25" customWidth="1"/>
    <col min="13312" max="13312" width="3.1796875" style="25" customWidth="1"/>
    <col min="13313" max="13313" width="19.81640625" style="25" customWidth="1"/>
    <col min="13314" max="13556" width="9.1796875" style="25"/>
    <col min="13557" max="13557" width="52" style="25" customWidth="1"/>
    <col min="13558" max="13565" width="12.1796875" style="25" customWidth="1"/>
    <col min="13566" max="13566" width="3.1796875" style="25" customWidth="1"/>
    <col min="13567" max="13567" width="21.54296875" style="25" customWidth="1"/>
    <col min="13568" max="13568" width="3.1796875" style="25" customWidth="1"/>
    <col min="13569" max="13569" width="19.81640625" style="25" customWidth="1"/>
    <col min="13570" max="13812" width="9.1796875" style="25"/>
    <col min="13813" max="13813" width="52" style="25" customWidth="1"/>
    <col min="13814" max="13821" width="12.1796875" style="25" customWidth="1"/>
    <col min="13822" max="13822" width="3.1796875" style="25" customWidth="1"/>
    <col min="13823" max="13823" width="21.54296875" style="25" customWidth="1"/>
    <col min="13824" max="13824" width="3.1796875" style="25" customWidth="1"/>
    <col min="13825" max="13825" width="19.81640625" style="25" customWidth="1"/>
    <col min="13826" max="14068" width="9.1796875" style="25"/>
    <col min="14069" max="14069" width="52" style="25" customWidth="1"/>
    <col min="14070" max="14077" width="12.1796875" style="25" customWidth="1"/>
    <col min="14078" max="14078" width="3.1796875" style="25" customWidth="1"/>
    <col min="14079" max="14079" width="21.54296875" style="25" customWidth="1"/>
    <col min="14080" max="14080" width="3.1796875" style="25" customWidth="1"/>
    <col min="14081" max="14081" width="19.81640625" style="25" customWidth="1"/>
    <col min="14082" max="14324" width="9.1796875" style="25"/>
    <col min="14325" max="14325" width="52" style="25" customWidth="1"/>
    <col min="14326" max="14333" width="12.1796875" style="25" customWidth="1"/>
    <col min="14334" max="14334" width="3.1796875" style="25" customWidth="1"/>
    <col min="14335" max="14335" width="21.54296875" style="25" customWidth="1"/>
    <col min="14336" max="14336" width="3.1796875" style="25" customWidth="1"/>
    <col min="14337" max="14337" width="19.81640625" style="25" customWidth="1"/>
    <col min="14338" max="14580" width="9.1796875" style="25"/>
    <col min="14581" max="14581" width="52" style="25" customWidth="1"/>
    <col min="14582" max="14589" width="12.1796875" style="25" customWidth="1"/>
    <col min="14590" max="14590" width="3.1796875" style="25" customWidth="1"/>
    <col min="14591" max="14591" width="21.54296875" style="25" customWidth="1"/>
    <col min="14592" max="14592" width="3.1796875" style="25" customWidth="1"/>
    <col min="14593" max="14593" width="19.81640625" style="25" customWidth="1"/>
    <col min="14594" max="14836" width="9.1796875" style="25"/>
    <col min="14837" max="14837" width="52" style="25" customWidth="1"/>
    <col min="14838" max="14845" width="12.1796875" style="25" customWidth="1"/>
    <col min="14846" max="14846" width="3.1796875" style="25" customWidth="1"/>
    <col min="14847" max="14847" width="21.54296875" style="25" customWidth="1"/>
    <col min="14848" max="14848" width="3.1796875" style="25" customWidth="1"/>
    <col min="14849" max="14849" width="19.81640625" style="25" customWidth="1"/>
    <col min="14850" max="15092" width="9.1796875" style="25"/>
    <col min="15093" max="15093" width="52" style="25" customWidth="1"/>
    <col min="15094" max="15101" width="12.1796875" style="25" customWidth="1"/>
    <col min="15102" max="15102" width="3.1796875" style="25" customWidth="1"/>
    <col min="15103" max="15103" width="21.54296875" style="25" customWidth="1"/>
    <col min="15104" max="15104" width="3.1796875" style="25" customWidth="1"/>
    <col min="15105" max="15105" width="19.81640625" style="25" customWidth="1"/>
    <col min="15106" max="15348" width="9.1796875" style="25"/>
    <col min="15349" max="15349" width="52" style="25" customWidth="1"/>
    <col min="15350" max="15357" width="12.1796875" style="25" customWidth="1"/>
    <col min="15358" max="15358" width="3.1796875" style="25" customWidth="1"/>
    <col min="15359" max="15359" width="21.54296875" style="25" customWidth="1"/>
    <col min="15360" max="15360" width="3.1796875" style="25" customWidth="1"/>
    <col min="15361" max="15361" width="19.81640625" style="25" customWidth="1"/>
    <col min="15362" max="15604" width="9.1796875" style="25"/>
    <col min="15605" max="15605" width="52" style="25" customWidth="1"/>
    <col min="15606" max="15613" width="12.1796875" style="25" customWidth="1"/>
    <col min="15614" max="15614" width="3.1796875" style="25" customWidth="1"/>
    <col min="15615" max="15615" width="21.54296875" style="25" customWidth="1"/>
    <col min="15616" max="15616" width="3.1796875" style="25" customWidth="1"/>
    <col min="15617" max="15617" width="19.81640625" style="25" customWidth="1"/>
    <col min="15618" max="15860" width="9.1796875" style="25"/>
    <col min="15861" max="15861" width="52" style="25" customWidth="1"/>
    <col min="15862" max="15869" width="12.1796875" style="25" customWidth="1"/>
    <col min="15870" max="15870" width="3.1796875" style="25" customWidth="1"/>
    <col min="15871" max="15871" width="21.54296875" style="25" customWidth="1"/>
    <col min="15872" max="15872" width="3.1796875" style="25" customWidth="1"/>
    <col min="15873" max="15873" width="19.81640625" style="25" customWidth="1"/>
    <col min="15874" max="16116" width="9.1796875" style="25"/>
    <col min="16117" max="16117" width="52" style="25" customWidth="1"/>
    <col min="16118" max="16125" width="12.1796875" style="25" customWidth="1"/>
    <col min="16126" max="16126" width="3.1796875" style="25" customWidth="1"/>
    <col min="16127" max="16127" width="21.54296875" style="25" customWidth="1"/>
    <col min="16128" max="16128" width="3.1796875" style="25" customWidth="1"/>
    <col min="16129" max="16129" width="19.81640625" style="25" customWidth="1"/>
    <col min="16130" max="16377" width="9.1796875" style="25"/>
    <col min="16378" max="16378" width="9.1796875" style="25" customWidth="1"/>
    <col min="16379" max="16384" width="9.1796875" style="25"/>
  </cols>
  <sheetData>
    <row r="1" spans="1:16" ht="23.5" x14ac:dyDescent="0.35">
      <c r="A1" s="490" t="str">
        <f>'Indice-Index'!A25</f>
        <v>3.3   Ricavi da servizi di consegna pacchi (Ita/Itz - base mensile) - Parcel services revenues (domestic / crossb. parcels - monthly basis)</v>
      </c>
      <c r="B1" s="235"/>
      <c r="C1" s="235"/>
      <c r="D1" s="235"/>
      <c r="E1" s="235"/>
      <c r="F1" s="235"/>
      <c r="G1" s="235"/>
      <c r="H1" s="236"/>
      <c r="I1" s="236"/>
      <c r="J1" s="217"/>
      <c r="K1" s="217"/>
      <c r="L1" s="217"/>
      <c r="M1" s="217"/>
      <c r="N1" s="217"/>
      <c r="O1" s="217"/>
      <c r="P1" s="217"/>
    </row>
    <row r="4" spans="1:16" ht="17" x14ac:dyDescent="0.35">
      <c r="A4" s="238" t="s">
        <v>255</v>
      </c>
      <c r="B4" s="208" t="str">
        <f>'3.2'!B4</f>
        <v>Gennaio</v>
      </c>
      <c r="C4" s="208" t="str">
        <f>'3.2'!C4</f>
        <v>Febbraio</v>
      </c>
      <c r="D4" s="208" t="str">
        <f>'3.2'!D4</f>
        <v>Marzo</v>
      </c>
      <c r="E4" s="208" t="str">
        <f>'3.2'!E4</f>
        <v>Aprile</v>
      </c>
      <c r="F4" s="208" t="str">
        <f>'3.2'!F4</f>
        <v>Maggio</v>
      </c>
      <c r="G4" s="208" t="str">
        <f>'3.2'!G4</f>
        <v>Giugno</v>
      </c>
      <c r="I4" s="208" t="str">
        <f>'3.2'!I4</f>
        <v>Gennaio-Giugno</v>
      </c>
    </row>
    <row r="5" spans="1:16" x14ac:dyDescent="0.35">
      <c r="B5" s="351" t="str">
        <f>'3.2'!B5</f>
        <v>January</v>
      </c>
      <c r="C5" s="351" t="str">
        <f>'3.2'!C5</f>
        <v>February</v>
      </c>
      <c r="D5" s="351" t="str">
        <f>'3.2'!D5</f>
        <v>March</v>
      </c>
      <c r="E5" s="351" t="str">
        <f>'3.2'!E5</f>
        <v>April</v>
      </c>
      <c r="F5" s="351" t="str">
        <f>'3.2'!F5</f>
        <v>May</v>
      </c>
      <c r="G5" s="351" t="str">
        <f>'3.2'!G5</f>
        <v>June</v>
      </c>
      <c r="I5" s="351" t="str">
        <f>'3.2'!I5</f>
        <v>January-June</v>
      </c>
    </row>
    <row r="6" spans="1:16" ht="7.5" customHeight="1" x14ac:dyDescent="0.35">
      <c r="B6" s="202"/>
      <c r="C6" s="202"/>
      <c r="D6" s="202"/>
      <c r="E6" s="202"/>
      <c r="F6" s="202"/>
      <c r="G6" s="202"/>
    </row>
    <row r="7" spans="1:16" ht="18.5" x14ac:dyDescent="0.35">
      <c r="A7" s="233" t="s">
        <v>253</v>
      </c>
      <c r="B7" s="202"/>
      <c r="C7" s="202"/>
      <c r="D7" s="202"/>
      <c r="E7" s="202"/>
      <c r="F7" s="202"/>
      <c r="G7" s="202"/>
    </row>
    <row r="8" spans="1:16" ht="18.5" x14ac:dyDescent="0.35">
      <c r="A8" s="505">
        <v>2022</v>
      </c>
      <c r="B8" s="244">
        <f t="shared" ref="B8:D11" si="0">+B18+B28</f>
        <v>494.67210963583136</v>
      </c>
      <c r="C8" s="244">
        <f t="shared" si="0"/>
        <v>468.01785740579146</v>
      </c>
      <c r="D8" s="244">
        <f t="shared" si="0"/>
        <v>526.33426578031947</v>
      </c>
      <c r="E8" s="244">
        <f t="shared" ref="E8:G8" si="1">+E18+E28</f>
        <v>467.67607651839546</v>
      </c>
      <c r="F8" s="244">
        <f t="shared" si="1"/>
        <v>518.96140429981654</v>
      </c>
      <c r="G8" s="244">
        <f t="shared" si="1"/>
        <v>489.87174934108259</v>
      </c>
      <c r="I8" s="641">
        <f>+B8+C8+D8+E8+F8+G8</f>
        <v>2965.5334629812369</v>
      </c>
    </row>
    <row r="9" spans="1:16" ht="17" x14ac:dyDescent="0.35">
      <c r="A9" s="219">
        <v>2021</v>
      </c>
      <c r="B9" s="244">
        <f t="shared" si="0"/>
        <v>465.00752199772523</v>
      </c>
      <c r="C9" s="244">
        <f t="shared" si="0"/>
        <v>450.54795738286316</v>
      </c>
      <c r="D9" s="244">
        <f t="shared" si="0"/>
        <v>536.43604258393498</v>
      </c>
      <c r="E9" s="244">
        <f t="shared" ref="E9:G9" si="2">+E19+E29</f>
        <v>490.25225898982774</v>
      </c>
      <c r="F9" s="244">
        <f t="shared" si="2"/>
        <v>479.70892669543133</v>
      </c>
      <c r="G9" s="244">
        <f t="shared" si="2"/>
        <v>486.90097692293705</v>
      </c>
      <c r="H9" s="245"/>
      <c r="I9" s="641">
        <f t="shared" ref="I9:I11" si="3">+B9+C9+D9+E9+F9+G9</f>
        <v>2908.8536845727194</v>
      </c>
    </row>
    <row r="10" spans="1:16" ht="17" x14ac:dyDescent="0.35">
      <c r="A10" s="219">
        <v>2020</v>
      </c>
      <c r="B10" s="244">
        <f t="shared" si="0"/>
        <v>371.43736882661409</v>
      </c>
      <c r="C10" s="244">
        <f t="shared" si="0"/>
        <v>341.25958240960324</v>
      </c>
      <c r="D10" s="244">
        <f t="shared" si="0"/>
        <v>321.41672148866007</v>
      </c>
      <c r="E10" s="244">
        <f t="shared" ref="E10:G10" si="4">+E20+E30</f>
        <v>346.3926177361069</v>
      </c>
      <c r="F10" s="244">
        <f t="shared" si="4"/>
        <v>413.25873463610185</v>
      </c>
      <c r="G10" s="244">
        <f t="shared" si="4"/>
        <v>425.18149384872964</v>
      </c>
      <c r="H10" s="245"/>
      <c r="I10" s="641">
        <f t="shared" si="3"/>
        <v>2218.9465189458156</v>
      </c>
    </row>
    <row r="11" spans="1:16" ht="17" x14ac:dyDescent="0.35">
      <c r="A11" s="219">
        <v>2019</v>
      </c>
      <c r="B11" s="244">
        <f t="shared" si="0"/>
        <v>343.35151454021968</v>
      </c>
      <c r="C11" s="244">
        <f t="shared" si="0"/>
        <v>318.54756593827869</v>
      </c>
      <c r="D11" s="244">
        <f t="shared" si="0"/>
        <v>343.88751423774931</v>
      </c>
      <c r="E11" s="244">
        <f t="shared" ref="E11:G11" si="5">+E21+E31</f>
        <v>326.90267872650264</v>
      </c>
      <c r="F11" s="244">
        <f t="shared" si="5"/>
        <v>363.84472092168471</v>
      </c>
      <c r="G11" s="244">
        <f t="shared" si="5"/>
        <v>322.94450710645106</v>
      </c>
      <c r="H11" s="245"/>
      <c r="I11" s="641">
        <f t="shared" si="3"/>
        <v>2019.4785014708862</v>
      </c>
    </row>
    <row r="12" spans="1:16" ht="17" x14ac:dyDescent="0.35">
      <c r="A12" s="243" t="s">
        <v>252</v>
      </c>
      <c r="B12" s="384"/>
      <c r="C12" s="384"/>
      <c r="D12" s="384"/>
      <c r="E12" s="384"/>
      <c r="F12" s="384"/>
      <c r="G12" s="384"/>
      <c r="H12" s="385"/>
      <c r="I12" s="642"/>
    </row>
    <row r="13" spans="1:16" ht="17" x14ac:dyDescent="0.35">
      <c r="A13" s="401" t="s">
        <v>386</v>
      </c>
      <c r="B13" s="388">
        <f>(B8-B9)/B9*100</f>
        <v>6.3793780175132833</v>
      </c>
      <c r="C13" s="388">
        <f t="shared" ref="C13:D13" si="6">(C8-C9)/C9*100</f>
        <v>3.8774784652020657</v>
      </c>
      <c r="D13" s="388">
        <f t="shared" si="6"/>
        <v>-1.8831279037397834</v>
      </c>
      <c r="E13" s="388">
        <f t="shared" ref="E13:G13" si="7">(E8-E9)/E9*100</f>
        <v>-4.6050134512283218</v>
      </c>
      <c r="F13" s="388">
        <f t="shared" si="7"/>
        <v>8.1825614284027548</v>
      </c>
      <c r="G13" s="388">
        <f t="shared" si="7"/>
        <v>0.61013893151743137</v>
      </c>
      <c r="H13" s="385"/>
      <c r="I13" s="643">
        <f t="shared" ref="I13" si="8">(I8-I9)/I9*100</f>
        <v>1.9485262771765408</v>
      </c>
    </row>
    <row r="14" spans="1:16" ht="18.5" x14ac:dyDescent="0.35">
      <c r="A14" s="401" t="s">
        <v>388</v>
      </c>
      <c r="B14" s="388">
        <f>(B8-B10)/B10*100</f>
        <v>33.177798237835056</v>
      </c>
      <c r="C14" s="388">
        <f t="shared" ref="C14:D14" si="9">(C8-C10)/C10*100</f>
        <v>37.144239028003092</v>
      </c>
      <c r="D14" s="388">
        <f t="shared" si="9"/>
        <v>63.754475293809222</v>
      </c>
      <c r="E14" s="388">
        <f t="shared" ref="E14:G14" si="10">(E8-E10)/E10*100</f>
        <v>35.013292019602517</v>
      </c>
      <c r="F14" s="388">
        <f t="shared" si="10"/>
        <v>25.577842839012703</v>
      </c>
      <c r="G14" s="388">
        <f t="shared" si="10"/>
        <v>15.214739218016938</v>
      </c>
      <c r="H14" s="390"/>
      <c r="I14" s="643">
        <f t="shared" ref="I14" si="11">(I8-I10)/I10*100</f>
        <v>33.646008935362367</v>
      </c>
    </row>
    <row r="15" spans="1:16" ht="17" x14ac:dyDescent="0.35">
      <c r="A15" s="401" t="s">
        <v>387</v>
      </c>
      <c r="B15" s="388">
        <f>(B8-B11)/B11*100</f>
        <v>44.071625924890512</v>
      </c>
      <c r="C15" s="388">
        <f t="shared" ref="C15:D15" si="12">(C8-C11)/C11*100</f>
        <v>46.922440304087552</v>
      </c>
      <c r="D15" s="388">
        <f t="shared" si="12"/>
        <v>53.054194755217011</v>
      </c>
      <c r="E15" s="388">
        <f t="shared" ref="E15:G15" si="13">(E8-E11)/E11*100</f>
        <v>43.062785028344294</v>
      </c>
      <c r="F15" s="388">
        <f t="shared" si="13"/>
        <v>42.632660159310028</v>
      </c>
      <c r="G15" s="388">
        <f t="shared" si="13"/>
        <v>51.689141187221956</v>
      </c>
      <c r="H15" s="385"/>
      <c r="I15" s="643">
        <f t="shared" ref="I15" si="14">(I8-I11)/I11*100</f>
        <v>46.846498282665152</v>
      </c>
    </row>
    <row r="16" spans="1:16" ht="7.5" customHeight="1" x14ac:dyDescent="0.35">
      <c r="I16" s="642"/>
    </row>
    <row r="17" spans="1:9" ht="17" x14ac:dyDescent="0.35">
      <c r="A17" s="218" t="s">
        <v>249</v>
      </c>
      <c r="B17" s="202"/>
      <c r="C17" s="202"/>
      <c r="D17" s="202"/>
      <c r="E17" s="202"/>
      <c r="F17" s="202"/>
      <c r="G17" s="202"/>
      <c r="I17" s="644"/>
    </row>
    <row r="18" spans="1:9" ht="18.5" x14ac:dyDescent="0.35">
      <c r="A18" s="505">
        <v>2022</v>
      </c>
      <c r="B18" s="417">
        <v>349.79614320518857</v>
      </c>
      <c r="C18" s="417">
        <v>318.41030545495306</v>
      </c>
      <c r="D18" s="417">
        <v>354.95961730213963</v>
      </c>
      <c r="E18" s="417">
        <v>319.7618562590261</v>
      </c>
      <c r="F18" s="417">
        <v>365.72542116324018</v>
      </c>
      <c r="G18" s="417">
        <v>336.02576345562551</v>
      </c>
      <c r="I18" s="641">
        <f>+B18+C18+D18+E18+F18+G18</f>
        <v>2044.6791068401731</v>
      </c>
    </row>
    <row r="19" spans="1:9" ht="17" x14ac:dyDescent="0.35">
      <c r="A19" s="219">
        <v>2021</v>
      </c>
      <c r="B19" s="417">
        <v>333.42255835196983</v>
      </c>
      <c r="C19" s="417">
        <v>314.25227293488012</v>
      </c>
      <c r="D19" s="417">
        <v>374.49010820489411</v>
      </c>
      <c r="E19" s="417">
        <v>340.37775033124626</v>
      </c>
      <c r="F19" s="417">
        <v>335.19299968256644</v>
      </c>
      <c r="G19" s="417">
        <v>335.91210884901864</v>
      </c>
      <c r="H19" s="245"/>
      <c r="I19" s="641">
        <f t="shared" ref="I19:I21" si="15">+B19+C19+D19+E19+F19+G19</f>
        <v>2033.6477983545756</v>
      </c>
    </row>
    <row r="20" spans="1:9" ht="17" x14ac:dyDescent="0.35">
      <c r="A20" s="219">
        <v>2020</v>
      </c>
      <c r="B20" s="418">
        <v>250.35156454270648</v>
      </c>
      <c r="C20" s="418">
        <v>227.05961826936962</v>
      </c>
      <c r="D20" s="418">
        <v>220.87096173163138</v>
      </c>
      <c r="E20" s="418">
        <v>266.33346952731762</v>
      </c>
      <c r="F20" s="418">
        <v>303.69042820879866</v>
      </c>
      <c r="G20" s="418">
        <v>295.33201701029668</v>
      </c>
      <c r="H20" s="245"/>
      <c r="I20" s="641">
        <f t="shared" si="15"/>
        <v>1563.6380592901205</v>
      </c>
    </row>
    <row r="21" spans="1:9" ht="17" x14ac:dyDescent="0.35">
      <c r="A21" s="219">
        <v>2019</v>
      </c>
      <c r="B21" s="418">
        <v>220.69612197107801</v>
      </c>
      <c r="C21" s="418">
        <v>200.87376294797508</v>
      </c>
      <c r="D21" s="418">
        <v>213.25555955506815</v>
      </c>
      <c r="E21" s="418">
        <v>207.36597931615105</v>
      </c>
      <c r="F21" s="418">
        <v>232.14882891815301</v>
      </c>
      <c r="G21" s="418">
        <v>204.82140036872872</v>
      </c>
      <c r="H21" s="245"/>
      <c r="I21" s="641">
        <f t="shared" si="15"/>
        <v>1279.1616530771541</v>
      </c>
    </row>
    <row r="22" spans="1:9" ht="17" x14ac:dyDescent="0.35">
      <c r="A22" s="243" t="s">
        <v>252</v>
      </c>
      <c r="B22" s="384"/>
      <c r="C22" s="384"/>
      <c r="D22" s="384"/>
      <c r="E22" s="384"/>
      <c r="F22" s="384"/>
      <c r="G22" s="384"/>
      <c r="H22" s="385"/>
      <c r="I22" s="642"/>
    </row>
    <row r="23" spans="1:9" ht="17" x14ac:dyDescent="0.35">
      <c r="A23" s="401" t="s">
        <v>386</v>
      </c>
      <c r="B23" s="388">
        <f>(B18-B19)/B19*100</f>
        <v>4.9107609677490238</v>
      </c>
      <c r="C23" s="388">
        <f t="shared" ref="C23:D23" si="16">(C18-C19)/C19*100</f>
        <v>1.3231511362638801</v>
      </c>
      <c r="D23" s="388">
        <f t="shared" si="16"/>
        <v>-5.2152221046300093</v>
      </c>
      <c r="E23" s="388">
        <f t="shared" ref="E23:G23" si="17">(E18-E19)/E19*100</f>
        <v>-6.0567690021328762</v>
      </c>
      <c r="F23" s="388">
        <f t="shared" si="17"/>
        <v>9.1089078559482086</v>
      </c>
      <c r="G23" s="388">
        <f t="shared" si="17"/>
        <v>3.3834626264680367E-2</v>
      </c>
      <c r="H23" s="385"/>
      <c r="I23" s="643">
        <f t="shared" ref="I23" si="18">(I18-I19)/I19*100</f>
        <v>0.54243947720558716</v>
      </c>
    </row>
    <row r="24" spans="1:9" ht="18.5" x14ac:dyDescent="0.35">
      <c r="A24" s="401" t="s">
        <v>388</v>
      </c>
      <c r="B24" s="388">
        <f>(B18-B20)/B20*100</f>
        <v>39.721972117141782</v>
      </c>
      <c r="C24" s="388">
        <f t="shared" ref="C24:D24" si="19">(C18-C20)/C20*100</f>
        <v>40.232027113341914</v>
      </c>
      <c r="D24" s="388">
        <f t="shared" si="19"/>
        <v>60.709046820483479</v>
      </c>
      <c r="E24" s="388">
        <f t="shared" ref="E24:G24" si="20">(E18-E20)/E20*100</f>
        <v>20.060710667169218</v>
      </c>
      <c r="F24" s="388">
        <f t="shared" si="20"/>
        <v>20.427049123784077</v>
      </c>
      <c r="G24" s="388">
        <f t="shared" si="20"/>
        <v>13.778982332250841</v>
      </c>
      <c r="H24" s="390"/>
      <c r="I24" s="643">
        <f t="shared" ref="I24" si="21">(I18-I20)/I20*100</f>
        <v>30.764219679357346</v>
      </c>
    </row>
    <row r="25" spans="1:9" ht="17" x14ac:dyDescent="0.35">
      <c r="A25" s="401" t="s">
        <v>387</v>
      </c>
      <c r="B25" s="388">
        <f>(B18-B21)/B21*100</f>
        <v>58.49673301057323</v>
      </c>
      <c r="C25" s="388">
        <f t="shared" ref="C25:D25" si="22">(C18-C21)/C21*100</f>
        <v>58.512640367781202</v>
      </c>
      <c r="D25" s="388">
        <f t="shared" si="22"/>
        <v>66.448001657129041</v>
      </c>
      <c r="E25" s="388">
        <f t="shared" ref="E25:G25" si="23">(E18-E21)/E21*100</f>
        <v>54.201695626993775</v>
      </c>
      <c r="F25" s="388">
        <f t="shared" si="23"/>
        <v>57.53920571883706</v>
      </c>
      <c r="G25" s="388">
        <f t="shared" si="23"/>
        <v>64.057936744254647</v>
      </c>
      <c r="H25" s="385"/>
      <c r="I25" s="643">
        <f t="shared" ref="I25" si="24">(I18-I21)/I21*100</f>
        <v>59.845247230597352</v>
      </c>
    </row>
    <row r="26" spans="1:9" ht="7.5" customHeight="1" x14ac:dyDescent="0.35">
      <c r="I26" s="642"/>
    </row>
    <row r="27" spans="1:9" ht="17" x14ac:dyDescent="0.35">
      <c r="A27" s="218" t="s">
        <v>254</v>
      </c>
      <c r="B27" s="202"/>
      <c r="C27" s="202"/>
      <c r="D27" s="202"/>
      <c r="E27" s="202"/>
      <c r="F27" s="202"/>
      <c r="G27" s="202"/>
      <c r="I27" s="644"/>
    </row>
    <row r="28" spans="1:9" ht="18.5" x14ac:dyDescent="0.35">
      <c r="A28" s="505">
        <v>2022</v>
      </c>
      <c r="B28" s="417">
        <v>144.87596643064282</v>
      </c>
      <c r="C28" s="417">
        <v>149.60755195083843</v>
      </c>
      <c r="D28" s="417">
        <v>171.37464847817986</v>
      </c>
      <c r="E28" s="417">
        <v>147.91422025936936</v>
      </c>
      <c r="F28" s="417">
        <v>153.23598313657635</v>
      </c>
      <c r="G28" s="417">
        <v>153.84598588545708</v>
      </c>
      <c r="I28" s="641">
        <f>+B28+C28+D28+E28+F28+G28</f>
        <v>920.85435614106382</v>
      </c>
    </row>
    <row r="29" spans="1:9" ht="17" x14ac:dyDescent="0.35">
      <c r="A29" s="219">
        <v>2021</v>
      </c>
      <c r="B29" s="417">
        <v>131.58496364575538</v>
      </c>
      <c r="C29" s="417">
        <v>136.29568444798306</v>
      </c>
      <c r="D29" s="417">
        <v>161.94593437904089</v>
      </c>
      <c r="E29" s="417">
        <v>149.87450865858148</v>
      </c>
      <c r="F29" s="417">
        <v>144.51592701286489</v>
      </c>
      <c r="G29" s="417">
        <v>150.98886807391844</v>
      </c>
      <c r="H29" s="245"/>
      <c r="I29" s="641">
        <f t="shared" ref="I29:I31" si="25">+B29+C29+D29+E29+F29+G29</f>
        <v>875.20588621814409</v>
      </c>
    </row>
    <row r="30" spans="1:9" ht="17" x14ac:dyDescent="0.35">
      <c r="A30" s="219">
        <v>2020</v>
      </c>
      <c r="B30" s="418">
        <v>121.08580428390761</v>
      </c>
      <c r="C30" s="418">
        <v>114.19996414023365</v>
      </c>
      <c r="D30" s="418">
        <v>100.54575975702869</v>
      </c>
      <c r="E30" s="418">
        <v>80.059148208789281</v>
      </c>
      <c r="F30" s="418">
        <v>109.56830642730318</v>
      </c>
      <c r="G30" s="418">
        <v>129.84947683843296</v>
      </c>
      <c r="H30" s="245"/>
      <c r="I30" s="641">
        <f t="shared" si="25"/>
        <v>655.30845965569529</v>
      </c>
    </row>
    <row r="31" spans="1:9" ht="17" x14ac:dyDescent="0.35">
      <c r="A31" s="219">
        <v>2019</v>
      </c>
      <c r="B31" s="418">
        <v>122.65539256914168</v>
      </c>
      <c r="C31" s="418">
        <v>117.67380299030359</v>
      </c>
      <c r="D31" s="418">
        <v>130.6319546826812</v>
      </c>
      <c r="E31" s="418">
        <v>119.53669941035159</v>
      </c>
      <c r="F31" s="418">
        <v>131.69589200353167</v>
      </c>
      <c r="G31" s="418">
        <v>118.12310673772234</v>
      </c>
      <c r="H31" s="245"/>
      <c r="I31" s="641">
        <f t="shared" si="25"/>
        <v>740.31684839373202</v>
      </c>
    </row>
    <row r="32" spans="1:9" ht="17" x14ac:dyDescent="0.35">
      <c r="A32" s="243" t="s">
        <v>252</v>
      </c>
      <c r="B32" s="384"/>
      <c r="C32" s="384"/>
      <c r="D32" s="384"/>
      <c r="E32" s="384"/>
      <c r="F32" s="384"/>
      <c r="G32" s="384"/>
      <c r="H32" s="385"/>
      <c r="I32" s="642"/>
    </row>
    <row r="33" spans="1:9" ht="17" x14ac:dyDescent="0.35">
      <c r="A33" s="401" t="s">
        <v>386</v>
      </c>
      <c r="B33" s="388">
        <f>(B28-B29)/B29*100</f>
        <v>10.1007002750471</v>
      </c>
      <c r="C33" s="388">
        <f t="shared" ref="C33:D33" si="26">(C28-C29)/C29*100</f>
        <v>9.766903153808812</v>
      </c>
      <c r="D33" s="388">
        <f t="shared" si="26"/>
        <v>5.8221369590363983</v>
      </c>
      <c r="E33" s="388">
        <f t="shared" ref="E33:G33" si="27">(E28-E29)/E29*100</f>
        <v>-1.307953178133656</v>
      </c>
      <c r="F33" s="388">
        <f t="shared" si="27"/>
        <v>6.0339758419396876</v>
      </c>
      <c r="G33" s="388">
        <f t="shared" si="27"/>
        <v>1.8922705017828907</v>
      </c>
      <c r="H33" s="385"/>
      <c r="I33" s="643">
        <f t="shared" ref="I33" si="28">(I28-I29)/I29*100</f>
        <v>5.2157407350368192</v>
      </c>
    </row>
    <row r="34" spans="1:9" ht="18.5" x14ac:dyDescent="0.35">
      <c r="A34" s="401" t="s">
        <v>388</v>
      </c>
      <c r="B34" s="388">
        <f>(B28-B30)/B30*100</f>
        <v>19.647358571410127</v>
      </c>
      <c r="C34" s="388">
        <f t="shared" ref="C34:D34" si="29">(C28-C30)/C30*100</f>
        <v>31.00490273983403</v>
      </c>
      <c r="D34" s="388">
        <f t="shared" si="29"/>
        <v>70.444431363700403</v>
      </c>
      <c r="E34" s="388">
        <f t="shared" ref="E34:G34" si="30">(E28-E30)/E30*100</f>
        <v>84.756175363767625</v>
      </c>
      <c r="F34" s="388">
        <f t="shared" si="30"/>
        <v>39.854295583409396</v>
      </c>
      <c r="G34" s="388">
        <f t="shared" si="30"/>
        <v>18.480250849899161</v>
      </c>
      <c r="H34" s="390"/>
      <c r="I34" s="643">
        <f t="shared" ref="I34" si="31">(I28-I30)/I30*100</f>
        <v>40.522275055763608</v>
      </c>
    </row>
    <row r="35" spans="1:9" ht="17" x14ac:dyDescent="0.35">
      <c r="A35" s="401" t="s">
        <v>387</v>
      </c>
      <c r="B35" s="388">
        <f>(B28-B31)/B31*100</f>
        <v>18.116263293499507</v>
      </c>
      <c r="C35" s="388">
        <f t="shared" ref="C35:D35" si="32">(C28-C31)/C31*100</f>
        <v>27.13751756894116</v>
      </c>
      <c r="D35" s="388">
        <f t="shared" si="32"/>
        <v>31.188918434595099</v>
      </c>
      <c r="E35" s="388">
        <f t="shared" ref="E35:G35" si="33">(E28-E31)/E31*100</f>
        <v>23.739588753075733</v>
      </c>
      <c r="F35" s="388">
        <f t="shared" si="33"/>
        <v>16.355932448118462</v>
      </c>
      <c r="G35" s="388">
        <f t="shared" si="33"/>
        <v>30.242075521305878</v>
      </c>
      <c r="H35" s="385"/>
      <c r="I35" s="643">
        <f t="shared" ref="I35" si="34">(I28-I31)/I31*100</f>
        <v>24.386518845146458</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J30"/>
  <sheetViews>
    <sheetView showGridLines="0" zoomScale="90" zoomScaleNormal="90" workbookViewId="0">
      <selection activeCell="E38" sqref="E38"/>
    </sheetView>
  </sheetViews>
  <sheetFormatPr defaultColWidth="9.1796875" defaultRowHeight="15.5" x14ac:dyDescent="0.35"/>
  <cols>
    <col min="1" max="1" width="61.1796875" style="25" customWidth="1"/>
    <col min="2" max="6" width="11.1796875" style="25" customWidth="1"/>
    <col min="7" max="7" width="2" style="25" customWidth="1"/>
    <col min="8" max="9" width="11.54296875" style="25" customWidth="1"/>
    <col min="10" max="16384" width="9.1796875" style="25"/>
  </cols>
  <sheetData>
    <row r="1" spans="1:10" ht="21" x14ac:dyDescent="0.35">
      <c r="A1" s="490" t="str">
        <f>'Indice-Index'!A26</f>
        <v>3.4   Trend storico dei ricavi  - Revenues  trend</v>
      </c>
      <c r="B1" s="540"/>
      <c r="C1" s="540"/>
      <c r="D1" s="540"/>
      <c r="E1" s="540"/>
      <c r="F1" s="540"/>
      <c r="G1" s="540"/>
      <c r="H1" s="540"/>
      <c r="I1" s="540"/>
      <c r="J1" s="541"/>
    </row>
    <row r="4" spans="1:10" x14ac:dyDescent="0.35">
      <c r="A4" s="724" t="s">
        <v>261</v>
      </c>
      <c r="B4" s="199" t="s">
        <v>395</v>
      </c>
      <c r="C4" s="199" t="s">
        <v>391</v>
      </c>
      <c r="D4" s="199" t="s">
        <v>394</v>
      </c>
      <c r="E4" s="199" t="s">
        <v>393</v>
      </c>
      <c r="F4" s="199" t="s">
        <v>392</v>
      </c>
      <c r="H4" s="356" t="s">
        <v>114</v>
      </c>
      <c r="I4" s="356" t="s">
        <v>114</v>
      </c>
    </row>
    <row r="5" spans="1:10" x14ac:dyDescent="0.35">
      <c r="A5" s="725"/>
      <c r="B5" s="356" t="s">
        <v>109</v>
      </c>
      <c r="C5" s="357"/>
      <c r="D5" s="356"/>
      <c r="E5" s="356" t="s">
        <v>110</v>
      </c>
      <c r="F5" s="356" t="s">
        <v>111</v>
      </c>
      <c r="G5" s="55"/>
      <c r="H5" s="358" t="s">
        <v>113</v>
      </c>
      <c r="I5" s="358" t="s">
        <v>112</v>
      </c>
    </row>
    <row r="6" spans="1:10" x14ac:dyDescent="0.35">
      <c r="A6" s="255"/>
      <c r="B6" s="356"/>
      <c r="C6" s="357"/>
      <c r="D6" s="356"/>
      <c r="E6" s="356"/>
      <c r="F6" s="356"/>
      <c r="G6" s="55"/>
      <c r="H6" s="358"/>
      <c r="I6" s="358"/>
    </row>
    <row r="7" spans="1:10" x14ac:dyDescent="0.35">
      <c r="A7" s="459" t="s">
        <v>345</v>
      </c>
      <c r="B7" s="542">
        <f>+B13+B9</f>
        <v>6179.9576153321777</v>
      </c>
      <c r="C7" s="542">
        <f>+C13+C9</f>
        <v>6451.4123226977354</v>
      </c>
      <c r="D7" s="542">
        <f>+D13+D9</f>
        <v>6372.8855999422221</v>
      </c>
      <c r="E7" s="542">
        <f>+E13+E9</f>
        <v>7572.236845961409</v>
      </c>
      <c r="F7" s="542">
        <f>+F13+F9</f>
        <v>7773.333600620299</v>
      </c>
      <c r="G7" s="385"/>
      <c r="H7" s="543">
        <f>(F7-B7)/B7*100</f>
        <v>25.782959762297271</v>
      </c>
      <c r="I7" s="543">
        <f>(F7-E7)/E7*100</f>
        <v>2.6557113670598307</v>
      </c>
    </row>
    <row r="8" spans="1:10" ht="4.5" customHeight="1" x14ac:dyDescent="0.35">
      <c r="A8" s="544"/>
      <c r="B8" s="545"/>
      <c r="C8" s="545"/>
      <c r="D8" s="545"/>
      <c r="E8" s="545"/>
      <c r="F8" s="545"/>
      <c r="G8" s="385"/>
      <c r="H8" s="546"/>
      <c r="I8" s="546"/>
    </row>
    <row r="9" spans="1:10" x14ac:dyDescent="0.35">
      <c r="A9" s="547" t="s">
        <v>167</v>
      </c>
      <c r="B9" s="548">
        <f>B11+B10</f>
        <v>2476.0096284030683</v>
      </c>
      <c r="C9" s="548">
        <f>C11+C10</f>
        <v>2464.2428656185371</v>
      </c>
      <c r="D9" s="548">
        <f>D11+D10</f>
        <v>1953.0338012124114</v>
      </c>
      <c r="E9" s="548">
        <f>E11+E10</f>
        <v>1792.1661076050325</v>
      </c>
      <c r="F9" s="548">
        <f>F11+F10</f>
        <v>1785.9390777334643</v>
      </c>
      <c r="G9" s="549"/>
      <c r="H9" s="550">
        <f>(F9-B9)/B9*100</f>
        <v>-27.87026927333369</v>
      </c>
      <c r="I9" s="550">
        <f>(F9-E9)/E9*100</f>
        <v>-0.34745829893467484</v>
      </c>
    </row>
    <row r="10" spans="1:10" x14ac:dyDescent="0.35">
      <c r="A10" s="25" t="s">
        <v>164</v>
      </c>
      <c r="B10" s="551">
        <v>1637.0479334664437</v>
      </c>
      <c r="C10" s="551">
        <v>1601.2349720163918</v>
      </c>
      <c r="D10" s="551">
        <v>1220.244559723636</v>
      </c>
      <c r="E10" s="551">
        <v>1069.5869054345912</v>
      </c>
      <c r="F10" s="551">
        <v>1014.975337814036</v>
      </c>
      <c r="H10" s="552">
        <f>(F10-B10)/B10*100</f>
        <v>-37.999656756242381</v>
      </c>
      <c r="I10" s="552">
        <f t="shared" ref="I10:I15" si="0">(F10-E10)/E10*100</f>
        <v>-5.1058560405959348</v>
      </c>
    </row>
    <row r="11" spans="1:10" x14ac:dyDescent="0.35">
      <c r="A11" s="553" t="s">
        <v>165</v>
      </c>
      <c r="B11" s="554">
        <v>838.96169493662444</v>
      </c>
      <c r="C11" s="554">
        <v>863.00789360214515</v>
      </c>
      <c r="D11" s="554">
        <v>732.78924148877536</v>
      </c>
      <c r="E11" s="554">
        <v>722.57920217044125</v>
      </c>
      <c r="F11" s="554">
        <v>770.96373991942812</v>
      </c>
      <c r="H11" s="555">
        <f t="shared" ref="H11:H15" si="1">(F11-B11)/B11*100</f>
        <v>-8.1050130688425419</v>
      </c>
      <c r="I11" s="555">
        <f t="shared" si="0"/>
        <v>6.6960877926810269</v>
      </c>
    </row>
    <row r="12" spans="1:10" ht="4.5" customHeight="1" x14ac:dyDescent="0.35">
      <c r="B12" s="551"/>
      <c r="C12" s="551"/>
      <c r="D12" s="551"/>
      <c r="E12" s="551"/>
      <c r="F12" s="551"/>
      <c r="H12" s="552"/>
      <c r="I12" s="552"/>
    </row>
    <row r="13" spans="1:10" x14ac:dyDescent="0.35">
      <c r="A13" s="547" t="s">
        <v>158</v>
      </c>
      <c r="B13" s="548">
        <f>+B15+B14</f>
        <v>3703.9479869291099</v>
      </c>
      <c r="C13" s="548">
        <f>+C15+C14</f>
        <v>3987.1694570791988</v>
      </c>
      <c r="D13" s="548">
        <f>+D15+D14</f>
        <v>4419.851798729811</v>
      </c>
      <c r="E13" s="548">
        <f>+E15+E14</f>
        <v>5780.0707383563768</v>
      </c>
      <c r="F13" s="548">
        <f>+F15+F14</f>
        <v>5987.3945228868342</v>
      </c>
      <c r="G13" s="549"/>
      <c r="H13" s="550">
        <f>(F13-B13)/B13*100</f>
        <v>61.648990321024918</v>
      </c>
      <c r="I13" s="550">
        <f>(F13-E13)/E13*100</f>
        <v>3.5868727895432668</v>
      </c>
    </row>
    <row r="14" spans="1:10" x14ac:dyDescent="0.35">
      <c r="A14" s="25" t="s">
        <v>168</v>
      </c>
      <c r="B14" s="551">
        <v>2294.1127521167937</v>
      </c>
      <c r="C14" s="551">
        <v>2527.3378462516512</v>
      </c>
      <c r="D14" s="551">
        <v>3007.766919977887</v>
      </c>
      <c r="E14" s="551">
        <v>4069.7065226933892</v>
      </c>
      <c r="F14" s="551">
        <v>4150.3932968997069</v>
      </c>
      <c r="H14" s="552">
        <f t="shared" si="1"/>
        <v>80.914965625386557</v>
      </c>
      <c r="I14" s="552">
        <f t="shared" si="0"/>
        <v>1.9826189863174237</v>
      </c>
    </row>
    <row r="15" spans="1:10" x14ac:dyDescent="0.35">
      <c r="A15" s="556" t="s">
        <v>169</v>
      </c>
      <c r="B15" s="557">
        <v>1409.8352348123162</v>
      </c>
      <c r="C15" s="557">
        <v>1459.8316108275474</v>
      </c>
      <c r="D15" s="557">
        <v>1412.0848787519237</v>
      </c>
      <c r="E15" s="557">
        <v>1710.364215662988</v>
      </c>
      <c r="F15" s="557">
        <v>1837.0012259871273</v>
      </c>
      <c r="H15" s="558">
        <f t="shared" si="1"/>
        <v>30.299000948978083</v>
      </c>
      <c r="I15" s="558">
        <f t="shared" si="0"/>
        <v>7.4040961079772716</v>
      </c>
    </row>
    <row r="16" spans="1:10" ht="5.15" customHeight="1" x14ac:dyDescent="0.35">
      <c r="A16" s="465"/>
      <c r="B16" s="545"/>
      <c r="C16" s="545"/>
      <c r="D16" s="545"/>
      <c r="E16" s="545"/>
      <c r="F16" s="545"/>
      <c r="H16" s="559"/>
      <c r="I16" s="559"/>
    </row>
    <row r="17" spans="1:9" x14ac:dyDescent="0.35">
      <c r="B17" s="248"/>
      <c r="C17" s="248"/>
      <c r="D17" s="248"/>
      <c r="E17" s="248"/>
      <c r="F17" s="248"/>
      <c r="H17" s="127"/>
      <c r="I17" s="127"/>
    </row>
    <row r="18" spans="1:9" x14ac:dyDescent="0.35">
      <c r="A18" s="724" t="s">
        <v>262</v>
      </c>
      <c r="B18" s="354" t="s">
        <v>199</v>
      </c>
      <c r="C18" s="354" t="s">
        <v>202</v>
      </c>
      <c r="D18" s="354" t="s">
        <v>205</v>
      </c>
      <c r="E18" s="354" t="s">
        <v>236</v>
      </c>
      <c r="F18" s="354" t="s">
        <v>473</v>
      </c>
      <c r="H18" s="356" t="s">
        <v>114</v>
      </c>
      <c r="I18" s="356" t="s">
        <v>114</v>
      </c>
    </row>
    <row r="19" spans="1:9" x14ac:dyDescent="0.35">
      <c r="A19" s="725"/>
      <c r="B19" s="506" t="s">
        <v>498</v>
      </c>
      <c r="C19" s="506" t="s">
        <v>499</v>
      </c>
      <c r="D19" s="506" t="s">
        <v>500</v>
      </c>
      <c r="E19" s="506" t="s">
        <v>501</v>
      </c>
      <c r="F19" s="506" t="s">
        <v>502</v>
      </c>
      <c r="H19" s="358" t="s">
        <v>113</v>
      </c>
      <c r="I19" s="358" t="s">
        <v>112</v>
      </c>
    </row>
    <row r="20" spans="1:9" x14ac:dyDescent="0.35">
      <c r="B20" s="356" t="s">
        <v>109</v>
      </c>
      <c r="C20" s="357"/>
      <c r="D20" s="356"/>
      <c r="E20" s="356" t="s">
        <v>110</v>
      </c>
      <c r="F20" s="356" t="s">
        <v>111</v>
      </c>
      <c r="H20" s="127"/>
      <c r="I20" s="127"/>
    </row>
    <row r="21" spans="1:9" x14ac:dyDescent="0.35">
      <c r="B21" s="560"/>
      <c r="C21" s="561"/>
      <c r="D21" s="560"/>
      <c r="E21" s="560"/>
      <c r="F21" s="560"/>
      <c r="H21" s="127"/>
      <c r="I21" s="127"/>
    </row>
    <row r="22" spans="1:9" x14ac:dyDescent="0.35">
      <c r="A22" s="338" t="s">
        <v>170</v>
      </c>
      <c r="B22" s="562">
        <f>+B28+B24</f>
        <v>1566.8994253403589</v>
      </c>
      <c r="C22" s="562">
        <f>+C28+C24</f>
        <v>1640.9065403489005</v>
      </c>
      <c r="D22" s="562">
        <f>+D28+D24</f>
        <v>1556.3444637050641</v>
      </c>
      <c r="E22" s="562">
        <f>+E28+E24</f>
        <v>1900.3582770876919</v>
      </c>
      <c r="F22" s="562">
        <f>+F28+F24</f>
        <v>1916.3056793261158</v>
      </c>
      <c r="H22" s="92">
        <f>(F22-B22)/B22*100</f>
        <v>22.299213870083555</v>
      </c>
      <c r="I22" s="92">
        <f>(F22-E22)/E22*100</f>
        <v>0.83917871859738413</v>
      </c>
    </row>
    <row r="23" spans="1:9" ht="4.5" customHeight="1" x14ac:dyDescent="0.35">
      <c r="A23" s="465"/>
      <c r="B23" s="563"/>
      <c r="C23" s="563"/>
      <c r="D23" s="563"/>
      <c r="E23" s="563"/>
      <c r="F23" s="563"/>
      <c r="H23" s="564"/>
      <c r="I23" s="564"/>
    </row>
    <row r="24" spans="1:9" x14ac:dyDescent="0.35">
      <c r="A24" s="547" t="s">
        <v>167</v>
      </c>
      <c r="B24" s="548">
        <f>B26+B25</f>
        <v>608.03859979140532</v>
      </c>
      <c r="C24" s="548">
        <f>C26+C25</f>
        <v>620.54325106044348</v>
      </c>
      <c r="D24" s="548">
        <f>D26+D25</f>
        <v>371.51161748412568</v>
      </c>
      <c r="E24" s="548">
        <f>E26+E25</f>
        <v>443.67369440466598</v>
      </c>
      <c r="F24" s="548">
        <f>F26+F25</f>
        <v>439.79644916682139</v>
      </c>
      <c r="G24" s="549"/>
      <c r="H24" s="550">
        <f>(F24-B24)/B24*100</f>
        <v>-27.669649703538781</v>
      </c>
      <c r="I24" s="550">
        <f>(F24-E24)/E24*100</f>
        <v>-0.87389567755356523</v>
      </c>
    </row>
    <row r="25" spans="1:9" x14ac:dyDescent="0.35">
      <c r="A25" s="25" t="s">
        <v>164</v>
      </c>
      <c r="B25" s="551">
        <v>391.96903988929893</v>
      </c>
      <c r="C25" s="551">
        <v>394.4165969903849</v>
      </c>
      <c r="D25" s="551">
        <v>223.66984543231402</v>
      </c>
      <c r="E25" s="551">
        <v>249.62895201759653</v>
      </c>
      <c r="F25" s="551">
        <v>238.3193387223763</v>
      </c>
      <c r="H25" s="552">
        <f t="shared" ref="H25:H30" si="2">(F25-B25)/B25*100</f>
        <v>-39.199448305998054</v>
      </c>
      <c r="I25" s="552">
        <f t="shared" ref="I25:I30" si="3">(F25-E25)/E25*100</f>
        <v>-4.5305695528549936</v>
      </c>
    </row>
    <row r="26" spans="1:9" x14ac:dyDescent="0.35">
      <c r="A26" s="553" t="s">
        <v>165</v>
      </c>
      <c r="B26" s="554">
        <v>216.06955990210642</v>
      </c>
      <c r="C26" s="554">
        <v>226.12665407005863</v>
      </c>
      <c r="D26" s="554">
        <v>147.84177205181166</v>
      </c>
      <c r="E26" s="554">
        <v>194.04474238706948</v>
      </c>
      <c r="F26" s="554">
        <v>201.47711044444512</v>
      </c>
      <c r="H26" s="555">
        <f t="shared" si="2"/>
        <v>-6.7535887351613217</v>
      </c>
      <c r="I26" s="555">
        <f t="shared" si="3"/>
        <v>3.8302341851396173</v>
      </c>
    </row>
    <row r="27" spans="1:9" ht="4.5" customHeight="1" x14ac:dyDescent="0.35"/>
    <row r="28" spans="1:9" x14ac:dyDescent="0.35">
      <c r="A28" s="547" t="s">
        <v>158</v>
      </c>
      <c r="B28" s="548">
        <f>+B30+B29</f>
        <v>958.86082554895347</v>
      </c>
      <c r="C28" s="548">
        <f>+C30+C29</f>
        <v>1020.3632892884571</v>
      </c>
      <c r="D28" s="548">
        <f>+D30+D29</f>
        <v>1184.8328462209383</v>
      </c>
      <c r="E28" s="548">
        <f>+E30+E29</f>
        <v>1456.6845826830258</v>
      </c>
      <c r="F28" s="548">
        <f>+F30+F29</f>
        <v>1476.5092301592945</v>
      </c>
      <c r="G28" s="549"/>
      <c r="H28" s="550">
        <f>(F28-B28)/B28*100</f>
        <v>53.985770491143413</v>
      </c>
      <c r="I28" s="550">
        <f>(F28-E28)/E28*100</f>
        <v>1.3609430422991218</v>
      </c>
    </row>
    <row r="29" spans="1:9" x14ac:dyDescent="0.35">
      <c r="A29" s="25" t="s">
        <v>168</v>
      </c>
      <c r="B29" s="551">
        <v>585.54604244858535</v>
      </c>
      <c r="C29" s="551">
        <v>651.00759113685137</v>
      </c>
      <c r="D29" s="551">
        <v>865.35591474641296</v>
      </c>
      <c r="E29" s="551">
        <v>1011.4828588628314</v>
      </c>
      <c r="F29" s="551">
        <v>1021.5130408778919</v>
      </c>
      <c r="H29" s="552">
        <f t="shared" si="2"/>
        <v>74.454776708287156</v>
      </c>
      <c r="I29" s="552">
        <f t="shared" si="3"/>
        <v>0.99163143766340489</v>
      </c>
    </row>
    <row r="30" spans="1:9" x14ac:dyDescent="0.35">
      <c r="A30" s="553" t="s">
        <v>171</v>
      </c>
      <c r="B30" s="554">
        <v>373.31478310036812</v>
      </c>
      <c r="C30" s="554">
        <v>369.35569815160562</v>
      </c>
      <c r="D30" s="554">
        <v>319.47693147452537</v>
      </c>
      <c r="E30" s="554">
        <v>445.20172382019445</v>
      </c>
      <c r="F30" s="554">
        <v>454.99618928140274</v>
      </c>
      <c r="H30" s="555">
        <f t="shared" si="2"/>
        <v>21.880035262111235</v>
      </c>
      <c r="I30" s="555">
        <f t="shared" si="3"/>
        <v>2.2000061853228634</v>
      </c>
    </row>
  </sheetData>
  <mergeCells count="2">
    <mergeCell ref="A4:A5"/>
    <mergeCell ref="A18:A19"/>
  </mergeCells>
  <phoneticPr fontId="24" type="noConversion"/>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I34"/>
  <sheetViews>
    <sheetView showGridLines="0" zoomScale="90" zoomScaleNormal="90" workbookViewId="0">
      <selection activeCell="F32" sqref="F32"/>
    </sheetView>
  </sheetViews>
  <sheetFormatPr defaultColWidth="9.1796875" defaultRowHeight="15.5" x14ac:dyDescent="0.35"/>
  <cols>
    <col min="1" max="1" width="61.81640625" style="6" customWidth="1"/>
    <col min="2" max="3" width="13.453125" style="6" customWidth="1"/>
    <col min="4" max="4" width="1.81640625" style="6" customWidth="1"/>
    <col min="5" max="5" width="12.7265625" style="6" customWidth="1"/>
    <col min="6" max="6" width="35.1796875" style="6" customWidth="1"/>
    <col min="7" max="8" width="13.453125" style="6" customWidth="1"/>
    <col min="9" max="16384" width="9.1796875" style="6"/>
  </cols>
  <sheetData>
    <row r="1" spans="1:9" ht="21" x14ac:dyDescent="0.5">
      <c r="A1" s="227" t="str">
        <f>+'Indice-Index'!A27</f>
        <v>3.5   Andamento dei volumi - Volumes trend</v>
      </c>
      <c r="B1" s="108"/>
      <c r="C1" s="108"/>
      <c r="D1" s="108"/>
      <c r="E1" s="108"/>
      <c r="F1" s="11"/>
      <c r="G1" s="11"/>
      <c r="H1" s="11"/>
      <c r="I1" s="11"/>
    </row>
    <row r="3" spans="1:9" x14ac:dyDescent="0.35">
      <c r="B3" s="61" t="str">
        <f>+'3.1'!B4</f>
        <v>1H2021</v>
      </c>
      <c r="C3" s="61" t="str">
        <f>+'3.1'!C4</f>
        <v>1H2022</v>
      </c>
      <c r="D3" s="61"/>
      <c r="E3" s="722" t="s">
        <v>186</v>
      </c>
    </row>
    <row r="4" spans="1:9" x14ac:dyDescent="0.35">
      <c r="A4" s="5"/>
      <c r="B4" s="18"/>
      <c r="C4" s="18"/>
      <c r="D4" s="18"/>
      <c r="E4" s="723"/>
    </row>
    <row r="5" spans="1:9" x14ac:dyDescent="0.35">
      <c r="A5" s="280" t="s">
        <v>81</v>
      </c>
      <c r="B5" s="61"/>
      <c r="C5" s="9"/>
      <c r="D5" s="9"/>
      <c r="E5" s="14"/>
    </row>
    <row r="6" spans="1:9" x14ac:dyDescent="0.35">
      <c r="A6" s="189" t="s">
        <v>164</v>
      </c>
      <c r="B6" s="565">
        <v>379.6201749620742</v>
      </c>
      <c r="C6" s="565">
        <v>354.02308044312218</v>
      </c>
      <c r="D6" s="144"/>
      <c r="E6" s="95">
        <f t="shared" ref="E6:E11" si="0">(C6-B6)/B6*100</f>
        <v>-6.7428172176332</v>
      </c>
    </row>
    <row r="7" spans="1:9" x14ac:dyDescent="0.35">
      <c r="A7" s="150" t="s">
        <v>165</v>
      </c>
      <c r="B7" s="151">
        <v>786.17621700512848</v>
      </c>
      <c r="C7" s="151">
        <v>758.73412168482855</v>
      </c>
      <c r="D7" s="144"/>
      <c r="E7" s="136">
        <f t="shared" si="0"/>
        <v>-3.4905781587794982</v>
      </c>
    </row>
    <row r="8" spans="1:9" x14ac:dyDescent="0.35">
      <c r="A8" s="148" t="s">
        <v>167</v>
      </c>
      <c r="B8" s="149">
        <f>+B7+B6</f>
        <v>1165.7963919672027</v>
      </c>
      <c r="C8" s="149">
        <f>+C7+C6</f>
        <v>1112.7572021279507</v>
      </c>
      <c r="D8" s="145"/>
      <c r="E8" s="162">
        <f t="shared" si="0"/>
        <v>-4.5496100523824712</v>
      </c>
    </row>
    <row r="9" spans="1:9" ht="14.15" customHeight="1" x14ac:dyDescent="0.35">
      <c r="A9" s="189" t="s">
        <v>172</v>
      </c>
      <c r="B9" s="565">
        <v>412.78965891893745</v>
      </c>
      <c r="C9" s="565">
        <v>401.03729184856428</v>
      </c>
      <c r="D9" s="144"/>
      <c r="E9" s="95">
        <f t="shared" si="0"/>
        <v>-2.8470594687744022</v>
      </c>
    </row>
    <row r="10" spans="1:9" x14ac:dyDescent="0.35">
      <c r="A10" s="150" t="s">
        <v>173</v>
      </c>
      <c r="B10" s="151">
        <v>59.503354230171723</v>
      </c>
      <c r="C10" s="151">
        <v>59.785666406065879</v>
      </c>
      <c r="D10" s="144"/>
      <c r="E10" s="136">
        <f t="shared" si="0"/>
        <v>0.47444749887898985</v>
      </c>
    </row>
    <row r="11" spans="1:9" x14ac:dyDescent="0.35">
      <c r="A11" s="148" t="s">
        <v>158</v>
      </c>
      <c r="B11" s="149">
        <f>+B10+B9</f>
        <v>472.29301314910919</v>
      </c>
      <c r="C11" s="149">
        <f>+C10+C9</f>
        <v>460.82295825463018</v>
      </c>
      <c r="D11" s="145"/>
      <c r="E11" s="162">
        <f t="shared" si="0"/>
        <v>-2.4285887309659939</v>
      </c>
    </row>
    <row r="12" spans="1:9" x14ac:dyDescent="0.35">
      <c r="A12" s="5"/>
      <c r="B12" s="32"/>
      <c r="C12" s="32"/>
      <c r="D12" s="32"/>
      <c r="E12" s="42"/>
    </row>
    <row r="13" spans="1:9" x14ac:dyDescent="0.35">
      <c r="A13" s="281" t="s">
        <v>174</v>
      </c>
      <c r="B13" s="61" t="str">
        <f>+C3</f>
        <v>1H2022</v>
      </c>
      <c r="D13" s="61"/>
    </row>
    <row r="14" spans="1:9" x14ac:dyDescent="0.35">
      <c r="A14" s="53" t="s">
        <v>180</v>
      </c>
      <c r="B14" s="137">
        <v>1.9877793424142629</v>
      </c>
      <c r="D14" s="138"/>
    </row>
    <row r="15" spans="1:9" x14ac:dyDescent="0.35">
      <c r="A15" s="53" t="s">
        <v>182</v>
      </c>
      <c r="B15" s="138">
        <v>0.21622503674645618</v>
      </c>
      <c r="D15" s="138"/>
    </row>
    <row r="16" spans="1:9" x14ac:dyDescent="0.35">
      <c r="A16" s="53" t="s">
        <v>181</v>
      </c>
      <c r="B16" s="137">
        <v>25.386251696404955</v>
      </c>
      <c r="D16" s="138"/>
    </row>
    <row r="17" spans="1:5" x14ac:dyDescent="0.35">
      <c r="A17" s="53" t="s">
        <v>183</v>
      </c>
      <c r="B17" s="138">
        <v>67.284781045122998</v>
      </c>
      <c r="D17" s="138"/>
    </row>
    <row r="18" spans="1:5" x14ac:dyDescent="0.35">
      <c r="A18" s="53" t="s">
        <v>423</v>
      </c>
      <c r="B18" s="137">
        <v>2.7692351476660417</v>
      </c>
      <c r="D18" s="138"/>
    </row>
    <row r="19" spans="1:5" x14ac:dyDescent="0.35">
      <c r="A19" s="53" t="s">
        <v>424</v>
      </c>
      <c r="B19" s="137">
        <v>0.68404994238129868</v>
      </c>
      <c r="D19" s="138"/>
    </row>
    <row r="20" spans="1:5" x14ac:dyDescent="0.35">
      <c r="A20" s="150" t="s">
        <v>414</v>
      </c>
      <c r="B20" s="137">
        <v>1.6716777892639696</v>
      </c>
      <c r="D20" s="138"/>
    </row>
    <row r="21" spans="1:5" x14ac:dyDescent="0.35">
      <c r="A21" s="62" t="s">
        <v>82</v>
      </c>
      <c r="B21" s="64">
        <f>SUM(B14:B20)</f>
        <v>99.999999999999972</v>
      </c>
      <c r="D21" s="143"/>
    </row>
    <row r="22" spans="1:5" x14ac:dyDescent="0.35">
      <c r="A22" s="5"/>
      <c r="B22" s="56"/>
      <c r="D22" s="56"/>
      <c r="E22" s="42"/>
    </row>
    <row r="23" spans="1:5" x14ac:dyDescent="0.35">
      <c r="A23" s="281" t="s">
        <v>157</v>
      </c>
      <c r="B23" s="61" t="str">
        <f>B13</f>
        <v>1H2022</v>
      </c>
      <c r="D23" s="138"/>
      <c r="E23" s="42"/>
    </row>
    <row r="24" spans="1:5" x14ac:dyDescent="0.35">
      <c r="A24" s="53" t="s">
        <v>415</v>
      </c>
      <c r="B24" s="137">
        <v>0.32836387039261827</v>
      </c>
      <c r="D24" s="138"/>
      <c r="E24" s="42"/>
    </row>
    <row r="25" spans="1:5" x14ac:dyDescent="0.35">
      <c r="A25" s="53" t="s">
        <v>416</v>
      </c>
      <c r="B25" s="137">
        <v>86.697962545178243</v>
      </c>
      <c r="D25" s="138"/>
      <c r="E25" s="42"/>
    </row>
    <row r="26" spans="1:5" x14ac:dyDescent="0.35">
      <c r="A26" s="53" t="s">
        <v>417</v>
      </c>
      <c r="B26" s="137">
        <v>5.9360500608750102E-2</v>
      </c>
      <c r="D26" s="138"/>
    </row>
    <row r="27" spans="1:5" x14ac:dyDescent="0.35">
      <c r="A27" s="53" t="s">
        <v>418</v>
      </c>
      <c r="B27" s="137">
        <v>12.914313083820392</v>
      </c>
      <c r="D27" s="143"/>
    </row>
    <row r="28" spans="1:5" x14ac:dyDescent="0.35">
      <c r="A28" s="62" t="s">
        <v>82</v>
      </c>
      <c r="B28" s="64">
        <f>+B26+B25+B24+B27</f>
        <v>100</v>
      </c>
    </row>
    <row r="30" spans="1:5" x14ac:dyDescent="0.35">
      <c r="A30" s="280" t="s">
        <v>260</v>
      </c>
      <c r="B30" s="282"/>
      <c r="C30" s="282"/>
      <c r="E30" s="16" t="str">
        <f>+'3.1'!E32</f>
        <v>1H22 vs1H21</v>
      </c>
    </row>
    <row r="31" spans="1:5" x14ac:dyDescent="0.35">
      <c r="A31" s="274" t="s">
        <v>425</v>
      </c>
      <c r="B31" s="274"/>
      <c r="C31" s="274"/>
      <c r="E31" s="279">
        <v>-4.0753946395708347</v>
      </c>
    </row>
    <row r="32" spans="1:5" x14ac:dyDescent="0.35">
      <c r="A32" s="6" t="s">
        <v>426</v>
      </c>
      <c r="E32" s="132">
        <v>-15.366945680012661</v>
      </c>
    </row>
    <row r="33" spans="1:5" x14ac:dyDescent="0.35">
      <c r="A33" s="150" t="s">
        <v>421</v>
      </c>
      <c r="B33" s="150"/>
      <c r="C33" s="150"/>
      <c r="E33" s="306">
        <v>-16.74865072311859</v>
      </c>
    </row>
    <row r="34" spans="1:5" x14ac:dyDescent="0.35">
      <c r="A34" s="188" t="s">
        <v>414</v>
      </c>
      <c r="B34" s="98"/>
      <c r="C34" s="98"/>
      <c r="E34" s="353">
        <v>18.891267967529661</v>
      </c>
    </row>
  </sheetData>
  <mergeCells count="1">
    <mergeCell ref="E3:E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76C58-9BFF-4AA4-B770-D45CC13F7FF0}">
  <sheetPr>
    <tabColor rgb="FFFFCC44"/>
  </sheetPr>
  <dimension ref="A1:O37"/>
  <sheetViews>
    <sheetView showGridLines="0" zoomScale="90" zoomScaleNormal="90" workbookViewId="0">
      <selection activeCell="K24" sqref="K24"/>
    </sheetView>
  </sheetViews>
  <sheetFormatPr defaultColWidth="9.1796875" defaultRowHeight="15.5" x14ac:dyDescent="0.35"/>
  <cols>
    <col min="1" max="1" width="54.54296875" style="25" customWidth="1"/>
    <col min="2" max="7" width="10.453125" style="25" customWidth="1"/>
    <col min="8" max="8" width="3.1796875" style="25" customWidth="1"/>
    <col min="9" max="9" width="19.81640625" style="25" customWidth="1"/>
    <col min="10" max="16384" width="9.1796875" style="25"/>
  </cols>
  <sheetData>
    <row r="1" spans="1:15" ht="23.5" x14ac:dyDescent="0.35">
      <c r="A1" s="228" t="str">
        <f>'Indice-Index'!A28</f>
        <v>3.6   Volumi da servizi di corrispondenza (SU / non SU - base mensile) - Mail services volumes (US / not US - monthly basis)</v>
      </c>
      <c r="B1" s="215"/>
      <c r="C1" s="215"/>
      <c r="D1" s="215"/>
      <c r="E1" s="215"/>
      <c r="F1" s="215"/>
      <c r="G1" s="215"/>
      <c r="H1" s="217"/>
      <c r="I1" s="217"/>
      <c r="J1" s="217"/>
      <c r="K1" s="217"/>
      <c r="L1" s="217"/>
      <c r="M1" s="217"/>
      <c r="N1" s="217"/>
      <c r="O1" s="217"/>
    </row>
    <row r="2" spans="1:15" ht="15.75" customHeight="1" x14ac:dyDescent="0.35"/>
    <row r="3" spans="1:15" ht="15.75" customHeight="1" x14ac:dyDescent="0.35"/>
    <row r="4" spans="1:15" ht="15.75" customHeight="1" x14ac:dyDescent="0.35">
      <c r="A4" s="238" t="s">
        <v>427</v>
      </c>
      <c r="B4" s="208" t="str">
        <f>'3.2'!B4</f>
        <v>Gennaio</v>
      </c>
      <c r="C4" s="208" t="str">
        <f>'3.2'!C4</f>
        <v>Febbraio</v>
      </c>
      <c r="D4" s="208" t="str">
        <f>'3.2'!D4</f>
        <v>Marzo</v>
      </c>
      <c r="E4" s="208" t="str">
        <f>'3.2'!E4</f>
        <v>Aprile</v>
      </c>
      <c r="F4" s="208" t="str">
        <f>'3.2'!F4</f>
        <v>Maggio</v>
      </c>
      <c r="G4" s="208" t="str">
        <f>'3.2'!G4</f>
        <v>Giugno</v>
      </c>
      <c r="I4" s="208" t="str">
        <f>'3.2'!I4</f>
        <v>Gennaio-Giugno</v>
      </c>
    </row>
    <row r="5" spans="1:15" ht="15.75" customHeight="1" x14ac:dyDescent="0.35">
      <c r="A5" s="55"/>
      <c r="B5" s="351" t="str">
        <f>'3.2'!B5</f>
        <v>January</v>
      </c>
      <c r="C5" s="351" t="str">
        <f>'3.2'!C5</f>
        <v>February</v>
      </c>
      <c r="D5" s="351" t="str">
        <f>'3.2'!D5</f>
        <v>March</v>
      </c>
      <c r="E5" s="351" t="str">
        <f>'3.2'!E5</f>
        <v>April</v>
      </c>
      <c r="F5" s="351" t="str">
        <f>'3.2'!F5</f>
        <v>May</v>
      </c>
      <c r="G5" s="351" t="str">
        <f>'3.2'!G5</f>
        <v>June</v>
      </c>
      <c r="H5" s="352"/>
      <c r="I5" s="351" t="str">
        <f>'3.2'!I5</f>
        <v>January-June</v>
      </c>
    </row>
    <row r="6" spans="1:15" ht="15.75" customHeight="1" x14ac:dyDescent="0.35">
      <c r="A6" s="55"/>
      <c r="B6" s="239"/>
      <c r="C6" s="239"/>
      <c r="D6" s="239"/>
      <c r="E6" s="239"/>
      <c r="F6" s="239"/>
      <c r="G6" s="239"/>
      <c r="I6" s="202"/>
    </row>
    <row r="7" spans="1:15" ht="15.75" customHeight="1" x14ac:dyDescent="0.35">
      <c r="A7" s="233" t="s">
        <v>251</v>
      </c>
      <c r="B7" s="181"/>
    </row>
    <row r="8" spans="1:15" ht="15.75" customHeight="1" x14ac:dyDescent="0.35">
      <c r="A8" s="505">
        <v>2022</v>
      </c>
      <c r="B8" s="566">
        <f>+B18+B28</f>
        <v>183.78268494966798</v>
      </c>
      <c r="C8" s="566">
        <f t="shared" ref="C8:D9" si="0">+C18+C28</f>
        <v>177.64104490999307</v>
      </c>
      <c r="D8" s="566">
        <f t="shared" si="0"/>
        <v>208.18881463884475</v>
      </c>
      <c r="E8" s="566">
        <f t="shared" ref="E8:G8" si="1">+E18+E28</f>
        <v>177.76591970437079</v>
      </c>
      <c r="F8" s="566">
        <f t="shared" si="1"/>
        <v>189.12826726328638</v>
      </c>
      <c r="G8" s="566">
        <f t="shared" si="1"/>
        <v>176.25047066178797</v>
      </c>
      <c r="H8" s="221"/>
      <c r="I8" s="647">
        <f>SUM(B8:G8)</f>
        <v>1112.7572021279509</v>
      </c>
    </row>
    <row r="9" spans="1:15" ht="15.75" customHeight="1" x14ac:dyDescent="0.35">
      <c r="A9" s="413">
        <v>2021</v>
      </c>
      <c r="B9" s="566">
        <f>+B19+B29</f>
        <v>189.77905306383553</v>
      </c>
      <c r="C9" s="566">
        <f t="shared" si="0"/>
        <v>192.60078219696078</v>
      </c>
      <c r="D9" s="566">
        <f t="shared" si="0"/>
        <v>204.05874886074929</v>
      </c>
      <c r="E9" s="566">
        <f t="shared" ref="E9:G9" si="2">+E19+E29</f>
        <v>215.3343615772003</v>
      </c>
      <c r="F9" s="566">
        <f t="shared" si="2"/>
        <v>189.12626824852043</v>
      </c>
      <c r="G9" s="566">
        <f t="shared" si="2"/>
        <v>174.89717801993652</v>
      </c>
      <c r="H9" s="568"/>
      <c r="I9" s="647">
        <f t="shared" ref="I9:I11" si="3">SUM(B9:G9)</f>
        <v>1165.7963919672029</v>
      </c>
    </row>
    <row r="10" spans="1:15" ht="15.75" customHeight="1" x14ac:dyDescent="0.35">
      <c r="A10" s="413">
        <v>2020</v>
      </c>
      <c r="B10" s="566">
        <f>+B20+B30</f>
        <v>239.80386484314369</v>
      </c>
      <c r="C10" s="566">
        <f>+C20+C30</f>
        <v>221.87309964845929</v>
      </c>
      <c r="D10" s="566">
        <f>+D20+D30</f>
        <v>159.79508849736595</v>
      </c>
      <c r="E10" s="566">
        <f t="shared" ref="E10:G10" si="4">+E20+E30</f>
        <v>180.96239685237887</v>
      </c>
      <c r="F10" s="566">
        <f t="shared" si="4"/>
        <v>176.30285410545972</v>
      </c>
      <c r="G10" s="566">
        <f t="shared" si="4"/>
        <v>177.21005631783805</v>
      </c>
      <c r="H10" s="568"/>
      <c r="I10" s="647">
        <f t="shared" si="3"/>
        <v>1155.9473602646456</v>
      </c>
    </row>
    <row r="11" spans="1:15" ht="15.75" customHeight="1" x14ac:dyDescent="0.35">
      <c r="A11" s="413">
        <v>2019</v>
      </c>
      <c r="B11" s="566">
        <f>+B21+B31</f>
        <v>269.92563352496927</v>
      </c>
      <c r="C11" s="566">
        <f>+C21+C31</f>
        <v>238.7867268265781</v>
      </c>
      <c r="D11" s="566">
        <f>+D21+D31</f>
        <v>260.13707557237041</v>
      </c>
      <c r="E11" s="566">
        <f t="shared" ref="E11:G11" si="5">+E21+E31</f>
        <v>262.45081528430734</v>
      </c>
      <c r="F11" s="566">
        <f t="shared" si="5"/>
        <v>272.16749684018589</v>
      </c>
      <c r="G11" s="566">
        <f t="shared" si="5"/>
        <v>222.49836251257199</v>
      </c>
      <c r="H11" s="568"/>
      <c r="I11" s="647">
        <f t="shared" si="3"/>
        <v>1525.966110560983</v>
      </c>
    </row>
    <row r="12" spans="1:15" ht="15.75" customHeight="1" x14ac:dyDescent="0.35">
      <c r="A12" s="243" t="s">
        <v>252</v>
      </c>
      <c r="B12" s="384"/>
      <c r="C12" s="384"/>
      <c r="D12" s="384"/>
      <c r="E12" s="384"/>
      <c r="F12" s="384"/>
      <c r="G12" s="384"/>
      <c r="H12" s="385"/>
      <c r="I12" s="642"/>
    </row>
    <row r="13" spans="1:15" ht="15.75" customHeight="1" x14ac:dyDescent="0.35">
      <c r="A13" s="401" t="s">
        <v>386</v>
      </c>
      <c r="B13" s="388">
        <f>(B8-B9)/B9*100</f>
        <v>-3.1596575161277505</v>
      </c>
      <c r="C13" s="388">
        <f t="shared" ref="C13" si="6">(C8-C9)/C9*100</f>
        <v>-7.7672256136890034</v>
      </c>
      <c r="D13" s="388">
        <f>(D8-D9)/D9*100</f>
        <v>2.0239591789881226</v>
      </c>
      <c r="E13" s="388">
        <f t="shared" ref="E13:G13" si="7">(E8-E9)/E9*100</f>
        <v>-17.446561523048292</v>
      </c>
      <c r="F13" s="388">
        <f t="shared" si="7"/>
        <v>1.0569736210921158E-3</v>
      </c>
      <c r="G13" s="388">
        <f t="shared" si="7"/>
        <v>0.77376470974116673</v>
      </c>
      <c r="H13" s="385"/>
      <c r="I13" s="643">
        <f>(I8-I9)/I9*100</f>
        <v>-4.5496100523824694</v>
      </c>
    </row>
    <row r="14" spans="1:15" ht="15.75" customHeight="1" x14ac:dyDescent="0.35">
      <c r="A14" s="401" t="s">
        <v>388</v>
      </c>
      <c r="B14" s="388">
        <f>(B8-B10)/B10*100</f>
        <v>-23.36124979892184</v>
      </c>
      <c r="C14" s="388">
        <f t="shared" ref="C14" si="8">(C8-C10)/C10*100</f>
        <v>-19.935744715582228</v>
      </c>
      <c r="D14" s="388">
        <f>(D8-D10)/D10*100</f>
        <v>30.284864570337849</v>
      </c>
      <c r="E14" s="388">
        <f t="shared" ref="E14:G14" si="9">(E8-E10)/E10*100</f>
        <v>-1.7663764426239503</v>
      </c>
      <c r="F14" s="388">
        <f t="shared" si="9"/>
        <v>7.2746486282943748</v>
      </c>
      <c r="G14" s="388">
        <f t="shared" si="9"/>
        <v>-0.54149616336050355</v>
      </c>
      <c r="H14" s="385"/>
      <c r="I14" s="643">
        <f t="shared" ref="I14" si="10">(I8-I10)/I10*100</f>
        <v>-3.7363429876950969</v>
      </c>
    </row>
    <row r="15" spans="1:15" ht="15.75" customHeight="1" x14ac:dyDescent="0.35">
      <c r="A15" s="401" t="s">
        <v>387</v>
      </c>
      <c r="B15" s="388">
        <f>(B8-B11)/B11*100</f>
        <v>-31.913585771887316</v>
      </c>
      <c r="C15" s="388">
        <f t="shared" ref="C15" si="11">(C8-C11)/C11*100</f>
        <v>-25.606817736143629</v>
      </c>
      <c r="D15" s="388">
        <f>(D8-D11)/D11*100</f>
        <v>-19.969572126243726</v>
      </c>
      <c r="E15" s="388">
        <f t="shared" ref="E15:G15" si="12">(E8-E11)/E11*100</f>
        <v>-32.266958473037782</v>
      </c>
      <c r="F15" s="388">
        <f t="shared" si="12"/>
        <v>-30.510340338567076</v>
      </c>
      <c r="G15" s="388">
        <f t="shared" si="12"/>
        <v>-20.785722343538971</v>
      </c>
      <c r="H15" s="385"/>
      <c r="I15" s="643">
        <f t="shared" ref="I15" si="13">(I8-I11)/I11*100</f>
        <v>-27.078511480253404</v>
      </c>
    </row>
    <row r="16" spans="1:15" ht="15.75" customHeight="1" x14ac:dyDescent="0.35">
      <c r="B16" s="202"/>
      <c r="C16" s="202"/>
      <c r="D16" s="202"/>
      <c r="E16" s="202"/>
      <c r="F16" s="202"/>
      <c r="G16" s="202"/>
      <c r="I16" s="642"/>
    </row>
    <row r="17" spans="1:9" ht="15.75" customHeight="1" x14ac:dyDescent="0.35">
      <c r="A17" s="218" t="s">
        <v>247</v>
      </c>
      <c r="B17" s="181"/>
      <c r="I17" s="644"/>
    </row>
    <row r="18" spans="1:9" ht="15.75" customHeight="1" x14ac:dyDescent="0.35">
      <c r="A18" s="505">
        <v>2022</v>
      </c>
      <c r="B18" s="382">
        <v>55.608780507381162</v>
      </c>
      <c r="C18" s="382">
        <v>54.833183100813237</v>
      </c>
      <c r="D18" s="382">
        <v>69.641907902609177</v>
      </c>
      <c r="E18" s="382">
        <v>59.563016760564196</v>
      </c>
      <c r="F18" s="382">
        <v>59.533524842390598</v>
      </c>
      <c r="G18" s="382">
        <v>54.842667329363877</v>
      </c>
      <c r="I18" s="647">
        <f t="shared" ref="I18:I21" si="14">SUM(B18:G18)</f>
        <v>354.02308044312224</v>
      </c>
    </row>
    <row r="19" spans="1:9" ht="15.75" customHeight="1" x14ac:dyDescent="0.35">
      <c r="A19" s="219">
        <v>2021</v>
      </c>
      <c r="B19" s="382">
        <v>60.576048333835516</v>
      </c>
      <c r="C19" s="382">
        <v>59.289692910890935</v>
      </c>
      <c r="D19" s="382">
        <v>74.851739745629416</v>
      </c>
      <c r="E19" s="382">
        <v>65.78426607608327</v>
      </c>
      <c r="F19" s="382">
        <v>60.90299377702722</v>
      </c>
      <c r="G19" s="382">
        <v>58.215434118607831</v>
      </c>
      <c r="I19" s="647">
        <f t="shared" si="14"/>
        <v>379.6201749620742</v>
      </c>
    </row>
    <row r="20" spans="1:9" ht="15.75" customHeight="1" x14ac:dyDescent="0.35">
      <c r="A20" s="219">
        <v>2020</v>
      </c>
      <c r="B20" s="382">
        <v>78.138415483400095</v>
      </c>
      <c r="C20" s="382">
        <v>75.013880258715673</v>
      </c>
      <c r="D20" s="382">
        <v>60.14804202565157</v>
      </c>
      <c r="E20" s="382">
        <v>60.514897621865138</v>
      </c>
      <c r="F20" s="382">
        <v>66.338668580443667</v>
      </c>
      <c r="G20" s="382">
        <v>64.878923964406241</v>
      </c>
      <c r="I20" s="647">
        <f t="shared" si="14"/>
        <v>405.03282793448233</v>
      </c>
    </row>
    <row r="21" spans="1:9" ht="15.75" customHeight="1" x14ac:dyDescent="0.35">
      <c r="A21" s="219">
        <v>2019</v>
      </c>
      <c r="B21" s="382">
        <v>90.821008702616709</v>
      </c>
      <c r="C21" s="382">
        <v>88.511807991336582</v>
      </c>
      <c r="D21" s="382">
        <v>101.34017270770033</v>
      </c>
      <c r="E21" s="382">
        <v>98.408724233434086</v>
      </c>
      <c r="F21" s="382">
        <v>108.1919289256798</v>
      </c>
      <c r="G21" s="382">
        <v>86.941804566260217</v>
      </c>
      <c r="I21" s="647">
        <f t="shared" si="14"/>
        <v>574.2154471270278</v>
      </c>
    </row>
    <row r="22" spans="1:9" ht="15.75" customHeight="1" x14ac:dyDescent="0.35">
      <c r="A22" s="243" t="s">
        <v>252</v>
      </c>
      <c r="B22" s="384"/>
      <c r="C22" s="384"/>
      <c r="D22" s="384"/>
      <c r="E22" s="384"/>
      <c r="F22" s="384"/>
      <c r="G22" s="384"/>
      <c r="H22" s="385"/>
      <c r="I22" s="642"/>
    </row>
    <row r="23" spans="1:9" ht="15.75" customHeight="1" x14ac:dyDescent="0.35">
      <c r="A23" s="401" t="s">
        <v>386</v>
      </c>
      <c r="B23" s="388">
        <f>(B18-B19)/B19*100</f>
        <v>-8.2000526001294531</v>
      </c>
      <c r="C23" s="388">
        <f t="shared" ref="C23:D23" si="15">(C18-C19)/C19*100</f>
        <v>-7.5165000715648524</v>
      </c>
      <c r="D23" s="388">
        <f t="shared" si="15"/>
        <v>-6.9602014071081646</v>
      </c>
      <c r="E23" s="388">
        <f t="shared" ref="E23:G23" si="16">(E18-E19)/E19*100</f>
        <v>-9.4570475382728194</v>
      </c>
      <c r="F23" s="388">
        <f t="shared" si="16"/>
        <v>-2.2486069234139836</v>
      </c>
      <c r="G23" s="388">
        <f t="shared" si="16"/>
        <v>-5.7935955306496494</v>
      </c>
      <c r="H23" s="385"/>
      <c r="I23" s="643">
        <f t="shared" ref="I23" si="17">(I18-I19)/I19*100</f>
        <v>-6.7428172176331858</v>
      </c>
    </row>
    <row r="24" spans="1:9" ht="15.75" customHeight="1" x14ac:dyDescent="0.35">
      <c r="A24" s="401" t="s">
        <v>388</v>
      </c>
      <c r="B24" s="388">
        <f>(B18-B20)/B20*100</f>
        <v>-28.832981621959281</v>
      </c>
      <c r="C24" s="388">
        <f t="shared" ref="C24:D24" si="18">(C18-C20)/C20*100</f>
        <v>-26.902617340019141</v>
      </c>
      <c r="D24" s="388">
        <f t="shared" si="18"/>
        <v>15.784164466914351</v>
      </c>
      <c r="E24" s="388">
        <f t="shared" ref="E24:G24" si="19">(E18-E20)/E20*100</f>
        <v>-1.5729694648892716</v>
      </c>
      <c r="F24" s="388">
        <f t="shared" si="19"/>
        <v>-10.25818558568297</v>
      </c>
      <c r="G24" s="388">
        <f t="shared" si="19"/>
        <v>-15.469209447043909</v>
      </c>
      <c r="H24" s="385"/>
      <c r="I24" s="643">
        <f t="shared" ref="I24" si="20">(I18-I20)/I20*100</f>
        <v>-12.593978555143529</v>
      </c>
    </row>
    <row r="25" spans="1:9" ht="15.75" customHeight="1" x14ac:dyDescent="0.35">
      <c r="A25" s="401" t="s">
        <v>387</v>
      </c>
      <c r="B25" s="388">
        <f>(B18-B21)/B21*100</f>
        <v>-38.771016418166056</v>
      </c>
      <c r="C25" s="388">
        <f t="shared" ref="C25:D25" si="21">(C18-C21)/C21*100</f>
        <v>-38.049866627760856</v>
      </c>
      <c r="D25" s="388">
        <f t="shared" si="21"/>
        <v>-31.279071229254541</v>
      </c>
      <c r="E25" s="388">
        <f t="shared" ref="E25:G25" si="22">(E18-E21)/E21*100</f>
        <v>-39.473845205760902</v>
      </c>
      <c r="F25" s="388">
        <f t="shared" si="22"/>
        <v>-44.974153401696057</v>
      </c>
      <c r="G25" s="388">
        <f t="shared" si="22"/>
        <v>-36.920256483097148</v>
      </c>
      <c r="H25" s="385"/>
      <c r="I25" s="643">
        <f t="shared" ref="I25" si="23">(I18-I21)/I21*100</f>
        <v>-38.34664633032672</v>
      </c>
    </row>
    <row r="26" spans="1:9" ht="15.75" customHeight="1" x14ac:dyDescent="0.35">
      <c r="A26" s="240"/>
      <c r="B26" s="237"/>
      <c r="C26" s="237"/>
      <c r="D26" s="237"/>
      <c r="E26" s="237"/>
      <c r="F26" s="237"/>
      <c r="G26" s="237"/>
      <c r="H26" s="234"/>
      <c r="I26" s="645"/>
    </row>
    <row r="27" spans="1:9" ht="15.75" customHeight="1" x14ac:dyDescent="0.35">
      <c r="A27" s="218" t="s">
        <v>248</v>
      </c>
      <c r="B27" s="220"/>
      <c r="C27" s="211"/>
      <c r="D27" s="211"/>
      <c r="E27" s="211"/>
      <c r="F27" s="211"/>
      <c r="G27" s="211"/>
      <c r="I27" s="646"/>
    </row>
    <row r="28" spans="1:9" ht="15.75" customHeight="1" x14ac:dyDescent="0.35">
      <c r="A28" s="505">
        <v>2022</v>
      </c>
      <c r="B28" s="382">
        <v>128.17390444228681</v>
      </c>
      <c r="C28" s="382">
        <v>122.80786180917984</v>
      </c>
      <c r="D28" s="382">
        <v>138.54690673623557</v>
      </c>
      <c r="E28" s="382">
        <v>118.20290294380661</v>
      </c>
      <c r="F28" s="382">
        <v>129.59474242089578</v>
      </c>
      <c r="G28" s="382">
        <v>121.40780333242409</v>
      </c>
      <c r="I28" s="647">
        <f t="shared" ref="I28:I31" si="24">SUM(B28:G28)</f>
        <v>758.73412168482866</v>
      </c>
    </row>
    <row r="29" spans="1:9" ht="15.75" customHeight="1" x14ac:dyDescent="0.35">
      <c r="A29" s="219">
        <v>2021</v>
      </c>
      <c r="B29" s="382">
        <v>129.20300473</v>
      </c>
      <c r="C29" s="382">
        <v>133.31108928606986</v>
      </c>
      <c r="D29" s="382">
        <v>129.20700911511986</v>
      </c>
      <c r="E29" s="382">
        <v>149.55009550111703</v>
      </c>
      <c r="F29" s="382">
        <v>128.22327447149323</v>
      </c>
      <c r="G29" s="382">
        <v>116.6817439013287</v>
      </c>
      <c r="I29" s="647">
        <f t="shared" si="24"/>
        <v>786.17621700512871</v>
      </c>
    </row>
    <row r="30" spans="1:9" ht="15.75" customHeight="1" x14ac:dyDescent="0.35">
      <c r="A30" s="219">
        <v>2020</v>
      </c>
      <c r="B30" s="382">
        <v>161.6654493597436</v>
      </c>
      <c r="C30" s="382">
        <v>146.8592193897436</v>
      </c>
      <c r="D30" s="382">
        <v>99.647046471714376</v>
      </c>
      <c r="E30" s="382">
        <v>120.44749923051373</v>
      </c>
      <c r="F30" s="382">
        <v>109.96418552501605</v>
      </c>
      <c r="G30" s="382">
        <v>112.33113235343183</v>
      </c>
      <c r="I30" s="647">
        <f t="shared" si="24"/>
        <v>750.91453233016318</v>
      </c>
    </row>
    <row r="31" spans="1:9" ht="15.75" customHeight="1" x14ac:dyDescent="0.35">
      <c r="A31" s="219">
        <v>2019</v>
      </c>
      <c r="B31" s="382">
        <v>179.10462482235258</v>
      </c>
      <c r="C31" s="382">
        <v>150.27491883524152</v>
      </c>
      <c r="D31" s="382">
        <v>158.79690286467007</v>
      </c>
      <c r="E31" s="382">
        <v>164.04209105087327</v>
      </c>
      <c r="F31" s="382">
        <v>163.97556791450606</v>
      </c>
      <c r="G31" s="382">
        <v>135.55655794631176</v>
      </c>
      <c r="I31" s="647">
        <f t="shared" si="24"/>
        <v>951.75066343395531</v>
      </c>
    </row>
    <row r="32" spans="1:9" ht="15.75" customHeight="1" x14ac:dyDescent="0.35">
      <c r="A32" s="243" t="s">
        <v>252</v>
      </c>
      <c r="B32" s="384"/>
      <c r="C32" s="384"/>
      <c r="D32" s="384"/>
      <c r="E32" s="384"/>
      <c r="F32" s="384"/>
      <c r="G32" s="384"/>
      <c r="H32" s="385"/>
      <c r="I32" s="642"/>
    </row>
    <row r="33" spans="1:9" ht="15.75" customHeight="1" x14ac:dyDescent="0.35">
      <c r="A33" s="401" t="s">
        <v>386</v>
      </c>
      <c r="B33" s="388">
        <f>(B28-B29)/B29*100</f>
        <v>-0.79649872683978074</v>
      </c>
      <c r="C33" s="388">
        <f t="shared" ref="C33:D33" si="25">(C28-C29)/C29*100</f>
        <v>-7.8787350198236936</v>
      </c>
      <c r="D33" s="388">
        <f t="shared" si="25"/>
        <v>7.228630772494796</v>
      </c>
      <c r="E33" s="388">
        <f t="shared" ref="E33:G33" si="26">(E28-E29)/E29*100</f>
        <v>-20.960998020276278</v>
      </c>
      <c r="F33" s="388">
        <f t="shared" si="26"/>
        <v>1.0695936093158065</v>
      </c>
      <c r="G33" s="388">
        <f t="shared" si="26"/>
        <v>4.0503846386560358</v>
      </c>
      <c r="H33" s="385"/>
      <c r="I33" s="643">
        <f t="shared" ref="I33" si="27">(I28-I29)/I29*100</f>
        <v>-3.4905781587795115</v>
      </c>
    </row>
    <row r="34" spans="1:9" ht="15.75" customHeight="1" x14ac:dyDescent="0.35">
      <c r="A34" s="401" t="s">
        <v>388</v>
      </c>
      <c r="B34" s="388">
        <f>(B28-B30)/B30*100</f>
        <v>-20.71657552686489</v>
      </c>
      <c r="C34" s="388">
        <f t="shared" ref="C34:D34" si="28">(C28-C30)/C30*100</f>
        <v>-16.377151996658011</v>
      </c>
      <c r="D34" s="388">
        <f t="shared" si="28"/>
        <v>39.037645009943404</v>
      </c>
      <c r="E34" s="388">
        <f t="shared" ref="E34:G34" si="29">(E28-E30)/E30*100</f>
        <v>-1.8635474385494621</v>
      </c>
      <c r="F34" s="388">
        <f t="shared" si="29"/>
        <v>17.851773104265774</v>
      </c>
      <c r="G34" s="388">
        <f t="shared" si="29"/>
        <v>8.0802808525369301</v>
      </c>
      <c r="H34" s="385"/>
      <c r="I34" s="643">
        <f t="shared" ref="I34" si="30">(I28-I30)/I30*100</f>
        <v>1.0413421259008679</v>
      </c>
    </row>
    <row r="35" spans="1:9" ht="17" x14ac:dyDescent="0.35">
      <c r="A35" s="401" t="s">
        <v>387</v>
      </c>
      <c r="B35" s="388">
        <f>(B28-B31)/B31*100</f>
        <v>-28.436295506373497</v>
      </c>
      <c r="C35" s="388">
        <f t="shared" ref="C35:D35" si="31">(C28-C31)/C31*100</f>
        <v>-18.277871809184621</v>
      </c>
      <c r="D35" s="388">
        <f t="shared" si="31"/>
        <v>-12.752135440381956</v>
      </c>
      <c r="E35" s="388">
        <f t="shared" ref="E35:G35" si="32">(E28-E31)/E31*100</f>
        <v>-27.943552665913568</v>
      </c>
      <c r="F35" s="388">
        <f t="shared" si="32"/>
        <v>-20.967041572641985</v>
      </c>
      <c r="G35" s="388">
        <f t="shared" si="32"/>
        <v>-10.437528680457781</v>
      </c>
      <c r="H35" s="385"/>
      <c r="I35" s="643">
        <f t="shared" ref="I35" si="33">(I28-I31)/I31*100</f>
        <v>-20.280158361299698</v>
      </c>
    </row>
    <row r="36" spans="1:9" x14ac:dyDescent="0.35">
      <c r="B36" s="221"/>
    </row>
    <row r="37" spans="1:9" x14ac:dyDescent="0.35">
      <c r="B37" s="221"/>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7EB87-01ED-4E0D-A47B-4E31D5A3371B}">
  <sheetPr>
    <tabColor rgb="FFFFCC44"/>
  </sheetPr>
  <dimension ref="A1:P36"/>
  <sheetViews>
    <sheetView showGridLines="0" zoomScale="90" zoomScaleNormal="90" workbookViewId="0">
      <selection activeCell="P19" sqref="P19"/>
    </sheetView>
  </sheetViews>
  <sheetFormatPr defaultColWidth="9.1796875" defaultRowHeight="15.5" x14ac:dyDescent="0.35"/>
  <cols>
    <col min="1" max="1" width="57.26953125" style="25" customWidth="1"/>
    <col min="2" max="7" width="10.453125" style="25" customWidth="1"/>
    <col min="8" max="8" width="3.1796875" style="25" customWidth="1"/>
    <col min="9" max="9" width="18.81640625" style="25" customWidth="1"/>
    <col min="10" max="16384" width="9.1796875" style="25"/>
  </cols>
  <sheetData>
    <row r="1" spans="1:16" ht="23.5" x14ac:dyDescent="0.35">
      <c r="A1" s="490" t="str">
        <f>'Indice-Index'!A29</f>
        <v>3.7   Volumi da servizi di consegna pacchi (Ita/Itz - base mensile) - Parcel services volumes (dom./crossb. parcels - monthly basis)</v>
      </c>
      <c r="B1" s="216"/>
      <c r="C1" s="216"/>
      <c r="D1" s="216"/>
      <c r="E1" s="216"/>
      <c r="F1" s="216"/>
      <c r="G1" s="216"/>
      <c r="H1" s="217"/>
      <c r="I1" s="217"/>
      <c r="J1" s="217"/>
      <c r="K1" s="217"/>
      <c r="L1" s="217"/>
      <c r="M1" s="217"/>
      <c r="N1" s="217"/>
      <c r="O1" s="217"/>
      <c r="P1" s="217"/>
    </row>
    <row r="2" spans="1:16" ht="15.75" customHeight="1" x14ac:dyDescent="0.35"/>
    <row r="3" spans="1:16" ht="15.75" customHeight="1" x14ac:dyDescent="0.35"/>
    <row r="4" spans="1:16" ht="15.75" customHeight="1" x14ac:dyDescent="0.35">
      <c r="A4" s="55"/>
      <c r="B4" s="208" t="str">
        <f>'3.6'!B4</f>
        <v>Gennaio</v>
      </c>
      <c r="C4" s="208" t="str">
        <f>'3.6'!C4</f>
        <v>Febbraio</v>
      </c>
      <c r="D4" s="208" t="str">
        <f>'3.6'!D4</f>
        <v>Marzo</v>
      </c>
      <c r="E4" s="208" t="str">
        <f>'3.6'!E4</f>
        <v>Aprile</v>
      </c>
      <c r="F4" s="208" t="str">
        <f>'3.6'!F4</f>
        <v>Maggio</v>
      </c>
      <c r="G4" s="208" t="str">
        <f>'3.6'!G4</f>
        <v>Giugno</v>
      </c>
      <c r="I4" s="208" t="str">
        <f>'3.6'!I4</f>
        <v>Gennaio-Giugno</v>
      </c>
    </row>
    <row r="5" spans="1:16" ht="15.75" customHeight="1" x14ac:dyDescent="0.35">
      <c r="A5" s="55"/>
      <c r="B5" s="351" t="str">
        <f>'3.6'!B5</f>
        <v>January</v>
      </c>
      <c r="C5" s="351" t="str">
        <f>'3.6'!C5</f>
        <v>February</v>
      </c>
      <c r="D5" s="351" t="str">
        <f>'3.6'!D5</f>
        <v>March</v>
      </c>
      <c r="E5" s="351" t="str">
        <f>'3.6'!E5</f>
        <v>April</v>
      </c>
      <c r="F5" s="351" t="str">
        <f>'3.6'!F5</f>
        <v>May</v>
      </c>
      <c r="G5" s="351" t="str">
        <f>'3.6'!G5</f>
        <v>June</v>
      </c>
      <c r="I5" s="351" t="str">
        <f>'3.6'!I5</f>
        <v>January-June</v>
      </c>
    </row>
    <row r="6" spans="1:16" ht="15.75" customHeight="1" x14ac:dyDescent="0.35">
      <c r="B6" s="202"/>
      <c r="C6" s="202"/>
      <c r="D6" s="202"/>
      <c r="E6" s="202"/>
      <c r="F6" s="202"/>
      <c r="G6" s="202"/>
      <c r="I6" s="180"/>
    </row>
    <row r="7" spans="1:16" ht="15.75" customHeight="1" x14ac:dyDescent="0.35">
      <c r="A7" s="233" t="s">
        <v>253</v>
      </c>
      <c r="B7" s="181"/>
    </row>
    <row r="8" spans="1:16" ht="15.75" customHeight="1" x14ac:dyDescent="0.35">
      <c r="A8" s="505">
        <v>2022</v>
      </c>
      <c r="B8" s="566">
        <f>+B18+B28</f>
        <v>81.222897988089997</v>
      </c>
      <c r="C8" s="566">
        <f t="shared" ref="C8:D9" si="0">+C18+C28</f>
        <v>72.377431229199985</v>
      </c>
      <c r="D8" s="566">
        <f t="shared" si="0"/>
        <v>79.526754566329998</v>
      </c>
      <c r="E8" s="566">
        <f t="shared" ref="E8:G8" si="1">+E18+E28</f>
        <v>71.602359559824606</v>
      </c>
      <c r="F8" s="566">
        <f t="shared" si="1"/>
        <v>81.342903712896955</v>
      </c>
      <c r="G8" s="566">
        <f t="shared" si="1"/>
        <v>74.750611198288624</v>
      </c>
      <c r="H8" s="221"/>
      <c r="I8" s="647">
        <f>SUM(B8:G8)</f>
        <v>460.82295825463018</v>
      </c>
    </row>
    <row r="9" spans="1:16" ht="15.75" customHeight="1" x14ac:dyDescent="0.35">
      <c r="A9" s="413">
        <v>2021</v>
      </c>
      <c r="B9" s="566">
        <f>+B19+B29</f>
        <v>81.292181019304692</v>
      </c>
      <c r="C9" s="566">
        <f t="shared" si="0"/>
        <v>73.720493883578015</v>
      </c>
      <c r="D9" s="566">
        <f t="shared" si="0"/>
        <v>88.98997501065594</v>
      </c>
      <c r="E9" s="566">
        <f t="shared" ref="E9:G9" si="2">+E19+E29</f>
        <v>78.193710460810351</v>
      </c>
      <c r="F9" s="566">
        <f t="shared" si="2"/>
        <v>74.913781142059861</v>
      </c>
      <c r="G9" s="566">
        <f t="shared" si="2"/>
        <v>75.182871632700298</v>
      </c>
      <c r="H9" s="567"/>
      <c r="I9" s="647">
        <f t="shared" ref="I9:I11" si="3">SUM(B9:G9)</f>
        <v>472.29301314910919</v>
      </c>
      <c r="J9" s="248"/>
    </row>
    <row r="10" spans="1:16" ht="15.75" customHeight="1" x14ac:dyDescent="0.35">
      <c r="A10" s="413">
        <v>2020</v>
      </c>
      <c r="B10" s="566">
        <f>+B20+B30</f>
        <v>56.22094961314</v>
      </c>
      <c r="C10" s="566">
        <f>+C20+C30</f>
        <v>50.089334810570008</v>
      </c>
      <c r="D10" s="566">
        <f>+D20+D30</f>
        <v>51.060687025458783</v>
      </c>
      <c r="E10" s="566">
        <f t="shared" ref="E10:G10" si="4">+E20+E30</f>
        <v>60.72465956345178</v>
      </c>
      <c r="F10" s="566">
        <f t="shared" si="4"/>
        <v>70.942927474397322</v>
      </c>
      <c r="G10" s="566">
        <f t="shared" si="4"/>
        <v>67.063581142474916</v>
      </c>
      <c r="H10" s="567"/>
      <c r="I10" s="647">
        <f t="shared" si="3"/>
        <v>356.1021396294928</v>
      </c>
      <c r="J10" s="248"/>
    </row>
    <row r="11" spans="1:16" ht="15.75" customHeight="1" x14ac:dyDescent="0.35">
      <c r="A11" s="413">
        <v>2019</v>
      </c>
      <c r="B11" s="566">
        <f>+B21+B31</f>
        <v>50.405200215098148</v>
      </c>
      <c r="C11" s="566">
        <f>+C21+C31</f>
        <v>44.710459484428313</v>
      </c>
      <c r="D11" s="566">
        <f>+D21+D31</f>
        <v>47.006001524170003</v>
      </c>
      <c r="E11" s="566">
        <f t="shared" ref="E11:G11" si="5">+E21+E31</f>
        <v>46.062282887335336</v>
      </c>
      <c r="F11" s="566">
        <f t="shared" si="5"/>
        <v>49.460793307279815</v>
      </c>
      <c r="G11" s="566">
        <f t="shared" si="5"/>
        <v>45.694324936671038</v>
      </c>
      <c r="H11" s="567"/>
      <c r="I11" s="647">
        <f t="shared" si="3"/>
        <v>283.33906235498262</v>
      </c>
      <c r="J11" s="248"/>
    </row>
    <row r="12" spans="1:16" ht="15.75" customHeight="1" x14ac:dyDescent="0.35">
      <c r="A12" s="243" t="s">
        <v>252</v>
      </c>
      <c r="B12" s="384"/>
      <c r="C12" s="384"/>
      <c r="D12" s="384"/>
      <c r="E12" s="384"/>
      <c r="F12" s="384"/>
      <c r="G12" s="384"/>
      <c r="H12" s="385"/>
      <c r="I12" s="642"/>
    </row>
    <row r="13" spans="1:16" ht="15.75" customHeight="1" x14ac:dyDescent="0.35">
      <c r="A13" s="401" t="s">
        <v>386</v>
      </c>
      <c r="B13" s="388">
        <f>(B8-B9)/B9*100</f>
        <v>-8.5227177258588263E-2</v>
      </c>
      <c r="C13" s="388">
        <f t="shared" ref="C13" si="6">(C8-C9)/C9*100</f>
        <v>-1.8218307876491469</v>
      </c>
      <c r="D13" s="388">
        <f>(D8-D9)/D9*100</f>
        <v>-10.634029780537398</v>
      </c>
      <c r="E13" s="388">
        <f t="shared" ref="E13:G13" si="7">(E8-E9)/E9*100</f>
        <v>-8.4295154458608827</v>
      </c>
      <c r="F13" s="388">
        <f t="shared" si="7"/>
        <v>8.5820291978661114</v>
      </c>
      <c r="G13" s="388">
        <f t="shared" si="7"/>
        <v>-0.57494536325168144</v>
      </c>
      <c r="H13" s="385"/>
      <c r="I13" s="643">
        <f t="shared" ref="I13" si="8">(I8-I9)/I9*100</f>
        <v>-2.4285887309659939</v>
      </c>
    </row>
    <row r="14" spans="1:16" ht="15.75" customHeight="1" x14ac:dyDescent="0.35">
      <c r="A14" s="401" t="s">
        <v>388</v>
      </c>
      <c r="B14" s="388">
        <f>(B8-B10)/B10*100</f>
        <v>44.470875264452175</v>
      </c>
      <c r="C14" s="388">
        <f t="shared" ref="C14" si="9">(C8-C10)/C10*100</f>
        <v>44.496690768444132</v>
      </c>
      <c r="D14" s="388">
        <f>(D8-D10)/D10*100</f>
        <v>55.749480077849476</v>
      </c>
      <c r="E14" s="388">
        <f t="shared" ref="E14:G14" si="10">(E8-E10)/E10*100</f>
        <v>17.913151056872721</v>
      </c>
      <c r="F14" s="388">
        <f t="shared" si="10"/>
        <v>14.659637836700343</v>
      </c>
      <c r="G14" s="388">
        <f t="shared" si="10"/>
        <v>11.462301781175094</v>
      </c>
      <c r="H14" s="385"/>
      <c r="I14" s="643">
        <f t="shared" ref="I14" si="11">(I8-I10)/I10*100</f>
        <v>29.407523002836879</v>
      </c>
    </row>
    <row r="15" spans="1:16" ht="15.75" customHeight="1" x14ac:dyDescent="0.35">
      <c r="A15" s="401" t="s">
        <v>387</v>
      </c>
      <c r="B15" s="388">
        <f>(B8-B11)/B11*100</f>
        <v>61.139917392413913</v>
      </c>
      <c r="C15" s="388">
        <f t="shared" ref="C15" si="12">(C8-C11)/C11*100</f>
        <v>61.880311819223152</v>
      </c>
      <c r="D15" s="388">
        <f>(D8-D11)/D11*100</f>
        <v>69.184257302630087</v>
      </c>
      <c r="E15" s="388">
        <f t="shared" ref="E15:G15" si="13">(E8-E11)/E11*100</f>
        <v>55.446832140209501</v>
      </c>
      <c r="F15" s="388">
        <f t="shared" si="13"/>
        <v>64.459359168678404</v>
      </c>
      <c r="G15" s="388">
        <f t="shared" si="13"/>
        <v>63.588391560412497</v>
      </c>
      <c r="H15" s="385"/>
      <c r="I15" s="643">
        <f t="shared" ref="I15" si="14">(I8-I11)/I11*100</f>
        <v>62.640108435626175</v>
      </c>
    </row>
    <row r="16" spans="1:16" ht="15.75" customHeight="1" x14ac:dyDescent="0.35">
      <c r="B16" s="202"/>
      <c r="C16" s="202"/>
      <c r="D16" s="202"/>
      <c r="E16" s="202"/>
      <c r="F16" s="202"/>
      <c r="G16" s="202"/>
      <c r="I16" s="642"/>
    </row>
    <row r="17" spans="1:9" ht="17" x14ac:dyDescent="0.35">
      <c r="A17" s="229" t="s">
        <v>249</v>
      </c>
      <c r="B17" s="507"/>
      <c r="C17" s="507"/>
      <c r="D17" s="202"/>
      <c r="E17" s="202"/>
      <c r="F17" s="202"/>
      <c r="G17" s="202"/>
      <c r="I17" s="644"/>
    </row>
    <row r="18" spans="1:9" ht="18.5" x14ac:dyDescent="0.35">
      <c r="A18" s="505">
        <v>2022</v>
      </c>
      <c r="B18" s="382">
        <v>71.485325002349995</v>
      </c>
      <c r="C18" s="382">
        <v>62.779848576919989</v>
      </c>
      <c r="D18" s="382">
        <v>68.841449736089999</v>
      </c>
      <c r="E18" s="382">
        <v>62.036928004524611</v>
      </c>
      <c r="F18" s="382">
        <v>71.025393790686948</v>
      </c>
      <c r="G18" s="382">
        <v>64.868346737992738</v>
      </c>
      <c r="I18" s="647">
        <f>SUM(B18:G18)</f>
        <v>401.03729184856428</v>
      </c>
    </row>
    <row r="19" spans="1:9" ht="17" x14ac:dyDescent="0.35">
      <c r="A19" s="219">
        <v>2021</v>
      </c>
      <c r="B19" s="382">
        <v>71.89258149455469</v>
      </c>
      <c r="C19" s="382">
        <v>64.367383528628011</v>
      </c>
      <c r="D19" s="382">
        <v>77.99193724669594</v>
      </c>
      <c r="E19" s="382">
        <v>67.992395899680346</v>
      </c>
      <c r="F19" s="382">
        <v>65.202512135249862</v>
      </c>
      <c r="G19" s="382">
        <v>65.34284861412857</v>
      </c>
      <c r="H19" s="247"/>
      <c r="I19" s="647">
        <f t="shared" ref="I19:I21" si="15">SUM(B19:G19)</f>
        <v>412.78965891893745</v>
      </c>
    </row>
    <row r="20" spans="1:9" ht="17" x14ac:dyDescent="0.35">
      <c r="A20" s="219">
        <v>2020</v>
      </c>
      <c r="B20" s="382">
        <v>48.53638361774</v>
      </c>
      <c r="C20" s="382">
        <v>43.118093633450009</v>
      </c>
      <c r="D20" s="382">
        <v>44.984500192628786</v>
      </c>
      <c r="E20" s="382">
        <v>54.46170444134178</v>
      </c>
      <c r="F20" s="382">
        <v>62.687417402137314</v>
      </c>
      <c r="G20" s="382">
        <v>58.281797230744921</v>
      </c>
      <c r="H20" s="247"/>
      <c r="I20" s="647">
        <f t="shared" si="15"/>
        <v>312.06989651804281</v>
      </c>
    </row>
    <row r="21" spans="1:9" ht="17" x14ac:dyDescent="0.35">
      <c r="A21" s="219">
        <v>2019</v>
      </c>
      <c r="B21" s="382">
        <v>42.936556422794283</v>
      </c>
      <c r="C21" s="382">
        <v>38.001661640003967</v>
      </c>
      <c r="D21" s="382">
        <v>39.817955477541432</v>
      </c>
      <c r="E21" s="382">
        <v>39.234142242956324</v>
      </c>
      <c r="F21" s="382">
        <v>42.0691002672</v>
      </c>
      <c r="G21" s="382">
        <v>38.959690799751939</v>
      </c>
      <c r="H21" s="247"/>
      <c r="I21" s="647">
        <f t="shared" si="15"/>
        <v>241.01910685024794</v>
      </c>
    </row>
    <row r="22" spans="1:9" ht="17" x14ac:dyDescent="0.35">
      <c r="A22" s="243" t="s">
        <v>252</v>
      </c>
      <c r="B22" s="384"/>
      <c r="C22" s="384"/>
      <c r="D22" s="384"/>
      <c r="E22" s="384"/>
      <c r="F22" s="384"/>
      <c r="G22" s="384"/>
      <c r="H22" s="385"/>
      <c r="I22" s="642"/>
    </row>
    <row r="23" spans="1:9" ht="17" x14ac:dyDescent="0.35">
      <c r="A23" s="401" t="s">
        <v>386</v>
      </c>
      <c r="B23" s="388">
        <f>(B18-B19)/B19*100</f>
        <v>-0.56647916062875225</v>
      </c>
      <c r="C23" s="388">
        <f t="shared" ref="C23" si="16">(C18-C19)/C19*100</f>
        <v>-2.4663655172529282</v>
      </c>
      <c r="D23" s="388">
        <f>(D18-D19)/D19*100</f>
        <v>-11.732607027906072</v>
      </c>
      <c r="E23" s="388">
        <f t="shared" ref="E23:G23" si="17">(E18-E19)/E19*100</f>
        <v>-8.7590204997964083</v>
      </c>
      <c r="F23" s="388">
        <f t="shared" si="17"/>
        <v>8.9304559973987772</v>
      </c>
      <c r="G23" s="388">
        <f t="shared" si="17"/>
        <v>-0.72617262056927623</v>
      </c>
      <c r="H23" s="385"/>
      <c r="I23" s="643">
        <f t="shared" ref="I23" si="18">(I18-I19)/I19*100</f>
        <v>-2.8470594687744022</v>
      </c>
    </row>
    <row r="24" spans="1:9" ht="17" x14ac:dyDescent="0.35">
      <c r="A24" s="401" t="s">
        <v>388</v>
      </c>
      <c r="B24" s="388">
        <f>(B18-B20)/B20*100</f>
        <v>47.281935064115856</v>
      </c>
      <c r="C24" s="388">
        <f t="shared" ref="C24" si="19">(C18-C20)/C20*100</f>
        <v>45.599777927604968</v>
      </c>
      <c r="D24" s="388">
        <f>(D18-D20)/D20*100</f>
        <v>53.033710369800758</v>
      </c>
      <c r="E24" s="388">
        <f t="shared" ref="E24:G24" si="20">(E18-E20)/E20*100</f>
        <v>13.909266411854148</v>
      </c>
      <c r="F24" s="388">
        <f t="shared" si="20"/>
        <v>13.300877168159353</v>
      </c>
      <c r="G24" s="388">
        <f t="shared" si="20"/>
        <v>11.301212076852819</v>
      </c>
      <c r="H24" s="385"/>
      <c r="I24" s="643">
        <f t="shared" ref="I24" si="21">(I18-I20)/I20*100</f>
        <v>28.508804060624183</v>
      </c>
    </row>
    <row r="25" spans="1:9" ht="17" x14ac:dyDescent="0.35">
      <c r="A25" s="401" t="s">
        <v>387</v>
      </c>
      <c r="B25" s="388">
        <f>(B18-B21)/B21*100</f>
        <v>66.490587410963542</v>
      </c>
      <c r="C25" s="388">
        <f t="shared" ref="C25" si="22">(C18-C21)/C21*100</f>
        <v>65.20290394573766</v>
      </c>
      <c r="D25" s="388">
        <f>(D18-D21)/D21*100</f>
        <v>72.890468409204786</v>
      </c>
      <c r="E25" s="388">
        <f t="shared" ref="E25:G25" si="23">(E18-E21)/E21*100</f>
        <v>58.11975095660987</v>
      </c>
      <c r="F25" s="388">
        <f t="shared" si="23"/>
        <v>68.830313316834335</v>
      </c>
      <c r="G25" s="388">
        <f t="shared" si="23"/>
        <v>66.501184702435481</v>
      </c>
      <c r="H25" s="385"/>
      <c r="I25" s="643">
        <f t="shared" ref="I25" si="24">(I18-I21)/I21*100</f>
        <v>66.392323450829238</v>
      </c>
    </row>
    <row r="26" spans="1:9" ht="17" x14ac:dyDescent="0.35">
      <c r="I26" s="645"/>
    </row>
    <row r="27" spans="1:9" ht="17" x14ac:dyDescent="0.35">
      <c r="A27" s="229" t="s">
        <v>250</v>
      </c>
      <c r="B27" s="217"/>
      <c r="C27" s="217"/>
      <c r="I27" s="646"/>
    </row>
    <row r="28" spans="1:9" ht="18.5" x14ac:dyDescent="0.35">
      <c r="A28" s="505">
        <v>2022</v>
      </c>
      <c r="B28" s="382">
        <v>9.7375729857399982</v>
      </c>
      <c r="C28" s="382">
        <v>9.5975826522799998</v>
      </c>
      <c r="D28" s="382">
        <v>10.68530483024</v>
      </c>
      <c r="E28" s="382">
        <v>9.5654315553</v>
      </c>
      <c r="F28" s="382">
        <v>10.317509922210002</v>
      </c>
      <c r="G28" s="382">
        <v>9.8822644602958807</v>
      </c>
      <c r="I28" s="647">
        <f>SUM(B28:G28)</f>
        <v>59.785666406065879</v>
      </c>
    </row>
    <row r="29" spans="1:9" ht="17" x14ac:dyDescent="0.35">
      <c r="A29" s="222">
        <v>2021</v>
      </c>
      <c r="B29" s="382">
        <v>9.3995995247500002</v>
      </c>
      <c r="C29" s="382">
        <v>9.3531103549499992</v>
      </c>
      <c r="D29" s="382">
        <v>10.998037763959999</v>
      </c>
      <c r="E29" s="382">
        <v>10.201314561130001</v>
      </c>
      <c r="F29" s="382">
        <v>9.7112690068099994</v>
      </c>
      <c r="G29" s="382">
        <v>9.8400230185717241</v>
      </c>
      <c r="H29" s="247"/>
      <c r="I29" s="647">
        <f t="shared" ref="I29:I31" si="25">SUM(B29:G29)</f>
        <v>59.503354230171723</v>
      </c>
    </row>
    <row r="30" spans="1:9" ht="17" x14ac:dyDescent="0.35">
      <c r="A30" s="222">
        <v>2020</v>
      </c>
      <c r="B30" s="382">
        <v>7.6845659953999998</v>
      </c>
      <c r="C30" s="382">
        <v>6.9712411771200014</v>
      </c>
      <c r="D30" s="382">
        <v>6.0761868328299986</v>
      </c>
      <c r="E30" s="382">
        <v>6.262955122110001</v>
      </c>
      <c r="F30" s="382">
        <v>8.2555100722600017</v>
      </c>
      <c r="G30" s="382">
        <v>8.7817839117300007</v>
      </c>
      <c r="H30" s="247"/>
      <c r="I30" s="647">
        <f t="shared" si="25"/>
        <v>44.032243111450001</v>
      </c>
    </row>
    <row r="31" spans="1:9" ht="17" x14ac:dyDescent="0.35">
      <c r="A31" s="222">
        <v>2019</v>
      </c>
      <c r="B31" s="382">
        <v>7.468643792303868</v>
      </c>
      <c r="C31" s="382">
        <v>6.7087978444243443</v>
      </c>
      <c r="D31" s="382">
        <v>7.1880460466285703</v>
      </c>
      <c r="E31" s="382">
        <v>6.8281406443790136</v>
      </c>
      <c r="F31" s="382">
        <v>7.3916930400798142</v>
      </c>
      <c r="G31" s="382">
        <v>6.7346341369190945</v>
      </c>
      <c r="H31" s="247"/>
      <c r="I31" s="647">
        <f t="shared" si="25"/>
        <v>42.319955504734708</v>
      </c>
    </row>
    <row r="32" spans="1:9" ht="17" x14ac:dyDescent="0.35">
      <c r="A32" s="243" t="s">
        <v>252</v>
      </c>
      <c r="B32" s="384"/>
      <c r="C32" s="384"/>
      <c r="D32" s="384"/>
      <c r="E32" s="384"/>
      <c r="F32" s="384"/>
      <c r="G32" s="384"/>
      <c r="H32" s="385"/>
      <c r="I32" s="642"/>
    </row>
    <row r="33" spans="1:9" ht="17" x14ac:dyDescent="0.35">
      <c r="A33" s="401" t="s">
        <v>386</v>
      </c>
      <c r="B33" s="388">
        <f>(B28-B29)/B29*100</f>
        <v>3.5956155376628884</v>
      </c>
      <c r="C33" s="388">
        <f t="shared" ref="C33" si="26">(C28-C29)/C29*100</f>
        <v>2.6138074720845905</v>
      </c>
      <c r="D33" s="388">
        <f>(D28-D29)/D29*100</f>
        <v>-2.8435339142479505</v>
      </c>
      <c r="E33" s="388">
        <f t="shared" ref="E33:G33" si="27">(E28-E29)/E29*100</f>
        <v>-6.2333437717223408</v>
      </c>
      <c r="F33" s="388">
        <f t="shared" si="27"/>
        <v>6.2426539206655471</v>
      </c>
      <c r="G33" s="388">
        <f t="shared" si="27"/>
        <v>0.4292819401380617</v>
      </c>
      <c r="H33" s="385"/>
      <c r="I33" s="643">
        <f>(I28-I29)/I29*100</f>
        <v>0.47444749887898985</v>
      </c>
    </row>
    <row r="34" spans="1:9" ht="17" x14ac:dyDescent="0.35">
      <c r="A34" s="401" t="s">
        <v>388</v>
      </c>
      <c r="B34" s="388">
        <f>(B28-B30)/B30*100</f>
        <v>26.715978385362732</v>
      </c>
      <c r="C34" s="388">
        <f t="shared" ref="C34" si="28">(C28-C30)/C30*100</f>
        <v>37.673943684229378</v>
      </c>
      <c r="D34" s="388">
        <f>(D28-D30)/D30*100</f>
        <v>75.855435723382683</v>
      </c>
      <c r="E34" s="388">
        <f t="shared" ref="E34:G34" si="29">(E28-E30)/E30*100</f>
        <v>52.730322488362148</v>
      </c>
      <c r="F34" s="388">
        <f t="shared" si="29"/>
        <v>24.977255577201589</v>
      </c>
      <c r="G34" s="388">
        <f t="shared" si="29"/>
        <v>12.53140090472901</v>
      </c>
      <c r="H34" s="385"/>
      <c r="I34" s="643">
        <f>(I28-I30)/I30*100</f>
        <v>35.777017434116161</v>
      </c>
    </row>
    <row r="35" spans="1:9" ht="17" x14ac:dyDescent="0.35">
      <c r="A35" s="401" t="s">
        <v>387</v>
      </c>
      <c r="B35" s="388">
        <f>(B28-B31)/B31*100</f>
        <v>30.379400283812824</v>
      </c>
      <c r="C35" s="388">
        <f t="shared" ref="C35" si="30">(C28-C31)/C31*100</f>
        <v>43.059649058534582</v>
      </c>
      <c r="D35" s="388">
        <f>(D28-D31)/D31*100</f>
        <v>48.653817197675835</v>
      </c>
      <c r="E35" s="388">
        <f t="shared" ref="E35:G35" si="31">(E28-E31)/E31*100</f>
        <v>40.088379157426239</v>
      </c>
      <c r="F35" s="388">
        <f t="shared" si="31"/>
        <v>39.582499790854349</v>
      </c>
      <c r="G35" s="388">
        <f t="shared" si="31"/>
        <v>46.737955758005562</v>
      </c>
      <c r="H35" s="385"/>
      <c r="I35" s="643">
        <f>(I28-I31)/I31*100</f>
        <v>41.270626807197672</v>
      </c>
    </row>
    <row r="36" spans="1:9" ht="17" x14ac:dyDescent="0.35">
      <c r="I36" s="642"/>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I26"/>
  <sheetViews>
    <sheetView showGridLines="0" zoomScale="90" zoomScaleNormal="90" workbookViewId="0">
      <selection activeCell="B32" sqref="B32"/>
    </sheetView>
  </sheetViews>
  <sheetFormatPr defaultColWidth="9.1796875" defaultRowHeight="15.5" x14ac:dyDescent="0.35"/>
  <cols>
    <col min="1" max="1" width="63.453125" style="6" customWidth="1"/>
    <col min="2" max="2" width="9.54296875" style="6" customWidth="1"/>
    <col min="3" max="3" width="10.1796875" style="6" customWidth="1"/>
    <col min="4" max="4" width="9.81640625" style="6" customWidth="1"/>
    <col min="5" max="5" width="10" style="6" customWidth="1"/>
    <col min="6" max="6" width="9.54296875" style="6" customWidth="1"/>
    <col min="7" max="7" width="2" style="6" customWidth="1"/>
    <col min="8" max="8" width="13.453125" style="6" customWidth="1"/>
    <col min="9" max="9" width="14.453125" style="6" customWidth="1"/>
    <col min="10" max="16384" width="9.1796875" style="6"/>
  </cols>
  <sheetData>
    <row r="1" spans="1:9" ht="21" x14ac:dyDescent="0.5">
      <c r="A1" s="227" t="str">
        <f>'Indice-Index'!A30</f>
        <v>3.8   Trend storico dei volumi  - Volumes  trend</v>
      </c>
      <c r="B1" s="107"/>
      <c r="C1" s="108"/>
      <c r="D1" s="108"/>
      <c r="E1" s="108"/>
      <c r="F1" s="108"/>
      <c r="G1" s="108"/>
      <c r="H1" s="108"/>
      <c r="I1" s="108"/>
    </row>
    <row r="4" spans="1:9" x14ac:dyDescent="0.35">
      <c r="A4" s="724" t="s">
        <v>263</v>
      </c>
      <c r="B4" s="243" t="str">
        <f>+'3.4'!B4</f>
        <v>2017/18</v>
      </c>
      <c r="C4" s="243" t="str">
        <f>+'3.4'!C4</f>
        <v>2018/19</v>
      </c>
      <c r="D4" s="243" t="str">
        <f>+'3.4'!D4</f>
        <v>2019/20</v>
      </c>
      <c r="E4" s="243" t="str">
        <f>+'3.4'!E4</f>
        <v>2020/21</v>
      </c>
      <c r="F4" s="243" t="str">
        <f>+'3.4'!F4</f>
        <v>2021/22</v>
      </c>
      <c r="G4" s="14"/>
      <c r="H4" s="356" t="s">
        <v>114</v>
      </c>
      <c r="I4" s="356" t="s">
        <v>114</v>
      </c>
    </row>
    <row r="5" spans="1:9" x14ac:dyDescent="0.35">
      <c r="A5" s="725"/>
      <c r="B5" s="81" t="s">
        <v>109</v>
      </c>
      <c r="C5" s="82"/>
      <c r="D5" s="81"/>
      <c r="E5" s="81" t="s">
        <v>110</v>
      </c>
      <c r="F5" s="81" t="s">
        <v>111</v>
      </c>
      <c r="G5" s="82"/>
      <c r="H5" s="358" t="s">
        <v>113</v>
      </c>
      <c r="I5" s="358" t="s">
        <v>112</v>
      </c>
    </row>
    <row r="6" spans="1:9" x14ac:dyDescent="0.35">
      <c r="B6" s="14"/>
      <c r="C6" s="14"/>
      <c r="D6" s="14"/>
      <c r="E6" s="14"/>
      <c r="F6" s="14"/>
      <c r="H6" s="14"/>
      <c r="I6" s="14"/>
    </row>
    <row r="7" spans="1:9" x14ac:dyDescent="0.35">
      <c r="A7" s="285" t="s">
        <v>167</v>
      </c>
      <c r="B7" s="650">
        <f>B9+B8</f>
        <v>3230.6567414569408</v>
      </c>
      <c r="C7" s="650">
        <f>C9+C8</f>
        <v>3047.585560017716</v>
      </c>
      <c r="D7" s="650">
        <f>D9+D8</f>
        <v>2494.5232651249371</v>
      </c>
      <c r="E7" s="650">
        <f>E9+E8</f>
        <v>2323.3945424789231</v>
      </c>
      <c r="F7" s="650">
        <f>F9+F8</f>
        <v>2248.1712616600876</v>
      </c>
      <c r="G7" s="176"/>
      <c r="H7" s="286">
        <f>(F7-B7)/B7*100</f>
        <v>-30.411323715987798</v>
      </c>
      <c r="I7" s="286">
        <f>(F7-E7)/E7*100</f>
        <v>-3.2376455846615171</v>
      </c>
    </row>
    <row r="8" spans="1:9" x14ac:dyDescent="0.35">
      <c r="A8" s="6" t="s">
        <v>164</v>
      </c>
      <c r="B8" s="144">
        <v>1335.6552484795034</v>
      </c>
      <c r="C8" s="144">
        <v>1205.2920837696911</v>
      </c>
      <c r="D8" s="144">
        <v>872.37668062982857</v>
      </c>
      <c r="E8" s="144">
        <v>791.86295520055671</v>
      </c>
      <c r="F8" s="144">
        <v>749.86304513160678</v>
      </c>
      <c r="H8" s="42">
        <f t="shared" ref="H8:H13" si="0">(F8-B8)/B8*100</f>
        <v>-43.85803926685098</v>
      </c>
      <c r="I8" s="42">
        <f t="shared" ref="I8:I13" si="1">(F8-E8)/E8*100</f>
        <v>-5.3039367220193459</v>
      </c>
    </row>
    <row r="9" spans="1:9" x14ac:dyDescent="0.35">
      <c r="A9" s="188" t="s">
        <v>165</v>
      </c>
      <c r="B9" s="649">
        <v>1895.0014929774377</v>
      </c>
      <c r="C9" s="649">
        <v>1842.2934762480249</v>
      </c>
      <c r="D9" s="649">
        <v>1622.1465844951085</v>
      </c>
      <c r="E9" s="649">
        <v>1531.5315872783663</v>
      </c>
      <c r="F9" s="649">
        <v>1498.3082165284807</v>
      </c>
      <c r="H9" s="278">
        <f t="shared" si="0"/>
        <v>-20.933665641902486</v>
      </c>
      <c r="I9" s="278">
        <f t="shared" si="1"/>
        <v>-2.1692905994139982</v>
      </c>
    </row>
    <row r="10" spans="1:9" ht="5.25" customHeight="1" x14ac:dyDescent="0.35">
      <c r="A10" s="283"/>
      <c r="B10" s="287"/>
      <c r="C10" s="287"/>
      <c r="D10" s="287"/>
      <c r="E10" s="287"/>
      <c r="F10" s="287"/>
      <c r="G10" s="176"/>
      <c r="H10" s="284"/>
      <c r="I10" s="284"/>
    </row>
    <row r="11" spans="1:9" x14ac:dyDescent="0.35">
      <c r="A11" s="285" t="s">
        <v>158</v>
      </c>
      <c r="B11" s="650">
        <f>+B13+B12</f>
        <v>487.29829234297011</v>
      </c>
      <c r="C11" s="650">
        <f>+C13+C12</f>
        <v>551.87140067694918</v>
      </c>
      <c r="D11" s="650">
        <f>+D13+D12</f>
        <v>670.10670291680788</v>
      </c>
      <c r="E11" s="650">
        <f>+E13+E12</f>
        <v>931.95528501342983</v>
      </c>
      <c r="F11" s="650">
        <f>+F13+F12</f>
        <v>917.69832685198503</v>
      </c>
      <c r="G11" s="176"/>
      <c r="H11" s="286">
        <f>(F11-B11)/B11*100</f>
        <v>88.32373133088899</v>
      </c>
      <c r="I11" s="286">
        <f>(F11-E11)/E11*100</f>
        <v>-1.529789936352939</v>
      </c>
    </row>
    <row r="12" spans="1:9" x14ac:dyDescent="0.35">
      <c r="A12" s="6" t="s">
        <v>176</v>
      </c>
      <c r="B12" s="144">
        <v>405.10769597348281</v>
      </c>
      <c r="C12" s="144">
        <v>466.62973116846126</v>
      </c>
      <c r="D12" s="144">
        <v>581.22216243095966</v>
      </c>
      <c r="E12" s="144">
        <v>817.00632042203972</v>
      </c>
      <c r="F12" s="144">
        <v>798.83940998178093</v>
      </c>
      <c r="H12" s="42">
        <f t="shared" si="0"/>
        <v>97.191862292853287</v>
      </c>
      <c r="I12" s="42">
        <f t="shared" si="1"/>
        <v>-2.2235948469620572</v>
      </c>
    </row>
    <row r="13" spans="1:9" x14ac:dyDescent="0.35">
      <c r="A13" s="188" t="s">
        <v>175</v>
      </c>
      <c r="B13" s="649">
        <v>82.190596369487295</v>
      </c>
      <c r="C13" s="649">
        <v>85.241669508487902</v>
      </c>
      <c r="D13" s="649">
        <v>88.884540485848206</v>
      </c>
      <c r="E13" s="649">
        <v>114.94896459139014</v>
      </c>
      <c r="F13" s="649">
        <v>118.85891687020415</v>
      </c>
      <c r="H13" s="278">
        <f t="shared" si="0"/>
        <v>44.613766197625168</v>
      </c>
      <c r="I13" s="278">
        <f t="shared" si="1"/>
        <v>3.4014680277571459</v>
      </c>
    </row>
    <row r="14" spans="1:9" x14ac:dyDescent="0.35">
      <c r="B14" s="14"/>
      <c r="C14" s="14"/>
      <c r="D14" s="14"/>
      <c r="E14" s="14"/>
      <c r="F14" s="14"/>
      <c r="H14" s="14"/>
      <c r="I14" s="14"/>
    </row>
    <row r="15" spans="1:9" x14ac:dyDescent="0.35">
      <c r="A15" s="5"/>
      <c r="B15" s="97"/>
      <c r="C15" s="97"/>
      <c r="D15" s="97"/>
      <c r="E15" s="97"/>
      <c r="F15" s="97"/>
      <c r="H15" s="42"/>
      <c r="I15" s="42"/>
    </row>
    <row r="16" spans="1:9" x14ac:dyDescent="0.35">
      <c r="A16" s="725" t="s">
        <v>104</v>
      </c>
      <c r="B16" s="355" t="str">
        <f>+'3.4'!B18</f>
        <v>2T18</v>
      </c>
      <c r="C16" s="355" t="str">
        <f>+'3.4'!C18</f>
        <v>2T19</v>
      </c>
      <c r="D16" s="355" t="str">
        <f>+'3.4'!D18</f>
        <v>2T20</v>
      </c>
      <c r="E16" s="355" t="str">
        <f>+'3.4'!E18</f>
        <v>2T21</v>
      </c>
      <c r="F16" s="355" t="str">
        <f>+'3.4'!F18</f>
        <v>2T22</v>
      </c>
      <c r="G16" s="25"/>
      <c r="H16" s="356" t="s">
        <v>114</v>
      </c>
      <c r="I16" s="356" t="s">
        <v>114</v>
      </c>
    </row>
    <row r="17" spans="1:9" x14ac:dyDescent="0.35">
      <c r="A17" s="725"/>
      <c r="B17" s="355" t="str">
        <f>+'3.4'!B19</f>
        <v>2Q18</v>
      </c>
      <c r="C17" s="355" t="str">
        <f>+'3.4'!C19</f>
        <v>2Q19</v>
      </c>
      <c r="D17" s="355" t="str">
        <f>+'3.4'!D19</f>
        <v>2Q20</v>
      </c>
      <c r="E17" s="355" t="str">
        <f>+'3.4'!E19</f>
        <v>2Q21</v>
      </c>
      <c r="F17" s="355" t="str">
        <f>+'3.4'!F19</f>
        <v>2Q22</v>
      </c>
      <c r="G17" s="25"/>
      <c r="H17" s="358" t="s">
        <v>113</v>
      </c>
      <c r="I17" s="358" t="s">
        <v>112</v>
      </c>
    </row>
    <row r="18" spans="1:9" x14ac:dyDescent="0.35">
      <c r="B18" s="356" t="s">
        <v>109</v>
      </c>
      <c r="C18" s="357"/>
      <c r="D18" s="356"/>
      <c r="E18" s="356" t="s">
        <v>110</v>
      </c>
      <c r="F18" s="356" t="s">
        <v>111</v>
      </c>
      <c r="G18" s="25"/>
      <c r="H18" s="14"/>
      <c r="I18" s="14"/>
    </row>
    <row r="19" spans="1:9" x14ac:dyDescent="0.35">
      <c r="B19" s="81"/>
      <c r="C19" s="82"/>
      <c r="D19" s="81"/>
      <c r="E19" s="81"/>
      <c r="F19" s="81"/>
      <c r="H19" s="14"/>
      <c r="I19" s="14"/>
    </row>
    <row r="20" spans="1:9" x14ac:dyDescent="0.35">
      <c r="A20" s="285" t="s">
        <v>167</v>
      </c>
      <c r="B20" s="650">
        <f>B22+B21</f>
        <v>787.81250463766355</v>
      </c>
      <c r="C20" s="650">
        <f>C22+C21</f>
        <v>757.1166746370651</v>
      </c>
      <c r="D20" s="650">
        <f>D22+D21</f>
        <v>534.45465602567663</v>
      </c>
      <c r="E20" s="650">
        <f>E22+E21</f>
        <v>579.35780784565736</v>
      </c>
      <c r="F20" s="650">
        <f>F22+F21</f>
        <v>543.14465762944508</v>
      </c>
      <c r="G20" s="176"/>
      <c r="H20" s="286">
        <f>(F20-B20)/B20*100</f>
        <v>-31.05660871945005</v>
      </c>
      <c r="I20" s="286">
        <f>(F20-E20)/E20*100</f>
        <v>-6.2505673913105477</v>
      </c>
    </row>
    <row r="21" spans="1:9" x14ac:dyDescent="0.35">
      <c r="A21" s="6" t="s">
        <v>164</v>
      </c>
      <c r="B21" s="144">
        <v>303.69274179068208</v>
      </c>
      <c r="C21" s="144">
        <v>293.54245772537405</v>
      </c>
      <c r="D21" s="144">
        <v>191.73249016671505</v>
      </c>
      <c r="E21" s="144">
        <v>184.90269397171835</v>
      </c>
      <c r="F21" s="144">
        <v>173.93920893231862</v>
      </c>
      <c r="H21" s="42">
        <f t="shared" ref="H21:H26" si="2">(F21-B21)/B21*100</f>
        <v>-42.725266364052615</v>
      </c>
      <c r="I21" s="42">
        <f t="shared" ref="I21:I26" si="3">(F21-E21)/E21*100</f>
        <v>-5.9293268280215754</v>
      </c>
    </row>
    <row r="22" spans="1:9" x14ac:dyDescent="0.35">
      <c r="A22" s="188" t="s">
        <v>165</v>
      </c>
      <c r="B22" s="649">
        <v>484.11976284698147</v>
      </c>
      <c r="C22" s="649">
        <v>463.57421691169105</v>
      </c>
      <c r="D22" s="649">
        <v>342.7221658589616</v>
      </c>
      <c r="E22" s="649">
        <v>394.45511387393901</v>
      </c>
      <c r="F22" s="649">
        <v>369.20544869712643</v>
      </c>
      <c r="H22" s="278">
        <f t="shared" si="2"/>
        <v>-23.736753375667639</v>
      </c>
      <c r="I22" s="278">
        <f t="shared" si="3"/>
        <v>-6.4011504195840994</v>
      </c>
    </row>
    <row r="23" spans="1:9" x14ac:dyDescent="0.35">
      <c r="B23" s="14"/>
      <c r="C23" s="14"/>
      <c r="D23" s="14"/>
      <c r="E23" s="14"/>
      <c r="F23" s="14"/>
      <c r="H23" s="14"/>
      <c r="I23" s="14"/>
    </row>
    <row r="24" spans="1:9" x14ac:dyDescent="0.35">
      <c r="A24" s="285" t="s">
        <v>158</v>
      </c>
      <c r="B24" s="650">
        <f>+B26+B25</f>
        <v>123.32312566909397</v>
      </c>
      <c r="C24" s="650">
        <f>+C26+C25</f>
        <v>141.21740113128615</v>
      </c>
      <c r="D24" s="650">
        <f>+D26+D25</f>
        <v>198.73116818032389</v>
      </c>
      <c r="E24" s="650">
        <f>+E26+E25</f>
        <v>228.29035223557048</v>
      </c>
      <c r="F24" s="650">
        <f>+F26+F25</f>
        <v>227.6958744710102</v>
      </c>
      <c r="G24" s="176"/>
      <c r="H24" s="286">
        <f>(F24-B24)/B24*100</f>
        <v>84.633557765940665</v>
      </c>
      <c r="I24" s="286">
        <f>(F24-E24)/E24*100</f>
        <v>-0.26040424342893198</v>
      </c>
    </row>
    <row r="25" spans="1:9" x14ac:dyDescent="0.35">
      <c r="A25" s="6" t="s">
        <v>176</v>
      </c>
      <c r="B25" s="144">
        <v>102.16626916947635</v>
      </c>
      <c r="C25" s="144">
        <v>120.26293330990822</v>
      </c>
      <c r="D25" s="144">
        <v>175.43091907422391</v>
      </c>
      <c r="E25" s="144">
        <v>198.53775664905876</v>
      </c>
      <c r="F25" s="144">
        <v>197.93066853320431</v>
      </c>
      <c r="H25" s="42">
        <f>(F25-B25)/B25*100</f>
        <v>93.733871406100988</v>
      </c>
      <c r="I25" s="42">
        <f t="shared" si="3"/>
        <v>-0.3057796794428172</v>
      </c>
    </row>
    <row r="26" spans="1:9" x14ac:dyDescent="0.35">
      <c r="A26" s="188" t="s">
        <v>175</v>
      </c>
      <c r="B26" s="649">
        <v>21.156856499617618</v>
      </c>
      <c r="C26" s="649">
        <v>20.954467821377921</v>
      </c>
      <c r="D26" s="649">
        <v>23.300249106099997</v>
      </c>
      <c r="E26" s="649">
        <v>29.752595586511724</v>
      </c>
      <c r="F26" s="649">
        <v>29.765205937805884</v>
      </c>
      <c r="H26" s="278">
        <f t="shared" si="2"/>
        <v>40.688225296342353</v>
      </c>
      <c r="I26" s="278">
        <f t="shared" si="3"/>
        <v>4.2384037579152635E-2</v>
      </c>
    </row>
  </sheetData>
  <mergeCells count="2">
    <mergeCell ref="A4:A5"/>
    <mergeCell ref="A16:A17"/>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K25"/>
  <sheetViews>
    <sheetView showGridLines="0" zoomScale="90" zoomScaleNormal="90" workbookViewId="0">
      <selection activeCell="K27" sqref="K27"/>
    </sheetView>
  </sheetViews>
  <sheetFormatPr defaultColWidth="9.1796875" defaultRowHeight="15.5" x14ac:dyDescent="0.35"/>
  <cols>
    <col min="1" max="1" width="30.54296875" style="6" customWidth="1"/>
    <col min="2" max="2" width="10.81640625" style="6" customWidth="1"/>
    <col min="3" max="3" width="24.54296875" style="6" customWidth="1"/>
    <col min="4" max="4" width="2.1796875" style="6" customWidth="1"/>
    <col min="5" max="5" width="31.54296875" style="6" customWidth="1"/>
    <col min="6" max="6" width="8.7265625" style="6" customWidth="1"/>
    <col min="7" max="7" width="24.81640625" style="6" customWidth="1"/>
    <col min="8" max="8" width="2.81640625" style="6" customWidth="1"/>
    <col min="9" max="9" width="23.453125" style="6" customWidth="1"/>
    <col min="10" max="10" width="8.54296875" style="6" customWidth="1"/>
    <col min="11" max="11" width="24.81640625" style="6" customWidth="1"/>
    <col min="12" max="16384" width="9.1796875" style="6"/>
  </cols>
  <sheetData>
    <row r="1" spans="1:11" ht="21" x14ac:dyDescent="0.5">
      <c r="A1" s="227" t="str">
        <f>'Indice-Index'!A31</f>
        <v>3.9   Il quadro concorrenziale - The competitive framework</v>
      </c>
      <c r="B1" s="108"/>
      <c r="C1" s="108"/>
      <c r="D1" s="108"/>
      <c r="E1" s="108"/>
      <c r="F1" s="108"/>
      <c r="G1" s="108"/>
      <c r="H1" s="108"/>
      <c r="I1" s="108"/>
      <c r="J1" s="108"/>
      <c r="K1" s="108"/>
    </row>
    <row r="2" spans="1:11" ht="16.5" customHeight="1" x14ac:dyDescent="0.35"/>
    <row r="3" spans="1:11" ht="16.5" customHeight="1" x14ac:dyDescent="0.35"/>
    <row r="4" spans="1:11" ht="18.5" x14ac:dyDescent="0.45">
      <c r="A4" s="47" t="s">
        <v>266</v>
      </c>
      <c r="D4" s="254"/>
    </row>
    <row r="5" spans="1:11" ht="18.5" x14ac:dyDescent="0.45">
      <c r="A5" s="47"/>
      <c r="D5" s="254"/>
    </row>
    <row r="6" spans="1:11" x14ac:dyDescent="0.35">
      <c r="A6" s="280" t="s">
        <v>159</v>
      </c>
      <c r="B6" s="36" t="str">
        <f>'3.1'!C4</f>
        <v>1H2022</v>
      </c>
      <c r="C6" s="155" t="s">
        <v>503</v>
      </c>
      <c r="E6" s="280" t="s">
        <v>396</v>
      </c>
      <c r="F6" s="36" t="str">
        <f>+B6</f>
        <v>1H2022</v>
      </c>
      <c r="G6" s="35" t="str">
        <f>+C6</f>
        <v>Diff/chg. vs 1H21 (p.p.)</v>
      </c>
      <c r="I6" s="280" t="s">
        <v>397</v>
      </c>
      <c r="J6" s="36" t="str">
        <f>+F6</f>
        <v>1H2022</v>
      </c>
      <c r="K6" s="35" t="str">
        <f>+G6</f>
        <v>Diff/chg. vs 1H21 (p.p.)</v>
      </c>
    </row>
    <row r="7" spans="1:11" x14ac:dyDescent="0.35">
      <c r="A7" s="288" t="s">
        <v>177</v>
      </c>
      <c r="B7" s="49"/>
      <c r="C7" s="112"/>
      <c r="E7" s="288" t="s">
        <v>398</v>
      </c>
      <c r="F7" s="35"/>
      <c r="G7" s="35"/>
      <c r="I7" s="288" t="s">
        <v>399</v>
      </c>
      <c r="J7" s="35"/>
      <c r="K7" s="35"/>
    </row>
    <row r="8" spans="1:11" x14ac:dyDescent="0.35">
      <c r="A8" s="50" t="s">
        <v>131</v>
      </c>
      <c r="B8" s="51">
        <v>34.076757647639241</v>
      </c>
      <c r="C8" s="51">
        <v>-2.2403174489040367</v>
      </c>
      <c r="E8" s="50" t="s">
        <v>131</v>
      </c>
      <c r="F8" s="52">
        <v>96.204702227684649</v>
      </c>
      <c r="G8" s="52">
        <v>-1.2027283439411036</v>
      </c>
      <c r="I8" s="53" t="s">
        <v>62</v>
      </c>
      <c r="J8" s="52">
        <v>18.069261624898761</v>
      </c>
      <c r="K8" s="52">
        <v>0.3921951321050372</v>
      </c>
    </row>
    <row r="9" spans="1:11" x14ac:dyDescent="0.35">
      <c r="A9" s="50" t="s">
        <v>62</v>
      </c>
      <c r="B9" s="51">
        <v>13.95841224743825</v>
      </c>
      <c r="C9" s="51">
        <v>0.41538813441712108</v>
      </c>
      <c r="E9" s="50" t="s">
        <v>63</v>
      </c>
      <c r="F9" s="52">
        <v>2.0008697188647768</v>
      </c>
      <c r="G9" s="52">
        <v>0.54246333083220488</v>
      </c>
      <c r="I9" s="53" t="s">
        <v>146</v>
      </c>
      <c r="J9" s="52">
        <v>18.054529656251173</v>
      </c>
      <c r="K9" s="52">
        <v>1.2037610576236375</v>
      </c>
    </row>
    <row r="10" spans="1:11" x14ac:dyDescent="0.35">
      <c r="A10" s="53" t="s">
        <v>146</v>
      </c>
      <c r="B10" s="51">
        <v>13.947031876957809</v>
      </c>
      <c r="C10" s="51">
        <v>1.037063724312981</v>
      </c>
      <c r="E10" s="50" t="s">
        <v>371</v>
      </c>
      <c r="F10" s="52">
        <v>1.7944280534505741</v>
      </c>
      <c r="G10" s="52">
        <v>0.66026501310890873</v>
      </c>
      <c r="I10" s="53" t="s">
        <v>131</v>
      </c>
      <c r="J10" s="52">
        <v>15.779646359308192</v>
      </c>
      <c r="K10" s="52">
        <v>-1.8894431454095404</v>
      </c>
    </row>
    <row r="11" spans="1:11" x14ac:dyDescent="0.35">
      <c r="A11" s="50" t="s">
        <v>60</v>
      </c>
      <c r="B11" s="51">
        <v>10.266109714336418</v>
      </c>
      <c r="C11" s="51">
        <v>0.49527167534606242</v>
      </c>
      <c r="E11" s="57" t="s">
        <v>83</v>
      </c>
      <c r="F11" s="59">
        <f>SUM(F8:F10)</f>
        <v>100</v>
      </c>
      <c r="G11" s="59">
        <f>SUM(G8:G10)</f>
        <v>9.9920072216264089E-15</v>
      </c>
      <c r="I11" s="53" t="s">
        <v>60</v>
      </c>
      <c r="J11" s="52">
        <v>13.289550344975943</v>
      </c>
      <c r="K11" s="52">
        <v>0.53613927045183374</v>
      </c>
    </row>
    <row r="12" spans="1:11" x14ac:dyDescent="0.35">
      <c r="A12" s="50" t="s">
        <v>61</v>
      </c>
      <c r="B12" s="51">
        <v>10.214337306185831</v>
      </c>
      <c r="C12" s="51">
        <v>-0.4121865348310223</v>
      </c>
      <c r="I12" s="53" t="s">
        <v>61</v>
      </c>
      <c r="J12" s="52">
        <v>13.222530602956523</v>
      </c>
      <c r="K12" s="52">
        <v>-0.64776652989032613</v>
      </c>
    </row>
    <row r="13" spans="1:11" x14ac:dyDescent="0.35">
      <c r="A13" s="53" t="s">
        <v>132</v>
      </c>
      <c r="B13" s="51">
        <v>9.9427152933636354</v>
      </c>
      <c r="C13" s="51">
        <v>-0.23651229529930085</v>
      </c>
      <c r="I13" s="53" t="s">
        <v>132</v>
      </c>
      <c r="J13" s="52">
        <v>12.870914020370879</v>
      </c>
      <c r="K13" s="52">
        <v>-0.4155485472524294</v>
      </c>
    </row>
    <row r="14" spans="1:11" x14ac:dyDescent="0.35">
      <c r="A14" s="50" t="s">
        <v>106</v>
      </c>
      <c r="B14" s="51">
        <v>6.675024404194863</v>
      </c>
      <c r="C14" s="51">
        <v>0.70240203632631459</v>
      </c>
      <c r="I14" s="50" t="s">
        <v>106</v>
      </c>
      <c r="J14" s="52">
        <v>8.6408654633421289</v>
      </c>
      <c r="K14" s="52">
        <v>0.84508500455600277</v>
      </c>
    </row>
    <row r="15" spans="1:11" x14ac:dyDescent="0.35">
      <c r="A15" s="50" t="s">
        <v>64</v>
      </c>
      <c r="B15" s="51">
        <v>0.91961150988394602</v>
      </c>
      <c r="C15" s="51">
        <v>0.23889070863188266</v>
      </c>
      <c r="I15" s="96" t="s">
        <v>64</v>
      </c>
      <c r="J15" s="304">
        <v>7.2701927896392141E-2</v>
      </c>
      <c r="K15" s="304">
        <v>-2.4422242184200665E-2</v>
      </c>
    </row>
    <row r="16" spans="1:11" x14ac:dyDescent="0.35">
      <c r="A16" s="57" t="s">
        <v>83</v>
      </c>
      <c r="B16" s="58">
        <f>SUM(B8:B15)</f>
        <v>99.999999999999986</v>
      </c>
      <c r="C16" s="58">
        <f>SUM(C8:C15)</f>
        <v>1.8873791418627661E-15</v>
      </c>
      <c r="I16" s="53" t="s">
        <v>134</v>
      </c>
      <c r="J16" s="78">
        <f>SUM(J8:J15)</f>
        <v>99.999999999999972</v>
      </c>
      <c r="K16" s="78">
        <f>SUM(K8:K15)</f>
        <v>1.4627188349436437E-14</v>
      </c>
    </row>
    <row r="17" spans="2:10" ht="14.15" customHeight="1" x14ac:dyDescent="0.35"/>
    <row r="19" spans="2:10" x14ac:dyDescent="0.35">
      <c r="J19" s="7"/>
    </row>
    <row r="20" spans="2:10" x14ac:dyDescent="0.35">
      <c r="J20" s="7"/>
    </row>
    <row r="25" spans="2:10" ht="9.75" customHeight="1" x14ac:dyDescent="0.35">
      <c r="B25" s="14"/>
      <c r="C25" s="14"/>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I19"/>
  <sheetViews>
    <sheetView showGridLines="0" topLeftCell="A3" zoomScale="90" zoomScaleNormal="90" workbookViewId="0">
      <selection activeCell="O12" sqref="O12"/>
    </sheetView>
  </sheetViews>
  <sheetFormatPr defaultRowHeight="14.5" x14ac:dyDescent="0.35"/>
  <cols>
    <col min="1" max="1" width="59.453125" customWidth="1"/>
    <col min="2" max="6" width="11.1796875" customWidth="1"/>
    <col min="7" max="7" width="1" customWidth="1"/>
    <col min="8" max="9" width="11" customWidth="1"/>
  </cols>
  <sheetData>
    <row r="1" spans="1:9" ht="21" x14ac:dyDescent="0.5">
      <c r="A1" s="230" t="str">
        <f>'Indice-Index'!A32</f>
        <v>3.10 Trend storico dei ricavi unitari (media ultimi 12 mesi) - Revenues per unit trend (avg last 12 months )</v>
      </c>
      <c r="B1" s="109"/>
      <c r="C1" s="109"/>
      <c r="D1" s="109"/>
      <c r="E1" s="109"/>
      <c r="F1" s="109"/>
      <c r="G1" s="109"/>
      <c r="H1" s="109"/>
      <c r="I1" s="109"/>
    </row>
    <row r="4" spans="1:9" ht="15.5" x14ac:dyDescent="0.35">
      <c r="A4" s="5" t="s">
        <v>90</v>
      </c>
      <c r="B4" s="202" t="str">
        <f>+'3.8'!B4</f>
        <v>2017/18</v>
      </c>
      <c r="C4" s="202" t="str">
        <f>+'3.8'!C4</f>
        <v>2018/19</v>
      </c>
      <c r="D4" s="202" t="str">
        <f>+'3.8'!D4</f>
        <v>2019/20</v>
      </c>
      <c r="E4" s="202" t="str">
        <f>+'3.8'!E4</f>
        <v>2020/21</v>
      </c>
      <c r="F4" s="202" t="str">
        <f>+'3.8'!F4</f>
        <v>2021/22</v>
      </c>
      <c r="G4" s="55"/>
      <c r="H4" s="183" t="s">
        <v>114</v>
      </c>
      <c r="I4" s="183" t="s">
        <v>114</v>
      </c>
    </row>
    <row r="5" spans="1:9" x14ac:dyDescent="0.35">
      <c r="B5" s="356" t="s">
        <v>109</v>
      </c>
      <c r="C5" s="55"/>
      <c r="D5" s="356"/>
      <c r="E5" s="356" t="s">
        <v>110</v>
      </c>
      <c r="F5" s="356" t="s">
        <v>111</v>
      </c>
      <c r="G5" s="55"/>
      <c r="H5" s="358" t="s">
        <v>113</v>
      </c>
      <c r="I5" s="358" t="s">
        <v>112</v>
      </c>
    </row>
    <row r="6" spans="1:9" x14ac:dyDescent="0.35">
      <c r="C6" s="81"/>
      <c r="D6" s="81"/>
      <c r="E6" s="81"/>
      <c r="F6" s="81"/>
    </row>
    <row r="7" spans="1:9" ht="15.5" x14ac:dyDescent="0.35">
      <c r="A7" s="281" t="s">
        <v>178</v>
      </c>
      <c r="C7" s="82"/>
      <c r="D7" s="82"/>
      <c r="E7" s="82"/>
      <c r="F7" s="82"/>
    </row>
    <row r="8" spans="1:9" ht="15.5" x14ac:dyDescent="0.35">
      <c r="A8" s="276" t="s">
        <v>100</v>
      </c>
      <c r="B8" s="571">
        <v>0.76641061757816253</v>
      </c>
      <c r="C8" s="571">
        <v>0.8085885751487194</v>
      </c>
      <c r="D8" s="571">
        <v>0.78292867760228912</v>
      </c>
      <c r="E8" s="571">
        <v>0.77135676908877404</v>
      </c>
      <c r="F8" s="571">
        <v>0.79439636481016873</v>
      </c>
      <c r="G8" s="83"/>
      <c r="H8" s="277">
        <f>(F8-B8)/B8*100</f>
        <v>3.6515343851107418</v>
      </c>
      <c r="I8" s="277">
        <f>(F8-E8)/E8*100</f>
        <v>2.986892271472775</v>
      </c>
    </row>
    <row r="9" spans="1:9" ht="15.5" x14ac:dyDescent="0.35">
      <c r="A9" s="294" t="s">
        <v>161</v>
      </c>
      <c r="B9" s="572">
        <v>1.2256515559161265</v>
      </c>
      <c r="C9" s="572">
        <v>1.3285036826993364</v>
      </c>
      <c r="D9" s="572">
        <v>1.3987588008916718</v>
      </c>
      <c r="E9" s="572">
        <v>1.3507222410267883</v>
      </c>
      <c r="F9" s="572">
        <v>1.3535476169997149</v>
      </c>
      <c r="G9" s="83"/>
      <c r="H9" s="136">
        <f>(F9-B9)/B9*100</f>
        <v>10.43494461914921</v>
      </c>
      <c r="I9" s="136">
        <f>(F9-E9)/E9*100</f>
        <v>0.20917520176308496</v>
      </c>
    </row>
    <row r="10" spans="1:9" ht="15.5" x14ac:dyDescent="0.35">
      <c r="A10" s="268" t="s">
        <v>162</v>
      </c>
      <c r="B10" s="573">
        <v>0.44272350077067368</v>
      </c>
      <c r="C10" s="573">
        <v>0.46844213732967688</v>
      </c>
      <c r="D10" s="573">
        <v>0.45174045828716231</v>
      </c>
      <c r="E10" s="573">
        <v>0.47180169718504644</v>
      </c>
      <c r="F10" s="573">
        <v>0.51455617169724921</v>
      </c>
      <c r="G10" s="83"/>
      <c r="H10" s="292">
        <f>(F10-B10)/B10*100</f>
        <v>16.225176843228866</v>
      </c>
      <c r="I10" s="292">
        <f>(F10-E10)/E10*100</f>
        <v>9.0619586083078332</v>
      </c>
    </row>
    <row r="11" spans="1:9" ht="15.5" x14ac:dyDescent="0.35">
      <c r="A11" s="6"/>
      <c r="B11" s="14"/>
      <c r="C11" s="14"/>
      <c r="D11" s="14"/>
      <c r="E11" s="14"/>
      <c r="F11" s="14"/>
      <c r="H11" s="82"/>
      <c r="I11" s="82"/>
    </row>
    <row r="12" spans="1:9" ht="15.5" x14ac:dyDescent="0.35">
      <c r="A12" s="281" t="s">
        <v>160</v>
      </c>
      <c r="B12" s="14"/>
      <c r="C12" s="14"/>
      <c r="D12" s="14"/>
      <c r="E12" s="14"/>
      <c r="F12" s="14"/>
      <c r="H12" s="82"/>
      <c r="I12" s="82"/>
    </row>
    <row r="13" spans="1:9" ht="15.5" x14ac:dyDescent="0.35">
      <c r="A13" s="100" t="s">
        <v>100</v>
      </c>
      <c r="B13" s="574">
        <v>7.60098700350503</v>
      </c>
      <c r="C13" s="574">
        <v>7.2287663026334075</v>
      </c>
      <c r="D13" s="574">
        <v>6.5969652933935938</v>
      </c>
      <c r="E13" s="574">
        <v>6.202386256152348</v>
      </c>
      <c r="F13" s="574">
        <v>6.5235778687891974</v>
      </c>
      <c r="G13" s="83"/>
      <c r="H13" s="59">
        <f>(F13-B13)/B13*100</f>
        <v>-14.174595144275456</v>
      </c>
      <c r="I13" s="59">
        <f>(F13-E13)/E13*100</f>
        <v>5.1785167735764457</v>
      </c>
    </row>
    <row r="14" spans="1:9" ht="15.5" x14ac:dyDescent="0.35">
      <c r="A14" s="290" t="s">
        <v>184</v>
      </c>
      <c r="B14" s="571">
        <v>17.153242549481099</v>
      </c>
      <c r="C14" s="571">
        <v>17.12579797234245</v>
      </c>
      <c r="D14" s="571">
        <v>15.886732057491477</v>
      </c>
      <c r="E14" s="571">
        <v>14.880878988157606</v>
      </c>
      <c r="F14" s="571">
        <v>15.453815871970063</v>
      </c>
      <c r="G14" s="6"/>
      <c r="H14" s="277">
        <f>(F14-B14)/B14*100</f>
        <v>-9.907320278418414</v>
      </c>
      <c r="I14" s="277">
        <f>(F14-E14)/E14*100</f>
        <v>3.8501548481672816</v>
      </c>
    </row>
    <row r="15" spans="1:9" ht="15.5" x14ac:dyDescent="0.35">
      <c r="A15" s="272" t="s">
        <v>264</v>
      </c>
      <c r="B15" s="575"/>
      <c r="C15" s="575"/>
      <c r="D15" s="575"/>
      <c r="E15" s="575"/>
      <c r="F15" s="575"/>
      <c r="H15" s="295">
        <v>0.19917243995903866</v>
      </c>
      <c r="I15" s="295">
        <v>12.669516483178917</v>
      </c>
    </row>
    <row r="16" spans="1:9" ht="15.5" x14ac:dyDescent="0.35">
      <c r="A16" s="270" t="s">
        <v>265</v>
      </c>
      <c r="B16" s="576"/>
      <c r="C16" s="576"/>
      <c r="D16" s="576"/>
      <c r="E16" s="576"/>
      <c r="F16" s="576"/>
      <c r="H16" s="296">
        <v>-9.7499203177602602</v>
      </c>
      <c r="I16" s="296">
        <v>3.8659635079277237</v>
      </c>
    </row>
    <row r="17" spans="1:9" ht="15.5" x14ac:dyDescent="0.35">
      <c r="A17" s="290" t="s">
        <v>185</v>
      </c>
      <c r="B17" s="571">
        <v>5.6629700568980557</v>
      </c>
      <c r="C17" s="571">
        <v>5.419655122871708</v>
      </c>
      <c r="D17" s="571">
        <v>5.1760060058324004</v>
      </c>
      <c r="E17" s="571">
        <v>4.9813391280731327</v>
      </c>
      <c r="F17" s="571">
        <v>5.1949901412560093</v>
      </c>
      <c r="H17" s="277">
        <f>(F17-B17)/B17*100</f>
        <v>-8.2638599699463473</v>
      </c>
      <c r="I17" s="277">
        <f>(F17-E17)/E17*100</f>
        <v>4.2890276628389383</v>
      </c>
    </row>
    <row r="18" spans="1:9" ht="15.5" x14ac:dyDescent="0.35">
      <c r="A18" s="272" t="s">
        <v>264</v>
      </c>
      <c r="B18" s="293"/>
      <c r="C18" s="293"/>
      <c r="D18" s="293"/>
      <c r="E18" s="293"/>
      <c r="F18" s="293"/>
      <c r="H18" s="569">
        <v>-1.4665968356253849</v>
      </c>
      <c r="I18" s="569">
        <v>-3.2454160041441229</v>
      </c>
    </row>
    <row r="19" spans="1:9" ht="15.5" x14ac:dyDescent="0.35">
      <c r="A19" s="270" t="s">
        <v>265</v>
      </c>
      <c r="B19" s="291"/>
      <c r="C19" s="291"/>
      <c r="D19" s="291"/>
      <c r="E19" s="291"/>
      <c r="F19" s="291"/>
      <c r="H19" s="570">
        <v>-8.3252418273176882</v>
      </c>
      <c r="I19" s="570">
        <v>4.4000214802331072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P15"/>
  <sheetViews>
    <sheetView showGridLines="0" zoomScale="90" zoomScaleNormal="90" workbookViewId="0">
      <selection activeCell="I13" sqref="I12:I13"/>
    </sheetView>
  </sheetViews>
  <sheetFormatPr defaultColWidth="9.1796875" defaultRowHeight="15.5" x14ac:dyDescent="0.35"/>
  <cols>
    <col min="1" max="1" width="35.1796875" style="25" customWidth="1"/>
    <col min="2" max="9" width="8.453125" style="25" customWidth="1"/>
    <col min="10" max="10" width="2.81640625" style="25" customWidth="1"/>
    <col min="11" max="11" width="19.453125" style="25" customWidth="1"/>
    <col min="12" max="12" width="10.54296875" style="25" customWidth="1"/>
    <col min="13" max="14" width="1.26953125" style="25" customWidth="1"/>
    <col min="15" max="15" width="14.26953125" style="25" customWidth="1"/>
    <col min="16" max="16384" width="9.1796875" style="25"/>
  </cols>
  <sheetData>
    <row r="1" spans="1:16" ht="21" x14ac:dyDescent="0.35">
      <c r="A1" s="204" t="str">
        <f>+'Indice-Index'!A9</f>
        <v>1.3   Accessi broadband e ultrabroadband - Broadband and ultrabroadband lines</v>
      </c>
      <c r="B1" s="431"/>
      <c r="C1" s="431"/>
      <c r="D1" s="431"/>
      <c r="E1" s="431"/>
      <c r="F1" s="431"/>
      <c r="G1" s="431"/>
      <c r="H1" s="431"/>
      <c r="I1" s="431"/>
      <c r="J1" s="431"/>
      <c r="K1" s="431"/>
      <c r="L1" s="431"/>
      <c r="M1" s="431"/>
      <c r="N1" s="431"/>
      <c r="O1" s="431"/>
      <c r="P1" s="431"/>
    </row>
    <row r="4" spans="1:16" ht="31" x14ac:dyDescent="0.35">
      <c r="B4" s="432">
        <f>'1.2'!B4</f>
        <v>43252</v>
      </c>
      <c r="C4" s="432">
        <f>'1.2'!C4</f>
        <v>43617</v>
      </c>
      <c r="D4" s="432">
        <f>'1.2'!D4</f>
        <v>43983</v>
      </c>
      <c r="E4" s="432">
        <f>'1.2'!E4</f>
        <v>44348</v>
      </c>
      <c r="F4" s="432">
        <f>'1.2'!F4</f>
        <v>44440</v>
      </c>
      <c r="G4" s="432">
        <f>'1.2'!G4</f>
        <v>44531</v>
      </c>
      <c r="H4" s="432">
        <f>'1.2'!H4</f>
        <v>44621</v>
      </c>
      <c r="I4" s="432">
        <f>'1.2'!I4</f>
        <v>44713</v>
      </c>
      <c r="K4" s="598" t="s">
        <v>456</v>
      </c>
      <c r="L4" s="254" t="str">
        <f>'1.2'!L4</f>
        <v>06/2022 (%)</v>
      </c>
      <c r="M4" s="433"/>
      <c r="N4" s="433"/>
      <c r="O4" s="254" t="str">
        <f>'1.2'!O4</f>
        <v>Var/Chg. vs 06/2021 (p.p.)</v>
      </c>
    </row>
    <row r="5" spans="1:16" x14ac:dyDescent="0.35">
      <c r="B5" s="434" t="str">
        <f>'1.2'!B5</f>
        <v>jun-18</v>
      </c>
      <c r="C5" s="434" t="str">
        <f>'1.2'!C5</f>
        <v>jun-19</v>
      </c>
      <c r="D5" s="434" t="str">
        <f>'1.2'!D5</f>
        <v>jun-20</v>
      </c>
      <c r="E5" s="434" t="str">
        <f>'1.2'!E5</f>
        <v>jun-21</v>
      </c>
      <c r="F5" s="434" t="str">
        <f>'1.2'!F5</f>
        <v>sept-21</v>
      </c>
      <c r="G5" s="434" t="str">
        <f>'1.2'!G5</f>
        <v>dec-21</v>
      </c>
      <c r="H5" s="434">
        <f>'1.2'!H5</f>
        <v>44621</v>
      </c>
      <c r="I5" s="434" t="str">
        <f>'1.2'!I5</f>
        <v>jun-22</v>
      </c>
      <c r="L5" s="202"/>
      <c r="O5" s="202"/>
    </row>
    <row r="6" spans="1:16" x14ac:dyDescent="0.35">
      <c r="K6" s="435" t="s">
        <v>58</v>
      </c>
      <c r="L6" s="76">
        <v>40.565221832563587</v>
      </c>
      <c r="M6" s="436"/>
      <c r="N6" s="393"/>
      <c r="O6" s="76">
        <v>-1.4606861832137881</v>
      </c>
    </row>
    <row r="7" spans="1:16" x14ac:dyDescent="0.35">
      <c r="A7" s="180" t="s">
        <v>44</v>
      </c>
      <c r="J7" s="437"/>
      <c r="K7" s="435" t="s">
        <v>4</v>
      </c>
      <c r="L7" s="76">
        <v>16.811610237486523</v>
      </c>
      <c r="M7" s="436"/>
      <c r="N7" s="393"/>
      <c r="O7" s="76">
        <v>0.43779464199907991</v>
      </c>
    </row>
    <row r="8" spans="1:16" x14ac:dyDescent="0.35">
      <c r="A8" s="72" t="s">
        <v>7</v>
      </c>
      <c r="B8" s="438">
        <v>9.7044393200000005</v>
      </c>
      <c r="C8" s="438">
        <v>7.5745246653201246</v>
      </c>
      <c r="D8" s="438">
        <v>6.2785406488695061</v>
      </c>
      <c r="E8" s="438">
        <v>4.7531590000000001</v>
      </c>
      <c r="F8" s="438">
        <v>4.4821521158881472</v>
      </c>
      <c r="G8" s="438">
        <v>4.0976854495333086</v>
      </c>
      <c r="H8" s="438">
        <v>3.7852053955333087</v>
      </c>
      <c r="I8" s="438">
        <v>3.4866387873041029</v>
      </c>
      <c r="J8" s="437"/>
      <c r="K8" s="435" t="s">
        <v>3</v>
      </c>
      <c r="L8" s="76">
        <v>14.544737031406177</v>
      </c>
      <c r="M8" s="436"/>
      <c r="N8" s="393"/>
      <c r="O8" s="76">
        <v>-0.43172355874762935</v>
      </c>
    </row>
    <row r="9" spans="1:16" x14ac:dyDescent="0.35">
      <c r="A9" s="72" t="s">
        <v>45</v>
      </c>
      <c r="B9" s="438">
        <v>7.2400212000000002</v>
      </c>
      <c r="C9" s="438">
        <v>9.6941317764949471</v>
      </c>
      <c r="D9" s="438">
        <v>11.524471985715168</v>
      </c>
      <c r="E9" s="438">
        <v>13.757111869764396</v>
      </c>
      <c r="F9" s="438">
        <v>14.142706809791116</v>
      </c>
      <c r="G9" s="438">
        <v>14.588818307707934</v>
      </c>
      <c r="H9" s="438">
        <v>14.931945792798079</v>
      </c>
      <c r="I9" s="438">
        <v>15.159154463064407</v>
      </c>
      <c r="J9" s="437"/>
      <c r="K9" s="435" t="s">
        <v>57</v>
      </c>
      <c r="L9" s="76">
        <v>14.211895407099465</v>
      </c>
      <c r="M9" s="436"/>
      <c r="N9" s="393"/>
      <c r="O9" s="76">
        <v>0.27551716430741102</v>
      </c>
    </row>
    <row r="10" spans="1:16" x14ac:dyDescent="0.35">
      <c r="A10" s="338" t="s">
        <v>68</v>
      </c>
      <c r="B10" s="439">
        <f>+B9+B8</f>
        <v>16.94446052</v>
      </c>
      <c r="C10" s="439">
        <f t="shared" ref="C10:I10" si="0">+C9+C8</f>
        <v>17.268656441815072</v>
      </c>
      <c r="D10" s="439">
        <f t="shared" si="0"/>
        <v>17.803012634584675</v>
      </c>
      <c r="E10" s="439">
        <f t="shared" si="0"/>
        <v>18.510270869764398</v>
      </c>
      <c r="F10" s="439">
        <f t="shared" si="0"/>
        <v>18.624858925679263</v>
      </c>
      <c r="G10" s="439">
        <f t="shared" si="0"/>
        <v>18.68650375724124</v>
      </c>
      <c r="H10" s="439">
        <f t="shared" si="0"/>
        <v>18.717151188331385</v>
      </c>
      <c r="I10" s="439">
        <f t="shared" si="0"/>
        <v>18.645793250368509</v>
      </c>
      <c r="K10" s="435" t="s">
        <v>128</v>
      </c>
      <c r="L10" s="76">
        <v>3.2604232946912322</v>
      </c>
      <c r="M10" s="436"/>
      <c r="N10" s="393"/>
      <c r="O10" s="76">
        <v>0.19581908889313215</v>
      </c>
    </row>
    <row r="11" spans="1:16" x14ac:dyDescent="0.35">
      <c r="K11" s="435" t="s">
        <v>127</v>
      </c>
      <c r="L11" s="76">
        <v>2.9802827054626921</v>
      </c>
      <c r="M11" s="436"/>
      <c r="N11" s="393"/>
      <c r="O11" s="76">
        <v>-0.59018343215493907</v>
      </c>
    </row>
    <row r="12" spans="1:16" x14ac:dyDescent="0.35">
      <c r="I12" s="437">
        <f t="shared" ref="I12:I13" si="1">I8-E8</f>
        <v>-1.2665202126958972</v>
      </c>
      <c r="K12" s="435" t="s">
        <v>513</v>
      </c>
      <c r="L12" s="76">
        <v>2.0977240090388696</v>
      </c>
      <c r="M12" s="436"/>
      <c r="N12" s="393"/>
      <c r="O12" s="76">
        <v>1.4778896620833364</v>
      </c>
    </row>
    <row r="13" spans="1:16" x14ac:dyDescent="0.35">
      <c r="I13" s="437">
        <f t="shared" si="1"/>
        <v>1.4020425933000116</v>
      </c>
      <c r="K13" s="72" t="s">
        <v>64</v>
      </c>
      <c r="L13" s="76">
        <v>5.5281054822514486</v>
      </c>
      <c r="M13" s="436"/>
      <c r="N13" s="393"/>
      <c r="O13" s="76">
        <v>9.5572616833389468E-2</v>
      </c>
    </row>
    <row r="14" spans="1:16" x14ac:dyDescent="0.35">
      <c r="I14" s="437">
        <f>I10-E10</f>
        <v>0.1355223806041117</v>
      </c>
      <c r="K14" s="440" t="s">
        <v>140</v>
      </c>
      <c r="L14" s="92">
        <f>SUM(L6:L13)</f>
        <v>100</v>
      </c>
      <c r="M14" s="441"/>
      <c r="N14" s="441"/>
      <c r="O14" s="92">
        <f>SUM(O6:O13)</f>
        <v>-7.5495165674510645E-15</v>
      </c>
    </row>
    <row r="15" spans="1:16" x14ac:dyDescent="0.35">
      <c r="O15" s="127"/>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F8BC5-EB23-446D-BFF4-B0B1865DDB00}">
  <sheetPr>
    <tabColor rgb="FFFFC000"/>
  </sheetPr>
  <dimension ref="A1:V19"/>
  <sheetViews>
    <sheetView showGridLines="0" zoomScale="90" zoomScaleNormal="90" workbookViewId="0">
      <pane xSplit="1" ySplit="4" topLeftCell="B5" activePane="bottomRight" state="frozen"/>
      <selection pane="topRight" activeCell="B1" sqref="B1"/>
      <selection pane="bottomLeft" activeCell="A5" sqref="A5"/>
      <selection pane="bottomRight" activeCell="H31" sqref="H31"/>
    </sheetView>
  </sheetViews>
  <sheetFormatPr defaultColWidth="9.1796875" defaultRowHeight="14.5" x14ac:dyDescent="0.35"/>
  <cols>
    <col min="1" max="1" width="55.81640625" style="55" customWidth="1"/>
    <col min="2" max="8" width="10.1796875" style="55" customWidth="1"/>
    <col min="9" max="9" width="10.1796875" style="177" customWidth="1"/>
    <col min="10" max="12" width="10.1796875" style="55" customWidth="1"/>
    <col min="13" max="13" width="10.1796875" style="177" customWidth="1"/>
    <col min="14" max="16" width="10.1796875" style="55" customWidth="1"/>
    <col min="17" max="17" width="10.1796875" style="177" customWidth="1"/>
    <col min="18" max="20" width="10.1796875" style="55" customWidth="1"/>
    <col min="21" max="21" width="10.1796875" style="177" customWidth="1"/>
    <col min="22" max="22" width="10.1796875" style="55" customWidth="1"/>
    <col min="23" max="16384" width="9.1796875" style="55"/>
  </cols>
  <sheetData>
    <row r="1" spans="1:22" ht="23.5" x14ac:dyDescent="0.35">
      <c r="A1" s="491" t="s">
        <v>216</v>
      </c>
      <c r="B1" s="492"/>
      <c r="C1" s="492"/>
      <c r="D1" s="492"/>
      <c r="E1" s="492"/>
      <c r="F1" s="492"/>
      <c r="G1" s="492"/>
      <c r="H1" s="492"/>
    </row>
    <row r="2" spans="1:22" ht="23.5" x14ac:dyDescent="0.35">
      <c r="A2" s="200"/>
    </row>
    <row r="3" spans="1:22" ht="23.5" x14ac:dyDescent="0.35">
      <c r="A3" s="200"/>
    </row>
    <row r="4" spans="1:22" s="177" customFormat="1" ht="21" x14ac:dyDescent="0.35">
      <c r="A4" s="430" t="s">
        <v>382</v>
      </c>
      <c r="B4" s="194" t="s">
        <v>428</v>
      </c>
      <c r="C4" s="193" t="s">
        <v>429</v>
      </c>
      <c r="D4" s="193" t="s">
        <v>430</v>
      </c>
      <c r="E4" s="193" t="s">
        <v>512</v>
      </c>
      <c r="F4" s="194" t="str">
        <f>+'Principali serie storiche'!B1</f>
        <v>2T18</v>
      </c>
      <c r="G4" s="193" t="str">
        <f>+'Principali serie storiche'!C1</f>
        <v>3T18</v>
      </c>
      <c r="H4" s="193" t="str">
        <f>+'Principali serie storiche'!D1</f>
        <v>4T18</v>
      </c>
      <c r="I4" s="193" t="str">
        <f>+'Principali serie storiche'!E1</f>
        <v>1T19</v>
      </c>
      <c r="J4" s="194" t="str">
        <f>+'Principali serie storiche'!F1</f>
        <v>2T19</v>
      </c>
      <c r="K4" s="193" t="str">
        <f>+'Principali serie storiche'!G1</f>
        <v>3T19</v>
      </c>
      <c r="L4" s="193" t="str">
        <f>+'Principali serie storiche'!H1</f>
        <v>4T19</v>
      </c>
      <c r="M4" s="193" t="str">
        <f>+'Principali serie storiche'!I1</f>
        <v>1T20</v>
      </c>
      <c r="N4" s="194" t="str">
        <f>+'Principali serie storiche'!J1</f>
        <v>2T20</v>
      </c>
      <c r="O4" s="193" t="str">
        <f>+'Principali serie storiche'!K1</f>
        <v>3T20</v>
      </c>
      <c r="P4" s="193" t="str">
        <f>+'Principali serie storiche'!L1</f>
        <v>4T20</v>
      </c>
      <c r="Q4" s="193" t="str">
        <f>+'Principali serie storiche'!M1</f>
        <v>1T21</v>
      </c>
      <c r="R4" s="194" t="str">
        <f>+'Principali serie storiche'!N1</f>
        <v>2T21</v>
      </c>
      <c r="S4" s="193" t="str">
        <f>+'Principali serie storiche'!O1</f>
        <v>3T21</v>
      </c>
      <c r="T4" s="193" t="str">
        <f>+'Principali serie storiche'!P1</f>
        <v>4T21</v>
      </c>
      <c r="U4" s="193" t="str">
        <f>+'Principali serie storiche'!Q1</f>
        <v>1T22</v>
      </c>
      <c r="V4" s="194" t="str">
        <f>+'Principali serie storiche'!R1</f>
        <v>2T22</v>
      </c>
    </row>
    <row r="5" spans="1:22" ht="28.5" customHeight="1" x14ac:dyDescent="0.35">
      <c r="A5" s="289" t="s">
        <v>223</v>
      </c>
      <c r="C5" s="178"/>
      <c r="D5" s="178"/>
      <c r="E5" s="178"/>
      <c r="F5" s="178"/>
      <c r="G5" s="178"/>
      <c r="H5" s="178"/>
      <c r="I5" s="178"/>
      <c r="J5" s="178"/>
      <c r="K5" s="178"/>
      <c r="L5" s="178"/>
      <c r="M5" s="178"/>
      <c r="N5" s="178"/>
      <c r="O5" s="178"/>
      <c r="P5" s="178"/>
      <c r="Q5" s="178"/>
      <c r="R5" s="178"/>
      <c r="S5" s="178"/>
      <c r="T5" s="178"/>
      <c r="U5" s="178"/>
      <c r="V5" s="178"/>
    </row>
    <row r="6" spans="1:22" s="25" customFormat="1" ht="20.25" customHeight="1" x14ac:dyDescent="0.35">
      <c r="A6" s="179" t="s">
        <v>229</v>
      </c>
      <c r="B6" s="420">
        <f t="shared" ref="B6:D6" si="0">+B7+B8</f>
        <v>1272.1397347746126</v>
      </c>
      <c r="C6" s="198">
        <f t="shared" si="0"/>
        <v>1830.5941555478014</v>
      </c>
      <c r="D6" s="198">
        <f t="shared" si="0"/>
        <v>2511.0609146740276</v>
      </c>
      <c r="E6" s="198">
        <f t="shared" ref="E6" si="1">+E7+E8</f>
        <v>629.04984871224792</v>
      </c>
      <c r="F6" s="420">
        <f>+F7+F8</f>
        <v>1237.0884485036531</v>
      </c>
      <c r="G6" s="198">
        <f t="shared" ref="G6:V6" si="2">+G7+G8</f>
        <v>1803.6306762782747</v>
      </c>
      <c r="H6" s="198">
        <f t="shared" si="2"/>
        <v>2469.2197701393525</v>
      </c>
      <c r="I6" s="198">
        <f t="shared" si="2"/>
        <v>611.56829292239377</v>
      </c>
      <c r="J6" s="420">
        <f t="shared" si="2"/>
        <v>1232.1115439828372</v>
      </c>
      <c r="K6" s="198">
        <f t="shared" si="2"/>
        <v>1752.3103207935585</v>
      </c>
      <c r="L6" s="198">
        <f t="shared" si="2"/>
        <v>2338.505491953445</v>
      </c>
      <c r="M6" s="198">
        <f t="shared" si="2"/>
        <v>475.12823575767823</v>
      </c>
      <c r="N6" s="420">
        <f t="shared" si="2"/>
        <v>846.63985324180385</v>
      </c>
      <c r="O6" s="198">
        <f t="shared" si="2"/>
        <v>1265.9263176307502</v>
      </c>
      <c r="P6" s="198">
        <f t="shared" si="2"/>
        <v>1750.8710130666448</v>
      </c>
      <c r="Q6" s="198">
        <f t="shared" si="2"/>
        <v>444.26125337552548</v>
      </c>
      <c r="R6" s="420">
        <f t="shared" si="2"/>
        <v>887.93494778019158</v>
      </c>
      <c r="S6" s="198">
        <f t="shared" si="2"/>
        <v>1311.1271304871409</v>
      </c>
      <c r="T6" s="198">
        <f t="shared" si="2"/>
        <v>1800.5038187860182</v>
      </c>
      <c r="U6" s="198">
        <f t="shared" si="2"/>
        <v>433.57375756081603</v>
      </c>
      <c r="V6" s="420">
        <f t="shared" si="2"/>
        <v>873.37020672763742</v>
      </c>
    </row>
    <row r="7" spans="1:22" s="25" customFormat="1" ht="20.25" customHeight="1" x14ac:dyDescent="0.35">
      <c r="A7" s="125" t="s">
        <v>225</v>
      </c>
      <c r="B7" s="191">
        <v>858.77995076108959</v>
      </c>
      <c r="C7" s="195">
        <v>1237.2049137632441</v>
      </c>
      <c r="D7" s="195">
        <v>1698.4080781605448</v>
      </c>
      <c r="E7" s="195">
        <v>405.45076617768939</v>
      </c>
      <c r="F7" s="191">
        <v>797.41980606698826</v>
      </c>
      <c r="G7" s="195">
        <v>1177.4447099972319</v>
      </c>
      <c r="H7" s="195">
        <v>1617.4573768460741</v>
      </c>
      <c r="I7" s="195">
        <v>386.78080424692104</v>
      </c>
      <c r="J7" s="191">
        <v>781.19740123730594</v>
      </c>
      <c r="K7" s="195">
        <v>1107.2136207611184</v>
      </c>
      <c r="L7" s="195">
        <v>1490.6096511192497</v>
      </c>
      <c r="M7" s="195">
        <v>287.16246440937812</v>
      </c>
      <c r="N7" s="191">
        <v>510.83230984169211</v>
      </c>
      <c r="O7" s="195">
        <v>759.47795627626965</v>
      </c>
      <c r="P7" s="195">
        <v>1066.846752284411</v>
      </c>
      <c r="Q7" s="195">
        <v>263.9435109742758</v>
      </c>
      <c r="R7" s="191">
        <v>513.57246299187238</v>
      </c>
      <c r="S7" s="195">
        <v>751.73149384215344</v>
      </c>
      <c r="T7" s="195">
        <v>1049.2497554014005</v>
      </c>
      <c r="U7" s="195">
        <v>240.97870668213147</v>
      </c>
      <c r="V7" s="191">
        <v>479.29804540450777</v>
      </c>
    </row>
    <row r="8" spans="1:22" s="25" customFormat="1" ht="20.25" customHeight="1" x14ac:dyDescent="0.35">
      <c r="A8" s="150" t="s">
        <v>226</v>
      </c>
      <c r="B8" s="190">
        <v>413.35978401352304</v>
      </c>
      <c r="C8" s="196">
        <v>593.38924178455727</v>
      </c>
      <c r="D8" s="196">
        <v>812.65283651348261</v>
      </c>
      <c r="E8" s="196">
        <v>223.59908253455848</v>
      </c>
      <c r="F8" s="190">
        <v>439.66864243666487</v>
      </c>
      <c r="G8" s="196">
        <v>626.18596628104274</v>
      </c>
      <c r="H8" s="196">
        <v>851.76239329327859</v>
      </c>
      <c r="I8" s="196">
        <v>224.78748867547279</v>
      </c>
      <c r="J8" s="190">
        <v>450.91414274553136</v>
      </c>
      <c r="K8" s="196">
        <v>645.09670003244014</v>
      </c>
      <c r="L8" s="196">
        <v>847.89584083419504</v>
      </c>
      <c r="M8" s="196">
        <v>187.96577134830008</v>
      </c>
      <c r="N8" s="190">
        <v>335.80754340011174</v>
      </c>
      <c r="O8" s="196">
        <v>506.44836135448048</v>
      </c>
      <c r="P8" s="196">
        <v>684.0242607822338</v>
      </c>
      <c r="Q8" s="196">
        <v>180.31774240124972</v>
      </c>
      <c r="R8" s="190">
        <v>374.36248478831925</v>
      </c>
      <c r="S8" s="196">
        <v>559.39563664498746</v>
      </c>
      <c r="T8" s="196">
        <v>751.25406338461778</v>
      </c>
      <c r="U8" s="196">
        <v>192.59505087868456</v>
      </c>
      <c r="V8" s="190">
        <v>394.07216132312965</v>
      </c>
    </row>
    <row r="9" spans="1:22" s="25" customFormat="1" ht="20.25" customHeight="1" x14ac:dyDescent="0.35">
      <c r="A9" s="179" t="s">
        <v>230</v>
      </c>
      <c r="B9" s="420">
        <f t="shared" ref="B9:D9" si="3">+B10+B11</f>
        <v>1695.5183176987671</v>
      </c>
      <c r="C9" s="198">
        <f t="shared" si="3"/>
        <v>2414.1628520883314</v>
      </c>
      <c r="D9" s="198">
        <f t="shared" si="3"/>
        <v>3283.2494089862525</v>
      </c>
      <c r="E9" s="198">
        <f t="shared" ref="E9" si="4">+E10+E11</f>
        <v>855.11314553179227</v>
      </c>
      <c r="F9" s="420">
        <f>+F10+F11</f>
        <v>1642.9256501694558</v>
      </c>
      <c r="G9" s="198">
        <f t="shared" ref="G9:V9" si="5">+G10+G11</f>
        <v>2331.113944340304</v>
      </c>
      <c r="H9" s="198">
        <f t="shared" si="5"/>
        <v>3164.5450996261889</v>
      </c>
      <c r="I9" s="198">
        <f t="shared" si="5"/>
        <v>768.84943592391778</v>
      </c>
      <c r="J9" s="420">
        <f t="shared" si="5"/>
        <v>1525.966110560983</v>
      </c>
      <c r="K9" s="198">
        <f t="shared" si="5"/>
        <v>2162.3662598150677</v>
      </c>
      <c r="L9" s="198">
        <f t="shared" si="5"/>
        <v>2864.5420154212748</v>
      </c>
      <c r="M9" s="198">
        <f t="shared" si="5"/>
        <v>621.49270423896883</v>
      </c>
      <c r="N9" s="420">
        <f t="shared" si="5"/>
        <v>1155.9473602646456</v>
      </c>
      <c r="O9" s="198">
        <f t="shared" si="5"/>
        <v>1700.7255018972055</v>
      </c>
      <c r="P9" s="198">
        <f t="shared" si="5"/>
        <v>2313.5868917763655</v>
      </c>
      <c r="Q9" s="198">
        <f t="shared" si="5"/>
        <v>586.43858412154555</v>
      </c>
      <c r="R9" s="420">
        <f t="shared" si="5"/>
        <v>1165.7963919672027</v>
      </c>
      <c r="S9" s="198">
        <f t="shared" si="5"/>
        <v>1697.8031007931399</v>
      </c>
      <c r="T9" s="198">
        <f t="shared" si="5"/>
        <v>2301.1690704993398</v>
      </c>
      <c r="U9" s="198">
        <f t="shared" si="5"/>
        <v>569.61254449850571</v>
      </c>
      <c r="V9" s="420">
        <f t="shared" si="5"/>
        <v>1112.7572021279507</v>
      </c>
    </row>
    <row r="10" spans="1:22" s="25" customFormat="1" ht="20.25" customHeight="1" x14ac:dyDescent="0.35">
      <c r="A10" s="189" t="s">
        <v>225</v>
      </c>
      <c r="B10" s="191">
        <v>728.24111454328784</v>
      </c>
      <c r="C10" s="195">
        <v>1033.1701824947868</v>
      </c>
      <c r="D10" s="195">
        <v>1426.4242366872763</v>
      </c>
      <c r="E10" s="195">
        <v>333.77938454483291</v>
      </c>
      <c r="F10" s="191">
        <v>637.47212633551487</v>
      </c>
      <c r="G10" s="195">
        <v>899.83618075533934</v>
      </c>
      <c r="H10" s="195">
        <v>1268.5487629781783</v>
      </c>
      <c r="I10" s="195">
        <v>280.67298940165364</v>
      </c>
      <c r="J10" s="191">
        <v>574.21544712702769</v>
      </c>
      <c r="K10" s="195">
        <v>780.92818603765636</v>
      </c>
      <c r="L10" s="195">
        <v>1041.559299822374</v>
      </c>
      <c r="M10" s="195">
        <v>213.3003377677673</v>
      </c>
      <c r="N10" s="191">
        <v>405.03282793448238</v>
      </c>
      <c r="O10" s="195">
        <v>585.45391280892193</v>
      </c>
      <c r="P10" s="195">
        <v>817.3169891729649</v>
      </c>
      <c r="Q10" s="195">
        <v>194.71748099035585</v>
      </c>
      <c r="R10" s="191">
        <v>379.6201749620742</v>
      </c>
      <c r="S10" s="195">
        <v>553.33389986892041</v>
      </c>
      <c r="T10" s="195">
        <v>775.41875865055874</v>
      </c>
      <c r="U10" s="195">
        <v>180.08387151080359</v>
      </c>
      <c r="V10" s="191">
        <v>354.02308044312218</v>
      </c>
    </row>
    <row r="11" spans="1:22" s="25" customFormat="1" ht="15.5" x14ac:dyDescent="0.35">
      <c r="A11" s="188" t="s">
        <v>226</v>
      </c>
      <c r="B11" s="190">
        <v>967.27720315547924</v>
      </c>
      <c r="C11" s="196">
        <v>1380.9926695935449</v>
      </c>
      <c r="D11" s="196">
        <v>1856.8251722989762</v>
      </c>
      <c r="E11" s="196">
        <v>521.33376098695942</v>
      </c>
      <c r="F11" s="190">
        <v>1005.4535238339408</v>
      </c>
      <c r="G11" s="196">
        <v>1431.2777635849648</v>
      </c>
      <c r="H11" s="196">
        <v>1895.9963366480106</v>
      </c>
      <c r="I11" s="196">
        <v>488.17644652226414</v>
      </c>
      <c r="J11" s="190">
        <v>951.75066343395531</v>
      </c>
      <c r="K11" s="196">
        <v>1381.4380737774113</v>
      </c>
      <c r="L11" s="196">
        <v>1822.9827155989008</v>
      </c>
      <c r="M11" s="196">
        <v>408.19236647120158</v>
      </c>
      <c r="N11" s="190">
        <v>750.91453233016318</v>
      </c>
      <c r="O11" s="196">
        <v>1115.2715890882835</v>
      </c>
      <c r="P11" s="196">
        <v>1496.2699026034006</v>
      </c>
      <c r="Q11" s="196">
        <v>391.72110313118969</v>
      </c>
      <c r="R11" s="190">
        <v>786.17621700512848</v>
      </c>
      <c r="S11" s="196">
        <v>1144.4692009242194</v>
      </c>
      <c r="T11" s="196">
        <v>1525.7503118487809</v>
      </c>
      <c r="U11" s="196">
        <v>389.52867298770218</v>
      </c>
      <c r="V11" s="190">
        <v>758.73412168482855</v>
      </c>
    </row>
    <row r="12" spans="1:22" x14ac:dyDescent="0.35">
      <c r="A12" s="183"/>
      <c r="B12" s="184"/>
      <c r="C12" s="184"/>
      <c r="D12" s="184"/>
      <c r="E12" s="184"/>
      <c r="F12" s="184"/>
      <c r="G12" s="184"/>
      <c r="H12" s="184"/>
      <c r="I12" s="184"/>
      <c r="J12" s="184"/>
      <c r="K12" s="184"/>
      <c r="L12" s="184"/>
      <c r="M12" s="184"/>
      <c r="N12" s="184"/>
      <c r="O12" s="184"/>
      <c r="P12" s="184"/>
      <c r="Q12" s="184"/>
      <c r="R12" s="184"/>
      <c r="S12" s="184"/>
      <c r="T12" s="184"/>
      <c r="U12" s="184"/>
      <c r="V12" s="184"/>
    </row>
    <row r="13" spans="1:22" ht="28.5" customHeight="1" x14ac:dyDescent="0.35">
      <c r="A13" s="289" t="s">
        <v>224</v>
      </c>
      <c r="B13" s="184"/>
      <c r="C13" s="184"/>
      <c r="D13" s="184"/>
      <c r="E13" s="184"/>
      <c r="F13" s="184"/>
      <c r="G13" s="184"/>
      <c r="H13" s="184"/>
      <c r="I13" s="184"/>
      <c r="J13" s="184"/>
      <c r="K13" s="184"/>
      <c r="L13" s="184"/>
      <c r="M13" s="184"/>
      <c r="N13" s="184"/>
      <c r="O13" s="184"/>
      <c r="P13" s="184"/>
      <c r="Q13" s="184"/>
      <c r="R13" s="184"/>
      <c r="S13" s="184"/>
      <c r="T13" s="184"/>
      <c r="U13" s="184"/>
      <c r="V13" s="184"/>
    </row>
    <row r="14" spans="1:22" s="25" customFormat="1" ht="20.25" customHeight="1" x14ac:dyDescent="0.35">
      <c r="A14" s="179" t="s">
        <v>229</v>
      </c>
      <c r="B14" s="420">
        <f t="shared" ref="B14:D14" si="6">+B15+B16</f>
        <v>1727.6837094639166</v>
      </c>
      <c r="C14" s="198">
        <f t="shared" si="6"/>
        <v>2541.5128988727492</v>
      </c>
      <c r="D14" s="198">
        <f t="shared" si="6"/>
        <v>3528.3503962580262</v>
      </c>
      <c r="E14" s="198">
        <f t="shared" ref="E14" si="7">+E15+E16</f>
        <v>944.42047458604679</v>
      </c>
      <c r="F14" s="420">
        <f>+F15+F16</f>
        <v>1903.281300135</v>
      </c>
      <c r="G14" s="198">
        <f t="shared" ref="G14:U14" si="8">+G15+G16</f>
        <v>2778.9741546791356</v>
      </c>
      <c r="H14" s="198">
        <f t="shared" si="8"/>
        <v>3865.0080171801119</v>
      </c>
      <c r="I14" s="198">
        <f t="shared" si="8"/>
        <v>1005.0794507456295</v>
      </c>
      <c r="J14" s="420">
        <f t="shared" si="8"/>
        <v>2025.4427400340865</v>
      </c>
      <c r="K14" s="198">
        <f t="shared" si="8"/>
        <v>3007.1704885068702</v>
      </c>
      <c r="L14" s="198">
        <f t="shared" si="8"/>
        <v>4226.3480198180814</v>
      </c>
      <c r="M14" s="198">
        <f t="shared" si="8"/>
        <v>1034.1136727248775</v>
      </c>
      <c r="N14" s="420">
        <f t="shared" si="8"/>
        <v>2218.946518945816</v>
      </c>
      <c r="O14" s="198">
        <f t="shared" si="8"/>
        <v>3410.3758707674133</v>
      </c>
      <c r="P14" s="198">
        <f t="shared" si="8"/>
        <v>5090.3411526546433</v>
      </c>
      <c r="Q14" s="198">
        <f t="shared" si="8"/>
        <v>1451.9915219645236</v>
      </c>
      <c r="R14" s="420">
        <f t="shared" si="8"/>
        <v>2908.8536845727199</v>
      </c>
      <c r="S14" s="198">
        <f t="shared" si="8"/>
        <v>4226.1606398343993</v>
      </c>
      <c r="T14" s="198">
        <f t="shared" si="8"/>
        <v>5930.5371645531468</v>
      </c>
      <c r="U14" s="198">
        <f t="shared" si="8"/>
        <v>1489.0242328219424</v>
      </c>
      <c r="V14" s="420">
        <f t="shared" ref="V14" si="9">+V15+V16</f>
        <v>2965.5334629812369</v>
      </c>
    </row>
    <row r="15" spans="1:22" s="25" customFormat="1" ht="20.25" customHeight="1" x14ac:dyDescent="0.35">
      <c r="A15" s="125" t="s">
        <v>227</v>
      </c>
      <c r="B15" s="191">
        <v>1057.6888172390495</v>
      </c>
      <c r="C15" s="195">
        <v>1554.7182955662713</v>
      </c>
      <c r="D15" s="195">
        <v>2173.9682274910724</v>
      </c>
      <c r="E15" s="195">
        <v>592.28729941618553</v>
      </c>
      <c r="F15" s="191">
        <v>1177.8333418647708</v>
      </c>
      <c r="G15" s="195">
        <v>1725.1460954045908</v>
      </c>
      <c r="H15" s="195">
        <v>2420.0452964760675</v>
      </c>
      <c r="I15" s="195">
        <v>634.11830050350306</v>
      </c>
      <c r="J15" s="191">
        <v>1285.1258916403544</v>
      </c>
      <c r="K15" s="195">
        <v>1920.1218777677193</v>
      </c>
      <c r="L15" s="195">
        <v>2729.254752328121</v>
      </c>
      <c r="M15" s="195">
        <v>698.28214454370755</v>
      </c>
      <c r="N15" s="191">
        <v>1563.6380592901205</v>
      </c>
      <c r="O15" s="195">
        <v>2382.8820641355969</v>
      </c>
      <c r="P15" s="195">
        <v>3599.6967836289336</v>
      </c>
      <c r="Q15" s="195">
        <v>1022.1649394917442</v>
      </c>
      <c r="R15" s="191">
        <v>2033.6477983545756</v>
      </c>
      <c r="S15" s="195">
        <v>2942.4816442022538</v>
      </c>
      <c r="T15" s="195">
        <v>4139.3619884141099</v>
      </c>
      <c r="U15" s="195">
        <v>1023.1660659622814</v>
      </c>
      <c r="V15" s="191">
        <v>2044.6791068401733</v>
      </c>
    </row>
    <row r="16" spans="1:22" s="25" customFormat="1" ht="20.25" customHeight="1" x14ac:dyDescent="0.35">
      <c r="A16" s="188" t="s">
        <v>228</v>
      </c>
      <c r="B16" s="190">
        <v>669.99489222486704</v>
      </c>
      <c r="C16" s="196">
        <v>986.79460330647771</v>
      </c>
      <c r="D16" s="196">
        <v>1354.3821687669538</v>
      </c>
      <c r="E16" s="196">
        <v>352.1331751698612</v>
      </c>
      <c r="F16" s="190">
        <v>725.44795827022926</v>
      </c>
      <c r="G16" s="196">
        <v>1053.8280592745446</v>
      </c>
      <c r="H16" s="196">
        <v>1444.9627207040446</v>
      </c>
      <c r="I16" s="196">
        <v>370.96115024212645</v>
      </c>
      <c r="J16" s="190">
        <v>740.31684839373213</v>
      </c>
      <c r="K16" s="196">
        <v>1087.0486107391509</v>
      </c>
      <c r="L16" s="196">
        <v>1497.0932674899605</v>
      </c>
      <c r="M16" s="196">
        <v>335.83152818116997</v>
      </c>
      <c r="N16" s="190">
        <v>655.30845965569529</v>
      </c>
      <c r="O16" s="196">
        <v>1027.4938066318164</v>
      </c>
      <c r="P16" s="196">
        <v>1490.6443690257095</v>
      </c>
      <c r="Q16" s="196">
        <v>429.82658247277931</v>
      </c>
      <c r="R16" s="190">
        <v>875.2058862181442</v>
      </c>
      <c r="S16" s="196">
        <v>1283.678995632145</v>
      </c>
      <c r="T16" s="196">
        <v>1791.1751761390374</v>
      </c>
      <c r="U16" s="196">
        <v>465.85816685966108</v>
      </c>
      <c r="V16" s="190">
        <v>920.85435614106382</v>
      </c>
    </row>
    <row r="17" spans="1:22" s="25" customFormat="1" ht="20.25" customHeight="1" x14ac:dyDescent="0.35">
      <c r="A17" s="179" t="s">
        <v>230</v>
      </c>
      <c r="B17" s="420">
        <f t="shared" ref="B17:D17" si="10">+B18+B19</f>
        <v>219.35389494884217</v>
      </c>
      <c r="C17" s="198">
        <f t="shared" si="10"/>
        <v>325.98599316727552</v>
      </c>
      <c r="D17" s="198">
        <f t="shared" si="10"/>
        <v>459.95016795812631</v>
      </c>
      <c r="E17" s="198">
        <f t="shared" ref="E17" si="11">+E18+E19</f>
        <v>123.37889366459196</v>
      </c>
      <c r="F17" s="420">
        <f>+F18+F19</f>
        <v>246.70201933368594</v>
      </c>
      <c r="G17" s="198">
        <f t="shared" ref="G17:U17" si="12">+G18+G19</f>
        <v>367.3779682122663</v>
      </c>
      <c r="H17" s="198">
        <f t="shared" si="12"/>
        <v>515.2343576556525</v>
      </c>
      <c r="I17" s="198">
        <f t="shared" si="12"/>
        <v>142.12166122369646</v>
      </c>
      <c r="J17" s="420">
        <f t="shared" si="12"/>
        <v>283.33906235498262</v>
      </c>
      <c r="K17" s="198">
        <f t="shared" si="12"/>
        <v>427.23351852150944</v>
      </c>
      <c r="L17" s="198">
        <f t="shared" si="12"/>
        <v>597.34362564229775</v>
      </c>
      <c r="M17" s="198">
        <f t="shared" si="12"/>
        <v>157.37097144916882</v>
      </c>
      <c r="N17" s="420">
        <f t="shared" si="12"/>
        <v>356.10213962949268</v>
      </c>
      <c r="O17" s="198">
        <f t="shared" si="12"/>
        <v>543.66812641705496</v>
      </c>
      <c r="P17" s="198">
        <f t="shared" si="12"/>
        <v>815.76442249381353</v>
      </c>
      <c r="Q17" s="198">
        <f t="shared" si="12"/>
        <v>244.00264991353862</v>
      </c>
      <c r="R17" s="420">
        <f t="shared" si="12"/>
        <v>472.29301314910919</v>
      </c>
      <c r="S17" s="198">
        <f t="shared" si="12"/>
        <v>674.04778086676129</v>
      </c>
      <c r="T17" s="198">
        <f t="shared" si="12"/>
        <v>929.16837074646401</v>
      </c>
      <c r="U17" s="198">
        <f t="shared" si="12"/>
        <v>233.12708378362004</v>
      </c>
      <c r="V17" s="420">
        <f t="shared" ref="V17" si="13">+V18+V19</f>
        <v>460.82295825463018</v>
      </c>
    </row>
    <row r="18" spans="1:22" s="25" customFormat="1" ht="20.25" customHeight="1" x14ac:dyDescent="0.35">
      <c r="A18" s="125" t="s">
        <v>227</v>
      </c>
      <c r="B18" s="191">
        <v>182.35995482677691</v>
      </c>
      <c r="C18" s="195">
        <v>270.65774611589256</v>
      </c>
      <c r="D18" s="195">
        <v>382.73725623594333</v>
      </c>
      <c r="E18" s="195">
        <v>102.56412539484003</v>
      </c>
      <c r="F18" s="191">
        <v>204.73039456431638</v>
      </c>
      <c r="G18" s="195">
        <v>305.76190342879585</v>
      </c>
      <c r="H18" s="195">
        <v>430.34101888252974</v>
      </c>
      <c r="I18" s="195">
        <v>120.75617354033967</v>
      </c>
      <c r="J18" s="191">
        <v>241.01910685024788</v>
      </c>
      <c r="K18" s="195">
        <v>364.1502088875626</v>
      </c>
      <c r="L18" s="195">
        <v>510.17137276316481</v>
      </c>
      <c r="M18" s="195">
        <v>136.63897744381882</v>
      </c>
      <c r="N18" s="191">
        <v>312.0698965180427</v>
      </c>
      <c r="O18" s="195">
        <v>475.1140995117612</v>
      </c>
      <c r="P18" s="195">
        <v>716.28655802114508</v>
      </c>
      <c r="Q18" s="195">
        <v>214.25190226987863</v>
      </c>
      <c r="R18" s="191">
        <v>412.78965891893745</v>
      </c>
      <c r="S18" s="195">
        <v>588.40147629619378</v>
      </c>
      <c r="T18" s="195">
        <v>810.59177705215404</v>
      </c>
      <c r="U18" s="195">
        <v>203.10662331536003</v>
      </c>
      <c r="V18" s="191">
        <v>401.03729184856428</v>
      </c>
    </row>
    <row r="19" spans="1:22" s="25" customFormat="1" ht="20.25" customHeight="1" x14ac:dyDescent="0.35">
      <c r="A19" s="188" t="s">
        <v>228</v>
      </c>
      <c r="B19" s="190">
        <v>36.993940122065254</v>
      </c>
      <c r="C19" s="196">
        <v>55.328247051382959</v>
      </c>
      <c r="D19" s="196">
        <v>77.212911722182994</v>
      </c>
      <c r="E19" s="196">
        <v>20.814768269751927</v>
      </c>
      <c r="F19" s="190">
        <v>41.971624769369548</v>
      </c>
      <c r="G19" s="196">
        <v>61.616064783470428</v>
      </c>
      <c r="H19" s="196">
        <v>84.89333877312275</v>
      </c>
      <c r="I19" s="196">
        <v>21.365487683356783</v>
      </c>
      <c r="J19" s="190">
        <v>42.319955504734708</v>
      </c>
      <c r="K19" s="196">
        <v>63.083309633946818</v>
      </c>
      <c r="L19" s="196">
        <v>87.172252879132927</v>
      </c>
      <c r="M19" s="196">
        <v>20.731994005350003</v>
      </c>
      <c r="N19" s="190">
        <v>44.032243111449993</v>
      </c>
      <c r="O19" s="196">
        <v>68.554026905293824</v>
      </c>
      <c r="P19" s="196">
        <v>99.477864472668401</v>
      </c>
      <c r="Q19" s="196">
        <v>29.750747643660002</v>
      </c>
      <c r="R19" s="190">
        <v>59.503354230171723</v>
      </c>
      <c r="S19" s="196">
        <v>85.646304570567565</v>
      </c>
      <c r="T19" s="196">
        <v>118.57659369430999</v>
      </c>
      <c r="U19" s="196">
        <v>30.020460468259998</v>
      </c>
      <c r="V19" s="190">
        <v>59.785666406065879</v>
      </c>
    </row>
  </sheetData>
  <phoneticPr fontId="88" type="noConversion"/>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U32"/>
  <sheetViews>
    <sheetView showGridLines="0" zoomScale="90" zoomScaleNormal="90" workbookViewId="0">
      <selection activeCell="D26" sqref="D26"/>
    </sheetView>
  </sheetViews>
  <sheetFormatPr defaultColWidth="9.1796875" defaultRowHeight="15.5" x14ac:dyDescent="0.35"/>
  <cols>
    <col min="1" max="1" width="59.54296875" style="6" customWidth="1"/>
    <col min="2" max="18" width="7.81640625" style="6" customWidth="1"/>
    <col min="19" max="19" width="1.54296875" style="6" customWidth="1"/>
    <col min="20" max="16384" width="9.1796875" style="6"/>
  </cols>
  <sheetData>
    <row r="1" spans="1:21" ht="21" x14ac:dyDescent="0.5">
      <c r="A1" s="110" t="str">
        <f>'Indice-Index'!C23</f>
        <v>4.1   Indici generali e principali utilities - General indexes and main utilities (2010=100)</v>
      </c>
      <c r="B1" s="111"/>
      <c r="C1" s="111"/>
      <c r="D1" s="111"/>
      <c r="E1" s="111"/>
      <c r="F1" s="111"/>
      <c r="G1" s="111"/>
      <c r="H1" s="111"/>
      <c r="I1" s="111"/>
      <c r="J1" s="111"/>
      <c r="K1" s="111"/>
      <c r="L1" s="111"/>
      <c r="M1" s="111"/>
      <c r="N1" s="111"/>
      <c r="O1" s="111"/>
      <c r="P1" s="111"/>
      <c r="Q1" s="111"/>
      <c r="R1" s="111"/>
    </row>
    <row r="3" spans="1:21" x14ac:dyDescent="0.35">
      <c r="A3" s="726" t="s">
        <v>39</v>
      </c>
      <c r="B3" s="86" t="s">
        <v>117</v>
      </c>
      <c r="C3" s="86" t="s">
        <v>119</v>
      </c>
      <c r="D3" s="86" t="s">
        <v>121</v>
      </c>
      <c r="E3" s="86" t="s">
        <v>129</v>
      </c>
      <c r="F3" s="86" t="s">
        <v>135</v>
      </c>
      <c r="G3" s="86" t="s">
        <v>137</v>
      </c>
      <c r="H3" s="86" t="s">
        <v>141</v>
      </c>
      <c r="I3" s="86" t="s">
        <v>147</v>
      </c>
      <c r="J3" s="86" t="s">
        <v>155</v>
      </c>
      <c r="K3" s="86" t="s">
        <v>187</v>
      </c>
      <c r="L3" s="86" t="s">
        <v>189</v>
      </c>
      <c r="M3" s="86" t="s">
        <v>231</v>
      </c>
      <c r="N3" s="86" t="s">
        <v>256</v>
      </c>
      <c r="O3" s="86" t="s">
        <v>294</v>
      </c>
      <c r="P3" s="86" t="s">
        <v>346</v>
      </c>
      <c r="Q3" s="86" t="s">
        <v>390</v>
      </c>
      <c r="R3" s="86" t="s">
        <v>490</v>
      </c>
      <c r="T3" s="710" t="s">
        <v>348</v>
      </c>
      <c r="U3" s="710"/>
    </row>
    <row r="4" spans="1:21" x14ac:dyDescent="0.35">
      <c r="A4" s="726"/>
      <c r="B4" s="86" t="s">
        <v>118</v>
      </c>
      <c r="C4" s="86" t="s">
        <v>120</v>
      </c>
      <c r="D4" s="86" t="s">
        <v>122</v>
      </c>
      <c r="E4" s="86" t="s">
        <v>129</v>
      </c>
      <c r="F4" s="86" t="s">
        <v>136</v>
      </c>
      <c r="G4" s="86" t="s">
        <v>138</v>
      </c>
      <c r="H4" s="86" t="s">
        <v>142</v>
      </c>
      <c r="I4" s="86" t="s">
        <v>147</v>
      </c>
      <c r="J4" s="86" t="s">
        <v>156</v>
      </c>
      <c r="K4" s="86" t="s">
        <v>188</v>
      </c>
      <c r="L4" s="86" t="s">
        <v>190</v>
      </c>
      <c r="M4" s="86" t="s">
        <v>231</v>
      </c>
      <c r="N4" s="86" t="s">
        <v>257</v>
      </c>
      <c r="O4" s="86" t="s">
        <v>295</v>
      </c>
      <c r="P4" s="86" t="s">
        <v>347</v>
      </c>
      <c r="Q4" s="86" t="s">
        <v>390</v>
      </c>
      <c r="R4" s="86" t="s">
        <v>491</v>
      </c>
      <c r="T4" s="129" t="s">
        <v>349</v>
      </c>
      <c r="U4" s="129" t="s">
        <v>350</v>
      </c>
    </row>
    <row r="5" spans="1:21" x14ac:dyDescent="0.35">
      <c r="A5" s="23"/>
      <c r="B5" s="22"/>
      <c r="C5" s="22"/>
      <c r="D5" s="22"/>
      <c r="E5" s="22"/>
      <c r="F5" s="22"/>
      <c r="G5" s="22"/>
      <c r="H5" s="22"/>
      <c r="I5" s="22"/>
      <c r="J5" s="22"/>
      <c r="K5" s="22"/>
      <c r="L5" s="22"/>
      <c r="M5" s="22"/>
      <c r="N5" s="22"/>
      <c r="O5" s="22"/>
      <c r="P5" s="22"/>
      <c r="Q5" s="22"/>
      <c r="R5" s="20"/>
      <c r="T5" s="127"/>
      <c r="U5" s="127"/>
    </row>
    <row r="7" spans="1:21" x14ac:dyDescent="0.35">
      <c r="A7" s="65" t="s">
        <v>70</v>
      </c>
      <c r="B7" s="66">
        <v>129.19999999999999</v>
      </c>
      <c r="C7" s="66">
        <v>130</v>
      </c>
      <c r="D7" s="66">
        <v>130.19999999999999</v>
      </c>
      <c r="E7" s="66">
        <v>131.30000000000001</v>
      </c>
      <c r="F7" s="66">
        <v>131.5</v>
      </c>
      <c r="G7" s="66">
        <v>131.9</v>
      </c>
      <c r="H7" s="66">
        <v>132.4</v>
      </c>
      <c r="I7" s="66">
        <v>132.69999999999999</v>
      </c>
      <c r="J7" s="66">
        <v>132.80000000000001</v>
      </c>
      <c r="K7" s="66">
        <v>133.30000000000001</v>
      </c>
      <c r="L7" s="66">
        <v>133.69999999999999</v>
      </c>
      <c r="M7" s="66">
        <v>134.6</v>
      </c>
      <c r="N7" s="66">
        <v>134.9</v>
      </c>
      <c r="O7" s="66">
        <v>135.5</v>
      </c>
      <c r="P7" s="66">
        <v>135.69999999999999</v>
      </c>
      <c r="Q7" s="66">
        <v>136.5</v>
      </c>
      <c r="R7" s="66">
        <v>136.80000000000001</v>
      </c>
      <c r="T7" s="92">
        <f>(R7-B7)/B7*100</f>
        <v>5.8823529411764888</v>
      </c>
      <c r="U7" s="92">
        <f>(R7-N7)/N7*100</f>
        <v>1.4084507042253562</v>
      </c>
    </row>
    <row r="8" spans="1:21" x14ac:dyDescent="0.35">
      <c r="A8" s="65" t="s">
        <v>69</v>
      </c>
      <c r="B8" s="66">
        <v>110.2</v>
      </c>
      <c r="C8" s="66">
        <v>110.4</v>
      </c>
      <c r="D8" s="66">
        <v>110</v>
      </c>
      <c r="E8" s="66">
        <v>110.5</v>
      </c>
      <c r="F8" s="66">
        <v>110.9</v>
      </c>
      <c r="G8" s="66">
        <v>110.7</v>
      </c>
      <c r="H8" s="66">
        <v>110.5</v>
      </c>
      <c r="I8" s="66">
        <v>110.7</v>
      </c>
      <c r="J8" s="66">
        <v>110.6</v>
      </c>
      <c r="K8" s="66">
        <v>110</v>
      </c>
      <c r="L8" s="66">
        <v>110.4</v>
      </c>
      <c r="M8" s="66">
        <v>111.5</v>
      </c>
      <c r="N8" s="66">
        <v>112.1</v>
      </c>
      <c r="O8" s="66">
        <v>112.8</v>
      </c>
      <c r="P8" s="66">
        <v>114.7</v>
      </c>
      <c r="Q8" s="66">
        <v>118.7</v>
      </c>
      <c r="R8" s="66">
        <v>121.1</v>
      </c>
      <c r="T8" s="92">
        <f>(R8-B8)/B8*100</f>
        <v>9.8911070780399193</v>
      </c>
      <c r="U8" s="92">
        <f>(R8-N8)/N8*100</f>
        <v>8.0285459411239959</v>
      </c>
    </row>
    <row r="9" spans="1:21" x14ac:dyDescent="0.35">
      <c r="A9" s="65" t="s">
        <v>12</v>
      </c>
      <c r="B9" s="66">
        <v>107.2</v>
      </c>
      <c r="C9" s="66">
        <v>107.4</v>
      </c>
      <c r="D9" s="66">
        <v>107.3</v>
      </c>
      <c r="E9" s="66">
        <v>107.4</v>
      </c>
      <c r="F9" s="66">
        <v>107.4</v>
      </c>
      <c r="G9" s="66">
        <v>107.4</v>
      </c>
      <c r="H9" s="66">
        <v>107.5</v>
      </c>
      <c r="I9" s="66">
        <v>107.6</v>
      </c>
      <c r="J9" s="66">
        <v>107.6</v>
      </c>
      <c r="K9" s="66">
        <v>107.6</v>
      </c>
      <c r="L9" s="66">
        <v>107.6</v>
      </c>
      <c r="M9" s="66">
        <v>107.7</v>
      </c>
      <c r="N9" s="66">
        <v>107.7</v>
      </c>
      <c r="O9" s="66">
        <v>107.7</v>
      </c>
      <c r="P9" s="66">
        <v>110.4</v>
      </c>
      <c r="Q9" s="66">
        <v>110.5</v>
      </c>
      <c r="R9" s="66">
        <v>110.5</v>
      </c>
      <c r="T9" s="92">
        <f>(R9-B9)/B9*100</f>
        <v>3.0783582089552213</v>
      </c>
      <c r="U9" s="92">
        <f>(R9-N9)/N9*100</f>
        <v>2.5998142989786417</v>
      </c>
    </row>
    <row r="10" spans="1:21" x14ac:dyDescent="0.35">
      <c r="A10" s="65" t="s">
        <v>71</v>
      </c>
      <c r="B10" s="66">
        <v>89.6</v>
      </c>
      <c r="C10" s="66">
        <v>89.5</v>
      </c>
      <c r="D10" s="66">
        <v>87.8</v>
      </c>
      <c r="E10" s="66">
        <v>86.5</v>
      </c>
      <c r="F10" s="66">
        <v>83.1</v>
      </c>
      <c r="G10" s="66">
        <v>84.6</v>
      </c>
      <c r="H10" s="66">
        <v>83.4</v>
      </c>
      <c r="I10" s="66">
        <v>82.6</v>
      </c>
      <c r="J10" s="66">
        <v>81.2</v>
      </c>
      <c r="K10" s="66">
        <v>80.099999999999994</v>
      </c>
      <c r="L10" s="66">
        <v>80</v>
      </c>
      <c r="M10" s="66">
        <v>80.7</v>
      </c>
      <c r="N10" s="66">
        <v>79.3</v>
      </c>
      <c r="O10" s="66">
        <v>79.7</v>
      </c>
      <c r="P10" s="66">
        <v>78.400000000000006</v>
      </c>
      <c r="Q10" s="66">
        <v>78.5</v>
      </c>
      <c r="R10" s="66">
        <v>77.5</v>
      </c>
      <c r="T10" s="92">
        <f>(R10-B10)/B10*100</f>
        <v>-13.504464285714279</v>
      </c>
      <c r="U10" s="92">
        <f>(R10-N10)/N10*100</f>
        <v>-2.2698612862547254</v>
      </c>
    </row>
    <row r="11" spans="1:21" x14ac:dyDescent="0.35">
      <c r="A11" s="20"/>
      <c r="B11" s="21"/>
      <c r="C11" s="21"/>
      <c r="D11" s="21"/>
      <c r="E11" s="21"/>
      <c r="F11" s="21"/>
      <c r="G11" s="21"/>
      <c r="H11" s="21"/>
      <c r="I11" s="21"/>
      <c r="J11" s="21"/>
      <c r="K11" s="21"/>
      <c r="L11" s="21"/>
      <c r="M11" s="21"/>
      <c r="N11" s="21"/>
      <c r="O11" s="21"/>
      <c r="P11" s="21"/>
      <c r="Q11" s="21"/>
    </row>
    <row r="12" spans="1:21" x14ac:dyDescent="0.35">
      <c r="A12" s="727" t="s">
        <v>107</v>
      </c>
      <c r="B12" s="728"/>
      <c r="C12" s="728"/>
      <c r="D12" s="728"/>
      <c r="E12" s="728"/>
      <c r="F12" s="728"/>
      <c r="G12" s="728"/>
      <c r="H12" s="728"/>
      <c r="I12" s="728"/>
      <c r="J12" s="728"/>
      <c r="K12" s="728"/>
      <c r="L12" s="728"/>
      <c r="M12" s="728"/>
      <c r="N12" s="728"/>
      <c r="O12" s="728"/>
      <c r="P12" s="728"/>
      <c r="Q12" s="728"/>
      <c r="R12" s="25"/>
    </row>
    <row r="13" spans="1:21" x14ac:dyDescent="0.35">
      <c r="A13" s="729" t="s">
        <v>108</v>
      </c>
      <c r="B13" s="730"/>
      <c r="C13" s="730"/>
      <c r="D13" s="730"/>
      <c r="E13" s="730"/>
      <c r="F13" s="730"/>
      <c r="G13" s="730"/>
      <c r="H13" s="730"/>
      <c r="I13" s="730"/>
      <c r="J13" s="730"/>
      <c r="K13" s="730"/>
      <c r="L13" s="730"/>
      <c r="M13" s="730"/>
      <c r="N13" s="730"/>
      <c r="O13" s="730"/>
      <c r="P13" s="730"/>
      <c r="Q13" s="730"/>
      <c r="R13" s="25"/>
    </row>
    <row r="14" spans="1:21" x14ac:dyDescent="0.35">
      <c r="A14" s="20"/>
      <c r="B14" s="20"/>
      <c r="C14" s="20"/>
      <c r="D14" s="20"/>
      <c r="E14" s="20"/>
      <c r="F14" s="20"/>
      <c r="G14" s="20"/>
      <c r="H14" s="20"/>
      <c r="I14" s="20"/>
      <c r="J14" s="20"/>
      <c r="K14" s="20"/>
      <c r="L14" s="20"/>
      <c r="M14" s="20"/>
      <c r="N14" s="20"/>
      <c r="O14" s="20"/>
      <c r="P14" s="20"/>
      <c r="Q14" s="20"/>
    </row>
    <row r="15" spans="1:21" x14ac:dyDescent="0.35">
      <c r="A15" s="23" t="s">
        <v>40</v>
      </c>
      <c r="B15" s="22"/>
      <c r="C15" s="22"/>
      <c r="D15" s="22"/>
      <c r="E15" s="22"/>
      <c r="F15" s="22"/>
      <c r="G15" s="22"/>
      <c r="H15" s="22"/>
      <c r="I15" s="22"/>
      <c r="J15" s="22"/>
      <c r="K15" s="22"/>
      <c r="L15" s="22"/>
      <c r="M15" s="22"/>
      <c r="N15" s="22"/>
      <c r="O15" s="22"/>
      <c r="P15" s="22"/>
      <c r="Q15" s="22"/>
    </row>
    <row r="16" spans="1:21" x14ac:dyDescent="0.35">
      <c r="A16" s="67" t="s">
        <v>72</v>
      </c>
      <c r="B16" s="66">
        <v>164.7</v>
      </c>
      <c r="C16" s="66">
        <v>165</v>
      </c>
      <c r="D16" s="66">
        <v>164.8</v>
      </c>
      <c r="E16" s="66">
        <v>167.4</v>
      </c>
      <c r="F16" s="66">
        <v>167.7</v>
      </c>
      <c r="G16" s="66">
        <v>168</v>
      </c>
      <c r="H16" s="66">
        <v>168</v>
      </c>
      <c r="I16" s="66">
        <v>170</v>
      </c>
      <c r="J16" s="66">
        <v>171.1</v>
      </c>
      <c r="K16" s="66">
        <v>171.5</v>
      </c>
      <c r="L16" s="66">
        <v>171.8</v>
      </c>
      <c r="M16" s="66">
        <v>175.2</v>
      </c>
      <c r="N16" s="66">
        <v>175.4</v>
      </c>
      <c r="O16" s="66">
        <v>175.5</v>
      </c>
      <c r="P16" s="66">
        <v>175.5</v>
      </c>
      <c r="Q16" s="66">
        <v>179.6</v>
      </c>
      <c r="R16" s="66">
        <v>180.7</v>
      </c>
      <c r="T16" s="92">
        <f t="shared" ref="T16:T22" si="0">(R16-B16)/B16*100</f>
        <v>9.7146326654523385</v>
      </c>
      <c r="U16" s="92">
        <f t="shared" ref="U16:U22" si="1">(R16-N16)/N16*100</f>
        <v>3.0216647662485649</v>
      </c>
    </row>
    <row r="17" spans="1:21" x14ac:dyDescent="0.35">
      <c r="A17" s="67" t="s">
        <v>75</v>
      </c>
      <c r="B17" s="66">
        <v>117.1</v>
      </c>
      <c r="C17" s="66">
        <v>119.8</v>
      </c>
      <c r="D17" s="66">
        <v>118.6</v>
      </c>
      <c r="E17" s="66">
        <v>123.7</v>
      </c>
      <c r="F17" s="66">
        <v>126.8</v>
      </c>
      <c r="G17" s="66">
        <v>126.4</v>
      </c>
      <c r="H17" s="66">
        <v>126.2</v>
      </c>
      <c r="I17" s="66">
        <v>122.3</v>
      </c>
      <c r="J17" s="66">
        <v>130.5</v>
      </c>
      <c r="K17" s="66">
        <v>133.69999999999999</v>
      </c>
      <c r="L17" s="66">
        <v>138.9</v>
      </c>
      <c r="M17" s="66">
        <v>137.30000000000001</v>
      </c>
      <c r="N17" s="66">
        <v>138.19999999999999</v>
      </c>
      <c r="O17" s="66">
        <v>137.1</v>
      </c>
      <c r="P17" s="66">
        <v>132.69999999999999</v>
      </c>
      <c r="Q17" s="66">
        <v>120.7</v>
      </c>
      <c r="R17" s="66">
        <v>124.6</v>
      </c>
      <c r="T17" s="92">
        <f t="shared" si="0"/>
        <v>6.4047822374039294</v>
      </c>
      <c r="U17" s="92">
        <f>(R17-N17)/N17*100</f>
        <v>-9.8408104196816168</v>
      </c>
    </row>
    <row r="18" spans="1:21" x14ac:dyDescent="0.35">
      <c r="A18" s="67" t="s">
        <v>13</v>
      </c>
      <c r="B18" s="66">
        <v>121.7</v>
      </c>
      <c r="C18" s="66">
        <v>127.4</v>
      </c>
      <c r="D18" s="66">
        <v>135.19999999999999</v>
      </c>
      <c r="E18" s="66">
        <v>137.80000000000001</v>
      </c>
      <c r="F18" s="66">
        <v>132.30000000000001</v>
      </c>
      <c r="G18" s="66">
        <v>133.30000000000001</v>
      </c>
      <c r="H18" s="66">
        <v>135.6</v>
      </c>
      <c r="I18" s="66">
        <v>132.19999999999999</v>
      </c>
      <c r="J18" s="66">
        <v>119.3</v>
      </c>
      <c r="K18" s="66">
        <v>122.7</v>
      </c>
      <c r="L18" s="66">
        <v>130.80000000000001</v>
      </c>
      <c r="M18" s="66">
        <v>134.30000000000001</v>
      </c>
      <c r="N18" s="66">
        <v>139.30000000000001</v>
      </c>
      <c r="O18" s="66">
        <v>141.80000000000001</v>
      </c>
      <c r="P18" s="66">
        <v>176.6</v>
      </c>
      <c r="Q18" s="66">
        <v>244.9</v>
      </c>
      <c r="R18" s="66">
        <v>252.6</v>
      </c>
      <c r="T18" s="92">
        <f t="shared" si="0"/>
        <v>107.55957271980276</v>
      </c>
      <c r="U18" s="92">
        <f>(R18-N18)/N18*100</f>
        <v>81.335247666905943</v>
      </c>
    </row>
    <row r="19" spans="1:21" x14ac:dyDescent="0.35">
      <c r="A19" s="67" t="s">
        <v>73</v>
      </c>
      <c r="B19" s="66">
        <v>125.5</v>
      </c>
      <c r="C19" s="66">
        <v>125.5</v>
      </c>
      <c r="D19" s="66">
        <v>126</v>
      </c>
      <c r="E19" s="66">
        <v>126.6</v>
      </c>
      <c r="F19" s="66">
        <v>126.8</v>
      </c>
      <c r="G19" s="66">
        <v>126.8</v>
      </c>
      <c r="H19" s="66">
        <v>126.7</v>
      </c>
      <c r="I19" s="66">
        <v>126.4</v>
      </c>
      <c r="J19" s="66">
        <v>126.6</v>
      </c>
      <c r="K19" s="66">
        <v>126.7</v>
      </c>
      <c r="L19" s="66">
        <v>127.2</v>
      </c>
      <c r="M19" s="66">
        <v>127.5</v>
      </c>
      <c r="N19" s="66">
        <v>127.7</v>
      </c>
      <c r="O19" s="66">
        <v>128.69999999999999</v>
      </c>
      <c r="P19" s="66">
        <v>128.9</v>
      </c>
      <c r="Q19" s="66">
        <v>129.19999999999999</v>
      </c>
      <c r="R19" s="66">
        <v>129.6</v>
      </c>
      <c r="T19" s="92">
        <f t="shared" si="0"/>
        <v>3.26693227091633</v>
      </c>
      <c r="U19" s="92">
        <f t="shared" si="1"/>
        <v>1.4878621769772837</v>
      </c>
    </row>
    <row r="20" spans="1:21" x14ac:dyDescent="0.35">
      <c r="A20" s="67" t="s">
        <v>76</v>
      </c>
      <c r="B20" s="66">
        <v>122.2</v>
      </c>
      <c r="C20" s="66">
        <v>124.3</v>
      </c>
      <c r="D20" s="66">
        <v>124.3</v>
      </c>
      <c r="E20" s="66">
        <v>124.4</v>
      </c>
      <c r="F20" s="66">
        <v>124.4</v>
      </c>
      <c r="G20" s="66">
        <v>124.8</v>
      </c>
      <c r="H20" s="66">
        <v>125.1</v>
      </c>
      <c r="I20" s="66">
        <v>125.8</v>
      </c>
      <c r="J20" s="66">
        <v>126.9</v>
      </c>
      <c r="K20" s="66">
        <v>126.9</v>
      </c>
      <c r="L20" s="66">
        <v>127.1</v>
      </c>
      <c r="M20" s="66">
        <v>127.1</v>
      </c>
      <c r="N20" s="66">
        <v>127.4</v>
      </c>
      <c r="O20" s="66">
        <v>127.5</v>
      </c>
      <c r="P20" s="66">
        <v>127.5</v>
      </c>
      <c r="Q20" s="66">
        <v>128</v>
      </c>
      <c r="R20" s="66">
        <v>128</v>
      </c>
      <c r="T20" s="92">
        <f t="shared" si="0"/>
        <v>4.7463175122749561</v>
      </c>
      <c r="U20" s="92">
        <f>(R20-N20)/N20*100</f>
        <v>0.47095761381475221</v>
      </c>
    </row>
    <row r="21" spans="1:21" x14ac:dyDescent="0.35">
      <c r="A21" s="67" t="s">
        <v>74</v>
      </c>
      <c r="B21" s="66">
        <v>103.5</v>
      </c>
      <c r="C21" s="66">
        <v>110.9</v>
      </c>
      <c r="D21" s="66">
        <v>116.8</v>
      </c>
      <c r="E21" s="66">
        <v>119.1</v>
      </c>
      <c r="F21" s="66">
        <v>108.7</v>
      </c>
      <c r="G21" s="66">
        <v>102.4</v>
      </c>
      <c r="H21" s="66">
        <v>105.7</v>
      </c>
      <c r="I21" s="66">
        <v>106.7</v>
      </c>
      <c r="J21" s="66">
        <v>94</v>
      </c>
      <c r="K21" s="66">
        <v>88.8</v>
      </c>
      <c r="L21" s="66">
        <v>97.3</v>
      </c>
      <c r="M21" s="66">
        <v>102</v>
      </c>
      <c r="N21" s="66">
        <v>105.4</v>
      </c>
      <c r="O21" s="66">
        <v>119.2</v>
      </c>
      <c r="P21" s="66">
        <v>134.4</v>
      </c>
      <c r="Q21" s="66">
        <v>172</v>
      </c>
      <c r="R21" s="66">
        <v>172</v>
      </c>
      <c r="T21" s="92">
        <f t="shared" si="0"/>
        <v>66.183574879227052</v>
      </c>
      <c r="U21" s="92">
        <f t="shared" si="1"/>
        <v>63.187855787476281</v>
      </c>
    </row>
    <row r="22" spans="1:21" x14ac:dyDescent="0.35">
      <c r="A22" s="67" t="s">
        <v>77</v>
      </c>
      <c r="B22" s="66">
        <v>79.7</v>
      </c>
      <c r="C22" s="66">
        <v>79.599999999999994</v>
      </c>
      <c r="D22" s="66">
        <v>77.7</v>
      </c>
      <c r="E22" s="66">
        <v>76</v>
      </c>
      <c r="F22" s="66">
        <v>72.3</v>
      </c>
      <c r="G22" s="66">
        <v>73.8</v>
      </c>
      <c r="H22" s="66">
        <v>72.599999999999994</v>
      </c>
      <c r="I22" s="66">
        <v>71.599999999999994</v>
      </c>
      <c r="J22" s="66">
        <v>70.099999999999994</v>
      </c>
      <c r="K22" s="66">
        <v>69.099999999999994</v>
      </c>
      <c r="L22" s="66">
        <v>68.8</v>
      </c>
      <c r="M22" s="66">
        <v>69.5</v>
      </c>
      <c r="N22" s="66">
        <v>68.099999999999994</v>
      </c>
      <c r="O22" s="66">
        <v>68.5</v>
      </c>
      <c r="P22" s="66">
        <v>67</v>
      </c>
      <c r="Q22" s="66">
        <v>67</v>
      </c>
      <c r="R22" s="66">
        <v>66</v>
      </c>
      <c r="T22" s="92">
        <f t="shared" si="0"/>
        <v>-17.189460476787957</v>
      </c>
      <c r="U22" s="92">
        <f t="shared" si="1"/>
        <v>-3.0837004405286264</v>
      </c>
    </row>
    <row r="23" spans="1:21" x14ac:dyDescent="0.35">
      <c r="A23" s="20"/>
      <c r="B23" s="20"/>
      <c r="C23" s="20"/>
      <c r="D23" s="20"/>
      <c r="E23" s="20"/>
      <c r="F23" s="20"/>
      <c r="G23" s="20"/>
      <c r="H23" s="20"/>
      <c r="I23" s="20"/>
      <c r="J23" s="20"/>
      <c r="K23" s="20"/>
      <c r="L23" s="20"/>
      <c r="M23" s="20"/>
      <c r="N23" s="20"/>
      <c r="O23" s="20"/>
      <c r="P23" s="20"/>
      <c r="Q23" s="20"/>
    </row>
    <row r="24" spans="1:21" x14ac:dyDescent="0.35">
      <c r="A24" s="6" t="s">
        <v>49</v>
      </c>
      <c r="B24" s="20"/>
      <c r="C24" s="20"/>
      <c r="D24" s="20"/>
      <c r="E24" s="20"/>
      <c r="F24" s="20"/>
      <c r="G24" s="20"/>
      <c r="H24" s="20"/>
      <c r="I24" s="20"/>
      <c r="J24" s="20"/>
      <c r="K24" s="20"/>
      <c r="L24" s="20"/>
      <c r="M24" s="20"/>
      <c r="N24" s="20"/>
      <c r="O24" s="20"/>
      <c r="P24" s="20"/>
      <c r="Q24" s="20"/>
    </row>
    <row r="25" spans="1:21" x14ac:dyDescent="0.35">
      <c r="A25" s="20" t="s">
        <v>50</v>
      </c>
      <c r="B25" s="20"/>
      <c r="C25" s="20"/>
      <c r="D25" s="20"/>
      <c r="E25" s="20"/>
      <c r="F25" s="20"/>
      <c r="G25" s="20"/>
      <c r="H25" s="20"/>
      <c r="I25" s="20"/>
      <c r="J25" s="20"/>
      <c r="K25" s="20"/>
      <c r="L25" s="20"/>
      <c r="M25" s="20"/>
      <c r="N25" s="20"/>
      <c r="O25" s="20"/>
      <c r="P25" s="20"/>
      <c r="Q25" s="20"/>
    </row>
    <row r="26" spans="1:21" x14ac:dyDescent="0.35">
      <c r="A26" s="20" t="s">
        <v>17</v>
      </c>
      <c r="B26" s="20"/>
      <c r="C26" s="20"/>
      <c r="D26" s="20"/>
      <c r="E26" s="20"/>
      <c r="F26" s="20"/>
      <c r="G26" s="20"/>
      <c r="H26" s="20"/>
      <c r="I26" s="20"/>
      <c r="J26" s="20"/>
      <c r="K26" s="20"/>
      <c r="L26" s="20"/>
      <c r="M26" s="20"/>
      <c r="N26" s="20"/>
      <c r="O26" s="20"/>
      <c r="P26" s="20"/>
      <c r="Q26" s="20"/>
    </row>
    <row r="27" spans="1:21" x14ac:dyDescent="0.35">
      <c r="A27" s="20" t="s">
        <v>14</v>
      </c>
      <c r="B27" s="20"/>
      <c r="C27" s="20"/>
      <c r="D27" s="20"/>
      <c r="E27" s="20"/>
      <c r="F27" s="20"/>
      <c r="G27" s="20"/>
      <c r="H27" s="20"/>
      <c r="I27" s="20"/>
      <c r="J27" s="20"/>
      <c r="K27" s="20"/>
      <c r="L27" s="20"/>
      <c r="M27" s="20"/>
      <c r="N27" s="20"/>
      <c r="O27" s="20"/>
      <c r="P27" s="20"/>
      <c r="Q27" s="20"/>
    </row>
    <row r="28" spans="1:21" x14ac:dyDescent="0.35">
      <c r="A28" s="20" t="s">
        <v>15</v>
      </c>
      <c r="B28" s="20"/>
      <c r="C28" s="20"/>
      <c r="D28" s="20"/>
      <c r="E28" s="20"/>
      <c r="F28" s="20"/>
      <c r="G28" s="20"/>
      <c r="H28" s="20"/>
      <c r="I28" s="20"/>
      <c r="J28" s="20"/>
      <c r="K28" s="20"/>
      <c r="L28" s="20"/>
      <c r="M28" s="20"/>
      <c r="N28" s="20"/>
      <c r="O28" s="20"/>
      <c r="P28" s="20"/>
      <c r="Q28" s="20"/>
    </row>
    <row r="29" spans="1:21" x14ac:dyDescent="0.35">
      <c r="A29" s="20" t="s">
        <v>16</v>
      </c>
      <c r="B29" s="20"/>
      <c r="C29" s="20"/>
      <c r="D29" s="20"/>
      <c r="E29" s="20"/>
      <c r="F29" s="20"/>
      <c r="G29" s="20"/>
      <c r="H29" s="20"/>
      <c r="I29" s="20"/>
      <c r="J29" s="20"/>
      <c r="K29" s="20"/>
      <c r="L29" s="20"/>
      <c r="M29" s="20"/>
      <c r="N29" s="20"/>
      <c r="O29" s="20"/>
      <c r="P29" s="20"/>
      <c r="Q29" s="20"/>
    </row>
    <row r="30" spans="1:21" x14ac:dyDescent="0.35">
      <c r="A30" s="20" t="s">
        <v>18</v>
      </c>
      <c r="B30" s="20"/>
      <c r="C30" s="20"/>
      <c r="D30" s="20"/>
      <c r="E30" s="20"/>
      <c r="F30" s="20"/>
      <c r="G30" s="20"/>
      <c r="H30" s="20"/>
      <c r="I30" s="20"/>
      <c r="J30" s="20"/>
      <c r="K30" s="20"/>
      <c r="L30" s="20"/>
      <c r="M30" s="20"/>
      <c r="N30" s="20"/>
      <c r="O30" s="20"/>
      <c r="P30" s="20"/>
      <c r="Q30" s="20"/>
    </row>
    <row r="31" spans="1:21" x14ac:dyDescent="0.35">
      <c r="A31" s="20" t="s">
        <v>19</v>
      </c>
      <c r="B31" s="20"/>
      <c r="C31" s="20"/>
      <c r="D31" s="20"/>
      <c r="E31" s="20"/>
      <c r="F31" s="20"/>
      <c r="G31" s="20"/>
      <c r="H31" s="20"/>
      <c r="I31" s="20"/>
      <c r="J31" s="20"/>
      <c r="K31" s="20"/>
      <c r="L31" s="20"/>
      <c r="M31" s="20"/>
      <c r="N31" s="20"/>
      <c r="O31" s="20"/>
      <c r="P31" s="20"/>
      <c r="Q31" s="20"/>
    </row>
    <row r="32" spans="1:21" x14ac:dyDescent="0.35">
      <c r="A32" s="20" t="s">
        <v>20</v>
      </c>
      <c r="B32" s="20"/>
      <c r="C32" s="20"/>
      <c r="D32" s="20"/>
      <c r="E32" s="20"/>
      <c r="F32" s="20"/>
      <c r="G32" s="20"/>
      <c r="H32" s="20"/>
      <c r="I32" s="20"/>
      <c r="J32" s="20"/>
      <c r="K32" s="20"/>
      <c r="L32" s="20"/>
      <c r="M32" s="20"/>
      <c r="N32" s="20"/>
      <c r="O32" s="20"/>
      <c r="P32" s="20"/>
      <c r="Q32" s="20"/>
    </row>
  </sheetData>
  <mergeCells count="4">
    <mergeCell ref="A3:A4"/>
    <mergeCell ref="A12:Q12"/>
    <mergeCell ref="A13:Q13"/>
    <mergeCell ref="T3:U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U34"/>
  <sheetViews>
    <sheetView showGridLines="0" zoomScale="90" zoomScaleNormal="90" workbookViewId="0">
      <selection activeCell="A26" sqref="A26"/>
    </sheetView>
  </sheetViews>
  <sheetFormatPr defaultColWidth="9.1796875" defaultRowHeight="15.5" x14ac:dyDescent="0.35"/>
  <cols>
    <col min="1" max="1" width="56.1796875" style="6" customWidth="1"/>
    <col min="2" max="18" width="7.81640625" style="6" customWidth="1"/>
    <col min="19" max="19" width="2.453125" style="6" customWidth="1"/>
    <col min="20" max="16384" width="9.1796875" style="6"/>
  </cols>
  <sheetData>
    <row r="1" spans="1:21" ht="21" x14ac:dyDescent="0.5">
      <c r="A1" s="110" t="str">
        <f>+'Indice-Index'!C24</f>
        <v>4.2   Telefonia fissa e mobile - Fixed and mobile telephony (2010=100)</v>
      </c>
      <c r="B1" s="111"/>
      <c r="C1" s="111"/>
      <c r="D1" s="111"/>
      <c r="E1" s="111"/>
      <c r="F1" s="111"/>
      <c r="G1" s="111"/>
      <c r="H1" s="111"/>
      <c r="I1" s="111"/>
      <c r="J1" s="111"/>
      <c r="K1" s="111"/>
      <c r="L1" s="111"/>
      <c r="M1" s="111"/>
      <c r="N1" s="111"/>
      <c r="O1" s="111"/>
      <c r="P1" s="111"/>
      <c r="Q1" s="111"/>
      <c r="R1" s="111"/>
    </row>
    <row r="3" spans="1:21" x14ac:dyDescent="0.35">
      <c r="A3" s="726" t="s">
        <v>39</v>
      </c>
      <c r="B3" s="41" t="str">
        <f>'4.1'!B3</f>
        <v>Giu 18</v>
      </c>
      <c r="C3" s="41" t="str">
        <f>'4.1'!C3</f>
        <v>Set 18</v>
      </c>
      <c r="D3" s="41" t="str">
        <f>'4.1'!D3</f>
        <v xml:space="preserve"> Dic 18</v>
      </c>
      <c r="E3" s="41" t="str">
        <f>'4.1'!E3</f>
        <v xml:space="preserve"> Mar 19</v>
      </c>
      <c r="F3" s="41" t="str">
        <f>'4.1'!F3</f>
        <v>Giu 19</v>
      </c>
      <c r="G3" s="41" t="str">
        <f>'4.1'!G3</f>
        <v>Set 19</v>
      </c>
      <c r="H3" s="41" t="str">
        <f>'4.1'!H3</f>
        <v xml:space="preserve"> Dic 19</v>
      </c>
      <c r="I3" s="41" t="str">
        <f>'4.1'!I3</f>
        <v xml:space="preserve"> Mar 20</v>
      </c>
      <c r="J3" s="41" t="str">
        <f>'4.1'!J3</f>
        <v>Giu 20</v>
      </c>
      <c r="K3" s="41" t="str">
        <f>'4.1'!K3</f>
        <v>Set 20</v>
      </c>
      <c r="L3" s="41" t="str">
        <f>'4.1'!L3</f>
        <v xml:space="preserve"> Dic 20</v>
      </c>
      <c r="M3" s="41" t="str">
        <f>'4.1'!M3</f>
        <v xml:space="preserve"> Mar 21</v>
      </c>
      <c r="N3" s="41" t="str">
        <f>'4.1'!N3</f>
        <v>Giu 21</v>
      </c>
      <c r="O3" s="41" t="str">
        <f>'4.1'!O3</f>
        <v>Set 21</v>
      </c>
      <c r="P3" s="41" t="str">
        <f>'4.1'!P3</f>
        <v>Dic 21</v>
      </c>
      <c r="Q3" s="41" t="str">
        <f>'4.1'!Q3</f>
        <v xml:space="preserve"> Mar 22</v>
      </c>
      <c r="R3" s="41" t="str">
        <f>'4.1'!R3</f>
        <v>Giu 22</v>
      </c>
      <c r="T3" s="710" t="s">
        <v>348</v>
      </c>
      <c r="U3" s="710"/>
    </row>
    <row r="4" spans="1:21" x14ac:dyDescent="0.35">
      <c r="A4" s="726"/>
      <c r="B4" s="41" t="str">
        <f>'4.1'!B4</f>
        <v>Jun 18</v>
      </c>
      <c r="C4" s="41" t="str">
        <f>'4.1'!C4</f>
        <v>Sept 18</v>
      </c>
      <c r="D4" s="41" t="str">
        <f>'4.1'!D4</f>
        <v>Dec 18</v>
      </c>
      <c r="E4" s="41" t="str">
        <f>'4.1'!E4</f>
        <v xml:space="preserve"> Mar 19</v>
      </c>
      <c r="F4" s="41" t="str">
        <f>'4.1'!F4</f>
        <v>Jun 19</v>
      </c>
      <c r="G4" s="41" t="str">
        <f>'4.1'!G4</f>
        <v>Sept 19</v>
      </c>
      <c r="H4" s="41" t="str">
        <f>'4.1'!H4</f>
        <v>Dec 19</v>
      </c>
      <c r="I4" s="41" t="str">
        <f>'4.1'!I4</f>
        <v xml:space="preserve"> Mar 20</v>
      </c>
      <c r="J4" s="41" t="str">
        <f>'4.1'!J4</f>
        <v>Jun 20</v>
      </c>
      <c r="K4" s="41" t="str">
        <f>'4.1'!K4</f>
        <v>Sept 20</v>
      </c>
      <c r="L4" s="41" t="str">
        <f>'4.1'!L4</f>
        <v>Dec 20</v>
      </c>
      <c r="M4" s="41" t="str">
        <f>'4.1'!M4</f>
        <v xml:space="preserve"> Mar 21</v>
      </c>
      <c r="N4" s="41" t="str">
        <f>'4.1'!N4</f>
        <v>Jun 21</v>
      </c>
      <c r="O4" s="41" t="str">
        <f>'4.1'!O4</f>
        <v>Sept 21</v>
      </c>
      <c r="P4" s="41" t="str">
        <f>'4.1'!P4</f>
        <v>Dec 21</v>
      </c>
      <c r="Q4" s="41" t="str">
        <f>'4.1'!Q4</f>
        <v xml:space="preserve"> Mar 22</v>
      </c>
      <c r="R4" s="41" t="str">
        <f>'4.1'!R4</f>
        <v>Jun 22</v>
      </c>
      <c r="T4" s="129" t="s">
        <v>349</v>
      </c>
      <c r="U4" s="129" t="s">
        <v>350</v>
      </c>
    </row>
    <row r="5" spans="1:21" x14ac:dyDescent="0.35">
      <c r="A5" s="23"/>
      <c r="B5" s="22"/>
      <c r="C5" s="22"/>
      <c r="D5" s="22"/>
      <c r="E5" s="22"/>
      <c r="F5" s="22"/>
      <c r="G5" s="22"/>
      <c r="H5" s="22"/>
      <c r="I5" s="22"/>
      <c r="J5" s="22"/>
      <c r="K5" s="22"/>
      <c r="L5" s="22"/>
      <c r="M5" s="22"/>
      <c r="N5" s="22"/>
      <c r="O5" s="22"/>
      <c r="P5" s="22"/>
      <c r="Q5" s="22"/>
      <c r="R5" s="20"/>
      <c r="T5" s="127"/>
      <c r="U5" s="127"/>
    </row>
    <row r="6" spans="1:21" x14ac:dyDescent="0.35">
      <c r="A6" s="23" t="s">
        <v>52</v>
      </c>
      <c r="T6" s="128"/>
      <c r="U6" s="128"/>
    </row>
    <row r="7" spans="1:21" x14ac:dyDescent="0.35">
      <c r="A7" s="67" t="s">
        <v>34</v>
      </c>
      <c r="B7" s="66">
        <v>123.3</v>
      </c>
      <c r="C7" s="66">
        <v>125.9</v>
      </c>
      <c r="D7" s="66">
        <v>130.19999999999999</v>
      </c>
      <c r="E7" s="66">
        <v>128.1</v>
      </c>
      <c r="F7" s="66">
        <v>130</v>
      </c>
      <c r="G7" s="66">
        <v>133.5</v>
      </c>
      <c r="H7" s="66">
        <v>133.5</v>
      </c>
      <c r="I7" s="66">
        <v>133.5</v>
      </c>
      <c r="J7" s="66">
        <v>132.9</v>
      </c>
      <c r="K7" s="66">
        <v>132.9</v>
      </c>
      <c r="L7" s="66">
        <v>136.1</v>
      </c>
      <c r="M7" s="66">
        <v>136.1</v>
      </c>
      <c r="N7" s="66">
        <v>136.1</v>
      </c>
      <c r="O7" s="66">
        <v>136.1</v>
      </c>
      <c r="P7" s="66">
        <v>136.1</v>
      </c>
      <c r="Q7" s="66">
        <v>136.1</v>
      </c>
      <c r="R7" s="66">
        <v>136.1</v>
      </c>
      <c r="T7" s="92">
        <f>(R7-B7)/B7*100</f>
        <v>10.381184103811838</v>
      </c>
      <c r="U7" s="92">
        <f>(R7-N7)/N7*100</f>
        <v>0</v>
      </c>
    </row>
    <row r="8" spans="1:21" x14ac:dyDescent="0.35">
      <c r="A8" s="67" t="s">
        <v>21</v>
      </c>
      <c r="B8" s="66">
        <v>90.7</v>
      </c>
      <c r="C8" s="66">
        <v>93.8</v>
      </c>
      <c r="D8" s="66">
        <v>94</v>
      </c>
      <c r="E8" s="66">
        <v>97.1</v>
      </c>
      <c r="F8" s="66">
        <v>100.5</v>
      </c>
      <c r="G8" s="66">
        <v>99.2</v>
      </c>
      <c r="H8" s="66">
        <v>99.9</v>
      </c>
      <c r="I8" s="66">
        <v>101.5</v>
      </c>
      <c r="J8" s="66">
        <v>111.3</v>
      </c>
      <c r="K8" s="66">
        <v>102.9</v>
      </c>
      <c r="L8" s="66">
        <v>101.3</v>
      </c>
      <c r="M8" s="66">
        <v>105.5</v>
      </c>
      <c r="N8" s="66">
        <v>108.5</v>
      </c>
      <c r="O8" s="66">
        <v>117.8</v>
      </c>
      <c r="P8" s="66">
        <v>125.2</v>
      </c>
      <c r="Q8" s="66">
        <v>121.9</v>
      </c>
      <c r="R8" s="66">
        <v>132.80000000000001</v>
      </c>
      <c r="S8" s="7"/>
      <c r="T8" s="92">
        <f>(R8-B8)/B8*100</f>
        <v>46.416758544652708</v>
      </c>
      <c r="U8" s="92">
        <f>(R8-N8)/N8*100</f>
        <v>22.39631336405531</v>
      </c>
    </row>
    <row r="9" spans="1:21" x14ac:dyDescent="0.35">
      <c r="A9" s="67" t="s">
        <v>22</v>
      </c>
      <c r="B9" s="66">
        <v>84.7</v>
      </c>
      <c r="C9" s="66">
        <v>86.8</v>
      </c>
      <c r="D9" s="66">
        <v>86.9</v>
      </c>
      <c r="E9" s="66">
        <v>73.099999999999994</v>
      </c>
      <c r="F9" s="66">
        <v>73.7</v>
      </c>
      <c r="G9" s="66">
        <v>73.099999999999994</v>
      </c>
      <c r="H9" s="66">
        <v>73.3</v>
      </c>
      <c r="I9" s="66">
        <v>73.599999999999994</v>
      </c>
      <c r="J9" s="66">
        <v>73.8</v>
      </c>
      <c r="K9" s="66">
        <v>73.8</v>
      </c>
      <c r="L9" s="66">
        <v>74.599999999999994</v>
      </c>
      <c r="M9" s="66">
        <v>75</v>
      </c>
      <c r="N9" s="66">
        <v>75</v>
      </c>
      <c r="O9" s="66">
        <v>74.8</v>
      </c>
      <c r="P9" s="66">
        <v>75</v>
      </c>
      <c r="Q9" s="66">
        <v>75</v>
      </c>
      <c r="R9" s="66">
        <v>75</v>
      </c>
      <c r="T9" s="92">
        <f>(R9-B9)/B9*100</f>
        <v>-11.452184179456909</v>
      </c>
      <c r="U9" s="92">
        <f>(R9-N9)/N9*100</f>
        <v>0</v>
      </c>
    </row>
    <row r="10" spans="1:21" x14ac:dyDescent="0.35">
      <c r="A10" s="33"/>
      <c r="B10" s="33"/>
      <c r="C10" s="33"/>
      <c r="D10" s="33"/>
      <c r="E10" s="33"/>
      <c r="F10" s="33"/>
      <c r="G10" s="33"/>
      <c r="H10" s="33"/>
      <c r="I10" s="33"/>
      <c r="J10" s="33"/>
      <c r="K10" s="33"/>
      <c r="L10" s="33"/>
      <c r="M10" s="33"/>
      <c r="N10" s="33"/>
      <c r="O10" s="33"/>
      <c r="P10" s="33"/>
      <c r="Q10" s="33"/>
      <c r="R10" s="5"/>
    </row>
    <row r="11" spans="1:21" x14ac:dyDescent="0.35">
      <c r="A11" s="23" t="s">
        <v>53</v>
      </c>
      <c r="B11" s="22"/>
      <c r="C11" s="22"/>
      <c r="D11" s="22"/>
      <c r="E11" s="22"/>
      <c r="F11" s="22"/>
      <c r="G11" s="22"/>
      <c r="H11" s="22"/>
      <c r="I11" s="22"/>
      <c r="J11" s="22"/>
      <c r="K11" s="22"/>
      <c r="L11" s="22"/>
      <c r="M11" s="22"/>
      <c r="N11" s="22"/>
      <c r="O11" s="22"/>
      <c r="P11" s="22"/>
      <c r="Q11" s="22"/>
      <c r="R11" s="5"/>
    </row>
    <row r="12" spans="1:21" x14ac:dyDescent="0.35">
      <c r="A12" s="67" t="s">
        <v>29</v>
      </c>
      <c r="B12" s="66">
        <v>76.900000000000006</v>
      </c>
      <c r="C12" s="66">
        <v>76.7</v>
      </c>
      <c r="D12" s="66">
        <v>75.099999999999994</v>
      </c>
      <c r="E12" s="66">
        <v>75.2</v>
      </c>
      <c r="F12" s="66">
        <v>70.5</v>
      </c>
      <c r="G12" s="66">
        <v>69.400000000000006</v>
      </c>
      <c r="H12" s="66">
        <v>69.900000000000006</v>
      </c>
      <c r="I12" s="66">
        <v>69.900000000000006</v>
      </c>
      <c r="J12" s="66">
        <v>68.400000000000006</v>
      </c>
      <c r="K12" s="66">
        <v>68.2</v>
      </c>
      <c r="L12" s="66">
        <v>68.099999999999994</v>
      </c>
      <c r="M12" s="66">
        <v>68.099999999999994</v>
      </c>
      <c r="N12" s="66">
        <v>67.400000000000006</v>
      </c>
      <c r="O12" s="66">
        <v>67.400000000000006</v>
      </c>
      <c r="P12" s="66">
        <v>67.5</v>
      </c>
      <c r="Q12" s="66">
        <v>67.400000000000006</v>
      </c>
      <c r="R12" s="66">
        <v>67.3</v>
      </c>
      <c r="T12" s="92">
        <f>(R12-B12)/B12*100</f>
        <v>-12.483745123537071</v>
      </c>
      <c r="U12" s="92">
        <f>(R12-N12)/N12*100</f>
        <v>-0.14836795252226784</v>
      </c>
    </row>
    <row r="13" spans="1:21" x14ac:dyDescent="0.35">
      <c r="A13" s="67" t="s">
        <v>23</v>
      </c>
      <c r="B13" s="66">
        <v>43.1</v>
      </c>
      <c r="C13" s="66">
        <v>41.6</v>
      </c>
      <c r="D13" s="66">
        <v>37.700000000000003</v>
      </c>
      <c r="E13" s="66">
        <v>38.4</v>
      </c>
      <c r="F13" s="66">
        <v>33.700000000000003</v>
      </c>
      <c r="G13" s="66">
        <v>37.299999999999997</v>
      </c>
      <c r="H13" s="66">
        <v>33.799999999999997</v>
      </c>
      <c r="I13" s="66">
        <v>32.1</v>
      </c>
      <c r="J13" s="66">
        <v>30.3</v>
      </c>
      <c r="K13" s="66">
        <v>28.5</v>
      </c>
      <c r="L13" s="66">
        <v>27.4</v>
      </c>
      <c r="M13" s="66">
        <v>28.2</v>
      </c>
      <c r="N13" s="66">
        <v>26.5</v>
      </c>
      <c r="O13" s="66">
        <v>26.9</v>
      </c>
      <c r="P13" s="66">
        <v>24.9</v>
      </c>
      <c r="Q13" s="66">
        <v>24.9</v>
      </c>
      <c r="R13" s="66">
        <v>23.7</v>
      </c>
      <c r="T13" s="92">
        <f>(R13-B13)/B13*100</f>
        <v>-45.011600928074245</v>
      </c>
      <c r="U13" s="92">
        <f>(R13-N13)/N13*100</f>
        <v>-10.56603773584906</v>
      </c>
    </row>
    <row r="15" spans="1:21" x14ac:dyDescent="0.35">
      <c r="A15" s="20"/>
      <c r="B15" s="20"/>
      <c r="C15" s="20"/>
      <c r="D15" s="20"/>
      <c r="E15" s="20"/>
      <c r="F15" s="20"/>
      <c r="G15" s="20"/>
      <c r="H15" s="20"/>
      <c r="I15" s="20"/>
      <c r="J15" s="20"/>
      <c r="K15" s="20"/>
      <c r="L15" s="20"/>
      <c r="M15" s="20"/>
      <c r="N15" s="20"/>
      <c r="O15" s="20"/>
      <c r="P15" s="20"/>
      <c r="Q15" s="20"/>
      <c r="R15" s="20"/>
    </row>
    <row r="16" spans="1:21" x14ac:dyDescent="0.35">
      <c r="A16" s="6" t="s">
        <v>41</v>
      </c>
      <c r="B16" s="20"/>
      <c r="C16" s="20"/>
      <c r="D16" s="20"/>
      <c r="E16" s="20"/>
      <c r="F16" s="20"/>
      <c r="G16" s="20"/>
      <c r="H16" s="20"/>
      <c r="I16" s="20"/>
      <c r="J16" s="20"/>
      <c r="K16" s="20"/>
      <c r="L16" s="20"/>
      <c r="M16" s="20"/>
      <c r="N16" s="20"/>
      <c r="O16" s="20"/>
      <c r="P16" s="20"/>
      <c r="Q16" s="20"/>
      <c r="R16" s="20"/>
    </row>
    <row r="17" spans="1:18" x14ac:dyDescent="0.35">
      <c r="A17" s="20" t="s">
        <v>36</v>
      </c>
      <c r="B17" s="20"/>
      <c r="C17" s="20"/>
      <c r="D17" s="20"/>
      <c r="E17" s="20"/>
      <c r="F17" s="20"/>
      <c r="G17" s="20"/>
      <c r="H17" s="20"/>
      <c r="I17" s="20"/>
      <c r="J17" s="20"/>
      <c r="K17" s="20"/>
      <c r="L17" s="20"/>
      <c r="M17" s="20"/>
      <c r="N17" s="20"/>
      <c r="O17" s="20"/>
      <c r="P17" s="20"/>
      <c r="Q17" s="20"/>
      <c r="R17" s="20"/>
    </row>
    <row r="18" spans="1:18" x14ac:dyDescent="0.35">
      <c r="A18" s="20" t="s">
        <v>24</v>
      </c>
      <c r="B18" s="20"/>
      <c r="C18" s="20"/>
      <c r="D18" s="20"/>
      <c r="E18" s="20"/>
      <c r="F18" s="20"/>
      <c r="G18" s="20"/>
      <c r="H18" s="20"/>
      <c r="I18" s="20"/>
      <c r="J18" s="20"/>
      <c r="K18" s="20"/>
      <c r="L18" s="20"/>
      <c r="M18" s="20"/>
      <c r="N18" s="20"/>
      <c r="O18" s="20"/>
      <c r="P18" s="20"/>
      <c r="Q18" s="20"/>
      <c r="R18" s="20"/>
    </row>
    <row r="19" spans="1:18" x14ac:dyDescent="0.35">
      <c r="A19" s="20" t="s">
        <v>25</v>
      </c>
      <c r="B19" s="20"/>
      <c r="C19" s="20"/>
      <c r="D19" s="20"/>
      <c r="E19" s="20"/>
      <c r="F19" s="20"/>
      <c r="G19" s="20"/>
      <c r="H19" s="20"/>
      <c r="I19" s="20"/>
      <c r="J19" s="20"/>
      <c r="K19" s="20"/>
      <c r="L19" s="20"/>
      <c r="M19" s="20"/>
      <c r="N19" s="20"/>
      <c r="O19" s="20"/>
      <c r="P19" s="20"/>
      <c r="Q19" s="20"/>
      <c r="R19" s="20"/>
    </row>
    <row r="20" spans="1:18" x14ac:dyDescent="0.35">
      <c r="A20" s="20" t="s">
        <v>26</v>
      </c>
      <c r="B20" s="20"/>
      <c r="C20" s="20"/>
      <c r="D20" s="20"/>
      <c r="E20" s="20"/>
      <c r="F20" s="20"/>
      <c r="G20" s="20"/>
      <c r="H20" s="20"/>
      <c r="I20" s="20"/>
      <c r="J20" s="20"/>
      <c r="K20" s="20"/>
      <c r="L20" s="20"/>
      <c r="M20" s="20"/>
      <c r="N20" s="20"/>
      <c r="O20" s="20"/>
      <c r="P20" s="20"/>
      <c r="Q20" s="20"/>
      <c r="R20" s="20"/>
    </row>
    <row r="21" spans="1:18" x14ac:dyDescent="0.35">
      <c r="A21" s="20" t="s">
        <v>27</v>
      </c>
      <c r="B21" s="20"/>
      <c r="C21" s="20"/>
      <c r="D21" s="20"/>
      <c r="E21" s="20"/>
      <c r="F21" s="20"/>
      <c r="G21" s="20"/>
      <c r="H21" s="20"/>
      <c r="I21" s="20"/>
      <c r="J21" s="20"/>
      <c r="K21" s="20"/>
      <c r="L21" s="20"/>
      <c r="M21" s="20"/>
      <c r="N21" s="20"/>
      <c r="O21" s="20"/>
      <c r="P21" s="20"/>
      <c r="Q21" s="20"/>
      <c r="R21" s="20"/>
    </row>
    <row r="22" spans="1:18" x14ac:dyDescent="0.35">
      <c r="A22" s="20" t="s">
        <v>28</v>
      </c>
      <c r="B22" s="20"/>
      <c r="C22" s="20"/>
      <c r="D22" s="20"/>
      <c r="E22" s="20"/>
      <c r="F22" s="20"/>
      <c r="G22" s="20"/>
      <c r="H22" s="20"/>
      <c r="I22" s="20"/>
      <c r="J22" s="20"/>
      <c r="K22" s="20"/>
      <c r="L22" s="20"/>
      <c r="M22" s="20"/>
      <c r="N22" s="20"/>
      <c r="O22" s="20"/>
      <c r="P22" s="20"/>
      <c r="Q22" s="20"/>
      <c r="R22" s="20"/>
    </row>
    <row r="23" spans="1:18" x14ac:dyDescent="0.35">
      <c r="A23" s="20"/>
      <c r="B23" s="20"/>
      <c r="C23" s="20"/>
      <c r="D23" s="20"/>
      <c r="E23" s="20"/>
      <c r="F23" s="20"/>
      <c r="G23" s="20"/>
      <c r="H23" s="20"/>
      <c r="I23" s="20"/>
      <c r="J23" s="20"/>
      <c r="K23" s="20"/>
      <c r="L23" s="20"/>
      <c r="M23" s="20"/>
      <c r="N23" s="20"/>
      <c r="O23" s="20"/>
      <c r="P23" s="20"/>
      <c r="Q23" s="20"/>
      <c r="R23" s="20"/>
    </row>
    <row r="24" spans="1:18" x14ac:dyDescent="0.35">
      <c r="A24" s="19"/>
      <c r="B24" s="19"/>
      <c r="C24" s="19"/>
      <c r="D24" s="19"/>
      <c r="E24" s="19"/>
      <c r="F24" s="19"/>
      <c r="G24" s="19"/>
      <c r="H24" s="19"/>
      <c r="I24" s="19"/>
      <c r="J24" s="19"/>
      <c r="K24" s="19"/>
      <c r="L24" s="19"/>
      <c r="M24" s="19"/>
      <c r="N24" s="19"/>
      <c r="O24" s="19"/>
      <c r="P24" s="19"/>
      <c r="Q24" s="19"/>
      <c r="R24" s="19"/>
    </row>
    <row r="25" spans="1:18" x14ac:dyDescent="0.35">
      <c r="A25" s="19"/>
      <c r="B25" s="19"/>
      <c r="C25" s="19"/>
      <c r="D25" s="19"/>
      <c r="E25" s="19"/>
      <c r="F25" s="19"/>
      <c r="G25" s="19"/>
      <c r="H25" s="19"/>
      <c r="I25" s="19"/>
      <c r="J25" s="19"/>
      <c r="K25" s="19"/>
      <c r="L25" s="19"/>
      <c r="M25" s="19"/>
      <c r="N25" s="19"/>
      <c r="O25" s="19"/>
      <c r="P25" s="19"/>
      <c r="Q25" s="19"/>
      <c r="R25" s="19"/>
    </row>
    <row r="26" spans="1:18" x14ac:dyDescent="0.35">
      <c r="A26" s="19"/>
      <c r="B26" s="19"/>
      <c r="C26" s="19"/>
      <c r="D26" s="19"/>
      <c r="E26" s="19"/>
      <c r="F26" s="19"/>
      <c r="G26" s="19"/>
      <c r="H26" s="19"/>
      <c r="I26" s="19"/>
      <c r="J26" s="19"/>
      <c r="K26" s="19"/>
      <c r="L26" s="19"/>
      <c r="M26" s="19"/>
      <c r="N26" s="19"/>
      <c r="O26" s="19"/>
      <c r="P26" s="19"/>
      <c r="Q26" s="19"/>
      <c r="R26" s="19"/>
    </row>
    <row r="27" spans="1:18" x14ac:dyDescent="0.35">
      <c r="A27" s="19"/>
      <c r="B27" s="19"/>
      <c r="C27" s="19"/>
      <c r="D27" s="19"/>
      <c r="E27" s="19"/>
      <c r="F27" s="19"/>
      <c r="G27" s="19"/>
      <c r="H27" s="19"/>
      <c r="I27" s="19"/>
      <c r="J27" s="19"/>
      <c r="K27" s="19"/>
      <c r="L27" s="19"/>
      <c r="M27" s="19"/>
      <c r="N27" s="19"/>
      <c r="O27" s="19"/>
      <c r="P27" s="19"/>
      <c r="Q27" s="19"/>
      <c r="R27" s="19"/>
    </row>
    <row r="28" spans="1:18" x14ac:dyDescent="0.35">
      <c r="A28" s="19"/>
      <c r="B28" s="19"/>
      <c r="C28" s="19"/>
      <c r="D28" s="19"/>
      <c r="E28" s="19"/>
      <c r="F28" s="19"/>
      <c r="G28" s="19"/>
      <c r="H28" s="19"/>
      <c r="I28" s="19"/>
      <c r="J28" s="19"/>
      <c r="K28" s="19"/>
      <c r="L28" s="19"/>
      <c r="M28" s="19"/>
      <c r="N28" s="19"/>
      <c r="O28" s="19"/>
      <c r="P28" s="19"/>
      <c r="Q28" s="19"/>
      <c r="R28" s="19"/>
    </row>
    <row r="29" spans="1:18" x14ac:dyDescent="0.35">
      <c r="A29" s="19"/>
      <c r="B29" s="19"/>
      <c r="C29" s="19"/>
      <c r="D29" s="19"/>
      <c r="E29" s="19"/>
      <c r="F29" s="19"/>
      <c r="G29" s="19"/>
      <c r="H29" s="19"/>
      <c r="I29" s="19"/>
      <c r="J29" s="19"/>
      <c r="K29" s="19"/>
      <c r="L29" s="19"/>
      <c r="M29" s="19"/>
      <c r="N29" s="19"/>
      <c r="O29" s="19"/>
      <c r="P29" s="19"/>
      <c r="Q29" s="19"/>
      <c r="R29" s="19"/>
    </row>
    <row r="30" spans="1:18" x14ac:dyDescent="0.35">
      <c r="A30" s="19"/>
      <c r="B30" s="19"/>
      <c r="C30" s="19"/>
      <c r="D30" s="19"/>
      <c r="E30" s="19"/>
      <c r="F30" s="19"/>
      <c r="G30" s="19"/>
      <c r="H30" s="19"/>
      <c r="I30" s="19"/>
      <c r="J30" s="19"/>
      <c r="K30" s="19"/>
      <c r="L30" s="19"/>
      <c r="M30" s="19"/>
      <c r="N30" s="19"/>
      <c r="O30" s="19"/>
      <c r="P30" s="19"/>
      <c r="Q30" s="19"/>
      <c r="R30" s="19"/>
    </row>
    <row r="31" spans="1:18" x14ac:dyDescent="0.35">
      <c r="A31" s="19"/>
      <c r="B31" s="19"/>
      <c r="C31" s="19"/>
      <c r="D31" s="19"/>
      <c r="E31" s="19"/>
      <c r="F31" s="19"/>
      <c r="G31" s="19"/>
      <c r="H31" s="19"/>
      <c r="I31" s="19"/>
      <c r="J31" s="19"/>
      <c r="K31" s="19"/>
      <c r="L31" s="19"/>
      <c r="M31" s="19"/>
      <c r="N31" s="19"/>
      <c r="O31" s="19"/>
      <c r="P31" s="19"/>
      <c r="Q31" s="19"/>
      <c r="R31" s="19"/>
    </row>
    <row r="32" spans="1:18" x14ac:dyDescent="0.35">
      <c r="A32" s="19"/>
      <c r="B32" s="19"/>
      <c r="C32" s="19"/>
      <c r="D32" s="19"/>
      <c r="E32" s="19"/>
      <c r="F32" s="19"/>
      <c r="G32" s="19"/>
      <c r="H32" s="19"/>
      <c r="I32" s="19"/>
      <c r="J32" s="19"/>
      <c r="K32" s="19"/>
      <c r="L32" s="19"/>
      <c r="M32" s="19"/>
      <c r="N32" s="19"/>
      <c r="O32" s="19"/>
      <c r="P32" s="19"/>
      <c r="Q32" s="19"/>
      <c r="R32" s="19"/>
    </row>
    <row r="33" spans="1:18" x14ac:dyDescent="0.35">
      <c r="A33" s="19"/>
      <c r="B33" s="19"/>
      <c r="C33" s="19"/>
      <c r="D33" s="19"/>
      <c r="E33" s="19"/>
      <c r="F33" s="19"/>
      <c r="G33" s="19"/>
      <c r="H33" s="19"/>
      <c r="I33" s="19"/>
      <c r="J33" s="19"/>
      <c r="K33" s="19"/>
      <c r="L33" s="19"/>
      <c r="M33" s="19"/>
      <c r="N33" s="19"/>
      <c r="O33" s="19"/>
      <c r="P33" s="19"/>
      <c r="Q33" s="19"/>
      <c r="R33" s="19"/>
    </row>
    <row r="34" spans="1:18" x14ac:dyDescent="0.35">
      <c r="A34" s="19"/>
      <c r="B34" s="19"/>
      <c r="C34" s="19"/>
      <c r="D34" s="19"/>
      <c r="E34" s="19"/>
      <c r="F34" s="19"/>
      <c r="G34" s="19"/>
      <c r="H34" s="19"/>
      <c r="I34" s="19"/>
      <c r="J34" s="19"/>
      <c r="K34" s="19"/>
      <c r="L34" s="19"/>
      <c r="M34" s="19"/>
      <c r="N34" s="19"/>
      <c r="O34" s="19"/>
      <c r="P34" s="19"/>
      <c r="Q34" s="19"/>
      <c r="R34" s="19"/>
    </row>
  </sheetData>
  <mergeCells count="2">
    <mergeCell ref="A3:A4"/>
    <mergeCell ref="T3:U3"/>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F21" sqref="F21"/>
    </sheetView>
  </sheetViews>
  <sheetFormatPr defaultColWidth="9.1796875" defaultRowHeight="15.5" x14ac:dyDescent="0.35"/>
  <cols>
    <col min="1" max="1" width="56.1796875" style="6" customWidth="1"/>
    <col min="2" max="18" width="7.81640625" style="6" customWidth="1"/>
    <col min="19" max="19" width="1.453125" style="6" customWidth="1"/>
    <col min="20" max="21" width="8.1796875" style="6" customWidth="1"/>
    <col min="22" max="16384" width="9.1796875" style="6"/>
  </cols>
  <sheetData>
    <row r="1" spans="1:21" ht="21" x14ac:dyDescent="0.5">
      <c r="A1" s="110" t="str">
        <f>'Indice-Index'!C25</f>
        <v>4.3   Quotidiani, periodici tv e servizi postali - Newspapers, magazines, TV and postal services (2010=100)</v>
      </c>
      <c r="B1" s="111"/>
      <c r="C1" s="111"/>
      <c r="D1" s="111"/>
      <c r="E1" s="111"/>
      <c r="F1" s="111"/>
      <c r="G1" s="111"/>
      <c r="H1" s="111"/>
      <c r="I1" s="111"/>
      <c r="J1" s="111"/>
      <c r="K1" s="111"/>
      <c r="L1" s="111"/>
      <c r="M1" s="111"/>
      <c r="N1" s="111"/>
      <c r="O1" s="111"/>
      <c r="P1" s="111"/>
      <c r="Q1" s="111"/>
      <c r="R1" s="111"/>
    </row>
    <row r="3" spans="1:21" x14ac:dyDescent="0.35">
      <c r="A3" s="726" t="s">
        <v>39</v>
      </c>
      <c r="B3" s="41" t="str">
        <f>'4.1'!B3</f>
        <v>Giu 18</v>
      </c>
      <c r="C3" s="41" t="str">
        <f>'4.1'!C3</f>
        <v>Set 18</v>
      </c>
      <c r="D3" s="41" t="str">
        <f>'4.1'!D3</f>
        <v xml:space="preserve"> Dic 18</v>
      </c>
      <c r="E3" s="41" t="str">
        <f>'4.1'!E3</f>
        <v xml:space="preserve"> Mar 19</v>
      </c>
      <c r="F3" s="41" t="str">
        <f>'4.1'!F3</f>
        <v>Giu 19</v>
      </c>
      <c r="G3" s="41" t="str">
        <f>'4.1'!G3</f>
        <v>Set 19</v>
      </c>
      <c r="H3" s="41" t="str">
        <f>'4.1'!H3</f>
        <v xml:space="preserve"> Dic 19</v>
      </c>
      <c r="I3" s="41" t="str">
        <f>'4.1'!I3</f>
        <v xml:space="preserve"> Mar 20</v>
      </c>
      <c r="J3" s="41" t="str">
        <f>'4.1'!J3</f>
        <v>Giu 20</v>
      </c>
      <c r="K3" s="41" t="str">
        <f>'4.1'!K3</f>
        <v>Set 20</v>
      </c>
      <c r="L3" s="41" t="str">
        <f>'4.1'!L3</f>
        <v xml:space="preserve"> Dic 20</v>
      </c>
      <c r="M3" s="41" t="str">
        <f>'4.1'!M3</f>
        <v xml:space="preserve"> Mar 21</v>
      </c>
      <c r="N3" s="41" t="str">
        <f>'4.1'!N3</f>
        <v>Giu 21</v>
      </c>
      <c r="O3" s="41" t="str">
        <f>'4.1'!O3</f>
        <v>Set 21</v>
      </c>
      <c r="P3" s="41" t="str">
        <f>'4.1'!P3</f>
        <v>Dic 21</v>
      </c>
      <c r="Q3" s="41" t="str">
        <f>'4.1'!Q3</f>
        <v xml:space="preserve"> Mar 22</v>
      </c>
      <c r="R3" s="41" t="str">
        <f>'4.1'!R3</f>
        <v>Giu 22</v>
      </c>
      <c r="T3" s="710" t="s">
        <v>348</v>
      </c>
      <c r="U3" s="710"/>
    </row>
    <row r="4" spans="1:21" x14ac:dyDescent="0.35">
      <c r="A4" s="726"/>
      <c r="B4" s="41" t="str">
        <f>'4.1'!B4</f>
        <v>Jun 18</v>
      </c>
      <c r="C4" s="41" t="str">
        <f>'4.1'!C4</f>
        <v>Sept 18</v>
      </c>
      <c r="D4" s="41" t="str">
        <f>'4.1'!D4</f>
        <v>Dec 18</v>
      </c>
      <c r="E4" s="41" t="str">
        <f>'4.1'!E4</f>
        <v xml:space="preserve"> Mar 19</v>
      </c>
      <c r="F4" s="41" t="str">
        <f>'4.1'!F4</f>
        <v>Jun 19</v>
      </c>
      <c r="G4" s="41" t="str">
        <f>'4.1'!G4</f>
        <v>Sept 19</v>
      </c>
      <c r="H4" s="41" t="str">
        <f>'4.1'!H4</f>
        <v>Dec 19</v>
      </c>
      <c r="I4" s="41" t="str">
        <f>'4.1'!I4</f>
        <v xml:space="preserve"> Mar 20</v>
      </c>
      <c r="J4" s="41" t="str">
        <f>'4.1'!J4</f>
        <v>Jun 20</v>
      </c>
      <c r="K4" s="41" t="str">
        <f>'4.1'!K4</f>
        <v>Sept 20</v>
      </c>
      <c r="L4" s="41" t="str">
        <f>'4.1'!L4</f>
        <v>Dec 20</v>
      </c>
      <c r="M4" s="41" t="str">
        <f>'4.1'!M4</f>
        <v xml:space="preserve"> Mar 21</v>
      </c>
      <c r="N4" s="41" t="str">
        <f>'4.1'!N4</f>
        <v>Jun 21</v>
      </c>
      <c r="O4" s="41" t="str">
        <f>'4.1'!O4</f>
        <v>Sept 21</v>
      </c>
      <c r="P4" s="41" t="str">
        <f>'4.1'!P4</f>
        <v>Dec 21</v>
      </c>
      <c r="Q4" s="41" t="str">
        <f>'4.1'!Q4</f>
        <v xml:space="preserve"> Mar 22</v>
      </c>
      <c r="R4" s="41" t="str">
        <f>'4.1'!R4</f>
        <v>Jun 22</v>
      </c>
      <c r="T4" s="129" t="s">
        <v>349</v>
      </c>
      <c r="U4" s="129" t="s">
        <v>350</v>
      </c>
    </row>
    <row r="5" spans="1:21" x14ac:dyDescent="0.35">
      <c r="A5" s="23"/>
      <c r="B5" s="22"/>
      <c r="C5" s="22"/>
      <c r="D5" s="22"/>
      <c r="E5" s="22"/>
      <c r="F5" s="22"/>
      <c r="G5" s="22"/>
      <c r="H5" s="22"/>
      <c r="I5" s="22"/>
      <c r="J5" s="22"/>
      <c r="K5" s="22"/>
      <c r="L5" s="22"/>
      <c r="M5" s="22"/>
      <c r="N5" s="22"/>
      <c r="O5" s="22"/>
      <c r="P5" s="22"/>
      <c r="Q5" s="22"/>
      <c r="R5" s="20"/>
      <c r="T5" s="127"/>
      <c r="U5" s="127"/>
    </row>
    <row r="6" spans="1:21" x14ac:dyDescent="0.35">
      <c r="A6" s="23" t="s">
        <v>42</v>
      </c>
      <c r="T6" s="128"/>
      <c r="U6" s="128"/>
    </row>
    <row r="7" spans="1:21" x14ac:dyDescent="0.35">
      <c r="A7" s="68" t="s">
        <v>148</v>
      </c>
      <c r="B7" s="66">
        <v>137.30000000000001</v>
      </c>
      <c r="C7" s="66">
        <v>136.30000000000001</v>
      </c>
      <c r="D7" s="66">
        <v>137</v>
      </c>
      <c r="E7" s="66">
        <v>139</v>
      </c>
      <c r="F7" s="66">
        <v>138.5</v>
      </c>
      <c r="G7" s="66">
        <v>140.1</v>
      </c>
      <c r="H7" s="66">
        <v>139.6</v>
      </c>
      <c r="I7" s="66">
        <v>139.9</v>
      </c>
      <c r="J7" s="66">
        <v>140.4</v>
      </c>
      <c r="K7" s="66">
        <v>139.5</v>
      </c>
      <c r="L7" s="66">
        <v>140.19999999999999</v>
      </c>
      <c r="M7" s="66">
        <v>141.4</v>
      </c>
      <c r="N7" s="66">
        <v>143</v>
      </c>
      <c r="O7" s="66">
        <v>142.6</v>
      </c>
      <c r="P7" s="66">
        <v>141.6</v>
      </c>
      <c r="Q7" s="66">
        <v>145.5</v>
      </c>
      <c r="R7" s="66">
        <v>148</v>
      </c>
      <c r="T7" s="92">
        <f>(R7-B7)/B7*100</f>
        <v>7.7931536780771946</v>
      </c>
      <c r="U7" s="92">
        <f>(R7-N7)/N7*100</f>
        <v>3.4965034965034967</v>
      </c>
    </row>
    <row r="8" spans="1:21" x14ac:dyDescent="0.35">
      <c r="A8" s="67" t="s">
        <v>11</v>
      </c>
      <c r="B8" s="66">
        <v>127.3</v>
      </c>
      <c r="C8" s="66">
        <v>127.3</v>
      </c>
      <c r="D8" s="66">
        <v>127.3</v>
      </c>
      <c r="E8" s="66">
        <v>127.4</v>
      </c>
      <c r="F8" s="66">
        <v>127.4</v>
      </c>
      <c r="G8" s="66">
        <v>128</v>
      </c>
      <c r="H8" s="66">
        <v>128</v>
      </c>
      <c r="I8" s="66">
        <v>126.8</v>
      </c>
      <c r="J8" s="66">
        <v>126.8</v>
      </c>
      <c r="K8" s="66">
        <v>126.8</v>
      </c>
      <c r="L8" s="66">
        <v>126.8</v>
      </c>
      <c r="M8" s="66">
        <v>125.7</v>
      </c>
      <c r="N8" s="66">
        <v>125.7</v>
      </c>
      <c r="O8" s="66">
        <v>125.7</v>
      </c>
      <c r="P8" s="66">
        <v>126</v>
      </c>
      <c r="Q8" s="66">
        <v>126</v>
      </c>
      <c r="R8" s="66">
        <v>126</v>
      </c>
      <c r="T8" s="92">
        <f>(R8-B8)/B8*100</f>
        <v>-1.0212097407698328</v>
      </c>
      <c r="U8" s="92">
        <f>(R8-N8)/N8*100</f>
        <v>0.23866348448687122</v>
      </c>
    </row>
    <row r="9" spans="1:21" x14ac:dyDescent="0.35">
      <c r="A9" s="68" t="s">
        <v>35</v>
      </c>
      <c r="B9" s="66">
        <v>106.2</v>
      </c>
      <c r="C9" s="66">
        <v>107.3</v>
      </c>
      <c r="D9" s="66">
        <v>105.3</v>
      </c>
      <c r="E9" s="66">
        <v>106.1</v>
      </c>
      <c r="F9" s="66">
        <v>106.2</v>
      </c>
      <c r="G9" s="66">
        <v>106.6</v>
      </c>
      <c r="H9" s="66">
        <v>106.3</v>
      </c>
      <c r="I9" s="66">
        <v>108.5</v>
      </c>
      <c r="J9" s="66">
        <v>107.7</v>
      </c>
      <c r="K9" s="66">
        <v>107.3</v>
      </c>
      <c r="L9" s="66">
        <v>106.7</v>
      </c>
      <c r="M9" s="66">
        <v>108.8</v>
      </c>
      <c r="N9" s="66">
        <v>107.8</v>
      </c>
      <c r="O9" s="66">
        <v>108.7</v>
      </c>
      <c r="P9" s="66">
        <v>108.6</v>
      </c>
      <c r="Q9" s="66">
        <v>109.2</v>
      </c>
      <c r="R9" s="66">
        <v>108.3</v>
      </c>
      <c r="T9" s="92">
        <f>(R9-B9)/B9*100</f>
        <v>1.9774011299434975</v>
      </c>
      <c r="U9" s="92">
        <f>(R9-N9)/N9*100</f>
        <v>0.463821892393321</v>
      </c>
    </row>
    <row r="11" spans="1:21" x14ac:dyDescent="0.35">
      <c r="A11" s="33"/>
      <c r="B11" s="33"/>
      <c r="C11" s="33"/>
      <c r="D11" s="33"/>
      <c r="E11" s="33"/>
      <c r="F11" s="33"/>
      <c r="G11" s="33"/>
      <c r="H11" s="33"/>
      <c r="I11" s="33"/>
      <c r="J11" s="33"/>
      <c r="K11" s="33"/>
      <c r="L11" s="33"/>
      <c r="M11" s="33"/>
      <c r="N11" s="33"/>
      <c r="O11" s="33"/>
      <c r="P11" s="33"/>
      <c r="Q11" s="33"/>
      <c r="R11" s="5"/>
    </row>
    <row r="12" spans="1:21" x14ac:dyDescent="0.35">
      <c r="A12" s="23" t="s">
        <v>43</v>
      </c>
      <c r="B12" s="22"/>
      <c r="C12" s="22"/>
      <c r="D12" s="22"/>
      <c r="E12" s="22"/>
      <c r="F12" s="22"/>
      <c r="G12" s="22"/>
      <c r="H12" s="22"/>
      <c r="I12" s="22"/>
      <c r="J12" s="22"/>
      <c r="K12" s="22"/>
      <c r="L12" s="22"/>
      <c r="M12" s="22"/>
      <c r="N12" s="22"/>
      <c r="O12" s="22"/>
      <c r="P12" s="22"/>
      <c r="Q12" s="22"/>
      <c r="R12" s="5"/>
    </row>
    <row r="13" spans="1:21" x14ac:dyDescent="0.35">
      <c r="A13" s="67" t="s">
        <v>93</v>
      </c>
      <c r="B13" s="66">
        <v>149.69999999999999</v>
      </c>
      <c r="C13" s="66">
        <v>164.6</v>
      </c>
      <c r="D13" s="66">
        <v>164.6</v>
      </c>
      <c r="E13" s="66">
        <v>164.6</v>
      </c>
      <c r="F13" s="66">
        <v>164.6</v>
      </c>
      <c r="G13" s="66">
        <v>164.6</v>
      </c>
      <c r="H13" s="66">
        <v>164.6</v>
      </c>
      <c r="I13" s="66">
        <v>164.6</v>
      </c>
      <c r="J13" s="66">
        <v>164.6</v>
      </c>
      <c r="K13" s="66">
        <v>164.6</v>
      </c>
      <c r="L13" s="66">
        <v>164.6</v>
      </c>
      <c r="M13" s="66">
        <v>164.6</v>
      </c>
      <c r="N13" s="66">
        <v>164.6</v>
      </c>
      <c r="O13" s="66">
        <v>167.3</v>
      </c>
      <c r="P13" s="66">
        <v>167.3</v>
      </c>
      <c r="Q13" s="66">
        <v>167.3</v>
      </c>
      <c r="R13" s="66">
        <v>167.3</v>
      </c>
      <c r="T13" s="92">
        <f>(R13-B13)/B13*100</f>
        <v>11.756847027388126</v>
      </c>
      <c r="U13" s="92">
        <f>(R13-N13)/N13*100</f>
        <v>1.6403402187120397</v>
      </c>
    </row>
    <row r="14" spans="1:21" x14ac:dyDescent="0.35">
      <c r="A14" s="67" t="s">
        <v>91</v>
      </c>
      <c r="B14" s="66">
        <v>130.69999999999999</v>
      </c>
      <c r="C14" s="66">
        <v>137.30000000000001</v>
      </c>
      <c r="D14" s="66">
        <v>137.30000000000001</v>
      </c>
      <c r="E14" s="66">
        <v>138.9</v>
      </c>
      <c r="F14" s="66">
        <v>138.9</v>
      </c>
      <c r="G14" s="66">
        <v>138.9</v>
      </c>
      <c r="H14" s="66">
        <v>138.9</v>
      </c>
      <c r="I14" s="66">
        <v>139.19999999999999</v>
      </c>
      <c r="J14" s="66">
        <v>139.19999999999999</v>
      </c>
      <c r="K14" s="66">
        <v>139.19999999999999</v>
      </c>
      <c r="L14" s="66">
        <v>139.19999999999999</v>
      </c>
      <c r="M14" s="66">
        <v>140.5</v>
      </c>
      <c r="N14" s="66">
        <v>140.5</v>
      </c>
      <c r="O14" s="66">
        <v>147.80000000000001</v>
      </c>
      <c r="P14" s="66">
        <v>147.80000000000001</v>
      </c>
      <c r="Q14" s="66">
        <v>148.1</v>
      </c>
      <c r="R14" s="66">
        <v>148.1</v>
      </c>
      <c r="T14" s="92">
        <f>(R14-B14)/B14*100</f>
        <v>13.312930374904367</v>
      </c>
      <c r="U14" s="92">
        <f>(R14-N14)/N14*100</f>
        <v>5.4092526690391418</v>
      </c>
    </row>
    <row r="15" spans="1:21" x14ac:dyDescent="0.35">
      <c r="A15" s="67" t="s">
        <v>92</v>
      </c>
      <c r="B15" s="66">
        <v>122.5</v>
      </c>
      <c r="C15" s="66">
        <v>122.6</v>
      </c>
      <c r="D15" s="66">
        <v>122.6</v>
      </c>
      <c r="E15" s="66">
        <v>125.4</v>
      </c>
      <c r="F15" s="66">
        <v>125.4</v>
      </c>
      <c r="G15" s="66">
        <v>125.4</v>
      </c>
      <c r="H15" s="66">
        <v>125.4</v>
      </c>
      <c r="I15" s="66">
        <v>126</v>
      </c>
      <c r="J15" s="66">
        <v>126</v>
      </c>
      <c r="K15" s="66">
        <v>126</v>
      </c>
      <c r="L15" s="66">
        <v>126</v>
      </c>
      <c r="M15" s="66">
        <v>127.6</v>
      </c>
      <c r="N15" s="66">
        <v>127.6</v>
      </c>
      <c r="O15" s="66">
        <v>136.5</v>
      </c>
      <c r="P15" s="66">
        <v>136.6</v>
      </c>
      <c r="Q15" s="66">
        <v>137</v>
      </c>
      <c r="R15" s="66">
        <v>137</v>
      </c>
      <c r="T15" s="92">
        <f>(R15-B15)/B15*100</f>
        <v>11.836734693877551</v>
      </c>
      <c r="U15" s="92">
        <f>(R15-N15)/N15*100</f>
        <v>7.3667711598746131</v>
      </c>
    </row>
    <row r="16" spans="1:21" x14ac:dyDescent="0.35">
      <c r="A16" s="20"/>
      <c r="B16" s="20"/>
      <c r="C16" s="20"/>
      <c r="D16" s="20"/>
      <c r="E16" s="20"/>
      <c r="F16" s="20"/>
      <c r="G16" s="20"/>
      <c r="H16" s="20"/>
      <c r="I16" s="20"/>
      <c r="J16" s="20"/>
      <c r="K16" s="20"/>
      <c r="L16" s="20"/>
      <c r="M16" s="20"/>
      <c r="N16" s="20"/>
      <c r="O16" s="20"/>
      <c r="P16" s="20"/>
      <c r="Q16" s="20"/>
      <c r="R16" s="20"/>
    </row>
    <row r="17" spans="1:18" x14ac:dyDescent="0.35">
      <c r="A17" s="20"/>
      <c r="B17" s="20"/>
      <c r="C17" s="20"/>
      <c r="D17" s="20"/>
      <c r="E17" s="20"/>
      <c r="F17" s="20"/>
      <c r="G17" s="20"/>
      <c r="H17" s="20"/>
      <c r="I17" s="20"/>
      <c r="J17" s="20"/>
      <c r="K17" s="20"/>
      <c r="L17" s="20"/>
      <c r="M17" s="20"/>
      <c r="N17" s="20"/>
      <c r="O17" s="20"/>
      <c r="P17" s="20"/>
      <c r="Q17" s="20"/>
      <c r="R17" s="20"/>
    </row>
    <row r="18" spans="1:18" x14ac:dyDescent="0.35">
      <c r="A18" s="6" t="s">
        <v>41</v>
      </c>
      <c r="B18" s="20"/>
      <c r="C18" s="20"/>
      <c r="D18" s="20"/>
      <c r="E18" s="20"/>
      <c r="F18" s="20"/>
      <c r="G18" s="20"/>
      <c r="H18" s="20"/>
      <c r="I18" s="20"/>
      <c r="J18" s="20"/>
      <c r="K18" s="20"/>
      <c r="L18" s="20"/>
      <c r="M18" s="20"/>
      <c r="N18" s="20"/>
      <c r="O18" s="20"/>
      <c r="P18" s="20"/>
      <c r="Q18" s="20"/>
      <c r="R18" s="20"/>
    </row>
    <row r="19" spans="1:18" x14ac:dyDescent="0.35">
      <c r="A19" s="20" t="s">
        <v>36</v>
      </c>
      <c r="B19" s="20"/>
      <c r="C19" s="20"/>
      <c r="D19" s="20"/>
      <c r="E19" s="20"/>
      <c r="F19" s="20"/>
      <c r="G19" s="20"/>
      <c r="H19" s="20"/>
      <c r="I19" s="20"/>
      <c r="J19" s="20"/>
      <c r="K19" s="20"/>
      <c r="L19" s="20"/>
      <c r="M19" s="20"/>
      <c r="N19" s="20"/>
      <c r="O19" s="20"/>
      <c r="P19" s="20"/>
      <c r="Q19" s="20"/>
      <c r="R19" s="20"/>
    </row>
    <row r="20" spans="1:18" x14ac:dyDescent="0.35">
      <c r="A20" s="20" t="s">
        <v>30</v>
      </c>
      <c r="B20" s="20"/>
      <c r="C20" s="20"/>
      <c r="D20" s="20"/>
      <c r="E20" s="20"/>
      <c r="F20" s="20"/>
      <c r="G20" s="20"/>
      <c r="H20" s="20"/>
      <c r="I20" s="20"/>
      <c r="J20" s="20"/>
      <c r="K20" s="20"/>
      <c r="L20" s="20"/>
      <c r="M20" s="20"/>
      <c r="N20" s="20"/>
      <c r="O20" s="20"/>
      <c r="P20" s="20"/>
      <c r="Q20" s="20"/>
      <c r="R20" s="20"/>
    </row>
    <row r="21" spans="1:18" x14ac:dyDescent="0.35">
      <c r="A21" s="20" t="s">
        <v>31</v>
      </c>
      <c r="B21" s="20"/>
      <c r="C21" s="20"/>
      <c r="D21" s="20"/>
      <c r="E21" s="20"/>
      <c r="F21" s="20"/>
      <c r="G21" s="20"/>
      <c r="H21" s="20"/>
      <c r="I21" s="20"/>
      <c r="J21" s="20"/>
      <c r="K21" s="20"/>
      <c r="L21" s="20"/>
      <c r="M21" s="20"/>
      <c r="N21" s="20"/>
      <c r="O21" s="20"/>
      <c r="P21" s="20"/>
      <c r="Q21" s="20"/>
      <c r="R21" s="20"/>
    </row>
    <row r="22" spans="1:18" x14ac:dyDescent="0.35">
      <c r="A22" s="20" t="s">
        <v>32</v>
      </c>
      <c r="B22" s="20"/>
      <c r="C22" s="20"/>
      <c r="D22" s="20"/>
      <c r="E22" s="20"/>
      <c r="F22" s="20"/>
      <c r="G22" s="20"/>
      <c r="H22" s="20"/>
      <c r="I22" s="20"/>
      <c r="J22" s="20"/>
      <c r="K22" s="20"/>
      <c r="L22" s="20"/>
      <c r="M22" s="20"/>
      <c r="N22" s="20"/>
      <c r="O22" s="20"/>
      <c r="P22" s="20"/>
      <c r="Q22" s="20"/>
      <c r="R22" s="20"/>
    </row>
    <row r="23" spans="1:18" x14ac:dyDescent="0.35">
      <c r="A23" s="20" t="s">
        <v>33</v>
      </c>
      <c r="B23" s="20"/>
      <c r="C23" s="20"/>
      <c r="D23" s="20"/>
      <c r="E23" s="20"/>
      <c r="F23" s="20"/>
      <c r="G23" s="20"/>
      <c r="H23" s="20"/>
      <c r="I23" s="20"/>
      <c r="J23" s="20"/>
      <c r="K23" s="20"/>
      <c r="L23" s="20"/>
      <c r="M23" s="20"/>
      <c r="N23" s="20"/>
      <c r="O23" s="20"/>
      <c r="P23" s="20"/>
      <c r="Q23" s="20"/>
      <c r="R23" s="20"/>
    </row>
    <row r="24" spans="1:18" x14ac:dyDescent="0.35">
      <c r="A24" s="20" t="s">
        <v>94</v>
      </c>
      <c r="B24" s="20"/>
      <c r="C24" s="20"/>
      <c r="D24" s="20"/>
      <c r="E24" s="20"/>
      <c r="F24" s="20"/>
      <c r="G24" s="20"/>
      <c r="H24" s="20"/>
      <c r="I24" s="20"/>
      <c r="J24" s="20"/>
      <c r="K24" s="20"/>
      <c r="L24" s="20"/>
      <c r="M24" s="20"/>
      <c r="N24" s="20"/>
      <c r="O24" s="20"/>
      <c r="P24" s="20"/>
      <c r="Q24" s="20"/>
      <c r="R24" s="20"/>
    </row>
    <row r="25" spans="1:18" x14ac:dyDescent="0.35">
      <c r="A25" s="20" t="s">
        <v>95</v>
      </c>
      <c r="B25" s="19"/>
      <c r="C25" s="19"/>
      <c r="D25" s="19"/>
      <c r="E25" s="19"/>
      <c r="F25" s="19"/>
      <c r="G25" s="19"/>
      <c r="H25" s="19"/>
      <c r="I25" s="19"/>
      <c r="J25" s="19"/>
      <c r="K25" s="19"/>
      <c r="L25" s="19"/>
      <c r="M25" s="19"/>
      <c r="N25" s="19"/>
      <c r="O25" s="19"/>
      <c r="P25" s="19"/>
      <c r="Q25" s="19"/>
      <c r="R25" s="19"/>
    </row>
    <row r="26" spans="1:18" x14ac:dyDescent="0.35">
      <c r="A26" s="19"/>
      <c r="B26" s="19"/>
      <c r="C26" s="19"/>
      <c r="D26" s="19"/>
      <c r="E26" s="19"/>
      <c r="F26" s="19"/>
      <c r="G26" s="19"/>
      <c r="H26" s="19"/>
      <c r="I26" s="19"/>
      <c r="J26" s="19"/>
      <c r="K26" s="19"/>
      <c r="L26" s="19"/>
      <c r="M26" s="19"/>
      <c r="N26" s="19"/>
      <c r="O26" s="19"/>
      <c r="P26" s="19"/>
      <c r="Q26" s="19"/>
      <c r="R26" s="19"/>
    </row>
    <row r="27" spans="1:18" x14ac:dyDescent="0.35">
      <c r="A27" s="19"/>
      <c r="B27" s="19"/>
      <c r="C27" s="19"/>
      <c r="D27" s="19"/>
      <c r="E27" s="19"/>
      <c r="F27" s="19"/>
      <c r="G27" s="19"/>
      <c r="H27" s="19"/>
      <c r="I27" s="19"/>
      <c r="J27" s="19"/>
      <c r="K27" s="19"/>
      <c r="L27" s="19"/>
      <c r="M27" s="19"/>
      <c r="N27" s="19"/>
      <c r="O27" s="19"/>
      <c r="P27" s="19"/>
      <c r="Q27" s="19"/>
      <c r="R27" s="19"/>
    </row>
    <row r="28" spans="1:18" x14ac:dyDescent="0.35">
      <c r="A28" s="19"/>
      <c r="B28" s="19"/>
      <c r="C28" s="19"/>
      <c r="D28" s="19"/>
      <c r="E28" s="19"/>
      <c r="F28" s="19"/>
      <c r="G28" s="19"/>
      <c r="H28" s="19"/>
      <c r="I28" s="19"/>
      <c r="J28" s="19"/>
      <c r="K28" s="19"/>
      <c r="L28" s="19"/>
      <c r="M28" s="19"/>
      <c r="N28" s="19"/>
      <c r="O28" s="19"/>
      <c r="P28" s="19"/>
      <c r="Q28" s="19"/>
      <c r="R28" s="19"/>
    </row>
    <row r="29" spans="1:18" x14ac:dyDescent="0.35">
      <c r="A29" s="19"/>
      <c r="B29" s="19"/>
      <c r="C29" s="19"/>
      <c r="D29" s="19"/>
      <c r="E29" s="19"/>
      <c r="F29" s="19"/>
      <c r="G29" s="19"/>
      <c r="H29" s="19"/>
      <c r="I29" s="19"/>
      <c r="J29" s="19"/>
      <c r="K29" s="19"/>
      <c r="L29" s="19"/>
      <c r="M29" s="19"/>
      <c r="N29" s="19"/>
      <c r="O29" s="19"/>
      <c r="P29" s="19"/>
      <c r="Q29" s="19"/>
      <c r="R29" s="19"/>
    </row>
    <row r="30" spans="1:18" x14ac:dyDescent="0.35">
      <c r="A30" s="19"/>
      <c r="B30" s="19"/>
      <c r="C30" s="19"/>
      <c r="D30" s="19"/>
      <c r="E30" s="19"/>
      <c r="F30" s="19"/>
      <c r="G30" s="19"/>
      <c r="H30" s="19"/>
      <c r="I30" s="19"/>
      <c r="J30" s="19"/>
      <c r="K30" s="19"/>
      <c r="L30" s="19"/>
      <c r="M30" s="19"/>
      <c r="N30" s="19"/>
      <c r="O30" s="19"/>
      <c r="P30" s="19"/>
      <c r="Q30" s="19"/>
      <c r="R30" s="19"/>
    </row>
    <row r="31" spans="1:18" x14ac:dyDescent="0.35">
      <c r="A31" s="19"/>
      <c r="B31" s="19"/>
      <c r="C31" s="19"/>
      <c r="D31" s="19"/>
      <c r="E31" s="19"/>
      <c r="F31" s="19"/>
      <c r="G31" s="19"/>
      <c r="H31" s="19"/>
      <c r="I31" s="19"/>
      <c r="J31" s="19"/>
      <c r="K31" s="19"/>
      <c r="L31" s="19"/>
      <c r="M31" s="19"/>
      <c r="N31" s="19"/>
      <c r="O31" s="19"/>
      <c r="P31" s="19"/>
      <c r="Q31" s="19"/>
      <c r="R31" s="19"/>
    </row>
    <row r="32" spans="1:18" x14ac:dyDescent="0.35">
      <c r="A32" s="19"/>
      <c r="B32" s="19"/>
      <c r="C32" s="19"/>
      <c r="D32" s="19"/>
      <c r="E32" s="19"/>
      <c r="F32" s="19"/>
      <c r="G32" s="19"/>
      <c r="H32" s="19"/>
      <c r="I32" s="19"/>
      <c r="J32" s="19"/>
      <c r="K32" s="19"/>
      <c r="L32" s="19"/>
      <c r="M32" s="19"/>
      <c r="N32" s="19"/>
      <c r="O32" s="19"/>
      <c r="P32" s="19"/>
      <c r="Q32" s="19"/>
      <c r="R32" s="19"/>
    </row>
    <row r="33" spans="1:18" x14ac:dyDescent="0.35">
      <c r="A33" s="19"/>
      <c r="B33" s="19"/>
      <c r="C33" s="19"/>
      <c r="D33" s="19"/>
      <c r="E33" s="19"/>
      <c r="F33" s="19"/>
      <c r="G33" s="19"/>
      <c r="H33" s="19"/>
      <c r="I33" s="19"/>
      <c r="J33" s="19"/>
      <c r="K33" s="19"/>
      <c r="L33" s="19"/>
      <c r="M33" s="19"/>
      <c r="N33" s="19"/>
      <c r="O33" s="19"/>
      <c r="P33" s="19"/>
      <c r="Q33" s="19"/>
      <c r="R33" s="19"/>
    </row>
    <row r="34" spans="1:18" x14ac:dyDescent="0.35">
      <c r="A34" s="19"/>
      <c r="B34" s="19"/>
      <c r="C34" s="19"/>
      <c r="D34" s="19"/>
      <c r="E34" s="19"/>
      <c r="F34" s="19"/>
      <c r="G34" s="19"/>
      <c r="H34" s="19"/>
      <c r="I34" s="19"/>
      <c r="J34" s="19"/>
      <c r="K34" s="19"/>
      <c r="L34" s="19"/>
      <c r="M34" s="19"/>
      <c r="N34" s="19"/>
      <c r="O34" s="19"/>
      <c r="P34" s="19"/>
      <c r="Q34" s="19"/>
      <c r="R34" s="19"/>
    </row>
    <row r="35" spans="1:18" x14ac:dyDescent="0.35">
      <c r="A35" s="19"/>
      <c r="B35" s="19"/>
      <c r="C35" s="19"/>
      <c r="D35" s="19"/>
      <c r="E35" s="19"/>
      <c r="F35" s="19"/>
      <c r="G35" s="19"/>
      <c r="H35" s="19"/>
      <c r="I35" s="19"/>
      <c r="J35" s="19"/>
      <c r="K35" s="19"/>
      <c r="L35" s="19"/>
      <c r="M35" s="19"/>
      <c r="N35" s="19"/>
      <c r="O35" s="19"/>
      <c r="P35" s="19"/>
      <c r="Q35" s="19"/>
      <c r="R35" s="19"/>
    </row>
  </sheetData>
  <mergeCells count="2">
    <mergeCell ref="A3:A4"/>
    <mergeCell ref="T3:U3"/>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249977111117893"/>
  </sheetPr>
  <dimension ref="A1:L24"/>
  <sheetViews>
    <sheetView showGridLines="0" zoomScale="80" zoomScaleNormal="80" workbookViewId="0">
      <selection activeCell="R13" sqref="R13"/>
    </sheetView>
  </sheetViews>
  <sheetFormatPr defaultColWidth="9.1796875" defaultRowHeight="15.5" x14ac:dyDescent="0.35"/>
  <cols>
    <col min="1" max="1" width="28.54296875" style="25" customWidth="1"/>
    <col min="2" max="2" width="3.54296875" style="25" customWidth="1"/>
    <col min="3" max="3" width="7.81640625" style="25" customWidth="1"/>
    <col min="4" max="4" width="30.1796875" style="25" customWidth="1"/>
    <col min="5" max="5" width="3.54296875" style="25" customWidth="1"/>
    <col min="6" max="6" width="7.81640625" style="25" customWidth="1"/>
    <col min="7" max="7" width="30.1796875" style="25" customWidth="1"/>
    <col min="8" max="8" width="3.54296875" style="25" customWidth="1"/>
    <col min="9" max="9" width="7.81640625" style="25" customWidth="1"/>
    <col min="10" max="10" width="30.1796875" style="25" customWidth="1"/>
    <col min="11" max="12" width="8.81640625" style="55" customWidth="1"/>
    <col min="13" max="15" width="9.1796875" style="25"/>
    <col min="16" max="16" width="9.1796875" style="25" customWidth="1"/>
    <col min="17" max="16384" width="9.1796875" style="25"/>
  </cols>
  <sheetData>
    <row r="1" spans="1:12" ht="21" x14ac:dyDescent="0.35">
      <c r="A1" s="166" t="str">
        <f>+'Indice-Index'!C26</f>
        <v>4.4   Dinamiche dei prezzi in Europa - European prices changing  (2015=100)</v>
      </c>
      <c r="B1" s="166"/>
      <c r="C1" s="167"/>
      <c r="D1" s="167"/>
      <c r="E1" s="167"/>
      <c r="F1" s="167"/>
      <c r="G1" s="167"/>
      <c r="H1" s="167"/>
      <c r="I1" s="167"/>
      <c r="J1" s="167"/>
    </row>
    <row r="2" spans="1:12" ht="6.65" customHeight="1" x14ac:dyDescent="0.35"/>
    <row r="3" spans="1:12" ht="32.15" customHeight="1" x14ac:dyDescent="0.35">
      <c r="D3" s="168" t="s">
        <v>124</v>
      </c>
      <c r="E3" s="168"/>
      <c r="F3" s="168"/>
      <c r="G3" s="168" t="s">
        <v>125</v>
      </c>
      <c r="H3" s="168"/>
      <c r="I3" s="168"/>
      <c r="J3" s="168" t="s">
        <v>123</v>
      </c>
      <c r="K3" s="25"/>
      <c r="L3" s="25"/>
    </row>
    <row r="4" spans="1:12" ht="18" customHeight="1" x14ac:dyDescent="0.35">
      <c r="A4" s="250" t="s">
        <v>258</v>
      </c>
      <c r="D4" s="169" t="s">
        <v>143</v>
      </c>
      <c r="E4" s="169"/>
      <c r="F4" s="169"/>
      <c r="G4" s="169" t="s">
        <v>144</v>
      </c>
      <c r="H4" s="169"/>
      <c r="I4" s="169"/>
      <c r="J4" s="169" t="s">
        <v>145</v>
      </c>
      <c r="K4" s="25"/>
      <c r="L4" s="25"/>
    </row>
    <row r="5" spans="1:12" ht="17.149999999999999" customHeight="1" x14ac:dyDescent="0.35">
      <c r="K5" s="25"/>
      <c r="L5" s="25"/>
    </row>
    <row r="6" spans="1:12" ht="19" customHeight="1" x14ac:dyDescent="0.35">
      <c r="A6" s="731" t="s">
        <v>492</v>
      </c>
      <c r="B6" s="164"/>
      <c r="C6" s="170" t="s">
        <v>194</v>
      </c>
      <c r="D6" s="171">
        <v>-3.1525851197982346</v>
      </c>
      <c r="E6" s="172"/>
      <c r="F6" s="173" t="s">
        <v>194</v>
      </c>
      <c r="G6" s="171">
        <v>2.3787740164684434</v>
      </c>
      <c r="H6" s="172"/>
      <c r="I6" s="173" t="s">
        <v>196</v>
      </c>
      <c r="J6" s="171">
        <v>2.4866785079929055</v>
      </c>
      <c r="K6" s="25"/>
      <c r="L6" s="25"/>
    </row>
    <row r="7" spans="1:12" ht="19" customHeight="1" x14ac:dyDescent="0.35">
      <c r="A7" s="733"/>
      <c r="B7" s="164"/>
      <c r="C7" s="174" t="s">
        <v>198</v>
      </c>
      <c r="D7" s="171">
        <v>-0.303424360641527</v>
      </c>
      <c r="E7" s="172"/>
      <c r="F7" s="173" t="s">
        <v>198</v>
      </c>
      <c r="G7" s="171">
        <v>5.4407051282051331</v>
      </c>
      <c r="H7" s="172"/>
      <c r="I7" s="173" t="s">
        <v>195</v>
      </c>
      <c r="J7" s="171">
        <v>3.3426629348260621</v>
      </c>
      <c r="K7" s="25"/>
      <c r="L7" s="25"/>
    </row>
    <row r="8" spans="1:12" ht="19" customHeight="1" x14ac:dyDescent="0.35">
      <c r="A8" s="733"/>
      <c r="B8" s="164"/>
      <c r="C8" s="174" t="s">
        <v>195</v>
      </c>
      <c r="D8" s="171">
        <v>-0.29205607476635242</v>
      </c>
      <c r="E8" s="172"/>
      <c r="F8" s="173" t="s">
        <v>196</v>
      </c>
      <c r="G8" s="171">
        <v>5.5045871559632937</v>
      </c>
      <c r="H8" s="172"/>
      <c r="I8" s="173" t="s">
        <v>197</v>
      </c>
      <c r="J8" s="171">
        <v>4.7839130787318513</v>
      </c>
      <c r="K8" s="25"/>
      <c r="L8" s="25"/>
    </row>
    <row r="9" spans="1:12" ht="19" customHeight="1" x14ac:dyDescent="0.35">
      <c r="A9" s="733"/>
      <c r="B9" s="164"/>
      <c r="C9" s="174" t="s">
        <v>197</v>
      </c>
      <c r="D9" s="171">
        <v>-0.11827956989247251</v>
      </c>
      <c r="E9" s="172"/>
      <c r="F9" s="173" t="s">
        <v>197</v>
      </c>
      <c r="G9" s="171">
        <v>6.299713649379564</v>
      </c>
      <c r="H9" s="172"/>
      <c r="I9" s="173" t="s">
        <v>194</v>
      </c>
      <c r="J9" s="171">
        <v>5.4649265905383499</v>
      </c>
      <c r="K9" s="25"/>
      <c r="L9" s="25"/>
    </row>
    <row r="10" spans="1:12" ht="19" customHeight="1" x14ac:dyDescent="0.35">
      <c r="A10" s="733"/>
      <c r="B10" s="164"/>
      <c r="C10" s="174" t="s">
        <v>196</v>
      </c>
      <c r="D10" s="171">
        <v>-0.10695187165774794</v>
      </c>
      <c r="E10" s="172"/>
      <c r="F10" s="173" t="s">
        <v>195</v>
      </c>
      <c r="G10" s="171">
        <v>6.6315327184892512</v>
      </c>
      <c r="H10" s="172"/>
      <c r="I10" s="173" t="s">
        <v>198</v>
      </c>
      <c r="J10" s="171">
        <v>5.9684524655392757</v>
      </c>
      <c r="K10" s="25"/>
      <c r="L10" s="25"/>
    </row>
    <row r="11" spans="1:12" ht="30" customHeight="1" x14ac:dyDescent="0.35">
      <c r="K11" s="25"/>
      <c r="L11" s="25"/>
    </row>
    <row r="12" spans="1:12" ht="19" customHeight="1" x14ac:dyDescent="0.35">
      <c r="A12" s="731" t="s">
        <v>493</v>
      </c>
      <c r="B12" s="164"/>
      <c r="C12" s="170" t="s">
        <v>194</v>
      </c>
      <c r="D12" s="171">
        <v>-17.948717948717945</v>
      </c>
      <c r="E12" s="172"/>
      <c r="F12" s="173" t="s">
        <v>194</v>
      </c>
      <c r="G12" s="171">
        <v>5.6657223796033991</v>
      </c>
      <c r="H12" s="172"/>
      <c r="I12" s="173" t="s">
        <v>196</v>
      </c>
      <c r="J12" s="171">
        <v>8.9707271010387153</v>
      </c>
      <c r="K12" s="25"/>
      <c r="L12" s="25"/>
    </row>
    <row r="13" spans="1:12" ht="19" customHeight="1" x14ac:dyDescent="0.35">
      <c r="A13" s="733"/>
      <c r="B13" s="164"/>
      <c r="C13" s="174" t="s">
        <v>195</v>
      </c>
      <c r="D13" s="171">
        <v>-4.1908325537885913</v>
      </c>
      <c r="E13" s="172"/>
      <c r="F13" s="173" t="s">
        <v>195</v>
      </c>
      <c r="G13" s="171">
        <v>15.038377712498818</v>
      </c>
      <c r="H13" s="172"/>
      <c r="I13" s="173" t="s">
        <v>194</v>
      </c>
      <c r="J13" s="171">
        <v>13.321647677475914</v>
      </c>
      <c r="K13" s="25"/>
      <c r="L13" s="25"/>
    </row>
    <row r="14" spans="1:12" ht="19" customHeight="1" x14ac:dyDescent="0.35">
      <c r="A14" s="733"/>
      <c r="B14" s="164"/>
      <c r="C14" s="174" t="s">
        <v>197</v>
      </c>
      <c r="D14" s="171">
        <v>-3.9598842018196843</v>
      </c>
      <c r="E14" s="172"/>
      <c r="F14" s="173" t="s">
        <v>198</v>
      </c>
      <c r="G14" s="171">
        <v>17.428163483847939</v>
      </c>
      <c r="H14" s="172"/>
      <c r="I14" s="173" t="s">
        <v>195</v>
      </c>
      <c r="J14" s="171">
        <v>14.386553920405321</v>
      </c>
      <c r="K14" s="25"/>
      <c r="L14" s="25"/>
    </row>
    <row r="15" spans="1:12" ht="19" customHeight="1" x14ac:dyDescent="0.35">
      <c r="A15" s="733"/>
      <c r="B15" s="164"/>
      <c r="C15" s="174" t="s">
        <v>196</v>
      </c>
      <c r="D15" s="171">
        <v>-3.611971104231166</v>
      </c>
      <c r="E15" s="172"/>
      <c r="F15" s="173" t="s">
        <v>197</v>
      </c>
      <c r="G15" s="171">
        <v>20.13664149586479</v>
      </c>
      <c r="H15" s="172"/>
      <c r="I15" s="173" t="s">
        <v>197</v>
      </c>
      <c r="J15" s="171">
        <v>17.098586444363892</v>
      </c>
      <c r="K15" s="25"/>
      <c r="L15" s="25"/>
    </row>
    <row r="16" spans="1:12" ht="19" customHeight="1" x14ac:dyDescent="0.35">
      <c r="A16" s="733"/>
      <c r="B16" s="164"/>
      <c r="C16" s="174" t="s">
        <v>198</v>
      </c>
      <c r="D16" s="171">
        <v>-2.4597116200169564</v>
      </c>
      <c r="E16" s="172"/>
      <c r="F16" s="173" t="s">
        <v>196</v>
      </c>
      <c r="G16" s="171">
        <v>20.840630472854638</v>
      </c>
      <c r="H16" s="172"/>
      <c r="I16" s="173" t="s">
        <v>198</v>
      </c>
      <c r="J16" s="171">
        <v>29.450568527037579</v>
      </c>
      <c r="K16" s="25"/>
      <c r="L16" s="25"/>
    </row>
    <row r="17" spans="1:12" ht="30" customHeight="1" x14ac:dyDescent="0.35">
      <c r="D17" s="175"/>
      <c r="E17" s="175"/>
      <c r="F17" s="175"/>
      <c r="G17" s="175"/>
      <c r="H17" s="175"/>
      <c r="I17" s="175"/>
      <c r="J17" s="175"/>
      <c r="K17" s="25"/>
      <c r="L17" s="25"/>
    </row>
    <row r="18" spans="1:12" ht="19" customHeight="1" x14ac:dyDescent="0.35">
      <c r="A18" s="731" t="s">
        <v>494</v>
      </c>
      <c r="B18" s="164"/>
      <c r="C18" s="170" t="s">
        <v>194</v>
      </c>
      <c r="D18" s="171">
        <v>-34.020618556701038</v>
      </c>
      <c r="E18" s="172"/>
      <c r="F18" s="173" t="s">
        <v>194</v>
      </c>
      <c r="G18" s="171">
        <v>24.333333333333339</v>
      </c>
      <c r="H18" s="172"/>
      <c r="I18" s="173" t="s">
        <v>196</v>
      </c>
      <c r="J18" s="171">
        <v>22.635494155154102</v>
      </c>
    </row>
    <row r="19" spans="1:12" ht="19" customHeight="1" x14ac:dyDescent="0.35">
      <c r="A19" s="732"/>
      <c r="B19" s="165"/>
      <c r="C19" s="174" t="s">
        <v>198</v>
      </c>
      <c r="D19" s="171">
        <v>-19.888540578195755</v>
      </c>
      <c r="E19" s="172"/>
      <c r="F19" s="173" t="s">
        <v>195</v>
      </c>
      <c r="G19" s="171">
        <v>28.302684421898118</v>
      </c>
      <c r="H19" s="172"/>
      <c r="I19" s="173" t="s">
        <v>195</v>
      </c>
      <c r="J19" s="171">
        <v>41.795472591428954</v>
      </c>
    </row>
    <row r="20" spans="1:12" ht="19" customHeight="1" x14ac:dyDescent="0.35">
      <c r="A20" s="732"/>
      <c r="B20" s="165"/>
      <c r="C20" s="174" t="s">
        <v>197</v>
      </c>
      <c r="D20" s="171">
        <v>-14.935897435897438</v>
      </c>
      <c r="E20" s="172"/>
      <c r="F20" s="173" t="s">
        <v>198</v>
      </c>
      <c r="G20" s="171">
        <v>44.318929589822318</v>
      </c>
      <c r="H20" s="172"/>
      <c r="I20" s="173" t="s">
        <v>194</v>
      </c>
      <c r="J20" s="171">
        <v>44.469273743016771</v>
      </c>
    </row>
    <row r="21" spans="1:12" ht="19" customHeight="1" x14ac:dyDescent="0.35">
      <c r="A21" s="732"/>
      <c r="B21" s="165"/>
      <c r="C21" s="174" t="s">
        <v>196</v>
      </c>
      <c r="D21" s="171">
        <v>-11.132254995242615</v>
      </c>
      <c r="E21" s="172"/>
      <c r="F21" s="173" t="s">
        <v>197</v>
      </c>
      <c r="G21" s="171">
        <v>50.25860130425005</v>
      </c>
      <c r="H21" s="172"/>
      <c r="I21" s="173" t="s">
        <v>197</v>
      </c>
      <c r="J21" s="171">
        <v>45.137017070979311</v>
      </c>
    </row>
    <row r="22" spans="1:12" ht="19" customHeight="1" x14ac:dyDescent="0.35">
      <c r="A22" s="732"/>
      <c r="B22" s="165"/>
      <c r="C22" s="174" t="s">
        <v>195</v>
      </c>
      <c r="D22" s="171">
        <v>-9.9129211012402116</v>
      </c>
      <c r="E22" s="172"/>
      <c r="F22" s="173" t="s">
        <v>196</v>
      </c>
      <c r="G22" s="171">
        <v>59.537572254335259</v>
      </c>
      <c r="H22" s="172"/>
      <c r="I22" s="173" t="s">
        <v>198</v>
      </c>
      <c r="J22" s="171">
        <v>74.677910517685632</v>
      </c>
    </row>
    <row r="23" spans="1:12" ht="4" customHeight="1" x14ac:dyDescent="0.35"/>
    <row r="24" spans="1:12" x14ac:dyDescent="0.35">
      <c r="A24" s="25" t="s">
        <v>51</v>
      </c>
    </row>
  </sheetData>
  <mergeCells count="3">
    <mergeCell ref="A18:A22"/>
    <mergeCell ref="A12:A16"/>
    <mergeCell ref="A6: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488AF-2ECF-45EE-B7D4-A9EA4581BCDE}">
  <sheetPr>
    <tabColor rgb="FF0000FF"/>
  </sheetPr>
  <dimension ref="A1:K25"/>
  <sheetViews>
    <sheetView showGridLines="0" topLeftCell="A4" zoomScale="90" zoomScaleNormal="90" workbookViewId="0">
      <selection activeCell="K13" sqref="K13"/>
    </sheetView>
  </sheetViews>
  <sheetFormatPr defaultColWidth="9.26953125" defaultRowHeight="15.5" x14ac:dyDescent="0.35"/>
  <cols>
    <col min="1" max="1" width="12.26953125" style="6" customWidth="1"/>
    <col min="2" max="2" width="30.26953125" style="6" customWidth="1"/>
    <col min="3" max="3" width="17.7265625" style="6" customWidth="1"/>
    <col min="4" max="7" width="3.26953125" style="6" customWidth="1"/>
    <col min="8" max="8" width="30.26953125" style="6" customWidth="1"/>
    <col min="9" max="9" width="17.7265625" style="6" customWidth="1"/>
    <col min="10" max="16384" width="9.26953125" style="6"/>
  </cols>
  <sheetData>
    <row r="1" spans="1:11" ht="21" x14ac:dyDescent="0.5">
      <c r="A1" s="2" t="str">
        <f>+'Indice-Index'!A10</f>
        <v>1.4   Accessi BB/UBB  per tipologia di clientela e operatore - BB/UBB lines by customer type and operator</v>
      </c>
      <c r="B1" s="102"/>
      <c r="C1" s="102"/>
      <c r="D1" s="102"/>
      <c r="E1" s="102"/>
      <c r="F1" s="102"/>
      <c r="G1" s="102"/>
      <c r="H1" s="102"/>
      <c r="I1" s="102"/>
      <c r="J1" s="103"/>
      <c r="K1" s="103"/>
    </row>
    <row r="2" spans="1:11" ht="18.75" customHeight="1" x14ac:dyDescent="0.35"/>
    <row r="3" spans="1:11" x14ac:dyDescent="0.35">
      <c r="B3" s="35"/>
      <c r="C3" s="591"/>
      <c r="D3" s="35"/>
      <c r="E3" s="35"/>
      <c r="F3" s="35"/>
      <c r="G3" s="35"/>
    </row>
    <row r="4" spans="1:11" ht="18.5" x14ac:dyDescent="0.45">
      <c r="B4" s="592" t="s">
        <v>444</v>
      </c>
      <c r="C4" s="299">
        <f>+'1.2'!I4</f>
        <v>44713</v>
      </c>
      <c r="D4" s="35"/>
      <c r="E4" s="35"/>
      <c r="F4" s="35"/>
      <c r="G4" s="35"/>
      <c r="H4" s="592" t="s">
        <v>445</v>
      </c>
      <c r="I4" s="299">
        <f>C4</f>
        <v>44713</v>
      </c>
    </row>
    <row r="5" spans="1:11" ht="18.5" x14ac:dyDescent="0.45">
      <c r="B5" s="593" t="s">
        <v>446</v>
      </c>
      <c r="C5" s="299" t="str">
        <f>+'1.2'!I5</f>
        <v>jun-22</v>
      </c>
      <c r="D5" s="35"/>
      <c r="E5" s="35"/>
      <c r="F5" s="35"/>
      <c r="G5" s="35"/>
      <c r="H5" s="593" t="s">
        <v>447</v>
      </c>
      <c r="I5" s="300" t="str">
        <f>C5</f>
        <v>jun-22</v>
      </c>
    </row>
    <row r="6" spans="1:11" x14ac:dyDescent="0.35">
      <c r="C6" s="591"/>
    </row>
    <row r="7" spans="1:11" x14ac:dyDescent="0.35">
      <c r="B7" s="62" t="s">
        <v>448</v>
      </c>
      <c r="C7" s="594">
        <v>15.84</v>
      </c>
      <c r="H7" s="62" t="s">
        <v>448</v>
      </c>
      <c r="I7" s="594">
        <v>2.806</v>
      </c>
    </row>
    <row r="9" spans="1:11" ht="17" x14ac:dyDescent="0.4">
      <c r="B9" s="595" t="s">
        <v>449</v>
      </c>
      <c r="H9" s="595" t="str">
        <f>+B9</f>
        <v>Linee per operatore - Lines by operator (%)</v>
      </c>
    </row>
    <row r="10" spans="1:11" x14ac:dyDescent="0.35">
      <c r="B10" s="596" t="s">
        <v>58</v>
      </c>
      <c r="C10" s="393">
        <v>40.372982465624844</v>
      </c>
      <c r="H10" s="596" t="s">
        <v>58</v>
      </c>
      <c r="I10" s="393">
        <v>41.650275277231152</v>
      </c>
    </row>
    <row r="11" spans="1:11" x14ac:dyDescent="0.35">
      <c r="B11" s="596" t="s">
        <v>4</v>
      </c>
      <c r="C11" s="393">
        <v>16.728685811243984</v>
      </c>
      <c r="H11" s="596" t="s">
        <v>3</v>
      </c>
      <c r="I11" s="393">
        <v>17.706902626975822</v>
      </c>
    </row>
    <row r="12" spans="1:11" x14ac:dyDescent="0.35">
      <c r="B12" s="596" t="s">
        <v>57</v>
      </c>
      <c r="C12" s="393">
        <v>14.596691943134102</v>
      </c>
      <c r="H12" s="596" t="s">
        <v>4</v>
      </c>
      <c r="I12" s="393">
        <v>17.279659282981939</v>
      </c>
    </row>
    <row r="13" spans="1:11" x14ac:dyDescent="0.35">
      <c r="B13" s="596" t="s">
        <v>3</v>
      </c>
      <c r="C13" s="393">
        <v>13.984497332255403</v>
      </c>
      <c r="H13" s="596" t="s">
        <v>57</v>
      </c>
      <c r="I13" s="393">
        <v>12.039995373537696</v>
      </c>
    </row>
    <row r="14" spans="1:11" x14ac:dyDescent="0.35">
      <c r="B14" s="596" t="s">
        <v>128</v>
      </c>
      <c r="C14" s="393">
        <v>3.4199139812229746</v>
      </c>
      <c r="H14" s="596" t="s">
        <v>128</v>
      </c>
      <c r="I14" s="393">
        <v>2.3602076841350126</v>
      </c>
    </row>
    <row r="15" spans="1:11" x14ac:dyDescent="0.35">
      <c r="B15" s="596" t="s">
        <v>127</v>
      </c>
      <c r="C15" s="393">
        <v>3.3999013411204904</v>
      </c>
      <c r="H15" s="596" t="s">
        <v>5</v>
      </c>
      <c r="I15" s="393">
        <v>1.1970652959241443</v>
      </c>
    </row>
    <row r="16" spans="1:11" x14ac:dyDescent="0.35">
      <c r="B16" s="596" t="s">
        <v>513</v>
      </c>
      <c r="C16" s="393">
        <v>2.469376707711791</v>
      </c>
      <c r="H16" s="596" t="s">
        <v>514</v>
      </c>
      <c r="I16" s="393">
        <v>1.0134854991102786</v>
      </c>
    </row>
    <row r="17" spans="2:10" x14ac:dyDescent="0.35">
      <c r="B17" s="72" t="s">
        <v>64</v>
      </c>
      <c r="C17" s="393">
        <v>5.0279504176864096</v>
      </c>
      <c r="H17" s="72" t="s">
        <v>64</v>
      </c>
      <c r="I17" s="393">
        <v>6.7524089601039519</v>
      </c>
    </row>
    <row r="18" spans="2:10" x14ac:dyDescent="0.35">
      <c r="B18" s="100" t="s">
        <v>82</v>
      </c>
      <c r="C18" s="71">
        <f>SUM(C10:C17)</f>
        <v>100</v>
      </c>
      <c r="H18" s="100" t="s">
        <v>82</v>
      </c>
      <c r="I18" s="71">
        <f>SUM(I10:I17)</f>
        <v>100</v>
      </c>
    </row>
    <row r="19" spans="2:10" x14ac:dyDescent="0.35">
      <c r="D19" s="8"/>
      <c r="J19" s="8"/>
    </row>
    <row r="21" spans="2:10" ht="17" x14ac:dyDescent="0.4">
      <c r="B21" s="595" t="s">
        <v>450</v>
      </c>
      <c r="H21" s="595" t="str">
        <f>+B21</f>
        <v>Linee per velocità - Lines by speed (%)</v>
      </c>
    </row>
    <row r="22" spans="2:10" x14ac:dyDescent="0.35">
      <c r="B22" s="596" t="s">
        <v>451</v>
      </c>
      <c r="C22" s="70">
        <v>19.107918535271981</v>
      </c>
      <c r="H22" s="596" t="s">
        <v>451</v>
      </c>
      <c r="I22" s="70">
        <v>28.919192751356931</v>
      </c>
    </row>
    <row r="23" spans="2:10" x14ac:dyDescent="0.35">
      <c r="B23" s="596" t="s">
        <v>452</v>
      </c>
      <c r="C23" s="70">
        <v>14.697309813032552</v>
      </c>
      <c r="H23" s="596" t="s">
        <v>452</v>
      </c>
      <c r="I23" s="70">
        <v>11.463835359349108</v>
      </c>
    </row>
    <row r="24" spans="2:10" x14ac:dyDescent="0.35">
      <c r="B24" s="596" t="s">
        <v>453</v>
      </c>
      <c r="C24" s="70">
        <v>66.194771651695476</v>
      </c>
      <c r="H24" s="596" t="s">
        <v>453</v>
      </c>
      <c r="I24" s="70">
        <v>59.616971889293957</v>
      </c>
    </row>
    <row r="25" spans="2:10" x14ac:dyDescent="0.35">
      <c r="B25" s="53" t="s">
        <v>454</v>
      </c>
      <c r="C25" s="71">
        <f>SUM(C22:C24)</f>
        <v>100</v>
      </c>
      <c r="H25" s="53" t="s">
        <v>454</v>
      </c>
      <c r="I25" s="71">
        <f>SUM(I22:I24)</f>
        <v>100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Q17"/>
  <sheetViews>
    <sheetView showGridLines="0" zoomScale="90" zoomScaleNormal="90" workbookViewId="0">
      <selection activeCell="E6" sqref="E6"/>
    </sheetView>
  </sheetViews>
  <sheetFormatPr defaultColWidth="9.1796875" defaultRowHeight="15.5" x14ac:dyDescent="0.35"/>
  <cols>
    <col min="1" max="1" width="15.453125" style="6" customWidth="1"/>
    <col min="2" max="2" width="14.453125" style="6" customWidth="1"/>
    <col min="3" max="4" width="3.81640625" style="6" customWidth="1"/>
    <col min="5" max="5" width="16.453125" style="6" customWidth="1"/>
    <col min="6" max="6" width="3.54296875" style="6" customWidth="1"/>
    <col min="7" max="7" width="15.453125" style="6" customWidth="1"/>
    <col min="8" max="8" width="14.453125" style="6" customWidth="1"/>
    <col min="9" max="10" width="4.453125" style="6" customWidth="1"/>
    <col min="11" max="11" width="16.453125" style="6" customWidth="1"/>
    <col min="12" max="12" width="3.1796875" style="6" customWidth="1"/>
    <col min="13" max="13" width="15.453125" style="6" customWidth="1"/>
    <col min="14" max="14" width="14.453125" style="6" customWidth="1"/>
    <col min="15" max="16" width="4.1796875" style="6" customWidth="1"/>
    <col min="17" max="17" width="16.453125" style="6" customWidth="1"/>
    <col min="18" max="16384" width="9.1796875" style="6"/>
  </cols>
  <sheetData>
    <row r="1" spans="1:17" ht="21" x14ac:dyDescent="0.5">
      <c r="A1" s="2" t="str">
        <f>'Indice-Index'!A11</f>
        <v>1.5   Accessi BB/UBB  per tecnologia e operatore - BB/UBB lines by technology and operator</v>
      </c>
      <c r="B1" s="103"/>
      <c r="C1" s="103"/>
      <c r="D1" s="103"/>
      <c r="E1" s="103"/>
      <c r="F1" s="103"/>
      <c r="G1" s="103"/>
      <c r="H1" s="103"/>
      <c r="I1" s="103"/>
      <c r="J1" s="103"/>
      <c r="K1" s="103"/>
      <c r="L1" s="103"/>
      <c r="M1" s="103"/>
      <c r="N1" s="103"/>
      <c r="O1" s="103"/>
      <c r="P1" s="103"/>
      <c r="Q1" s="103"/>
    </row>
    <row r="2" spans="1:17" ht="17.25" customHeight="1" x14ac:dyDescent="0.35"/>
    <row r="4" spans="1:17" ht="18.649999999999999" customHeight="1" x14ac:dyDescent="0.35">
      <c r="A4" s="117"/>
      <c r="B4" s="121" t="s">
        <v>153</v>
      </c>
      <c r="C4" s="699" t="s">
        <v>6</v>
      </c>
      <c r="D4" s="699"/>
      <c r="E4" s="122" t="str">
        <f>+Q4</f>
        <v>Var. vs 06/21 (%)</v>
      </c>
      <c r="F4" s="90"/>
      <c r="G4" s="89"/>
      <c r="H4" s="121" t="s">
        <v>153</v>
      </c>
      <c r="I4" s="699" t="s">
        <v>88</v>
      </c>
      <c r="J4" s="699"/>
      <c r="K4" s="600" t="s">
        <v>462</v>
      </c>
      <c r="M4" s="117"/>
      <c r="N4" s="121" t="s">
        <v>153</v>
      </c>
      <c r="O4" s="699" t="s">
        <v>89</v>
      </c>
      <c r="P4" s="699"/>
      <c r="Q4" s="122" t="str">
        <f>+K4</f>
        <v>Var. vs 06/21 (%)</v>
      </c>
    </row>
    <row r="5" spans="1:17" ht="18.649999999999999" customHeight="1" x14ac:dyDescent="0.35">
      <c r="A5" s="118"/>
      <c r="B5" s="119">
        <v>1.73</v>
      </c>
      <c r="C5" s="700"/>
      <c r="D5" s="700"/>
      <c r="E5" s="120">
        <v>5.8</v>
      </c>
      <c r="F5" s="90"/>
      <c r="G5" s="89"/>
      <c r="H5" s="119">
        <v>10.36</v>
      </c>
      <c r="I5" s="700"/>
      <c r="J5" s="700"/>
      <c r="K5" s="120">
        <v>5.4</v>
      </c>
      <c r="M5" s="118"/>
      <c r="N5" s="119">
        <f>+[1]Figure!$I$228</f>
        <v>3.0612458277287158</v>
      </c>
      <c r="O5" s="700"/>
      <c r="P5" s="700"/>
      <c r="Q5" s="120">
        <f>+[1]Figure!$I$229</f>
        <v>34.303569985903351</v>
      </c>
    </row>
    <row r="6" spans="1:17" s="55" customFormat="1" ht="35.25" customHeight="1" x14ac:dyDescent="0.35">
      <c r="B6" s="651" t="str">
        <f>+N6</f>
        <v>06/2022 (%)</v>
      </c>
      <c r="C6" s="99"/>
      <c r="D6" s="99"/>
      <c r="E6" s="99" t="str">
        <f>+Q6</f>
        <v>Var/Chg. vs 06/2021 (p.p.)</v>
      </c>
      <c r="G6" s="93"/>
      <c r="H6" s="651" t="str">
        <f>+'1.2'!L4</f>
        <v>06/2022 (%)</v>
      </c>
      <c r="I6" s="99"/>
      <c r="J6" s="99"/>
      <c r="K6" s="99" t="str">
        <f>+'1.2'!O4</f>
        <v>Var/Chg. vs 06/2021 (p.p.)</v>
      </c>
      <c r="N6" s="651" t="str">
        <f>+H6</f>
        <v>06/2022 (%)</v>
      </c>
      <c r="O6" s="99"/>
      <c r="P6" s="99"/>
      <c r="Q6" s="99" t="str">
        <f>+K6</f>
        <v>Var/Chg. vs 06/2021 (p.p.)</v>
      </c>
    </row>
    <row r="7" spans="1:17" s="157" customFormat="1" ht="13" x14ac:dyDescent="0.3">
      <c r="A7" s="160"/>
      <c r="B7" s="159"/>
      <c r="C7" s="161"/>
      <c r="D7" s="161"/>
      <c r="E7" s="161"/>
      <c r="F7" s="160"/>
      <c r="G7" s="158"/>
      <c r="H7" s="159"/>
      <c r="I7" s="161"/>
      <c r="J7" s="161"/>
      <c r="K7" s="161"/>
      <c r="L7" s="160"/>
      <c r="M7" s="160"/>
      <c r="N7" s="159"/>
      <c r="O7" s="161"/>
      <c r="P7" s="161"/>
      <c r="Q7" s="161"/>
    </row>
    <row r="8" spans="1:17" x14ac:dyDescent="0.35">
      <c r="A8" s="72" t="s">
        <v>128</v>
      </c>
      <c r="B8" s="52">
        <v>34.87931287406095</v>
      </c>
      <c r="C8" s="52"/>
      <c r="D8" s="52"/>
      <c r="E8" s="52">
        <v>0.37821027417567876</v>
      </c>
      <c r="G8" s="72" t="s">
        <v>58</v>
      </c>
      <c r="H8" s="52">
        <v>42.020840914415565</v>
      </c>
      <c r="I8" s="52"/>
      <c r="J8" s="52"/>
      <c r="K8" s="52">
        <v>-2.0087013363649149</v>
      </c>
      <c r="M8" s="72" t="s">
        <v>58</v>
      </c>
      <c r="N8" s="52">
        <v>22.238037658840646</v>
      </c>
      <c r="O8" s="130"/>
      <c r="P8" s="130"/>
      <c r="Q8" s="76">
        <v>3.2086929927323702</v>
      </c>
    </row>
    <row r="9" spans="1:17" x14ac:dyDescent="0.35">
      <c r="A9" s="72" t="s">
        <v>127</v>
      </c>
      <c r="B9" s="52">
        <v>32.037330325224822</v>
      </c>
      <c r="C9" s="52"/>
      <c r="D9" s="52"/>
      <c r="E9" s="52">
        <v>-8.3945121234642244</v>
      </c>
      <c r="G9" s="91" t="s">
        <v>4</v>
      </c>
      <c r="H9" s="52">
        <v>19.790473580162647</v>
      </c>
      <c r="I9" s="52"/>
      <c r="J9" s="52"/>
      <c r="K9" s="52">
        <v>-0.11139478711318063</v>
      </c>
      <c r="M9" s="91" t="s">
        <v>3</v>
      </c>
      <c r="N9" s="52">
        <v>22.176930511448049</v>
      </c>
      <c r="O9" s="130"/>
      <c r="P9" s="130"/>
      <c r="Q9" s="76">
        <v>-4.3930820505824713</v>
      </c>
    </row>
    <row r="10" spans="1:17" x14ac:dyDescent="0.35">
      <c r="A10" s="53" t="s">
        <v>58</v>
      </c>
      <c r="B10" s="52">
        <v>15.814886089314298</v>
      </c>
      <c r="C10" s="52"/>
      <c r="D10" s="52"/>
      <c r="E10" s="52">
        <v>5.7540749231513342</v>
      </c>
      <c r="G10" s="72" t="s">
        <v>57</v>
      </c>
      <c r="H10" s="52">
        <v>15.885934324930219</v>
      </c>
      <c r="I10" s="52"/>
      <c r="J10" s="52"/>
      <c r="K10" s="52">
        <v>-0.25104705651288839</v>
      </c>
      <c r="M10" s="72" t="s">
        <v>4</v>
      </c>
      <c r="N10" s="52">
        <v>21.457244434608342</v>
      </c>
      <c r="O10" s="130"/>
      <c r="P10" s="130"/>
      <c r="Q10" s="76">
        <v>-2.0346042881642639</v>
      </c>
    </row>
    <row r="11" spans="1:17" x14ac:dyDescent="0.35">
      <c r="A11" s="91" t="s">
        <v>4</v>
      </c>
      <c r="B11" s="52">
        <v>7.1909071541054272</v>
      </c>
      <c r="C11" s="52"/>
      <c r="D11" s="52"/>
      <c r="E11" s="52">
        <v>3.9852952081114186</v>
      </c>
      <c r="G11" s="72" t="s">
        <v>3</v>
      </c>
      <c r="H11" s="52">
        <v>15.590694454582504</v>
      </c>
      <c r="I11" s="52"/>
      <c r="J11" s="52"/>
      <c r="K11" s="52">
        <v>5.6299291876793944E-2</v>
      </c>
      <c r="M11" s="72" t="s">
        <v>57</v>
      </c>
      <c r="N11" s="52">
        <v>21.02825137066263</v>
      </c>
      <c r="O11" s="94"/>
      <c r="P11" s="94"/>
      <c r="Q11" s="76">
        <v>-0.66259992761306563</v>
      </c>
    </row>
    <row r="12" spans="1:17" x14ac:dyDescent="0.35">
      <c r="A12" s="72" t="s">
        <v>5</v>
      </c>
      <c r="B12" s="52">
        <v>1.8738657714513156</v>
      </c>
      <c r="C12" s="52"/>
      <c r="D12" s="52"/>
      <c r="E12" s="52">
        <v>-0.51204296532268367</v>
      </c>
      <c r="G12" s="72" t="s">
        <v>389</v>
      </c>
      <c r="H12" s="52">
        <v>2.3276678921658185</v>
      </c>
      <c r="I12" s="52"/>
      <c r="J12" s="52"/>
      <c r="K12" s="52">
        <v>1.7844083245859865</v>
      </c>
      <c r="M12" s="72" t="s">
        <v>389</v>
      </c>
      <c r="N12" s="52">
        <v>4.9031671563392489</v>
      </c>
      <c r="O12" s="130"/>
      <c r="P12" s="130"/>
      <c r="Q12" s="76">
        <v>2.2094144617858871</v>
      </c>
    </row>
    <row r="13" spans="1:17" x14ac:dyDescent="0.35">
      <c r="A13" s="72" t="s">
        <v>516</v>
      </c>
      <c r="B13" s="52">
        <v>1.6478042324727511</v>
      </c>
      <c r="C13" s="52"/>
      <c r="D13" s="52"/>
      <c r="E13" s="52">
        <v>5.4568802018489793E-2</v>
      </c>
      <c r="G13" s="72" t="s">
        <v>5</v>
      </c>
      <c r="H13" s="52">
        <v>1.7052112336292398</v>
      </c>
      <c r="I13" s="52"/>
      <c r="J13" s="52"/>
      <c r="K13" s="52">
        <v>0.18638384813776465</v>
      </c>
      <c r="M13" s="72" t="s">
        <v>5</v>
      </c>
      <c r="N13" s="52">
        <v>3.969952327878512</v>
      </c>
      <c r="O13" s="130"/>
      <c r="P13" s="130"/>
      <c r="Q13" s="76">
        <v>-1.1945945727311402</v>
      </c>
    </row>
    <row r="14" spans="1:17" x14ac:dyDescent="0.35">
      <c r="A14" s="72" t="s">
        <v>517</v>
      </c>
      <c r="B14" s="52">
        <v>1.4586200296916609</v>
      </c>
      <c r="C14" s="52"/>
      <c r="D14" s="52"/>
      <c r="E14" s="52">
        <v>-0.11015395017411889</v>
      </c>
      <c r="G14" s="72" t="s">
        <v>515</v>
      </c>
      <c r="H14" s="52">
        <v>0.42615313529942589</v>
      </c>
      <c r="I14" s="52"/>
      <c r="J14" s="52"/>
      <c r="K14" s="52">
        <v>0.42615313529942589</v>
      </c>
      <c r="M14" s="72" t="s">
        <v>115</v>
      </c>
      <c r="N14" s="52">
        <v>2.2213178498785386</v>
      </c>
      <c r="O14" s="130"/>
      <c r="P14" s="130"/>
      <c r="Q14" s="76">
        <v>2.2213178498785386</v>
      </c>
    </row>
    <row r="15" spans="1:17" x14ac:dyDescent="0.35">
      <c r="A15" s="53" t="s">
        <v>64</v>
      </c>
      <c r="B15" s="52">
        <v>5.0972735236787798</v>
      </c>
      <c r="C15" s="52"/>
      <c r="D15" s="52"/>
      <c r="E15" s="52">
        <v>-1.1554401684958906</v>
      </c>
      <c r="G15" s="53" t="s">
        <v>235</v>
      </c>
      <c r="H15" s="52">
        <v>2.2530244648145805</v>
      </c>
      <c r="I15" s="52"/>
      <c r="J15" s="52"/>
      <c r="K15" s="52">
        <v>-8.2101419908990891E-2</v>
      </c>
      <c r="M15" s="53" t="s">
        <v>235</v>
      </c>
      <c r="N15" s="52">
        <v>2.0050986903440333</v>
      </c>
      <c r="O15" s="130"/>
      <c r="P15" s="130"/>
      <c r="Q15" s="76">
        <v>0.64545553469415617</v>
      </c>
    </row>
    <row r="16" spans="1:17" x14ac:dyDescent="0.35">
      <c r="A16" s="100" t="s">
        <v>140</v>
      </c>
      <c r="B16" s="59">
        <f>SUM(B8:B15)</f>
        <v>100.00000000000001</v>
      </c>
      <c r="C16" s="95"/>
      <c r="D16" s="95"/>
      <c r="E16" s="59">
        <f>SUM(E8:E15)</f>
        <v>3.7747582837255322E-15</v>
      </c>
      <c r="G16" s="100" t="s">
        <v>82</v>
      </c>
      <c r="H16" s="59">
        <f>SUM(H8:H15)</f>
        <v>100.00000000000001</v>
      </c>
      <c r="I16" s="95"/>
      <c r="J16" s="95"/>
      <c r="K16" s="59">
        <f>SUM(K8:K15)</f>
        <v>-3.7747582837255322E-15</v>
      </c>
      <c r="M16" s="100" t="s">
        <v>140</v>
      </c>
      <c r="N16" s="59">
        <f>SUM(N8:N15)</f>
        <v>100.00000000000001</v>
      </c>
      <c r="O16" s="125"/>
      <c r="P16" s="125"/>
      <c r="Q16" s="59">
        <f>SUM(Q8:Q15)</f>
        <v>1.1102230246251565E-14</v>
      </c>
    </row>
    <row r="17" spans="2:5" x14ac:dyDescent="0.35">
      <c r="B17" s="116"/>
      <c r="C17" s="42"/>
      <c r="D17" s="42"/>
      <c r="E17" s="124"/>
    </row>
  </sheetData>
  <mergeCells count="3">
    <mergeCell ref="I4:J5"/>
    <mergeCell ref="O4:P5"/>
    <mergeCell ref="C4:D5"/>
  </mergeCells>
  <phoneticPr fontId="2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tabColor rgb="FF0000FF"/>
  </sheetPr>
  <dimension ref="A1:L27"/>
  <sheetViews>
    <sheetView showGridLines="0" topLeftCell="A6" zoomScale="90" zoomScaleNormal="90" workbookViewId="0">
      <selection activeCell="K13" sqref="K13"/>
    </sheetView>
  </sheetViews>
  <sheetFormatPr defaultColWidth="9.1796875" defaultRowHeight="15.5" x14ac:dyDescent="0.35"/>
  <cols>
    <col min="1" max="1" width="15" style="25" customWidth="1"/>
    <col min="2" max="7" width="12" style="25" customWidth="1"/>
    <col min="8" max="8" width="3.1796875" style="25" customWidth="1"/>
    <col min="9" max="9" width="14" style="25" customWidth="1"/>
    <col min="10" max="16384" width="9.1796875" style="25"/>
  </cols>
  <sheetData>
    <row r="1" spans="1:12" ht="23.5" x14ac:dyDescent="0.35">
      <c r="A1" s="204" t="str">
        <f>'Indice-Index'!A12</f>
        <v>1.6   Traffico dati medio giornaliero - Data traffic avg daily (1/2)</v>
      </c>
      <c r="B1" s="205"/>
      <c r="C1" s="205"/>
      <c r="D1" s="205"/>
      <c r="E1" s="205"/>
      <c r="F1" s="205"/>
      <c r="G1" s="205"/>
      <c r="H1" s="205"/>
      <c r="I1" s="205"/>
      <c r="J1" s="206"/>
      <c r="K1" s="206"/>
      <c r="L1" s="206"/>
    </row>
    <row r="4" spans="1:12" x14ac:dyDescent="0.35">
      <c r="A4" s="181"/>
      <c r="B4" s="208" t="s">
        <v>237</v>
      </c>
      <c r="C4" s="209" t="s">
        <v>238</v>
      </c>
      <c r="D4" s="209" t="s">
        <v>239</v>
      </c>
      <c r="E4" s="209" t="s">
        <v>464</v>
      </c>
      <c r="F4" s="209" t="s">
        <v>465</v>
      </c>
      <c r="G4" s="209" t="s">
        <v>466</v>
      </c>
      <c r="H4" s="243"/>
      <c r="I4" s="701" t="s">
        <v>463</v>
      </c>
    </row>
    <row r="5" spans="1:12" x14ac:dyDescent="0.35">
      <c r="A5" s="181"/>
      <c r="B5" s="210" t="s">
        <v>240</v>
      </c>
      <c r="C5" s="210" t="s">
        <v>241</v>
      </c>
      <c r="D5" s="210" t="s">
        <v>242</v>
      </c>
      <c r="E5" s="210" t="s">
        <v>467</v>
      </c>
      <c r="F5" s="210" t="s">
        <v>468</v>
      </c>
      <c r="G5" s="210" t="s">
        <v>469</v>
      </c>
      <c r="H5" s="517"/>
      <c r="I5" s="702"/>
    </row>
    <row r="6" spans="1:12" x14ac:dyDescent="0.35">
      <c r="A6" s="181"/>
      <c r="B6" s="202"/>
      <c r="C6" s="202"/>
      <c r="D6" s="202"/>
      <c r="E6" s="202"/>
      <c r="F6" s="202"/>
      <c r="G6" s="202"/>
      <c r="H6" s="202"/>
    </row>
    <row r="7" spans="1:12" x14ac:dyDescent="0.35">
      <c r="A7" s="181"/>
      <c r="B7" s="202"/>
      <c r="C7" s="202"/>
      <c r="D7" s="202"/>
      <c r="E7" s="202"/>
      <c r="F7" s="202"/>
      <c r="G7" s="202"/>
      <c r="H7" s="202"/>
    </row>
    <row r="8" spans="1:12" ht="17" x14ac:dyDescent="0.35">
      <c r="A8" s="318" t="s">
        <v>245</v>
      </c>
      <c r="B8" s="181"/>
      <c r="C8" s="181"/>
      <c r="D8" s="181"/>
      <c r="E8" s="181"/>
      <c r="F8" s="181"/>
      <c r="G8" s="181"/>
      <c r="H8" s="181"/>
    </row>
    <row r="9" spans="1:12" ht="18.5" x14ac:dyDescent="0.35">
      <c r="A9" s="496">
        <v>2022</v>
      </c>
      <c r="B9" s="382">
        <v>143.31362818593442</v>
      </c>
      <c r="C9" s="382">
        <v>134.04453449511777</v>
      </c>
      <c r="D9" s="382">
        <v>131.79529956142954</v>
      </c>
      <c r="E9" s="382">
        <v>132.00695995278136</v>
      </c>
      <c r="F9" s="382">
        <v>127.18888922151267</v>
      </c>
      <c r="G9" s="382">
        <v>122.11138594104675</v>
      </c>
      <c r="H9" s="518"/>
      <c r="I9" s="515">
        <v>131.75706999289125</v>
      </c>
    </row>
    <row r="10" spans="1:12" ht="18.5" x14ac:dyDescent="0.35">
      <c r="A10" s="256">
        <v>2021</v>
      </c>
      <c r="B10" s="382">
        <v>130.99040295467023</v>
      </c>
      <c r="C10" s="382">
        <v>126.03674384486862</v>
      </c>
      <c r="D10" s="382">
        <v>136.99794126592295</v>
      </c>
      <c r="E10" s="382">
        <v>134.25948526521296</v>
      </c>
      <c r="F10" s="382">
        <v>116.00574786444108</v>
      </c>
      <c r="G10" s="382">
        <v>107.66707109860138</v>
      </c>
      <c r="H10" s="518"/>
      <c r="I10" s="515">
        <v>125.36266504534152</v>
      </c>
    </row>
    <row r="11" spans="1:12" ht="18.5" x14ac:dyDescent="0.35">
      <c r="A11" s="256">
        <v>2020</v>
      </c>
      <c r="B11" s="382">
        <v>78.79706342397121</v>
      </c>
      <c r="C11" s="382">
        <v>84.531012953732017</v>
      </c>
      <c r="D11" s="382">
        <v>123.86158352477194</v>
      </c>
      <c r="E11" s="382">
        <v>125.83449855199528</v>
      </c>
      <c r="F11" s="382">
        <v>105.24951462147803</v>
      </c>
      <c r="G11" s="382">
        <v>93.860782271232878</v>
      </c>
      <c r="H11" s="518"/>
      <c r="I11" s="515">
        <v>102.12863081885676</v>
      </c>
    </row>
    <row r="12" spans="1:12" ht="18.5" x14ac:dyDescent="0.35">
      <c r="A12" s="256">
        <v>2019</v>
      </c>
      <c r="B12" s="382">
        <v>66.951456221371998</v>
      </c>
      <c r="C12" s="382">
        <v>69.038064880867083</v>
      </c>
      <c r="D12" s="382">
        <v>65.025420546176633</v>
      </c>
      <c r="E12" s="382">
        <v>69.803726412630326</v>
      </c>
      <c r="F12" s="382">
        <v>69.461636020992501</v>
      </c>
      <c r="G12" s="382">
        <v>68.328642881950742</v>
      </c>
      <c r="H12" s="518"/>
      <c r="I12" s="515">
        <v>68.075308242798258</v>
      </c>
    </row>
    <row r="13" spans="1:12" x14ac:dyDescent="0.35">
      <c r="A13" s="383" t="s">
        <v>357</v>
      </c>
      <c r="B13" s="384"/>
      <c r="C13" s="384"/>
      <c r="D13" s="384"/>
      <c r="E13" s="384"/>
      <c r="F13" s="384"/>
      <c r="G13" s="384"/>
      <c r="H13" s="384"/>
      <c r="I13" s="386"/>
    </row>
    <row r="14" spans="1:12" x14ac:dyDescent="0.35">
      <c r="A14" s="387" t="s">
        <v>386</v>
      </c>
      <c r="B14" s="388">
        <f>(B9-B10)/B10*100</f>
        <v>9.4077313706170465</v>
      </c>
      <c r="C14" s="388">
        <f t="shared" ref="C14:I14" si="0">(C9-C10)/C10*100</f>
        <v>6.3535366004896776</v>
      </c>
      <c r="D14" s="388">
        <f t="shared" si="0"/>
        <v>-3.7976057570052806</v>
      </c>
      <c r="E14" s="388">
        <f t="shared" ref="E14:G14" si="1">(E9-E10)/E10*100</f>
        <v>-1.6777401670965868</v>
      </c>
      <c r="F14" s="388">
        <f t="shared" si="1"/>
        <v>9.6401614255697829</v>
      </c>
      <c r="G14" s="388">
        <f t="shared" si="1"/>
        <v>13.415721905555763</v>
      </c>
      <c r="H14" s="513"/>
      <c r="I14" s="388">
        <f t="shared" si="0"/>
        <v>5.1007251203833173</v>
      </c>
    </row>
    <row r="15" spans="1:12" x14ac:dyDescent="0.35">
      <c r="A15" s="387" t="s">
        <v>388</v>
      </c>
      <c r="B15" s="388">
        <f>(B9-B11)/B11*100</f>
        <v>81.87686438875123</v>
      </c>
      <c r="C15" s="388">
        <f t="shared" ref="C15:I15" si="2">(C9-C11)/C11*100</f>
        <v>58.574385673678066</v>
      </c>
      <c r="D15" s="388">
        <f t="shared" si="2"/>
        <v>6.4053080954442025</v>
      </c>
      <c r="E15" s="388">
        <f t="shared" ref="E15:G15" si="3">(E9-E11)/E11*100</f>
        <v>4.9052219159403192</v>
      </c>
      <c r="F15" s="388">
        <f t="shared" si="3"/>
        <v>20.845107627277855</v>
      </c>
      <c r="G15" s="388">
        <f t="shared" si="3"/>
        <v>30.098410631372204</v>
      </c>
      <c r="H15" s="513"/>
      <c r="I15" s="388">
        <f t="shared" si="2"/>
        <v>29.010904127938204</v>
      </c>
    </row>
    <row r="16" spans="1:12" x14ac:dyDescent="0.35">
      <c r="A16" s="387" t="s">
        <v>387</v>
      </c>
      <c r="B16" s="388">
        <f>(B9-B12)/B12*100</f>
        <v>114.05602846348005</v>
      </c>
      <c r="C16" s="388">
        <f t="shared" ref="C16:I16" si="4">(C9-C12)/C12*100</f>
        <v>94.160329850534836</v>
      </c>
      <c r="D16" s="388">
        <f t="shared" si="4"/>
        <v>102.68273308257574</v>
      </c>
      <c r="E16" s="388">
        <f t="shared" ref="E16:G16" si="5">(E9-E12)/E12*100</f>
        <v>89.111623027758498</v>
      </c>
      <c r="F16" s="388">
        <f t="shared" si="5"/>
        <v>83.10667082916676</v>
      </c>
      <c r="G16" s="388">
        <f t="shared" si="5"/>
        <v>78.711856098202873</v>
      </c>
      <c r="H16" s="513"/>
      <c r="I16" s="388">
        <f t="shared" si="4"/>
        <v>93.546049799678926</v>
      </c>
    </row>
    <row r="17" spans="1:9" x14ac:dyDescent="0.35">
      <c r="A17" s="240"/>
      <c r="B17" s="237"/>
      <c r="C17" s="237"/>
      <c r="D17" s="237"/>
      <c r="E17" s="237"/>
      <c r="F17" s="237"/>
      <c r="G17" s="237"/>
      <c r="H17" s="237"/>
      <c r="I17" s="237"/>
    </row>
    <row r="18" spans="1:9" x14ac:dyDescent="0.35">
      <c r="I18" s="127"/>
    </row>
    <row r="19" spans="1:9" ht="17" x14ac:dyDescent="0.35">
      <c r="A19" s="318" t="s">
        <v>470</v>
      </c>
      <c r="B19" s="26"/>
      <c r="C19" s="26"/>
      <c r="D19" s="26"/>
      <c r="E19" s="26"/>
      <c r="F19" s="26"/>
      <c r="G19" s="26"/>
      <c r="H19" s="26"/>
      <c r="I19" s="54"/>
    </row>
    <row r="20" spans="1:9" ht="18.5" x14ac:dyDescent="0.45">
      <c r="A20" s="496">
        <v>2022</v>
      </c>
      <c r="B20" s="421">
        <v>8.0375189288920268</v>
      </c>
      <c r="C20" s="421">
        <v>7.5135710686753612</v>
      </c>
      <c r="D20" s="421">
        <v>7.3834631011029526</v>
      </c>
      <c r="E20" s="421">
        <v>7.404656917444604</v>
      </c>
      <c r="F20" s="421">
        <v>7.1434153419660689</v>
      </c>
      <c r="G20" s="421">
        <v>6.86692332703561</v>
      </c>
      <c r="H20" s="519"/>
      <c r="I20" s="521">
        <v>7.3926598435229565</v>
      </c>
    </row>
    <row r="21" spans="1:9" ht="18.5" x14ac:dyDescent="0.45">
      <c r="A21" s="256">
        <v>2021</v>
      </c>
      <c r="B21" s="421">
        <v>7.5213395558217071</v>
      </c>
      <c r="C21" s="421">
        <v>7.2038680100012789</v>
      </c>
      <c r="D21" s="421">
        <v>7.7947917892407439</v>
      </c>
      <c r="E21" s="421">
        <v>7.6264364018177142</v>
      </c>
      <c r="F21" s="421">
        <v>6.5787525537956189</v>
      </c>
      <c r="G21" s="421">
        <v>6.0958669307909119</v>
      </c>
      <c r="H21" s="519"/>
      <c r="I21" s="521">
        <v>7.1372545785081822</v>
      </c>
    </row>
    <row r="22" spans="1:9" ht="18.5" x14ac:dyDescent="0.45">
      <c r="A22" s="256">
        <v>2020</v>
      </c>
      <c r="B22" s="421">
        <v>4.6883844209834606</v>
      </c>
      <c r="C22" s="421">
        <v>5.0217691219527909</v>
      </c>
      <c r="D22" s="421">
        <v>7.3469286758514789</v>
      </c>
      <c r="E22" s="421">
        <v>7.4463867558078647</v>
      </c>
      <c r="F22" s="421">
        <v>6.213625068726742</v>
      </c>
      <c r="G22" s="421">
        <v>5.5282870177686103</v>
      </c>
      <c r="H22" s="519"/>
      <c r="I22" s="521">
        <v>6.0482285310092188</v>
      </c>
    </row>
    <row r="23" spans="1:9" ht="18.5" x14ac:dyDescent="0.45">
      <c r="A23" s="256">
        <v>2019</v>
      </c>
      <c r="B23" s="422">
        <v>4.093693675071763</v>
      </c>
      <c r="C23" s="422">
        <v>4.2222353350287385</v>
      </c>
      <c r="D23" s="422">
        <v>3.9777320997994328</v>
      </c>
      <c r="E23" s="422">
        <v>4.2594938536545532</v>
      </c>
      <c r="F23" s="422">
        <v>4.2281858489873203</v>
      </c>
      <c r="G23" s="422">
        <v>4.1490069178221276</v>
      </c>
      <c r="H23" s="520"/>
      <c r="I23" s="521">
        <v>4.153553955361116</v>
      </c>
    </row>
    <row r="24" spans="1:9" x14ac:dyDescent="0.35">
      <c r="A24" s="383" t="s">
        <v>357</v>
      </c>
      <c r="B24" s="384"/>
      <c r="C24" s="384"/>
      <c r="D24" s="384"/>
      <c r="E24" s="384"/>
      <c r="F24" s="384"/>
      <c r="G24" s="384"/>
      <c r="H24" s="384"/>
      <c r="I24" s="386"/>
    </row>
    <row r="25" spans="1:9" x14ac:dyDescent="0.35">
      <c r="A25" s="387" t="s">
        <v>386</v>
      </c>
      <c r="B25" s="388">
        <f>(B20-B21)/B21*100</f>
        <v>6.862864909094335</v>
      </c>
      <c r="C25" s="388">
        <f t="shared" ref="C25:D25" si="6">(C20-C21)/C21*100</f>
        <v>4.2991217807449438</v>
      </c>
      <c r="D25" s="388">
        <f t="shared" si="6"/>
        <v>-5.2769682534118987</v>
      </c>
      <c r="E25" s="388">
        <f t="shared" ref="E25:G25" si="7">(E20-E21)/E21*100</f>
        <v>-2.9080355842245069</v>
      </c>
      <c r="F25" s="388">
        <f t="shared" si="7"/>
        <v>8.5831285422745864</v>
      </c>
      <c r="G25" s="388">
        <f t="shared" si="7"/>
        <v>12.648839041252774</v>
      </c>
      <c r="H25" s="513"/>
      <c r="I25" s="388">
        <f>(I20-I21)/I21*100</f>
        <v>3.5784805236435693</v>
      </c>
    </row>
    <row r="26" spans="1:9" x14ac:dyDescent="0.35">
      <c r="A26" s="387" t="s">
        <v>388</v>
      </c>
      <c r="B26" s="388">
        <f>(B20-B22)/B22*100</f>
        <v>71.434724783212928</v>
      </c>
      <c r="C26" s="388">
        <f t="shared" ref="C26:I26" si="8">(C20-C22)/C22*100</f>
        <v>49.6200021587929</v>
      </c>
      <c r="D26" s="388">
        <f t="shared" si="8"/>
        <v>0.49727480507001748</v>
      </c>
      <c r="E26" s="388">
        <f t="shared" ref="E26:G26" si="9">(E20-E22)/E22*100</f>
        <v>-0.5604038539995686</v>
      </c>
      <c r="F26" s="388">
        <f t="shared" si="9"/>
        <v>14.963733134124455</v>
      </c>
      <c r="G26" s="388">
        <f t="shared" si="9"/>
        <v>24.214305533783868</v>
      </c>
      <c r="H26" s="513"/>
      <c r="I26" s="388">
        <f t="shared" si="8"/>
        <v>22.228513780867392</v>
      </c>
    </row>
    <row r="27" spans="1:9" x14ac:dyDescent="0.35">
      <c r="A27" s="387" t="s">
        <v>387</v>
      </c>
      <c r="B27" s="388">
        <f>(B20-B23)/B23*100</f>
        <v>96.339041629711787</v>
      </c>
      <c r="C27" s="388">
        <f t="shared" ref="C27:I27" si="10">(C20-C23)/C23*100</f>
        <v>77.952446334311688</v>
      </c>
      <c r="D27" s="388">
        <f t="shared" si="10"/>
        <v>85.619918985374738</v>
      </c>
      <c r="E27" s="388">
        <f t="shared" ref="E27:G27" si="11">(E20-E23)/E23*100</f>
        <v>73.838891939979419</v>
      </c>
      <c r="F27" s="388">
        <f t="shared" si="11"/>
        <v>68.947524945644616</v>
      </c>
      <c r="G27" s="388">
        <f t="shared" si="11"/>
        <v>65.507637443037936</v>
      </c>
      <c r="H27" s="513"/>
      <c r="I27" s="388">
        <f t="shared" si="10"/>
        <v>77.983960795333601</v>
      </c>
    </row>
  </sheetData>
  <mergeCells count="1">
    <mergeCell ref="I4:I5"/>
  </mergeCells>
  <phoneticPr fontId="88"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tabColor rgb="FF0000FF"/>
  </sheetPr>
  <dimension ref="A1:M26"/>
  <sheetViews>
    <sheetView showGridLines="0" zoomScale="90" zoomScaleNormal="90" workbookViewId="0">
      <selection sqref="A1:A1048576"/>
    </sheetView>
  </sheetViews>
  <sheetFormatPr defaultColWidth="9.1796875" defaultRowHeight="15.5" x14ac:dyDescent="0.35"/>
  <cols>
    <col min="1" max="1" width="24.6328125" style="25" customWidth="1"/>
    <col min="2" max="5" width="10.6328125" style="25" customWidth="1"/>
    <col min="6" max="6" width="2.6328125" style="736" customWidth="1"/>
    <col min="7" max="10" width="10.6328125" style="25" customWidth="1"/>
    <col min="11" max="11" width="2.6328125" style="181" customWidth="1"/>
    <col min="12" max="12" width="10.6328125" style="25" customWidth="1"/>
    <col min="13" max="16384" width="9.1796875" style="25"/>
  </cols>
  <sheetData>
    <row r="1" spans="1:13" ht="23.5" x14ac:dyDescent="0.35">
      <c r="A1" s="204" t="str">
        <f>'Indice-Index'!A13</f>
        <v>1.7   Traffico dati - Data traffic: download/upload (2/2)</v>
      </c>
      <c r="B1" s="205"/>
      <c r="C1" s="205"/>
      <c r="D1" s="205"/>
      <c r="E1" s="205"/>
      <c r="F1" s="735"/>
      <c r="G1" s="205"/>
      <c r="H1" s="205"/>
      <c r="I1" s="205"/>
      <c r="J1" s="205"/>
      <c r="K1" s="205"/>
      <c r="L1" s="205"/>
    </row>
    <row r="3" spans="1:13" x14ac:dyDescent="0.35">
      <c r="A3" s="213"/>
    </row>
    <row r="4" spans="1:13" ht="18.5" x14ac:dyDescent="0.35">
      <c r="A4" s="252" t="s">
        <v>246</v>
      </c>
      <c r="B4" s="301" t="str">
        <f>+'1.6'!B4</f>
        <v>Gennaio</v>
      </c>
      <c r="C4" s="301" t="str">
        <f>+'1.6'!C4</f>
        <v>Febbraio</v>
      </c>
      <c r="D4" s="302" t="str">
        <f>+'1.6'!D4</f>
        <v>Marzo</v>
      </c>
      <c r="E4" s="302" t="s">
        <v>524</v>
      </c>
      <c r="F4" s="683"/>
      <c r="G4" s="302" t="str">
        <f>+'1.6'!E4</f>
        <v>Aprile</v>
      </c>
      <c r="H4" s="302" t="str">
        <f>+'1.6'!F4</f>
        <v>Maggio</v>
      </c>
      <c r="I4" s="302" t="str">
        <f>+'1.6'!G4</f>
        <v>Giugno</v>
      </c>
      <c r="J4" s="302" t="s">
        <v>526</v>
      </c>
      <c r="K4" s="686"/>
      <c r="L4" s="703" t="s">
        <v>471</v>
      </c>
    </row>
    <row r="5" spans="1:13" ht="18.75" customHeight="1" x14ac:dyDescent="0.35">
      <c r="B5" s="398" t="str">
        <f>+'1.6'!B5</f>
        <v>January</v>
      </c>
      <c r="C5" s="398" t="str">
        <f>+'1.6'!C5</f>
        <v>February</v>
      </c>
      <c r="D5" s="399" t="str">
        <f>+'1.6'!D5</f>
        <v>March</v>
      </c>
      <c r="E5" s="399" t="s">
        <v>525</v>
      </c>
      <c r="F5" s="684"/>
      <c r="G5" s="399" t="str">
        <f>+'1.6'!E5</f>
        <v>April</v>
      </c>
      <c r="H5" s="399" t="str">
        <f>+'1.6'!F5</f>
        <v>May</v>
      </c>
      <c r="I5" s="399" t="str">
        <f>+'1.6'!G5</f>
        <v>June</v>
      </c>
      <c r="J5" s="399" t="s">
        <v>527</v>
      </c>
      <c r="K5" s="687"/>
      <c r="L5" s="703"/>
    </row>
    <row r="6" spans="1:13" ht="18.5" x14ac:dyDescent="0.35">
      <c r="L6" s="249"/>
    </row>
    <row r="7" spans="1:13" s="181" customFormat="1" ht="18.5" x14ac:dyDescent="0.35">
      <c r="A7" s="319" t="s">
        <v>243</v>
      </c>
      <c r="F7" s="737"/>
      <c r="L7" s="253"/>
    </row>
    <row r="8" spans="1:13" s="181" customFormat="1" ht="18.5" x14ac:dyDescent="0.35">
      <c r="A8" s="497">
        <v>2022</v>
      </c>
      <c r="B8" s="389">
        <v>3.899309743124149</v>
      </c>
      <c r="C8" s="389">
        <v>3.2973460299901216</v>
      </c>
      <c r="D8" s="389">
        <v>3.5825496862642696</v>
      </c>
      <c r="E8" s="682">
        <f>D8+C8+B8</f>
        <v>10.77920545937854</v>
      </c>
      <c r="F8" s="738"/>
      <c r="G8" s="389">
        <v>3.4805074209929154</v>
      </c>
      <c r="H8" s="389">
        <v>3.4521122775767727</v>
      </c>
      <c r="I8" s="389">
        <v>3.2066613450083636</v>
      </c>
      <c r="J8" s="682">
        <f>I8+H8+G8</f>
        <v>10.139281043578052</v>
      </c>
      <c r="K8" s="688"/>
      <c r="L8" s="522">
        <f>J8+E8</f>
        <v>20.91848650295659</v>
      </c>
      <c r="M8" s="601"/>
    </row>
    <row r="9" spans="1:13" ht="18.5" x14ac:dyDescent="0.35">
      <c r="A9" s="264">
        <v>2021</v>
      </c>
      <c r="B9" s="389">
        <v>3.5790039848237902</v>
      </c>
      <c r="C9" s="389">
        <v>3.0963957034309715</v>
      </c>
      <c r="D9" s="389">
        <v>3.7056044994093451</v>
      </c>
      <c r="E9" s="682">
        <f t="shared" ref="E9:E11" si="0">D9+C9+B9</f>
        <v>10.381004187664107</v>
      </c>
      <c r="F9" s="738"/>
      <c r="G9" s="389">
        <v>3.5281323445595802</v>
      </c>
      <c r="H9" s="389">
        <v>3.1519577768015812</v>
      </c>
      <c r="I9" s="389">
        <v>2.8530321840282689</v>
      </c>
      <c r="J9" s="682">
        <f t="shared" ref="J9:J11" si="1">I9+H9+G9</f>
        <v>9.5331223053894298</v>
      </c>
      <c r="K9" s="688"/>
      <c r="L9" s="522">
        <f t="shared" ref="L9:L11" si="2">J9+E9</f>
        <v>19.914126493053537</v>
      </c>
      <c r="M9" s="601"/>
    </row>
    <row r="10" spans="1:13" ht="18.5" x14ac:dyDescent="0.35">
      <c r="A10" s="264">
        <v>2020</v>
      </c>
      <c r="B10" s="389">
        <v>2.1508623189321749</v>
      </c>
      <c r="C10" s="389">
        <v>2.1619748518456032</v>
      </c>
      <c r="D10" s="389">
        <v>3.3556158843749166</v>
      </c>
      <c r="E10" s="682">
        <f t="shared" si="0"/>
        <v>7.6684530551526944</v>
      </c>
      <c r="F10" s="738"/>
      <c r="G10" s="389">
        <v>3.2497760919631795</v>
      </c>
      <c r="H10" s="389">
        <v>2.8320555297569632</v>
      </c>
      <c r="I10" s="389">
        <v>2.4602793563947594</v>
      </c>
      <c r="J10" s="682">
        <f t="shared" si="1"/>
        <v>8.5421109781149021</v>
      </c>
      <c r="K10" s="688"/>
      <c r="L10" s="522">
        <f t="shared" si="2"/>
        <v>16.210564033267595</v>
      </c>
      <c r="M10" s="601"/>
    </row>
    <row r="11" spans="1:13" ht="18.5" x14ac:dyDescent="0.35">
      <c r="A11" s="264">
        <v>2019</v>
      </c>
      <c r="B11" s="389">
        <v>1.8140365280680084</v>
      </c>
      <c r="C11" s="389">
        <v>1.6965043963283812</v>
      </c>
      <c r="D11" s="389">
        <v>1.7671114840944102</v>
      </c>
      <c r="E11" s="682">
        <f t="shared" si="0"/>
        <v>5.2776524084908001</v>
      </c>
      <c r="F11" s="738"/>
      <c r="G11" s="389">
        <v>1.8352288982800655</v>
      </c>
      <c r="H11" s="389">
        <v>1.882818207116713</v>
      </c>
      <c r="I11" s="389">
        <v>1.8017728257451602</v>
      </c>
      <c r="J11" s="682">
        <f t="shared" si="1"/>
        <v>5.5198199311419387</v>
      </c>
      <c r="K11" s="688"/>
      <c r="L11" s="522">
        <f t="shared" si="2"/>
        <v>10.797472339632739</v>
      </c>
      <c r="M11" s="601"/>
    </row>
    <row r="12" spans="1:13" ht="18.5" x14ac:dyDescent="0.35">
      <c r="A12" s="383" t="s">
        <v>252</v>
      </c>
      <c r="B12" s="391"/>
      <c r="C12" s="391"/>
      <c r="D12" s="391"/>
      <c r="E12" s="391"/>
      <c r="F12" s="734"/>
      <c r="G12" s="391"/>
      <c r="H12" s="391"/>
      <c r="I12" s="391"/>
      <c r="J12" s="385"/>
      <c r="K12" s="501"/>
      <c r="L12" s="390"/>
    </row>
    <row r="13" spans="1:13" x14ac:dyDescent="0.35">
      <c r="A13" s="387" t="s">
        <v>386</v>
      </c>
      <c r="B13" s="388">
        <f>(B8-B9)/B9*100</f>
        <v>8.9495781412528608</v>
      </c>
      <c r="C13" s="388">
        <f t="shared" ref="C13:D13" si="3">(C8-C9)/C9*100</f>
        <v>6.4898141518697505</v>
      </c>
      <c r="D13" s="388">
        <f t="shared" si="3"/>
        <v>-3.3207756835541899</v>
      </c>
      <c r="E13" s="388">
        <f t="shared" ref="E13" si="4">(E8-E9)/E9*100</f>
        <v>3.835864667000334</v>
      </c>
      <c r="F13" s="739"/>
      <c r="G13" s="388">
        <f t="shared" ref="G13:I13" si="5">(G8-G9)/G9*100</f>
        <v>-1.3498621626284224</v>
      </c>
      <c r="H13" s="388">
        <f t="shared" si="5"/>
        <v>9.5227957361716449</v>
      </c>
      <c r="I13" s="388">
        <f t="shared" si="5"/>
        <v>12.394853551241638</v>
      </c>
      <c r="J13" s="388">
        <f t="shared" ref="J13" si="6">(J8-J9)/J9*100</f>
        <v>6.3584491918868791</v>
      </c>
      <c r="K13" s="513"/>
      <c r="L13" s="388">
        <f>(L8-L9)/L9*100</f>
        <v>5.0434550079482241</v>
      </c>
    </row>
    <row r="14" spans="1:13" x14ac:dyDescent="0.35">
      <c r="A14" s="387" t="s">
        <v>388</v>
      </c>
      <c r="B14" s="388">
        <f>(B8-B10)/B10*100</f>
        <v>81.290532118300106</v>
      </c>
      <c r="C14" s="388">
        <f t="shared" ref="C14:D14" si="7">(C8-C10)/C10*100</f>
        <v>52.515466457682948</v>
      </c>
      <c r="D14" s="388">
        <f t="shared" si="7"/>
        <v>6.7628062838195238</v>
      </c>
      <c r="E14" s="388">
        <f t="shared" ref="E14" si="8">(E8-E10)/E10*100</f>
        <v>40.565579287671653</v>
      </c>
      <c r="F14" s="739"/>
      <c r="G14" s="388">
        <f t="shared" ref="G14:I14" si="9">(G8-G10)/G10*100</f>
        <v>7.0999146556694575</v>
      </c>
      <c r="H14" s="388">
        <f t="shared" si="9"/>
        <v>21.894229873134606</v>
      </c>
      <c r="I14" s="388">
        <f t="shared" si="9"/>
        <v>30.33728615710276</v>
      </c>
      <c r="J14" s="388">
        <f t="shared" ref="J14" si="10">(J8-J10)/J10*100</f>
        <v>18.697603783832108</v>
      </c>
      <c r="K14" s="513"/>
      <c r="L14" s="388">
        <f>(L8-L10)/L10*100</f>
        <v>29.042311297912377</v>
      </c>
    </row>
    <row r="15" spans="1:13" x14ac:dyDescent="0.35">
      <c r="A15" s="387" t="s">
        <v>387</v>
      </c>
      <c r="B15" s="388">
        <f>(B8-B11)/B11*100</f>
        <v>114.952107236617</v>
      </c>
      <c r="C15" s="388">
        <f t="shared" ref="C15:D15" si="11">(C8-C11)/C11*100</f>
        <v>94.361183921852685</v>
      </c>
      <c r="D15" s="388">
        <f t="shared" si="11"/>
        <v>102.73478603418252</v>
      </c>
      <c r="E15" s="388">
        <f t="shared" ref="E15" si="12">(E8-E11)/E11*100</f>
        <v>104.24242873662395</v>
      </c>
      <c r="F15" s="739"/>
      <c r="G15" s="388">
        <f t="shared" ref="G15:I15" si="13">(G8-G11)/G11*100</f>
        <v>89.649771985105914</v>
      </c>
      <c r="H15" s="388">
        <f t="shared" si="13"/>
        <v>83.348146120980317</v>
      </c>
      <c r="I15" s="388">
        <f t="shared" si="13"/>
        <v>77.972566751426214</v>
      </c>
      <c r="J15" s="388">
        <f t="shared" ref="J15" si="14">(J8-J11)/J11*100</f>
        <v>83.688619738731944</v>
      </c>
      <c r="K15" s="513"/>
      <c r="L15" s="388">
        <f>(L8-L11)/L11*100</f>
        <v>93.73503209796695</v>
      </c>
    </row>
    <row r="16" spans="1:13" ht="18.5" x14ac:dyDescent="0.35">
      <c r="A16" s="257"/>
      <c r="L16" s="390"/>
    </row>
    <row r="17" spans="1:13" ht="18.5" x14ac:dyDescent="0.35">
      <c r="A17" s="257"/>
      <c r="L17" s="390"/>
    </row>
    <row r="18" spans="1:13" ht="18.5" x14ac:dyDescent="0.35">
      <c r="A18" s="319" t="s">
        <v>244</v>
      </c>
      <c r="L18" s="390"/>
    </row>
    <row r="19" spans="1:13" ht="18.5" x14ac:dyDescent="0.35">
      <c r="A19" s="497">
        <v>2022</v>
      </c>
      <c r="B19" s="389">
        <v>0.43928642266097528</v>
      </c>
      <c r="C19" s="389">
        <v>0.36793421011075489</v>
      </c>
      <c r="D19" s="389">
        <v>0.40734707780244567</v>
      </c>
      <c r="E19" s="682">
        <f>D19+C19+B19</f>
        <v>1.2145677105741757</v>
      </c>
      <c r="F19" s="738"/>
      <c r="G19" s="389">
        <v>0.38688398387372586</v>
      </c>
      <c r="H19" s="389">
        <v>0.39833261096511496</v>
      </c>
      <c r="I19" s="389">
        <v>0.37082066498323996</v>
      </c>
      <c r="J19" s="682">
        <f>I19+H19+G19</f>
        <v>1.1560372598220807</v>
      </c>
      <c r="K19" s="688"/>
      <c r="L19" s="522">
        <f>J19+E19</f>
        <v>2.3706049703962564</v>
      </c>
      <c r="M19" s="320"/>
    </row>
    <row r="20" spans="1:13" ht="18.5" x14ac:dyDescent="0.35">
      <c r="A20" s="264">
        <v>2021</v>
      </c>
      <c r="B20" s="389">
        <v>0.38652579212423394</v>
      </c>
      <c r="C20" s="389">
        <v>0.34992151107715475</v>
      </c>
      <c r="D20" s="389">
        <v>0.44179411313324407</v>
      </c>
      <c r="E20" s="682">
        <f t="shared" ref="E20:E22" si="15">D20+C20+B20</f>
        <v>1.1782414163346329</v>
      </c>
      <c r="F20" s="738"/>
      <c r="G20" s="389">
        <v>0.40525101281970566</v>
      </c>
      <c r="H20" s="389">
        <v>0.35993498081333392</v>
      </c>
      <c r="I20" s="389">
        <v>0.30127653956356854</v>
      </c>
      <c r="J20" s="682">
        <f t="shared" ref="J20:J22" si="16">I20+H20+G20</f>
        <v>1.0664625331966082</v>
      </c>
      <c r="K20" s="688"/>
      <c r="L20" s="522">
        <f t="shared" ref="L20:L22" si="17">J20+E20</f>
        <v>2.2447039495312411</v>
      </c>
      <c r="M20" s="320"/>
    </row>
    <row r="21" spans="1:13" ht="18.5" x14ac:dyDescent="0.35">
      <c r="A21" s="264">
        <v>2020</v>
      </c>
      <c r="B21" s="389">
        <v>0.23459565581695335</v>
      </c>
      <c r="C21" s="389">
        <v>0.23196985094563571</v>
      </c>
      <c r="D21" s="389">
        <v>0.39410002311329662</v>
      </c>
      <c r="E21" s="682">
        <f t="shared" si="15"/>
        <v>0.86066552987588563</v>
      </c>
      <c r="F21" s="738"/>
      <c r="G21" s="389">
        <v>0.43678148280230733</v>
      </c>
      <c r="H21" s="389">
        <v>0.35420907304168819</v>
      </c>
      <c r="I21" s="389">
        <v>0.28954824920776634</v>
      </c>
      <c r="J21" s="682">
        <f t="shared" si="16"/>
        <v>1.0805388050517619</v>
      </c>
      <c r="K21" s="688"/>
      <c r="L21" s="522">
        <f t="shared" si="17"/>
        <v>1.9412043349276475</v>
      </c>
      <c r="M21" s="320"/>
    </row>
    <row r="22" spans="1:13" ht="18.5" x14ac:dyDescent="0.35">
      <c r="A22" s="264">
        <v>2019</v>
      </c>
      <c r="B22" s="389">
        <v>0.21281419738368301</v>
      </c>
      <c r="C22" s="389">
        <v>0.19125519025782803</v>
      </c>
      <c r="D22" s="389">
        <v>0.20143152072148401</v>
      </c>
      <c r="E22" s="682">
        <f t="shared" si="15"/>
        <v>0.60550090836299508</v>
      </c>
      <c r="F22" s="738"/>
      <c r="G22" s="389">
        <v>0.20980214896496371</v>
      </c>
      <c r="H22" s="389">
        <v>0.22002428961255222</v>
      </c>
      <c r="I22" s="389">
        <v>0.20004288368699011</v>
      </c>
      <c r="J22" s="682">
        <f t="shared" si="16"/>
        <v>0.62986932226450609</v>
      </c>
      <c r="K22" s="688"/>
      <c r="L22" s="522">
        <f t="shared" si="17"/>
        <v>1.2353702306275012</v>
      </c>
      <c r="M22" s="320"/>
    </row>
    <row r="23" spans="1:13" ht="18.5" x14ac:dyDescent="0.35">
      <c r="A23" s="383" t="s">
        <v>252</v>
      </c>
      <c r="B23" s="251"/>
      <c r="C23" s="251"/>
      <c r="D23" s="234"/>
      <c r="E23" s="391"/>
      <c r="F23" s="734"/>
      <c r="G23" s="234"/>
      <c r="H23" s="234"/>
      <c r="I23" s="234"/>
      <c r="J23" s="385"/>
      <c r="K23" s="501"/>
      <c r="L23" s="390"/>
    </row>
    <row r="24" spans="1:13" x14ac:dyDescent="0.35">
      <c r="A24" s="387" t="s">
        <v>386</v>
      </c>
      <c r="B24" s="388">
        <f>(B19-B20)/B20*100</f>
        <v>13.649963757084407</v>
      </c>
      <c r="C24" s="388">
        <f t="shared" ref="C24:L24" si="18">(C19-C20)/C20*100</f>
        <v>5.1476398173270619</v>
      </c>
      <c r="D24" s="388">
        <f t="shared" si="18"/>
        <v>-7.7970788443732069</v>
      </c>
      <c r="E24" s="388">
        <f t="shared" si="18"/>
        <v>3.0830943248073504</v>
      </c>
      <c r="F24" s="739"/>
      <c r="G24" s="388">
        <f t="shared" ref="G24:J24" si="19">(G19-G20)/G20*100</f>
        <v>-4.5322598500577245</v>
      </c>
      <c r="H24" s="388">
        <f t="shared" si="19"/>
        <v>10.66793509900458</v>
      </c>
      <c r="I24" s="388">
        <f t="shared" si="19"/>
        <v>23.083153278517326</v>
      </c>
      <c r="J24" s="388">
        <f t="shared" si="19"/>
        <v>8.3992380263919593</v>
      </c>
      <c r="K24" s="513"/>
      <c r="L24" s="388">
        <f t="shared" si="18"/>
        <v>5.6088029288364316</v>
      </c>
    </row>
    <row r="25" spans="1:13" x14ac:dyDescent="0.35">
      <c r="A25" s="387" t="s">
        <v>388</v>
      </c>
      <c r="B25" s="388">
        <f>(B19-B21)/B21*100</f>
        <v>87.252581950509295</v>
      </c>
      <c r="C25" s="388">
        <f t="shared" ref="C25:L25" si="20">(C19-C21)/C21*100</f>
        <v>58.612944143755854</v>
      </c>
      <c r="D25" s="388">
        <f t="shared" si="20"/>
        <v>3.3613432916091868</v>
      </c>
      <c r="E25" s="388">
        <f t="shared" si="20"/>
        <v>41.119595059107965</v>
      </c>
      <c r="F25" s="739"/>
      <c r="G25" s="388">
        <f t="shared" ref="G25:J25" si="21">(G19-G21)/G21*100</f>
        <v>-11.423904376268098</v>
      </c>
      <c r="H25" s="388">
        <f t="shared" si="21"/>
        <v>12.456919170513089</v>
      </c>
      <c r="I25" s="388">
        <f t="shared" si="21"/>
        <v>28.06869528579201</v>
      </c>
      <c r="J25" s="388">
        <f t="shared" si="21"/>
        <v>6.9871118387740028</v>
      </c>
      <c r="K25" s="513"/>
      <c r="L25" s="388">
        <f t="shared" si="20"/>
        <v>22.120321273886574</v>
      </c>
    </row>
    <row r="26" spans="1:13" x14ac:dyDescent="0.35">
      <c r="A26" s="387" t="s">
        <v>387</v>
      </c>
      <c r="B26" s="388">
        <f>(B19-B22)/B22*100</f>
        <v>106.41781801285804</v>
      </c>
      <c r="C26" s="388">
        <f t="shared" ref="C26:L26" si="22">(C19-C22)/C22*100</f>
        <v>92.378679822884152</v>
      </c>
      <c r="D26" s="388">
        <f t="shared" si="22"/>
        <v>102.22608474751955</v>
      </c>
      <c r="E26" s="388">
        <f t="shared" si="22"/>
        <v>100.58891634990708</v>
      </c>
      <c r="F26" s="739"/>
      <c r="G26" s="388">
        <f t="shared" ref="G26:J26" si="23">(G19-G22)/G22*100</f>
        <v>84.404204524298862</v>
      </c>
      <c r="H26" s="388">
        <f t="shared" si="23"/>
        <v>81.040289536465067</v>
      </c>
      <c r="I26" s="388">
        <f t="shared" si="23"/>
        <v>85.370585620765311</v>
      </c>
      <c r="J26" s="388">
        <f t="shared" si="23"/>
        <v>83.536047710006855</v>
      </c>
      <c r="K26" s="513"/>
      <c r="L26" s="388">
        <f t="shared" si="22"/>
        <v>91.894293032471523</v>
      </c>
    </row>
  </sheetData>
  <mergeCells count="1">
    <mergeCell ref="L4:L5"/>
  </mergeCells>
  <phoneticPr fontId="8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M35"/>
  <sheetViews>
    <sheetView showGridLines="0" zoomScale="90" zoomScaleNormal="90" workbookViewId="0">
      <selection sqref="A1:XFD1048576"/>
    </sheetView>
  </sheetViews>
  <sheetFormatPr defaultColWidth="9.1796875" defaultRowHeight="15.5" x14ac:dyDescent="0.35"/>
  <cols>
    <col min="1" max="1" width="46.1796875" style="6" customWidth="1"/>
    <col min="2" max="9" width="10.54296875" style="6" customWidth="1"/>
    <col min="10" max="16384" width="9.1796875" style="6"/>
  </cols>
  <sheetData>
    <row r="1" spans="1:13" ht="21" x14ac:dyDescent="0.5">
      <c r="A1" s="2" t="str">
        <f>+'Indice-Index'!A15</f>
        <v>1.8   Linee complessive - Total lines</v>
      </c>
      <c r="B1" s="102"/>
      <c r="C1" s="102"/>
      <c r="D1" s="102"/>
      <c r="E1" s="102"/>
      <c r="F1" s="102"/>
      <c r="G1" s="102"/>
      <c r="H1" s="102"/>
      <c r="I1" s="102"/>
    </row>
    <row r="2" spans="1:13" ht="16.5" customHeight="1" x14ac:dyDescent="0.35"/>
    <row r="3" spans="1:13" ht="16.5" customHeight="1" x14ac:dyDescent="0.35"/>
    <row r="4" spans="1:13" x14ac:dyDescent="0.35">
      <c r="B4" s="297">
        <f>'1.2'!B4</f>
        <v>43252</v>
      </c>
      <c r="C4" s="297">
        <f>'1.2'!C4</f>
        <v>43617</v>
      </c>
      <c r="D4" s="297">
        <f>'1.2'!D4</f>
        <v>43983</v>
      </c>
      <c r="E4" s="297">
        <f>'1.2'!E4</f>
        <v>44348</v>
      </c>
      <c r="F4" s="297">
        <f>'1.2'!F4</f>
        <v>44440</v>
      </c>
      <c r="G4" s="297">
        <f>'1.2'!G4</f>
        <v>44531</v>
      </c>
      <c r="H4" s="297">
        <f>'1.2'!H4</f>
        <v>44621</v>
      </c>
      <c r="I4" s="297">
        <f>'1.2'!I4</f>
        <v>44713</v>
      </c>
    </row>
    <row r="5" spans="1:13" x14ac:dyDescent="0.35">
      <c r="A5" s="5" t="s">
        <v>46</v>
      </c>
      <c r="B5" s="298" t="str">
        <f>'1.2'!B5</f>
        <v>jun-18</v>
      </c>
      <c r="C5" s="298" t="str">
        <f>'1.2'!C5</f>
        <v>jun-19</v>
      </c>
      <c r="D5" s="298" t="str">
        <f>'1.2'!D5</f>
        <v>jun-20</v>
      </c>
      <c r="E5" s="298" t="str">
        <f>'1.2'!E5</f>
        <v>jun-21</v>
      </c>
      <c r="F5" s="298" t="str">
        <f>'1.2'!F5</f>
        <v>sept-21</v>
      </c>
      <c r="G5" s="298" t="str">
        <f>'1.2'!G5</f>
        <v>dec-21</v>
      </c>
      <c r="H5" s="298">
        <f>'1.2'!H5</f>
        <v>44621</v>
      </c>
      <c r="I5" s="298" t="str">
        <f>'1.2'!I5</f>
        <v>jun-22</v>
      </c>
    </row>
    <row r="6" spans="1:13" ht="0.75" customHeight="1" x14ac:dyDescent="0.35"/>
    <row r="7" spans="1:13" ht="6" customHeight="1" x14ac:dyDescent="0.35"/>
    <row r="8" spans="1:13" x14ac:dyDescent="0.35">
      <c r="A8" s="53" t="s">
        <v>65</v>
      </c>
      <c r="B8" s="70">
        <v>82.876087912000003</v>
      </c>
      <c r="C8" s="70">
        <v>81.722087389999999</v>
      </c>
      <c r="D8" s="70">
        <v>78.115237020000009</v>
      </c>
      <c r="E8" s="70">
        <v>77.688228389999992</v>
      </c>
      <c r="F8" s="70">
        <v>77.914639690000001</v>
      </c>
      <c r="G8" s="70">
        <v>78.016386089999997</v>
      </c>
      <c r="H8" s="70">
        <v>78.013307670000003</v>
      </c>
      <c r="I8" s="70">
        <v>78.148540920000002</v>
      </c>
      <c r="J8" s="24"/>
      <c r="K8" s="24"/>
      <c r="L8" s="24"/>
      <c r="M8" s="7"/>
    </row>
    <row r="9" spans="1:13" x14ac:dyDescent="0.35">
      <c r="A9" s="53" t="s">
        <v>54</v>
      </c>
      <c r="B9" s="70">
        <v>18.485963839999997</v>
      </c>
      <c r="C9" s="70">
        <v>22.790826859999981</v>
      </c>
      <c r="D9" s="70">
        <v>25.54738506999999</v>
      </c>
      <c r="E9" s="70">
        <v>27.490517370000006</v>
      </c>
      <c r="F9" s="70">
        <v>27.852503689999992</v>
      </c>
      <c r="G9" s="70">
        <v>28.082687300000003</v>
      </c>
      <c r="H9" s="70">
        <v>28.459424549999994</v>
      </c>
      <c r="I9" s="70">
        <v>28.821979049999996</v>
      </c>
      <c r="J9" s="24"/>
      <c r="K9" s="24"/>
      <c r="L9" s="24"/>
      <c r="M9" s="7"/>
    </row>
    <row r="10" spans="1:13" x14ac:dyDescent="0.35">
      <c r="A10" s="62" t="s">
        <v>68</v>
      </c>
      <c r="B10" s="71">
        <f>+B9+B8</f>
        <v>101.362051752</v>
      </c>
      <c r="C10" s="71">
        <f t="shared" ref="C10:I10" si="0">+C9+C8</f>
        <v>104.51291424999998</v>
      </c>
      <c r="D10" s="71">
        <f t="shared" si="0"/>
        <v>103.66262209</v>
      </c>
      <c r="E10" s="71">
        <f t="shared" si="0"/>
        <v>105.17874576</v>
      </c>
      <c r="F10" s="71">
        <f t="shared" si="0"/>
        <v>105.76714337999999</v>
      </c>
      <c r="G10" s="71">
        <f t="shared" si="0"/>
        <v>106.09907339</v>
      </c>
      <c r="H10" s="71">
        <f t="shared" si="0"/>
        <v>106.47273222</v>
      </c>
      <c r="I10" s="71">
        <f t="shared" si="0"/>
        <v>106.97051997</v>
      </c>
      <c r="J10" s="24"/>
      <c r="K10" s="24"/>
      <c r="L10" s="24"/>
      <c r="M10" s="7"/>
    </row>
    <row r="11" spans="1:13" ht="18" customHeight="1" x14ac:dyDescent="0.35">
      <c r="A11" s="704" t="s">
        <v>66</v>
      </c>
      <c r="B11" s="704"/>
      <c r="C11" s="704"/>
      <c r="D11" s="704"/>
      <c r="E11" s="704"/>
      <c r="F11" s="704"/>
      <c r="G11" s="704"/>
      <c r="H11" s="704"/>
      <c r="I11" s="704"/>
      <c r="J11" s="24"/>
      <c r="K11" s="24"/>
      <c r="L11" s="24"/>
      <c r="M11" s="7"/>
    </row>
    <row r="12" spans="1:13" ht="18" customHeight="1" x14ac:dyDescent="0.35">
      <c r="A12" s="133" t="s">
        <v>67</v>
      </c>
      <c r="B12" s="134"/>
      <c r="C12" s="134"/>
      <c r="D12" s="134"/>
      <c r="E12" s="134"/>
      <c r="F12" s="134"/>
      <c r="G12" s="134"/>
      <c r="H12" s="134"/>
      <c r="I12" s="134"/>
      <c r="J12" s="24"/>
      <c r="K12" s="24"/>
      <c r="L12" s="24"/>
      <c r="M12" s="7"/>
    </row>
    <row r="13" spans="1:13" ht="4.5" customHeight="1" x14ac:dyDescent="0.35"/>
    <row r="14" spans="1:13" ht="15.75" customHeight="1" x14ac:dyDescent="0.35"/>
    <row r="15" spans="1:13" x14ac:dyDescent="0.35">
      <c r="A15" s="48" t="s">
        <v>55</v>
      </c>
      <c r="B15" s="4"/>
      <c r="D15" s="36" t="str">
        <f>'1.2'!L4</f>
        <v>06/2022 (%)</v>
      </c>
      <c r="G15" s="36" t="str">
        <f>'1.2'!O4</f>
        <v>Var/Chg. vs 06/2021 (p.p.)</v>
      </c>
    </row>
    <row r="16" spans="1:13" x14ac:dyDescent="0.35">
      <c r="D16" s="16"/>
      <c r="E16" s="15"/>
      <c r="F16" s="13"/>
      <c r="G16" s="16"/>
      <c r="H16" s="13"/>
    </row>
    <row r="17" spans="1:8" ht="6" customHeight="1" x14ac:dyDescent="0.35">
      <c r="D17" s="12"/>
      <c r="E17" s="15"/>
      <c r="G17" s="16"/>
      <c r="H17" s="13"/>
    </row>
    <row r="18" spans="1:8" x14ac:dyDescent="0.35">
      <c r="A18" s="5" t="s">
        <v>59</v>
      </c>
      <c r="D18" s="12"/>
      <c r="E18" s="15"/>
      <c r="G18" s="16"/>
      <c r="H18" s="13"/>
    </row>
    <row r="19" spans="1:8" x14ac:dyDescent="0.35">
      <c r="A19" s="53" t="s">
        <v>58</v>
      </c>
      <c r="B19" s="53"/>
      <c r="C19" s="53"/>
      <c r="D19" s="52">
        <v>28.444736931757859</v>
      </c>
      <c r="E19" s="131"/>
      <c r="F19" s="131"/>
      <c r="G19" s="52">
        <v>-0.37956856925879023</v>
      </c>
    </row>
    <row r="20" spans="1:8" x14ac:dyDescent="0.35">
      <c r="A20" s="53" t="s">
        <v>4</v>
      </c>
      <c r="B20" s="53"/>
      <c r="C20" s="53"/>
      <c r="D20" s="52">
        <v>28.053776038871391</v>
      </c>
      <c r="E20" s="131"/>
      <c r="F20" s="131"/>
      <c r="G20" s="52">
        <v>-0.64288209477090774</v>
      </c>
    </row>
    <row r="21" spans="1:8" x14ac:dyDescent="0.35">
      <c r="A21" s="53" t="s">
        <v>57</v>
      </c>
      <c r="B21" s="53"/>
      <c r="C21" s="53"/>
      <c r="D21" s="52">
        <v>24.237149643912311</v>
      </c>
      <c r="E21" s="131"/>
      <c r="F21" s="131"/>
      <c r="G21" s="52">
        <v>-0.7878683003594702</v>
      </c>
    </row>
    <row r="22" spans="1:8" x14ac:dyDescent="0.35">
      <c r="A22" s="53" t="s">
        <v>115</v>
      </c>
      <c r="B22" s="53"/>
      <c r="C22" s="53"/>
      <c r="D22" s="52">
        <v>8.490189635936197</v>
      </c>
      <c r="E22" s="131"/>
      <c r="F22" s="131"/>
      <c r="G22" s="52">
        <v>1.0552274261339347</v>
      </c>
    </row>
    <row r="23" spans="1:8" x14ac:dyDescent="0.35">
      <c r="A23" s="53" t="s">
        <v>10</v>
      </c>
      <c r="B23" s="53"/>
      <c r="C23" s="53"/>
      <c r="D23" s="52">
        <v>4.250731885079384</v>
      </c>
      <c r="E23" s="131"/>
      <c r="F23" s="131"/>
      <c r="G23" s="52">
        <v>-7.4688585688549303E-2</v>
      </c>
    </row>
    <row r="24" spans="1:8" x14ac:dyDescent="0.35">
      <c r="A24" s="53" t="s">
        <v>116</v>
      </c>
      <c r="B24" s="53"/>
      <c r="C24" s="53"/>
      <c r="D24" s="52">
        <v>6.5234158644428604</v>
      </c>
      <c r="E24" s="131"/>
      <c r="F24" s="131"/>
      <c r="G24" s="52">
        <v>0.82978012394379963</v>
      </c>
    </row>
    <row r="25" spans="1:8" x14ac:dyDescent="0.35">
      <c r="A25" s="62" t="s">
        <v>68</v>
      </c>
      <c r="B25" s="53"/>
      <c r="C25" s="71"/>
      <c r="D25" s="78">
        <f>SUM(D19:D24)</f>
        <v>100</v>
      </c>
      <c r="E25" s="131"/>
      <c r="F25" s="131"/>
      <c r="G25" s="78">
        <f>SUM(G19:G24)</f>
        <v>1.6875389974302379E-14</v>
      </c>
    </row>
    <row r="26" spans="1:8" ht="15" customHeight="1" x14ac:dyDescent="0.35">
      <c r="D26" s="88"/>
      <c r="E26" s="131"/>
      <c r="F26" s="131"/>
      <c r="G26" s="14"/>
    </row>
    <row r="27" spans="1:8" x14ac:dyDescent="0.35">
      <c r="A27" s="5" t="s">
        <v>56</v>
      </c>
      <c r="D27" s="14"/>
      <c r="E27" s="14"/>
      <c r="F27" s="14"/>
      <c r="G27" s="14"/>
    </row>
    <row r="28" spans="1:8" x14ac:dyDescent="0.35">
      <c r="A28" s="53" t="s">
        <v>57</v>
      </c>
      <c r="B28" s="53"/>
      <c r="C28" s="53"/>
      <c r="D28" s="52">
        <v>26.043486878193654</v>
      </c>
      <c r="E28" s="132"/>
      <c r="F28" s="132"/>
      <c r="G28" s="52">
        <v>-0.97862501064201979</v>
      </c>
    </row>
    <row r="29" spans="1:8" x14ac:dyDescent="0.35">
      <c r="A29" s="53" t="s">
        <v>58</v>
      </c>
      <c r="B29" s="53"/>
      <c r="C29" s="53"/>
      <c r="D29" s="52">
        <v>25.003935799649984</v>
      </c>
      <c r="E29" s="132"/>
      <c r="F29" s="132"/>
      <c r="G29" s="52">
        <v>-1.0057472871649651</v>
      </c>
    </row>
    <row r="30" spans="1:8" x14ac:dyDescent="0.35">
      <c r="A30" s="53" t="s">
        <v>4</v>
      </c>
      <c r="B30" s="53"/>
      <c r="C30" s="53"/>
      <c r="D30" s="52">
        <v>22.692958680001926</v>
      </c>
      <c r="E30" s="132"/>
      <c r="F30" s="132"/>
      <c r="G30" s="52">
        <v>-0.73540553578296652</v>
      </c>
    </row>
    <row r="31" spans="1:8" x14ac:dyDescent="0.35">
      <c r="A31" s="53" t="s">
        <v>115</v>
      </c>
      <c r="B31" s="53"/>
      <c r="C31" s="53"/>
      <c r="D31" s="52">
        <v>11.621458178339077</v>
      </c>
      <c r="E31" s="132"/>
      <c r="F31" s="132"/>
      <c r="G31" s="52">
        <v>1.5555831261457271</v>
      </c>
    </row>
    <row r="32" spans="1:8" x14ac:dyDescent="0.35">
      <c r="A32" s="53" t="s">
        <v>10</v>
      </c>
      <c r="B32" s="53"/>
      <c r="C32" s="53"/>
      <c r="D32" s="52">
        <v>5.7320200060876578</v>
      </c>
      <c r="E32" s="132"/>
      <c r="F32" s="132"/>
      <c r="G32" s="52">
        <v>-5.5871020886501199E-2</v>
      </c>
    </row>
    <row r="33" spans="1:7" x14ac:dyDescent="0.35">
      <c r="A33" s="53" t="s">
        <v>133</v>
      </c>
      <c r="B33" s="53"/>
      <c r="C33" s="53"/>
      <c r="D33" s="52">
        <v>8.9061404577276893</v>
      </c>
      <c r="E33" s="132"/>
      <c r="F33" s="132"/>
      <c r="G33" s="52">
        <v>1.2200657283307077</v>
      </c>
    </row>
    <row r="34" spans="1:7" x14ac:dyDescent="0.35">
      <c r="A34" s="62" t="s">
        <v>68</v>
      </c>
      <c r="B34" s="53"/>
      <c r="C34" s="53"/>
      <c r="D34" s="78">
        <f>SUM(D28:D33)</f>
        <v>99.999999999999986</v>
      </c>
      <c r="E34" s="131"/>
      <c r="F34" s="131"/>
      <c r="G34" s="78">
        <f>SUM(G28:G33)</f>
        <v>-1.7763568394002505E-14</v>
      </c>
    </row>
    <row r="35" spans="1:7" ht="6" customHeight="1" x14ac:dyDescent="0.35"/>
  </sheetData>
  <mergeCells count="1">
    <mergeCell ref="A11:I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1" ma:contentTypeDescription="Creare un nuovo documento." ma:contentTypeScope="" ma:versionID="6d1656422ae737d362f91a3b84dc6580">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17263308333c77ebfe0f79d2d924710c"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2.xml><?xml version="1.0" encoding="utf-8"?>
<ds:datastoreItem xmlns:ds="http://schemas.openxmlformats.org/officeDocument/2006/customXml" ds:itemID="{933F3E3B-1077-4D26-B149-4E91F0B19995}">
  <ds:schemaRefs>
    <ds:schemaRef ds:uri="http://schemas.microsoft.com/sharepoint/v3/contenttype/forms"/>
  </ds:schemaRefs>
</ds:datastoreItem>
</file>

<file path=customXml/itemProps3.xml><?xml version="1.0" encoding="utf-8"?>
<ds:datastoreItem xmlns:ds="http://schemas.openxmlformats.org/officeDocument/2006/customXml" ds:itemID="{0F6AC9B4-22B1-49E1-8136-5AD04C1B6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44</vt:i4>
      </vt:variant>
      <vt:variant>
        <vt:lpstr>Intervalli denominati</vt:lpstr>
      </vt:variant>
      <vt:variant>
        <vt:i4>1</vt:i4>
      </vt:variant>
    </vt:vector>
  </HeadingPairs>
  <TitlesOfParts>
    <vt:vector size="45" baseType="lpstr">
      <vt:lpstr>Indice-Index</vt:lpstr>
      <vt:lpstr>1.1</vt:lpstr>
      <vt:lpstr>1.2</vt:lpstr>
      <vt:lpstr>1.3</vt:lpstr>
      <vt:lpstr>1.4</vt:lpstr>
      <vt:lpstr>1.5</vt:lpstr>
      <vt:lpstr>1.6</vt:lpstr>
      <vt:lpstr>1.7</vt:lpstr>
      <vt:lpstr>1.8</vt:lpstr>
      <vt:lpstr>1.9</vt:lpstr>
      <vt:lpstr>1.10</vt:lpstr>
      <vt:lpstr>1.11</vt:lpstr>
      <vt:lpstr>1.12</vt:lpstr>
      <vt:lpstr>1.13</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2022-10-28T08:45:29Z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